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9\6. Junio\04-07-2019\"/>
    </mc:Choice>
  </mc:AlternateContent>
  <bookViews>
    <workbookView xWindow="0" yWindow="0" windowWidth="24000" windowHeight="9735" tabRatio="693"/>
  </bookViews>
  <sheets>
    <sheet name="FORM. 9" sheetId="3" r:id="rId1"/>
    <sheet name="bd_lista" sheetId="9" state="hidden" r:id="rId2"/>
    <sheet name="CONCEPTOS." sheetId="24" r:id="rId3"/>
    <sheet name="RESUMEN" sheetId="8" state="hidden" r:id="rId4"/>
    <sheet name="CUT MN" sheetId="25" r:id="rId5"/>
    <sheet name="CUT ME" sheetId="26" r:id="rId6"/>
    <sheet name="TRL MN" sheetId="19" r:id="rId7"/>
    <sheet name="TRL ME" sheetId="20" r:id="rId8"/>
    <sheet name="CDI" sheetId="21" r:id="rId9"/>
    <sheet name="TCR MN" sheetId="27" r:id="rId10"/>
    <sheet name="TCR ME" sheetId="28" r:id="rId11"/>
  </sheets>
  <externalReferences>
    <externalReference r:id="rId12"/>
    <externalReference r:id="rId13"/>
  </externalReferences>
  <definedNames>
    <definedName name="_xlnm._FilterDatabase" localSheetId="1" hidden="1">bd_lista!$A$2:$C$595</definedName>
    <definedName name="_xlnm._FilterDatabase" localSheetId="8" hidden="1">CDI!$A$8:$H$69</definedName>
    <definedName name="_xlnm._FilterDatabase" localSheetId="5" hidden="1">'CUT ME'!$A$8:$Q$365</definedName>
    <definedName name="_xlnm._FilterDatabase" localSheetId="4" hidden="1">'CUT MN'!$A$8:$P$6535</definedName>
    <definedName name="_xlnm._FilterDatabase" localSheetId="3" hidden="1">RESUMEN!$A$10:$AM$603</definedName>
    <definedName name="_xlnm._FilterDatabase" localSheetId="10" hidden="1">'TCR ME'!$A$7:$F$7</definedName>
    <definedName name="_xlnm._FilterDatabase" localSheetId="9" hidden="1">'TCR MN'!$A$7:$F$26</definedName>
    <definedName name="_xlnm._FilterDatabase" localSheetId="7" hidden="1">'TRL ME'!$A$8:$Q$24</definedName>
    <definedName name="_xlnm._FilterDatabase" localSheetId="6" hidden="1">'TRL MN'!$A$8:$O$81</definedName>
    <definedName name="_Key1" localSheetId="8" hidden="1">#REF!</definedName>
    <definedName name="_Key1" localSheetId="5" hidden="1">#REF!</definedName>
    <definedName name="_Key1" localSheetId="3" hidden="1">#REF!</definedName>
    <definedName name="_Key1" localSheetId="10" hidden="1">#REF!</definedName>
    <definedName name="_Key1" localSheetId="9" hidden="1">#REF!</definedName>
    <definedName name="_Key1" hidden="1">#REF!</definedName>
    <definedName name="_Key2" localSheetId="8" hidden="1">#REF!</definedName>
    <definedName name="_Key2" localSheetId="5" hidden="1">#REF!</definedName>
    <definedName name="_Key2" localSheetId="3" hidden="1">#REF!</definedName>
    <definedName name="_Key2" localSheetId="10" hidden="1">#REF!</definedName>
    <definedName name="_Key2" localSheetId="9" hidden="1">#REF!</definedName>
    <definedName name="_Key2" hidden="1">#REF!</definedName>
    <definedName name="_Order1" hidden="1">255</definedName>
    <definedName name="_Order2" hidden="1">255</definedName>
    <definedName name="_Sort" localSheetId="8" hidden="1">#REF!</definedName>
    <definedName name="_Sort" localSheetId="5" hidden="1">#REF!</definedName>
    <definedName name="_Sort" localSheetId="3" hidden="1">#REF!</definedName>
    <definedName name="_Sort" localSheetId="10" hidden="1">#REF!</definedName>
    <definedName name="_Sort" localSheetId="9" hidden="1">#REF!</definedName>
    <definedName name="_Sort" hidden="1">#REF!</definedName>
    <definedName name="_xlnm.Print_Area" localSheetId="8">CDI!$A$1:$H$81</definedName>
    <definedName name="_xlnm.Print_Area" localSheetId="2">CONCEPTOS.!$A$1:$C$54</definedName>
    <definedName name="_xlnm.Print_Area" localSheetId="5">'CUT ME'!$A$1:$Q$378</definedName>
    <definedName name="_xlnm.Print_Area" localSheetId="4">'CUT MN'!$A$1:$P$6548</definedName>
    <definedName name="_xlnm.Print_Area" localSheetId="0">'FORM. 9'!$A$1:$AF$62</definedName>
    <definedName name="_xlnm.Print_Area" localSheetId="3">RESUMEN!$A$1:$AM$606</definedName>
    <definedName name="_xlnm.Print_Area" localSheetId="10">'TCR ME'!$A$1:$F$14</definedName>
    <definedName name="_xlnm.Print_Area" localSheetId="9">'TCR MN'!$A$1:$F$29</definedName>
    <definedName name="_xlnm.Print_Area" localSheetId="7">'TRL ME'!$A$1:$Q$34</definedName>
    <definedName name="_xlnm.Print_Area" localSheetId="6">'TRL MN'!$A$1:$O$118</definedName>
    <definedName name="cod_ent">[1]RESUMEN!$A$11:$A$616</definedName>
    <definedName name="Cuadro_Ent">[1]RESUMEN!$A$11:$C$616</definedName>
    <definedName name="gy" hidden="1">#REF!</definedName>
    <definedName name="MARZO" localSheetId="8" hidden="1">#REF!</definedName>
    <definedName name="MARZO" localSheetId="5" hidden="1">#REF!</definedName>
    <definedName name="MARZO" localSheetId="3" hidden="1">#REF!</definedName>
    <definedName name="MARZO" localSheetId="10" hidden="1">#REF!</definedName>
    <definedName name="MARZO" localSheetId="9" hidden="1">#REF!</definedName>
    <definedName name="MARZO" hidden="1">#REF!</definedName>
    <definedName name="TCRME" hidden="1">#REF!</definedName>
    <definedName name="_xlnm.Print_Titles" localSheetId="8">CDI!$1:$8</definedName>
    <definedName name="_xlnm.Print_Titles" localSheetId="5">'CUT ME'!$1:$9</definedName>
    <definedName name="_xlnm.Print_Titles" localSheetId="4">'CUT MN'!$1:$9</definedName>
    <definedName name="_xlnm.Print_Titles" localSheetId="3">RESUMEN!$1:$10</definedName>
    <definedName name="_xlnm.Print_Titles" localSheetId="7">'TRL ME'!$1:$7</definedName>
    <definedName name="_xlnm.Print_Titles" localSheetId="6">'TRL MN'!$1:$8</definedName>
  </definedNames>
  <calcPr calcId="152511"/>
</workbook>
</file>

<file path=xl/calcChain.xml><?xml version="1.0" encoding="utf-8"?>
<calcChain xmlns="http://schemas.openxmlformats.org/spreadsheetml/2006/main">
  <c r="L12" i="8" l="1"/>
  <c r="L13" i="8"/>
  <c r="L15" i="8"/>
  <c r="L20" i="8"/>
  <c r="L34" i="8"/>
  <c r="L35" i="8"/>
  <c r="L43" i="8"/>
  <c r="L48" i="8"/>
  <c r="L78" i="8"/>
  <c r="L97" i="8"/>
  <c r="L128" i="8"/>
  <c r="L131" i="8"/>
  <c r="L135" i="8"/>
  <c r="L148" i="8"/>
  <c r="L173" i="8"/>
  <c r="L180" i="8"/>
  <c r="L187" i="8"/>
  <c r="L191" i="8"/>
  <c r="L198" i="8"/>
  <c r="L201" i="8"/>
  <c r="L207" i="8"/>
  <c r="L209" i="8"/>
  <c r="H79" i="21" l="1"/>
  <c r="G79" i="21"/>
  <c r="F79" i="21"/>
  <c r="E79" i="21"/>
  <c r="D79" i="21"/>
  <c r="O107" i="19"/>
  <c r="N107" i="19"/>
  <c r="M107" i="19"/>
  <c r="P367" i="26" l="1"/>
  <c r="O367" i="26"/>
  <c r="N367" i="26"/>
  <c r="M367" i="26"/>
  <c r="O6537" i="25"/>
  <c r="N6537" i="25"/>
  <c r="Q26" i="20" l="1"/>
  <c r="P26" i="20"/>
  <c r="O26" i="20"/>
  <c r="N26" i="20"/>
  <c r="M26" i="20"/>
  <c r="A5" i="28" l="1"/>
  <c r="A4" i="28"/>
  <c r="F28" i="27" l="1"/>
  <c r="F12" i="3" l="1"/>
  <c r="G605" i="8" l="1"/>
  <c r="AM151" i="8" l="1"/>
  <c r="A5" i="27" l="1"/>
  <c r="A4" i="27"/>
  <c r="A5" i="21"/>
  <c r="A4" i="21"/>
  <c r="A5" i="20"/>
  <c r="A4" i="20"/>
  <c r="A5" i="19"/>
  <c r="A4" i="19"/>
  <c r="A5" i="26"/>
  <c r="A4" i="26"/>
  <c r="AL605" i="8"/>
  <c r="AK605" i="8"/>
  <c r="AJ605" i="8"/>
  <c r="AI605" i="8"/>
  <c r="AH605" i="8"/>
  <c r="AG605" i="8"/>
  <c r="AF605" i="8"/>
  <c r="AE605" i="8"/>
  <c r="AD605" i="8"/>
  <c r="AC605" i="8"/>
  <c r="AB605" i="8"/>
  <c r="AA605" i="8"/>
  <c r="Z605" i="8"/>
  <c r="Y605" i="8"/>
  <c r="X605" i="8"/>
  <c r="W605" i="8"/>
  <c r="V605" i="8"/>
  <c r="U605" i="8"/>
  <c r="T605" i="8"/>
  <c r="S605" i="8"/>
  <c r="R605" i="8"/>
  <c r="Q605" i="8"/>
  <c r="P605" i="8"/>
  <c r="O605" i="8"/>
  <c r="N605" i="8"/>
  <c r="M605" i="8"/>
  <c r="L605" i="8"/>
  <c r="K605" i="8"/>
  <c r="J605" i="8"/>
  <c r="I605" i="8"/>
  <c r="H605" i="8"/>
  <c r="F605" i="8"/>
  <c r="E605" i="8"/>
  <c r="D605"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5" i="8"/>
  <c r="AM154" i="8"/>
  <c r="AM153" i="8"/>
  <c r="AM152"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c r="A6" i="8"/>
  <c r="A5" i="8"/>
  <c r="D595" i="9"/>
  <c r="B595" i="9"/>
  <c r="D594" i="9"/>
  <c r="B594" i="9"/>
  <c r="D593" i="9"/>
  <c r="B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B3" i="9"/>
  <c r="B2" i="9"/>
  <c r="F43" i="3"/>
  <c r="C43" i="3"/>
  <c r="C42" i="3"/>
  <c r="F41" i="3"/>
  <c r="C41" i="3"/>
  <c r="C40" i="3"/>
  <c r="C39" i="3"/>
  <c r="F38" i="3"/>
  <c r="F37" i="3"/>
  <c r="C37" i="3"/>
  <c r="F36" i="3"/>
  <c r="C36" i="3"/>
  <c r="F35" i="3"/>
  <c r="C35" i="3"/>
  <c r="F34" i="3"/>
  <c r="C34" i="3"/>
  <c r="F33" i="3"/>
  <c r="C33" i="3"/>
  <c r="F32" i="3"/>
  <c r="C32" i="3"/>
  <c r="C31" i="3"/>
  <c r="F30" i="3"/>
  <c r="C30" i="3"/>
  <c r="F29" i="3"/>
  <c r="C29" i="3"/>
  <c r="F28" i="3"/>
  <c r="C28" i="3"/>
  <c r="F27" i="3"/>
  <c r="C26" i="3"/>
  <c r="F25" i="3"/>
  <c r="C25" i="3"/>
  <c r="AH1" i="3" l="1"/>
  <c r="AM605" i="8"/>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<sst xmlns="http://schemas.openxmlformats.org/spreadsheetml/2006/main" count="40491" uniqueCount="12622">
  <si>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</si>
  <si>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</si>
  <si>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</si>
  <si>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</si>
  <si>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</si>
  <si>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</si>
  <si>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</si>
  <si>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</si>
  <si>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</si>
  <si>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</si>
  <si>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</si>
  <si>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</si>
  <si>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</si>
  <si>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</si>
  <si>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</si>
  <si>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</si>
  <si>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</si>
  <si>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</si>
  <si>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</si>
  <si>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</si>
  <si>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</si>
  <si>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</si>
  <si>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</si>
  <si>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</si>
  <si>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</si>
  <si>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</si>
  <si>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</si>
  <si>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</si>
  <si>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</si>
  <si>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</si>
  <si>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</si>
  <si>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</si>
  <si>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FORMULARIO DE COMUNICACIÓN DE OPERACIONES PENDIENTES (SIN REGULARIZACIÓN)</t>
  </si>
  <si>
    <t>FORM. Nº9. ACRD/R/V.1</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</si>
  <si>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</si>
  <si>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</si>
  <si>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</si>
  <si>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</si>
  <si>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</si>
  <si>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</si>
  <si>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</si>
  <si>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</si>
  <si>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</si>
  <si>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</si>
  <si>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</si>
  <si>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</si>
  <si>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</si>
  <si>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</si>
  <si>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</si>
  <si>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</si>
  <si>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</si>
  <si>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</si>
  <si>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</si>
  <si>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</si>
  <si>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</si>
  <si>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Obras Públicas, Servicios y Vivienda</t>
  </si>
  <si>
    <t>Ministerio de Medio Ambiente y Agua</t>
  </si>
  <si>
    <t>Ministerio de Comunicación</t>
  </si>
  <si>
    <t>Consejo Supremo de Defensa Plurinacional</t>
  </si>
  <si>
    <t>Orquesta Sinfónica Nacional</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</si>
  <si>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</si>
  <si>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</si>
  <si>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</si>
  <si>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</si>
  <si>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</si>
  <si>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</si>
  <si>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</si>
  <si>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</si>
  <si>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</si>
  <si>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</si>
  <si>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</si>
  <si>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</si>
  <si>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</si>
  <si>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</si>
  <si>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</si>
  <si>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</si>
  <si>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</si>
  <si>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</si>
  <si>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</si>
  <si>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</si>
  <si>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</si>
  <si>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</si>
  <si>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</si>
  <si>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</si>
  <si>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</si>
  <si>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</si>
  <si>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</si>
  <si>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</si>
  <si>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</si>
  <si>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</si>
  <si>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</si>
  <si>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</si>
  <si>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</si>
  <si>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</si>
  <si>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</si>
  <si>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</si>
  <si>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</si>
  <si>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</si>
  <si>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</si>
  <si>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</si>
  <si>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</si>
  <si>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</si>
  <si>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</si>
  <si>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</si>
  <si>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</si>
  <si>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</si>
  <si>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</si>
  <si>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</si>
  <si>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</si>
  <si>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</si>
  <si>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</si>
  <si>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</si>
  <si>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</si>
  <si>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</si>
  <si>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</si>
  <si>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</si>
  <si>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</si>
  <si>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</si>
  <si>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</si>
  <si>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</si>
  <si>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</si>
  <si>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</si>
  <si>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</si>
  <si>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</si>
  <si>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</si>
  <si>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</si>
  <si>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</si>
  <si>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</si>
  <si>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</si>
  <si>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</si>
  <si>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</si>
  <si>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</si>
  <si>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</si>
  <si>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</si>
  <si>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</si>
  <si>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</si>
  <si>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</si>
  <si>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</si>
  <si>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</si>
  <si>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</si>
  <si>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</si>
  <si>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</si>
  <si>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</si>
  <si>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</si>
  <si>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</si>
  <si>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</si>
  <si>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</si>
  <si>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</si>
  <si>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</si>
  <si>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</si>
  <si>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</si>
  <si>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</si>
  <si>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</si>
  <si>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</si>
  <si>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</si>
  <si>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</si>
  <si>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</si>
  <si>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</si>
  <si>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</si>
  <si>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</si>
  <si>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</si>
  <si>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</si>
  <si>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</si>
  <si>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</si>
  <si>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</si>
  <si>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</si>
  <si>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</si>
  <si>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</si>
  <si>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</si>
  <si>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</si>
  <si>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</si>
  <si>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</si>
  <si>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</si>
  <si>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</si>
  <si>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</si>
  <si>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</si>
  <si>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</si>
  <si>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</si>
  <si>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</si>
  <si>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</si>
  <si>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</si>
  <si>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</si>
  <si>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</si>
  <si>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</si>
  <si>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</si>
  <si>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</si>
  <si>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</si>
  <si>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</si>
  <si>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</si>
  <si>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</si>
  <si>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</si>
  <si>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</si>
  <si>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</si>
  <si>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</si>
  <si>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</si>
  <si>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</si>
  <si>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</si>
  <si>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</si>
  <si>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</si>
  <si>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</si>
  <si>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</si>
  <si>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</si>
  <si>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</si>
  <si>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</si>
  <si>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</si>
  <si>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</si>
  <si>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</si>
  <si>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</si>
  <si>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</si>
  <si>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</si>
  <si>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</si>
  <si>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</si>
  <si>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</si>
  <si>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</si>
  <si>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</si>
  <si>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</si>
  <si>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</si>
  <si>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</si>
  <si>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</si>
  <si>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</si>
  <si>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</si>
  <si>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</si>
  <si>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</si>
  <si>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</si>
  <si>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</si>
  <si>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</si>
  <si>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</si>
  <si>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</si>
  <si>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</si>
  <si>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</si>
  <si>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</si>
  <si>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</si>
  <si>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</si>
  <si>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</si>
  <si>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</si>
  <si>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</si>
  <si>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</si>
  <si>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</si>
  <si>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</si>
  <si>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</si>
  <si>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</si>
  <si>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</si>
  <si>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</si>
  <si>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</si>
  <si>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</si>
  <si>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</si>
  <si>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</si>
  <si>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</si>
  <si>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</si>
  <si>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</si>
  <si>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</si>
  <si>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</si>
  <si>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</si>
  <si>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</si>
  <si>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</si>
  <si>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</si>
  <si>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</si>
  <si>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</si>
  <si>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</si>
  <si>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</si>
  <si>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</si>
  <si>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</si>
  <si>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</si>
  <si>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</si>
  <si>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</si>
  <si>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</si>
  <si>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</si>
  <si>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</si>
  <si>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</si>
  <si>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</si>
  <si>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</si>
  <si>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</si>
  <si>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</si>
  <si>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</si>
  <si>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</si>
  <si>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</si>
  <si>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</si>
  <si>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</si>
  <si>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</si>
  <si>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</si>
  <si>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</si>
  <si>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</si>
  <si>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</si>
  <si>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</si>
  <si>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</si>
  <si>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</si>
  <si>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</si>
  <si>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</si>
  <si>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</si>
  <si>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</si>
  <si>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</si>
  <si>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</si>
  <si>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</si>
  <si>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</si>
  <si>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</si>
  <si>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</si>
  <si>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</si>
  <si>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</si>
  <si>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</si>
  <si>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</si>
  <si>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</si>
  <si>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</si>
  <si>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</si>
  <si>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</si>
  <si>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</si>
  <si>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</si>
  <si>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</si>
  <si>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</si>
  <si>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</si>
  <si>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</si>
  <si>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</si>
  <si>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</si>
  <si>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</si>
  <si>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</si>
  <si>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</si>
  <si>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</si>
  <si>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</si>
  <si>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</si>
  <si>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</si>
  <si>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</si>
  <si>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</si>
  <si>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</si>
  <si>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</si>
  <si>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</si>
  <si>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</si>
  <si>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</si>
  <si>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</si>
  <si>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</si>
  <si>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</si>
  <si>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</si>
  <si>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</si>
  <si>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</si>
  <si>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</si>
  <si>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</si>
  <si>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</si>
  <si>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</si>
  <si>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</si>
  <si>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</si>
  <si>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</si>
  <si>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</si>
  <si>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</si>
  <si>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</si>
  <si>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</si>
  <si>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</si>
  <si>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</si>
  <si>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</si>
  <si>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</si>
  <si>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</si>
  <si>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</si>
  <si>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</si>
  <si>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</si>
  <si>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</si>
  <si>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</si>
  <si>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</si>
  <si>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</si>
  <si>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</si>
  <si>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</si>
  <si>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</si>
  <si>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</si>
  <si>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</si>
  <si>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</si>
  <si>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</si>
  <si>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</si>
  <si>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</si>
  <si>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</si>
  <si>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</si>
  <si>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</si>
  <si>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</si>
  <si>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</si>
  <si>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</si>
  <si>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</si>
  <si>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</si>
  <si>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</si>
  <si>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</si>
  <si>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</si>
  <si>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</si>
  <si>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</si>
  <si>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</si>
  <si>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</si>
  <si>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</si>
  <si>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</si>
  <si>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</si>
  <si>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</si>
  <si>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</si>
  <si>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</si>
  <si>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</si>
  <si>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</si>
  <si>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</si>
  <si>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</si>
  <si>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</si>
  <si>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</si>
  <si>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</si>
  <si>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</si>
  <si>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</si>
  <si>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</si>
  <si>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</si>
  <si>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</si>
  <si>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</si>
  <si>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</si>
  <si>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</si>
  <si>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</si>
  <si>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</si>
  <si>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</si>
  <si>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</si>
  <si>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</si>
  <si>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</si>
  <si>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</si>
  <si>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</si>
  <si>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</si>
  <si>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</si>
  <si>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</si>
  <si>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</si>
  <si>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</si>
  <si>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</si>
  <si>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</si>
  <si>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</si>
  <si>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</si>
  <si>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</si>
  <si>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</si>
  <si>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</si>
  <si>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</si>
  <si>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</si>
  <si>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</si>
  <si>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</si>
  <si>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</si>
  <si>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</si>
  <si>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</si>
  <si>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</si>
  <si>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</si>
  <si>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</si>
  <si>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</si>
  <si>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</si>
  <si>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</si>
  <si>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</si>
  <si>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</si>
  <si>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</si>
  <si>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</si>
  <si>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</si>
  <si>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</si>
  <si>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</si>
  <si>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</si>
  <si>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</si>
  <si>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</si>
  <si>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</si>
  <si>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</si>
  <si>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</si>
  <si>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</si>
  <si>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</si>
  <si>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</si>
  <si>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</si>
  <si>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</si>
  <si>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</si>
  <si>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</si>
  <si>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</si>
  <si>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</si>
  <si>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</si>
  <si>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</si>
  <si>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</si>
  <si>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</si>
  <si>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</si>
  <si>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</si>
  <si>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</si>
  <si>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</si>
  <si>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</si>
  <si>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</si>
  <si>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</si>
  <si>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</si>
  <si>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</si>
  <si>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</si>
  <si>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</si>
  <si>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</si>
  <si>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</si>
  <si>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</si>
  <si>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</si>
  <si>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</si>
  <si>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</si>
  <si>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</si>
  <si>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</si>
  <si>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</si>
  <si>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</si>
  <si>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</si>
  <si>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</si>
  <si>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</si>
  <si>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</si>
  <si>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</si>
  <si>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</si>
  <si>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</si>
  <si>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</si>
  <si>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</si>
  <si>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</si>
  <si>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</si>
  <si>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</si>
  <si>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</si>
  <si>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</si>
  <si>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</si>
  <si>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</si>
  <si>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</si>
  <si>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</si>
  <si>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</si>
  <si>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</si>
  <si>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</si>
  <si>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</si>
  <si>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</si>
  <si>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</si>
  <si>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</si>
  <si>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</si>
  <si>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</si>
  <si>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</si>
  <si>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</si>
  <si>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</si>
  <si>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</si>
  <si>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</si>
  <si>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</si>
  <si>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</si>
  <si>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</si>
  <si>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</si>
  <si>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</si>
  <si>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</si>
  <si>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</si>
  <si>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</si>
  <si>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</si>
  <si>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</si>
  <si>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</si>
  <si>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</si>
  <si>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</si>
  <si>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</si>
  <si>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</si>
  <si>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</si>
  <si>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</si>
  <si>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</si>
  <si>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</si>
  <si>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</si>
  <si>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</si>
  <si>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</si>
  <si>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</si>
  <si>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</si>
  <si>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</si>
  <si>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</si>
  <si>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</si>
  <si>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</si>
  <si>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</si>
  <si>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</si>
  <si>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</si>
  <si>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</si>
  <si>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</si>
  <si>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</si>
  <si>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</si>
  <si>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</si>
  <si>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</si>
  <si>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</si>
  <si>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</si>
  <si>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</si>
  <si>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</si>
  <si>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</si>
  <si>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</si>
  <si>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</si>
  <si>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</si>
  <si>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</si>
  <si>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</si>
  <si>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</si>
  <si>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</si>
  <si>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</si>
  <si>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</si>
  <si>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</si>
  <si>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</si>
  <si>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</si>
  <si>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</si>
  <si>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</si>
  <si>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Nro. 
LIBRETA</t>
  </si>
  <si>
    <t>Sin  nombre</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</si>
  <si>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</si>
  <si>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</si>
  <si>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</si>
  <si>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</si>
  <si>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</si>
  <si>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</si>
  <si>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</si>
  <si>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</si>
  <si>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</si>
  <si>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</si>
  <si>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</si>
  <si>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</si>
  <si>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</si>
  <si>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</si>
  <si>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</si>
  <si>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</si>
  <si>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</si>
  <si>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</si>
  <si>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</si>
  <si>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</si>
  <si>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</si>
  <si>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</si>
  <si>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</si>
  <si>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</si>
  <si>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</si>
  <si>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</si>
  <si>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</si>
  <si>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</si>
  <si>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</si>
  <si>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</si>
  <si>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</si>
  <si>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</si>
  <si>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</si>
  <si>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</si>
  <si>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</si>
  <si>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TRL  Transferencias entre Libretas</t>
  </si>
  <si>
    <t>• Corresponde a créditos y/o débitos generados a requerimiento de la entidad, previa evaluación de sus analistas.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</si>
  <si>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</si>
  <si>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Universidad Nacional Siglo Xx</t>
  </si>
  <si>
    <t>Empresa Metalúrgica Vinto - Nacionalizada</t>
  </si>
  <si>
    <t>Bolivia Tv</t>
  </si>
  <si>
    <t>Empresa Pública "Quipus"</t>
  </si>
  <si>
    <t>Empresa Pública Yacana</t>
  </si>
  <si>
    <t>Entidad Descentralizada Ummipre Proman</t>
  </si>
  <si>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</si>
  <si>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</si>
  <si>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</si>
  <si>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</si>
  <si>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</si>
  <si>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</si>
  <si>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Dólares
($us) (**)</t>
  </si>
  <si>
    <t>TEC</t>
  </si>
  <si>
    <t>TFD</t>
  </si>
  <si>
    <t>TRL Bs
Crédito</t>
  </si>
  <si>
    <t>TRL Bs
Débito</t>
  </si>
  <si>
    <t>TRL USD
Débito</t>
  </si>
  <si>
    <t>TRL USD
Crédito</t>
  </si>
  <si>
    <t>CDC</t>
  </si>
  <si>
    <t>DAU</t>
  </si>
  <si>
    <t>DVD</t>
  </si>
  <si>
    <t>Transferencias entre Cuentas BCB</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</si>
  <si>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</si>
  <si>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</si>
  <si>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</si>
  <si>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</si>
  <si>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</si>
  <si>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</si>
  <si>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</si>
  <si>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</si>
  <si>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</si>
  <si>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</si>
  <si>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</si>
  <si>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</si>
  <si>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</si>
  <si>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</si>
  <si>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</si>
  <si>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</si>
  <si>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</si>
  <si>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</si>
  <si>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</si>
  <si>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</si>
  <si>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</si>
  <si>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</si>
  <si>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</si>
  <si>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</si>
  <si>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</si>
  <si>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</si>
  <si>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</si>
  <si>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</si>
  <si>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</si>
  <si>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</si>
  <si>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</si>
  <si>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</si>
  <si>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</si>
  <si>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</si>
  <si>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</si>
  <si>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</si>
  <si>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</si>
  <si>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</si>
  <si>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</si>
  <si>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</si>
  <si>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</si>
  <si>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</si>
  <si>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</si>
  <si>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Hidrocarburos</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</si>
  <si>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</si>
  <si>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</si>
  <si>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</si>
  <si>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</si>
  <si>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</si>
  <si>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</si>
  <si>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</si>
  <si>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</si>
  <si>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</si>
  <si>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</si>
  <si>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</si>
  <si>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</si>
  <si>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</si>
  <si>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</si>
  <si>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</si>
  <si>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</si>
  <si>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</si>
  <si>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</si>
  <si>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</si>
  <si>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</si>
  <si>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</si>
  <si>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</si>
  <si>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</si>
  <si>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</si>
  <si>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</si>
  <si>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</si>
  <si>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</si>
  <si>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</si>
  <si>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Descripción</t>
  </si>
  <si>
    <t>Total</t>
  </si>
  <si>
    <t>Fecha</t>
  </si>
  <si>
    <t>Estado Actual</t>
  </si>
  <si>
    <t>Créditos                    (USD)</t>
  </si>
  <si>
    <t>Créditos                    (Bs)</t>
  </si>
  <si>
    <t>Débitos                                 (Bs)</t>
  </si>
  <si>
    <t>N° Libreta</t>
  </si>
  <si>
    <t>IDH</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</si>
  <si>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</si>
  <si>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</si>
  <si>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</si>
  <si>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</si>
  <si>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00099021001 DEPOSITO DE EFECTIVO, DEPOSITANTE: CECILIA FLORES DE CEÑI, CONCEPTO: COBRO INDEBIDO DE SENASIR, CUENTA DE DEPOSITO: CUENTA UNICA DEL TESORO</t>
  </si>
  <si>
    <t>00099021001 DEPOSITO DE EFECTIVO, DEPOSITANTE: LOLA PORFIRIA RODRIGUEZ, CONCEPTO: DOBLE PERCEPCION,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</si>
  <si>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</si>
  <si>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</si>
  <si>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</si>
  <si>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QUE AFECTAN A LA CUENTA ÚNICA DEL TESORO EN DÓLARES (CUT) No. 5970034001</t>
  </si>
  <si>
    <t>Ajuste Manual</t>
  </si>
  <si>
    <t>DETALLE DE OPERACIONES SIN REGULARIZACIÓN POR TRANSFERENCIAS ENTRE LIBRETAS (TRL)</t>
  </si>
  <si>
    <t>00099021001 DEPOSITO DE EFECTIVO, DEPOSITANTE: GERMAN MENA SANTANDER, CONCEPTO: DEVOLUCION DEMASIA HABERES MAXIMA REMUNERACION SECTOR PUBLICO, CUENTA DE DEPOSITO: CUENTA UNICA DEL TESORO</t>
  </si>
  <si>
    <t>RCC</t>
  </si>
  <si>
    <t>MZC</t>
  </si>
  <si>
    <t>Empresa Pública "Editorial del Estado Plurinacional de Bolivia"</t>
  </si>
  <si>
    <t>00099021001 DEPOSITO DE EFECTIVO, DEPOSITANTE: GERONIMO MAYTA ROMERO, CONCEPTO: CONVENIO DE PAGO POR COBRO INDEBIDO N° 029-17, CUENTA DE DEPOSITO: CUENTA UNICA DEL TESORO</t>
  </si>
  <si>
    <t>00099021001 DEPOSITO DE EFECTIVO, DEPOSITANTE: NUEMY PLATA VDA DE LOPEZ, CONCEPTO: DEVOLUCION DE BENEFICIOS DE VIUDEZ, CUENTA DE DEPOSITO: CUENTA UNICA DEL TESORO</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</si>
  <si>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</si>
  <si>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</si>
  <si>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</si>
  <si>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</si>
  <si>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</si>
  <si>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Ministerio de Energias</t>
  </si>
  <si>
    <t>00099021001 DEPOSITO DE EFECTIVO, DEPOSITANTE: IRMA MENESES VDA ALDUNATE, CONCEPTO: DEVOLUCION A SENASIR, CUENTA DE DEPOSITO: CUENTA UNICA DEL TESORO</t>
  </si>
  <si>
    <t>00099021001 DEPOSITO DE EFECTIVO, DEPOSITANTE: LOURDES MONICA CARRASCO MEJIA, CONCEPTO: DEVOLUCION, CUENTA DE DEPOSITO: CUENTA UNICA DEL TESORO</t>
  </si>
  <si>
    <t>00099021001 DEPOSITO DE EFECTIVO, DEPOSITANTE: JOBE LIBORIO ROBLES MAMANI, CONCEPTO: DEVOLUCION POR PERCEPCION INDEBIDA, CUENTA DE DEPOSITO: CUENTA UNICA DEL TESORO</t>
  </si>
  <si>
    <t>00099021001 DEPOSITO DE EFECTIVO, DEPOSITANTE: IRENE BALLADARES VELASQUEZ, CONCEPTO: DEVOLUCION AL SENASIR ( COACTIVO SOCIAL ), CUENTA DE DEPOSITO: CUENTA UNICA DEL TESORO</t>
  </si>
  <si>
    <t>00099021001 DEPOSITO DE EFECTIVO, DEPOSITANTE: MARIA JESUS HOYOS CASTRO, CONCEPTO: COBRO INDEBIDO POR SEGUNDAS NUPCIAS, CUENTA DE DEPOSITO: CUENTA UNICA DEL TESORO</t>
  </si>
  <si>
    <t>CONCILIADO_PARCIAL</t>
  </si>
  <si>
    <t>00099021001 DEPOSITO DE EFECTIVO, DEPOSITANTE: ENRIQUE BOTELLO MONTESINOS, CONCEPTO: DOBLE PERCEPCION, CUENTA DE DEPOSITO: CUENTA UNICA DEL TESORO</t>
  </si>
  <si>
    <t>COBRO COSTOS DE PAPELERIA POR REGULARIZACION DE TRANSFERENCIA DEL EXTERIOR POR ORDEN DE LIMA GAS S.A. LIB. 00513062001 YPFB-OPERACIONES PLANTA DE SEPARACION DE LIQUIDOS RIO GRANDE</t>
  </si>
  <si>
    <t>COBRO COSTOS DE PAPELERIA SEGUN TRANSFERENCIA DEL EXTERIOR POR ORDEN DE HERCO COMBUSTIBLES S.A. LIB. 00513062001 YPFB-OPERACIONES PLANTA DE SEPARACION DE LIQUIDOS RIO GRANDE</t>
  </si>
  <si>
    <t>00099021001 DEPOSITO DE EFECTIVO, DEPOSITANTE: GRACIELA JUDITH GUTIERREZ TAPIA VDA DE DEHEZA, CONCEPTO: DEVOLUCION DE COBROS INDEBIDAMENTE PERCIBIDOS, CUENTA DE DEPOSITO: CUENTA UNICA DEL TESORO</t>
  </si>
  <si>
    <t>COBRO COSTOS DE PAPELERIA POR REGULARIZACION DE TRANSFERENCIA DEL EXTERIOR POR ORDEN DE LLAMA GAS S.A. LIB. 00513062001 YPFB-OPERACIONES PLANTA DE SEPARACION DE LIQUIDOS RIO GRANDE</t>
  </si>
  <si>
    <t>00099021001 DEPOSITO DE EFECTIVO, DEPOSITANTE: FLORA RODRIGUEZ SIRPA, CONCEPTO: DEVOLUCION POR COBRO INDEBIDO, CUENTA DE DEPOSITO: CUENTA UNICA DEL TESORO</t>
  </si>
  <si>
    <t>00099021001 DEPOSITO DE EFECTIVO, DEPOSITANTE: AMELIA APAZA DE APAZA, CONCEPTO: DEVOLUCION POR CONCEPTO "SENASIR", CUENTA DE DEPOSITO: CUENTA UNICA DEL TESORO</t>
  </si>
  <si>
    <t>00099021001 DEPOSITO DE EFECTIVO, DEPOSITANTE: IRENE BALLADARES VELASQUEZ, CONCEPTO: DEVOLUCION AL SENASIR COACTIVO SOCIAL, CUENTA DE DEPOSITO: CUENTA UNICA DEL TESORO</t>
  </si>
  <si>
    <t>NUMERO DE LIBRETA CUT: 03420102001 OPERACIÓN E18 TRANSFERENCIA DEL SISTEMA FINANCIERO POR CUENTA DE TERCEROS A LA CUT TRANSFERENCIA DE RECURSOS DEL FIDEICOMISO AEVIVIENDA</t>
  </si>
  <si>
    <t>'TRANSFERENCIA DE FONDOS||S/G. NOTA CITE: MH/VTCP/DGT/UO/OB N°1844/2008 DE F.21-10-2008 DEL MIN.DE HACIENDA S/G. DETALLE ADJUNTO. DEBITO DE LA LIBRETA NO.00099021001, REPOSICION UTILES DE ESCRITORIO.</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</si>
  <si>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</si>
  <si>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</si>
  <si>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</si>
  <si>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</si>
  <si>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</si>
  <si>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00099021001 DEPOSITO DE EFECTIVO, DEPOSITANTE: FELICIANO HUANCA LAURA, CONCEPTO: DEVOLUCION DE COBRO INDEVIDO, CUENTA DE DEPOSITO: CUENTA UNICA DEL TESORO</t>
  </si>
  <si>
    <t>COBRO COSTOS DE PAPELERIA SEGUN TRANSFERENCIA DEL EXTERIOR POR ORDEN DE BRITISH AIRWAYS PLC LIB. 00512012001 AASANA CENTRAL-OFICINA NACIONAL</t>
  </si>
  <si>
    <t>Dirección General de Administración y Finanzas Territoriales</t>
  </si>
  <si>
    <t>DETALLE DE OPERACIONES TCR SIN REGULARIZACIÓN</t>
  </si>
  <si>
    <t>CUENTA BANCARIA</t>
  </si>
  <si>
    <t>DENOMINACIÓN</t>
  </si>
  <si>
    <t>CÓD. ENT.</t>
  </si>
  <si>
    <t>DA</t>
  </si>
  <si>
    <t>IMPORTE (Bs)</t>
  </si>
  <si>
    <t>10000004199746</t>
  </si>
  <si>
    <t>TGN - ZONAS FRANCAS</t>
  </si>
  <si>
    <t>10000015534569</t>
  </si>
  <si>
    <t>MINISTERIO DE SALUD INGRESOS VENTA DE VALORES FISCALES A NIVEL NACIONAL</t>
  </si>
  <si>
    <t>10000015534642</t>
  </si>
  <si>
    <t>MINISTERIO DE SALUD PROGRAMA AMPLIADO DE INMUNIZACIONES - INGRESOS A NIVEL NACIONAL</t>
  </si>
  <si>
    <t>10000025427217</t>
  </si>
  <si>
    <t>MINISTERIO DE EDUCACIÓN - ESFM SIMÓN RODRIGUEZ CTA. RECAUDADORA</t>
  </si>
  <si>
    <t>10000026505608</t>
  </si>
  <si>
    <t>Coordinar Automatización C-21's</t>
  </si>
  <si>
    <t>00099021001 DEPOSITO DE EFECTIVO, DEPOSITANTE: MAXIMA CHOQUE CHAMBI C.I. 308861 LP, CONCEPTO: DEVOLUCION COBRO INDEBIDO, CUENTA DE DEPOSITO: CUENTA UNICA DEL TESORO</t>
  </si>
  <si>
    <t>00099021001 DEPOSITO DE EFECTIVO, DEPOSITANTE: ROBERTO FLOR CALZADILLA, CONCEPTO: DEVOLUCION, CUENTA DE DEPOSITO: CUENTA UNICA DEL TESORO</t>
  </si>
  <si>
    <t>00099021001 DEPOSITO DE EFECTIVO, DEPOSITANTE: MARTIN YAHUASI MAMANI, CONCEPTO: POR COBRO INDEBIDO ACUERDO SENASIR, CUENTA DE DEPOSITO: CUENTA UNICA DEL TESORO</t>
  </si>
  <si>
    <t>00099021001 DEPOSITO DE EFECTIVO, DEPOSITANTE: ALEX ALFARO LUJAN, CONCEPTO: DEVOLUCION DEL BENEFICIO COLATERAL DE ASIGNACION AL CARGO, CUENTA DE DEPOSITO: CUENTA UNICA DEL TESORO</t>
  </si>
  <si>
    <t>Dirección General de Crédito Público</t>
  </si>
  <si>
    <t>Autoridad de Supervisión de la Seguridad Social de Corto Plazo</t>
  </si>
  <si>
    <t>Adm.de Aeropuertos y Servicios Auxiliares a la Naveg. Aérea</t>
  </si>
  <si>
    <t>10000028450877</t>
  </si>
  <si>
    <t>VICEPRESIDENCIA DEL ESTADO PLURINACIONAL</t>
  </si>
  <si>
    <t>MINISTERIO DE RELACIONES EXTERIORES</t>
  </si>
  <si>
    <t>MINISTERIO DE GOBIERNO</t>
  </si>
  <si>
    <t>MINISTERIO DE EDUCACIÓN</t>
  </si>
  <si>
    <t>MINISTERIO DE DEFENSA</t>
  </si>
  <si>
    <t>MINISTERIO DE LA PRESIDENCIA</t>
  </si>
  <si>
    <t>MINISTERIO DE JUSTICIA Y TRANSPARENCIA INSTITUCIONAL</t>
  </si>
  <si>
    <t>MINISTERIO DE ECONOMÍA Y FINANZAS PÚBLICAS</t>
  </si>
  <si>
    <t>MINISTERIO DE DESARROLLO PRODUCTIVO Y ECONOMÍA PLURAL</t>
  </si>
  <si>
    <t>MINISTERIO DE SALUD</t>
  </si>
  <si>
    <t>MINISTERIO DE DESARROLLO RURAL Y TIERRAS</t>
  </si>
  <si>
    <t>MINISTERIO DE DEPORTES</t>
  </si>
  <si>
    <t>MINISTERIO DE CULTURAS Y TURISMO</t>
  </si>
  <si>
    <t>MINISTERIO DE PLANIFICACIÓN DEL DESARROLLO</t>
  </si>
  <si>
    <t>MINISTERIO DE TRABAJO, EMPLEO Y PREVISIÓN SOCIAL</t>
  </si>
  <si>
    <t>MINISTERIO DE MINERÍA Y METALURGIA</t>
  </si>
  <si>
    <t>MINISTERIO DE HIDROCARBUROS</t>
  </si>
  <si>
    <t>MINISTERIO DE OBRAS PÚBLICAS, SERVICIOS Y VIVIENDA</t>
  </si>
  <si>
    <t>MINISTERIO DE ENERGIAS</t>
  </si>
  <si>
    <t>MINISTERIO DE MEDIO AMBIENTE Y AGUA</t>
  </si>
  <si>
    <t>MINISTERIO DE COMUNICACIÓN</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</si>
  <si>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</si>
  <si>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</si>
  <si>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</si>
  <si>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</si>
  <si>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</si>
  <si>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</si>
  <si>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</si>
  <si>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</si>
  <si>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</si>
  <si>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</si>
  <si>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</si>
  <si>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</si>
  <si>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</si>
  <si>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</si>
  <si>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</si>
  <si>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</si>
  <si>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</si>
  <si>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</si>
  <si>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</si>
  <si>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</si>
  <si>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</si>
  <si>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</si>
  <si>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</si>
  <si>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</si>
  <si>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</si>
  <si>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</si>
  <si>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</si>
  <si>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</si>
  <si>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</si>
  <si>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</si>
  <si>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</si>
  <si>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</si>
  <si>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</si>
  <si>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</si>
  <si>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</si>
  <si>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</si>
  <si>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</si>
  <si>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</si>
  <si>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</si>
  <si>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</si>
  <si>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</si>
  <si>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</si>
  <si>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</si>
  <si>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</si>
  <si>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</si>
  <si>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</si>
  <si>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</si>
  <si>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</si>
  <si>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</si>
  <si>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</si>
  <si>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</si>
  <si>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</si>
  <si>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</si>
  <si>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</si>
  <si>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</si>
  <si>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</si>
  <si>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</si>
  <si>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</si>
  <si>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</si>
  <si>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</si>
  <si>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</si>
  <si>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</si>
  <si>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</si>
  <si>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</si>
  <si>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</si>
  <si>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</si>
  <si>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</si>
  <si>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</si>
  <si>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</si>
  <si>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</si>
  <si>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</si>
  <si>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</si>
  <si>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</si>
  <si>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</si>
  <si>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</si>
  <si>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</si>
  <si>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</si>
  <si>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</si>
  <si>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</si>
  <si>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</si>
  <si>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</si>
  <si>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</si>
  <si>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</si>
  <si>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</si>
  <si>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</si>
  <si>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</si>
  <si>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</si>
  <si>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</si>
  <si>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</si>
  <si>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</si>
  <si>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</si>
  <si>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</si>
  <si>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</si>
  <si>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</si>
  <si>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</si>
  <si>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</si>
  <si>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</si>
  <si>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</si>
  <si>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</si>
  <si>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</si>
  <si>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</si>
  <si>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</si>
  <si>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</si>
  <si>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</si>
  <si>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</si>
  <si>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</si>
  <si>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</si>
  <si>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</si>
  <si>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</si>
  <si>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COMITÉ ORGANIZADOR DE LOS XI JUEGOS SURAMERICANOS COCHABAMBA 2018</t>
  </si>
  <si>
    <t>AGENCIA BOLIVIANA DE ENERGÍA NUCLEAR</t>
  </si>
  <si>
    <t>SERVICIO NACIONAL TEXTIL</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</si>
  <si>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</si>
  <si>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</si>
  <si>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</si>
  <si>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</si>
  <si>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</si>
  <si>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</si>
  <si>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</si>
  <si>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</si>
  <si>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</si>
  <si>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</si>
  <si>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</si>
  <si>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</si>
  <si>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</si>
  <si>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</si>
  <si>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</si>
  <si>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</si>
  <si>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</si>
  <si>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</si>
  <si>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</si>
  <si>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</si>
  <si>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</si>
  <si>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</si>
  <si>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</si>
  <si>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</si>
  <si>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</si>
  <si>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</si>
  <si>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</si>
  <si>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</si>
  <si>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</si>
  <si>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</si>
  <si>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</si>
  <si>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</si>
  <si>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</si>
  <si>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</si>
  <si>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LÁCTEOS DE BOLIVIA</t>
  </si>
  <si>
    <t>EMPRESA PÚBLICA NACIONAL ESTRATÉGICA CARTONES DE BOLIVIA</t>
  </si>
  <si>
    <t>BOLIVIANA DE AVIACIÓN</t>
  </si>
  <si>
    <t>DEPÓSITOS ADUANEROS BOLIVIANOS</t>
  </si>
  <si>
    <t>EMPRESA BOLIVIANA DE ALMENDRAS Y DERIVADOS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</si>
  <si>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</si>
  <si>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</si>
  <si>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</si>
  <si>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</si>
  <si>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</si>
  <si>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</si>
  <si>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</si>
  <si>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</si>
  <si>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</si>
  <si>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</si>
  <si>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</si>
  <si>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</si>
  <si>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</si>
  <si>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</si>
  <si>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</si>
  <si>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</si>
  <si>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</si>
  <si>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</si>
  <si>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</si>
  <si>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</si>
  <si>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</si>
  <si>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</si>
  <si>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</si>
  <si>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</si>
  <si>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</si>
  <si>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</si>
  <si>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</si>
  <si>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</si>
  <si>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</si>
  <si>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</si>
  <si>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</si>
  <si>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</si>
  <si>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</si>
  <si>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</si>
  <si>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</si>
  <si>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</si>
  <si>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</si>
  <si>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</si>
  <si>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</si>
  <si>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</si>
  <si>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</si>
  <si>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</si>
  <si>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</si>
  <si>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</si>
  <si>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</si>
  <si>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</si>
  <si>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</si>
  <si>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</si>
  <si>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</si>
  <si>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</si>
  <si>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</si>
  <si>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</si>
  <si>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</si>
  <si>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</si>
  <si>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</si>
  <si>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</si>
  <si>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</si>
  <si>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</si>
  <si>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</si>
  <si>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</si>
  <si>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</si>
  <si>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</si>
  <si>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</si>
  <si>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</si>
  <si>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</si>
  <si>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</si>
  <si>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</si>
  <si>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</si>
  <si>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</si>
  <si>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</si>
  <si>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</si>
  <si>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</si>
  <si>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</si>
  <si>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</si>
  <si>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</si>
  <si>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</si>
  <si>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</si>
  <si>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</si>
  <si>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</si>
  <si>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</si>
  <si>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</si>
  <si>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</si>
  <si>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</si>
  <si>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</si>
  <si>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</si>
  <si>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</si>
  <si>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</si>
  <si>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</si>
  <si>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</si>
  <si>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</si>
  <si>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</si>
  <si>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</si>
  <si>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</si>
  <si>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</si>
  <si>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</si>
  <si>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</si>
  <si>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</si>
  <si>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</si>
  <si>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</si>
  <si>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</si>
  <si>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</si>
  <si>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</si>
  <si>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</si>
  <si>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</si>
  <si>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</si>
  <si>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</si>
  <si>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</si>
  <si>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</si>
  <si>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</si>
  <si>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</si>
  <si>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</si>
  <si>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</si>
  <si>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</si>
  <si>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</si>
  <si>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</si>
  <si>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</si>
  <si>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</si>
  <si>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</si>
  <si>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</si>
  <si>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</si>
  <si>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</si>
  <si>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</si>
  <si>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</si>
  <si>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</si>
  <si>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</si>
  <si>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</si>
  <si>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</si>
  <si>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</si>
  <si>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</si>
  <si>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</si>
  <si>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</si>
  <si>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</si>
  <si>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</si>
  <si>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</si>
  <si>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</si>
  <si>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</si>
  <si>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</si>
  <si>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</si>
  <si>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</si>
  <si>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</si>
  <si>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</si>
  <si>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</si>
  <si>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</si>
  <si>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</si>
  <si>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</si>
  <si>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</si>
  <si>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</si>
  <si>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</si>
  <si>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</si>
  <si>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</si>
  <si>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</si>
  <si>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</si>
  <si>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</si>
  <si>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</si>
  <si>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</si>
  <si>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</si>
  <si>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</si>
  <si>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</si>
  <si>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</si>
  <si>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</si>
  <si>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</si>
  <si>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</si>
  <si>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</si>
  <si>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</si>
  <si>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</si>
  <si>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</si>
  <si>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</si>
  <si>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</si>
  <si>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</si>
  <si>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</si>
  <si>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</si>
  <si>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</si>
  <si>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</si>
  <si>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</si>
  <si>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</si>
  <si>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</si>
  <si>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</si>
  <si>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</si>
  <si>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</si>
  <si>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</si>
  <si>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</si>
  <si>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</si>
  <si>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</si>
  <si>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</si>
  <si>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</si>
  <si>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</si>
  <si>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</si>
  <si>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</si>
  <si>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</si>
  <si>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</si>
  <si>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</si>
  <si>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</si>
  <si>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</si>
  <si>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</si>
  <si>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</si>
  <si>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</si>
  <si>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</si>
  <si>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</si>
  <si>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</si>
  <si>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</si>
  <si>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</si>
  <si>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</si>
  <si>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</si>
  <si>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</si>
  <si>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</si>
  <si>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</si>
  <si>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</si>
  <si>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</si>
  <si>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</si>
  <si>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</si>
  <si>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</si>
  <si>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</si>
  <si>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</si>
  <si>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</si>
  <si>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</si>
  <si>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</si>
  <si>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</si>
  <si>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</si>
  <si>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</si>
  <si>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</si>
  <si>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</si>
  <si>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</si>
  <si>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</si>
  <si>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</si>
  <si>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</si>
  <si>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</si>
  <si>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</si>
  <si>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</si>
  <si>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</si>
  <si>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</si>
  <si>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</si>
  <si>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</si>
  <si>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</si>
  <si>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</si>
  <si>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</si>
  <si>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</si>
  <si>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</si>
  <si>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</si>
  <si>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</si>
  <si>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</si>
  <si>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</si>
  <si>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</si>
  <si>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</si>
  <si>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</si>
  <si>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</si>
  <si>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</si>
  <si>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</si>
  <si>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</si>
  <si>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</si>
  <si>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</si>
  <si>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</si>
  <si>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</si>
  <si>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</si>
  <si>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</si>
  <si>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</si>
  <si>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</si>
  <si>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</si>
  <si>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</si>
  <si>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</si>
  <si>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</si>
  <si>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</si>
  <si>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</si>
  <si>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</si>
  <si>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</si>
  <si>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</si>
  <si>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</si>
  <si>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</si>
  <si>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</si>
  <si>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</si>
  <si>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</si>
  <si>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</si>
  <si>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</si>
  <si>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</si>
  <si>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</si>
  <si>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</si>
  <si>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</si>
  <si>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</si>
  <si>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</si>
  <si>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</si>
  <si>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</si>
  <si>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</si>
  <si>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</si>
  <si>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</si>
  <si>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</si>
  <si>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</si>
  <si>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</si>
  <si>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</si>
  <si>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</si>
  <si>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</si>
  <si>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</si>
  <si>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</si>
  <si>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</si>
  <si>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</si>
  <si>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</si>
  <si>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</si>
  <si>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</si>
  <si>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</si>
  <si>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</si>
  <si>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</si>
  <si>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</si>
  <si>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</si>
  <si>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</si>
  <si>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</si>
  <si>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</si>
  <si>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</si>
  <si>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</si>
  <si>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</si>
  <si>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</si>
  <si>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</si>
  <si>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</si>
  <si>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</si>
  <si>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</si>
  <si>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</si>
  <si>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</si>
  <si>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</si>
  <si>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</si>
  <si>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</si>
  <si>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</si>
  <si>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</si>
  <si>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</si>
  <si>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</si>
  <si>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</si>
  <si>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</si>
  <si>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</si>
  <si>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</si>
  <si>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</si>
  <si>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</si>
  <si>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</si>
  <si>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</si>
  <si>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</si>
  <si>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</si>
  <si>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</si>
  <si>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</si>
  <si>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</si>
  <si>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</si>
  <si>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</si>
  <si>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</si>
  <si>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</si>
  <si>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</si>
  <si>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</si>
  <si>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</si>
  <si>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</si>
  <si>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</si>
  <si>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</si>
  <si>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</si>
  <si>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</si>
  <si>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</si>
  <si>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</si>
  <si>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</si>
  <si>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</si>
  <si>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</si>
  <si>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</si>
  <si>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</si>
  <si>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</si>
  <si>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</si>
  <si>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</si>
  <si>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</si>
  <si>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</si>
  <si>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</si>
  <si>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</si>
  <si>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</si>
  <si>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</si>
  <si>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</si>
  <si>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</si>
  <si>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</si>
  <si>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</si>
  <si>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</si>
  <si>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</si>
  <si>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</si>
  <si>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</si>
  <si>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</si>
  <si>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</si>
  <si>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</si>
  <si>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</si>
  <si>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</si>
  <si>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</si>
  <si>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</si>
  <si>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</si>
  <si>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</si>
  <si>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</si>
  <si>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</si>
  <si>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</si>
  <si>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</si>
  <si>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</si>
  <si>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</si>
  <si>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</si>
  <si>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</si>
  <si>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</si>
  <si>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</si>
  <si>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</si>
  <si>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</si>
  <si>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</si>
  <si>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Dirección General de Pensiones y Jubilaciones</t>
  </si>
  <si>
    <t>Universidad Pública de el Alto</t>
  </si>
  <si>
    <t>Universidad Autónoma del Beni José Ballivián</t>
  </si>
  <si>
    <t>Oficinatécnica para el Fortalecimiento de la Empresa Pública</t>
  </si>
  <si>
    <t>Dirección Estratégica de Reivindicacion Marítima, Silala y Recursos Hídricos Internacionales</t>
  </si>
  <si>
    <t>Direc. Dptal. de Educación la Paz</t>
  </si>
  <si>
    <t>Autoridad de Fiscalización del Juego</t>
  </si>
  <si>
    <t>Autoridad de Fiscalización de Empresas</t>
  </si>
  <si>
    <t>Comité Organizador de los Xi Juegos Suramericanos Cochabamba 2018</t>
  </si>
  <si>
    <t xml:space="preserve">Escuela Boliviana Intercultural de Danza </t>
  </si>
  <si>
    <t>Autoridad de Fiscalización y Control del Sistema Nacional de Salud</t>
  </si>
  <si>
    <t>Agencia de Infraestructura en Salud y Equipamiento Médico</t>
  </si>
  <si>
    <t>Agencia Boliviana de Correos "Correos de Bolivia"</t>
  </si>
  <si>
    <t>Comisión de la Verdad</t>
  </si>
  <si>
    <t>Caja de Salud Cordes</t>
  </si>
  <si>
    <t>Empresa de Correos de Bolivia</t>
  </si>
  <si>
    <t>Corporación de las Fuerzas Armadas P/ el Des. Nacional</t>
  </si>
  <si>
    <t>Empresa Pública Nacional Estratégica Lácteos de Bolivia</t>
  </si>
  <si>
    <t>Empresa Pública Nacional Estratégica Cartones de Bolivia</t>
  </si>
  <si>
    <t>Empresa Estatal de Transporte Por Cable "Mi Teleférico"</t>
  </si>
  <si>
    <t xml:space="preserve">Empresa Pública Transporte Aéreo Militar </t>
  </si>
  <si>
    <t>Empresa Boliviana de Alimentos y Derivados</t>
  </si>
  <si>
    <t>Defensoria del Pueblo</t>
  </si>
  <si>
    <t>Procuraduria General del Estado</t>
  </si>
  <si>
    <t>Gobierno Autónomo Municipal de el Villar</t>
  </si>
  <si>
    <t>Gobierno Autónomo Municipal de el Choro</t>
  </si>
  <si>
    <t>Gobierno Autónomo Municipal de la Rivera</t>
  </si>
  <si>
    <t>Gobierno Autónomo Municipal de Chuquihuta Ayllu Jucumani</t>
  </si>
  <si>
    <t>Gobierno Autónomo Municipal de el Puente</t>
  </si>
  <si>
    <t>Gobierno Autónomo Municipal de Santa Cruz de la Sierra</t>
  </si>
  <si>
    <t>Gobierno Autónomo Municipal de la Guardia</t>
  </si>
  <si>
    <t>Gobierno Autónomo Municipal de el Torno</t>
  </si>
  <si>
    <t>Servicio de Encauzamiento de Rios (Searpi)</t>
  </si>
  <si>
    <t>Empresa Municipal de Agua Potable y Alcantarillado Viacha</t>
  </si>
  <si>
    <t>Entidad Municipal de Aseo Urbano Sucre</t>
  </si>
  <si>
    <t>Empresa Municipal de Areas Verdes Sucre</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</si>
  <si>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</si>
  <si>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</si>
  <si>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</si>
  <si>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</si>
  <si>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</si>
  <si>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</si>
  <si>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</si>
  <si>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</si>
  <si>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Empresa Municipal de Agua Potable y Alcantarillado Sanitario de Uriondo</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</si>
  <si>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</si>
  <si>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</si>
  <si>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</si>
  <si>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</si>
  <si>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</si>
  <si>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</si>
  <si>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</si>
  <si>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Gaioc de Charagua Iyambae</t>
  </si>
  <si>
    <t>Gobierno Autónomo Regional del Gran Chaco</t>
  </si>
  <si>
    <t>CONSEJO SUPREMO DE DEFENSA PLURINACIONAL</t>
  </si>
  <si>
    <t>SECTOR PRIVADO</t>
  </si>
  <si>
    <t>Área de Contabilidad</t>
  </si>
  <si>
    <t/>
  </si>
  <si>
    <t>VCK</t>
  </si>
  <si>
    <t>COBRO COSTOS DE PAPELERIA SEGUN TRANSFERENCIA DEL EXTERIOR POR ORDEN DE SOLGAS S.A. LIB. 00513062001 YPFB-OPERACIONES PLANTA DE SEPARACION DE LIQUIDOS RIO GRANDE</t>
  </si>
  <si>
    <t>Impuesto Directo A Los Hidrocarburos</t>
  </si>
  <si>
    <t>(**) Los importes correspondientes a operaciones CUT Dolares, se expresan en Moneda Nacional.</t>
  </si>
  <si>
    <t>00099021001 DEPOSITO DE EFECTIVO, DEPOSITANTE: VICTOR HUGO JOSE BRACAMONTE VALLE, CONCEPTO: DOBLE PERCEPCION, CUENTA DE DEPOSITO: CUENTA UNICA DEL TESORO</t>
  </si>
  <si>
    <t>00512012001</t>
  </si>
  <si>
    <t>10000028891146</t>
  </si>
  <si>
    <t>00099021001 DEPOSITO DE EFECTIVO, DEPOSITANTE: JANETTE JULIETA MEDRANO RODRIGUEZ, CONCEPTO: PAGO PARCIAL SENASIR, CUENTA DE DEPOSITO: CUENTA UNICA DEL TESORO</t>
  </si>
  <si>
    <t>00099021001 DEPOSITO DE EFECTIVO, DEPOSITANTE: FREDY MOISES FLORES MAMANI, CONCEPTO: COBRO INDEVIDO DEL PRA, CUENTA DE DEPOSITO: CUENTA UNICA DEL TESORO</t>
  </si>
  <si>
    <t>00099021001 DEPOSITO DE EFECTIVO, DEPOSITANTE: MARTHA LUCIA GUTIERREZ DE MARCA, CONCEPTO: NUEVAS NUPCIAS, CUENTA DE DEPOSITO: CUENTA UNICA DEL TESORO</t>
  </si>
  <si>
    <t>00099021001 DEPOSITO DE EFECTIVO, DEPOSITANTE: RENE ALBERTO NAVIA MAYER, CONCEPTO: DOBLE PERCEPCION, CUENTA DE DEPOSITO: CUENTA UNICA DEL TESORO</t>
  </si>
  <si>
    <t>00099021001 DEPOSITO DE EFECTIVO, DEPOSITANTE: JAVIER LUIS VILLARROEL ROMERO - MDRYT, CONCEPTO: SALDO DE FONDO ROTATIVO MDRYT OFICINA CENTRAL, CUENTA DE DEPOSITO: CUENTA UNICA DEL TESORO</t>
  </si>
  <si>
    <t>00253018009</t>
  </si>
  <si>
    <t>00099018038</t>
  </si>
  <si>
    <t>00046024204</t>
  </si>
  <si>
    <t>00020044201</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</si>
  <si>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</si>
  <si>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</si>
  <si>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t>O16996600002</t>
  </si>
  <si>
    <t>O16996030002</t>
  </si>
  <si>
    <t>O16995980002</t>
  </si>
  <si>
    <t>O16995360002</t>
  </si>
  <si>
    <t>O16995250002</t>
  </si>
  <si>
    <t>O16995230002</t>
  </si>
  <si>
    <t>O16995200002</t>
  </si>
  <si>
    <t>O16995190002</t>
  </si>
  <si>
    <t>O16995160002</t>
  </si>
  <si>
    <t>O16995090002</t>
  </si>
  <si>
    <t>O16994930002</t>
  </si>
  <si>
    <t>O16994910002</t>
  </si>
  <si>
    <t>O16997330002</t>
  </si>
  <si>
    <t>O16997250002</t>
  </si>
  <si>
    <t>O16997240002</t>
  </si>
  <si>
    <t>O16997210002</t>
  </si>
  <si>
    <t>O16997070002</t>
  </si>
  <si>
    <t>O16996970002</t>
  </si>
  <si>
    <t>O16996890002</t>
  </si>
  <si>
    <t>O16996840002</t>
  </si>
  <si>
    <t>B16995650002</t>
  </si>
  <si>
    <t>B16995590002</t>
  </si>
  <si>
    <t>B16995550002</t>
  </si>
  <si>
    <t>B16995520002</t>
  </si>
  <si>
    <t>B16995490002</t>
  </si>
  <si>
    <t>B16994980002</t>
  </si>
  <si>
    <t>B16994940002</t>
  </si>
  <si>
    <t>B16994900002</t>
  </si>
  <si>
    <t>B16994890002</t>
  </si>
  <si>
    <t>B16994880002</t>
  </si>
  <si>
    <t>B16994830002</t>
  </si>
  <si>
    <t>B16996320002</t>
  </si>
  <si>
    <t>B16996060002</t>
  </si>
  <si>
    <t>B16995950002</t>
  </si>
  <si>
    <t>B16995900002</t>
  </si>
  <si>
    <t>B16995670002</t>
  </si>
  <si>
    <t>B16995680002</t>
  </si>
  <si>
    <t>G09287070002</t>
  </si>
  <si>
    <t>G09287100002</t>
  </si>
  <si>
    <t>G09287190002</t>
  </si>
  <si>
    <t>G09287610002</t>
  </si>
  <si>
    <t>G09287880002</t>
  </si>
  <si>
    <t>G09290910002</t>
  </si>
  <si>
    <t>G09292310002</t>
  </si>
  <si>
    <t>Q10660230002</t>
  </si>
  <si>
    <t>Q10660280002</t>
  </si>
  <si>
    <t>F0000388</t>
  </si>
  <si>
    <t>O17000440002</t>
  </si>
  <si>
    <t>O17000430002</t>
  </si>
  <si>
    <t>O17000420002</t>
  </si>
  <si>
    <t>O17000080002</t>
  </si>
  <si>
    <t>O17000030002</t>
  </si>
  <si>
    <t>O17000020002</t>
  </si>
  <si>
    <t>O16999700002</t>
  </si>
  <si>
    <t>O16999520002</t>
  </si>
  <si>
    <t>O17000450002</t>
  </si>
  <si>
    <t>O17000460002</t>
  </si>
  <si>
    <t>O17000650002</t>
  </si>
  <si>
    <t>O17000680002</t>
  </si>
  <si>
    <t>O17001170002</t>
  </si>
  <si>
    <t>O17001200002</t>
  </si>
  <si>
    <t>O17001210002</t>
  </si>
  <si>
    <t>O17001260002</t>
  </si>
  <si>
    <t>O17001860002</t>
  </si>
  <si>
    <t>O16999450002</t>
  </si>
  <si>
    <t>O16999320002</t>
  </si>
  <si>
    <t>O16999120002</t>
  </si>
  <si>
    <t>B16999410002</t>
  </si>
  <si>
    <t>Q10666490002</t>
  </si>
  <si>
    <t>S09441940001</t>
  </si>
  <si>
    <t>O17005750002</t>
  </si>
  <si>
    <t>O17005460002</t>
  </si>
  <si>
    <t>O17004640002</t>
  </si>
  <si>
    <t>O17004600002</t>
  </si>
  <si>
    <t>O17004580002</t>
  </si>
  <si>
    <t>O17004570002</t>
  </si>
  <si>
    <t>O17005860002</t>
  </si>
  <si>
    <t>O17005930002</t>
  </si>
  <si>
    <t>O17006370002</t>
  </si>
  <si>
    <t>O17006400002</t>
  </si>
  <si>
    <t>B17003790002</t>
  </si>
  <si>
    <t>B17003800002</t>
  </si>
  <si>
    <t>B17004430002</t>
  </si>
  <si>
    <t>O17003110002</t>
  </si>
  <si>
    <t>O17003250002</t>
  </si>
  <si>
    <t>O17004540002</t>
  </si>
  <si>
    <t>O17004480002</t>
  </si>
  <si>
    <t>O17004470002</t>
  </si>
  <si>
    <t>O17004170002</t>
  </si>
  <si>
    <t>O17004020002</t>
  </si>
  <si>
    <t>O17003690002</t>
  </si>
  <si>
    <t>O17003650002</t>
  </si>
  <si>
    <t>O17007970002</t>
  </si>
  <si>
    <t>O17008080002</t>
  </si>
  <si>
    <t>O17008610002</t>
  </si>
  <si>
    <t>O17009010002</t>
  </si>
  <si>
    <t>O17009460002</t>
  </si>
  <si>
    <t>O17009680002</t>
  </si>
  <si>
    <t>O17009710002</t>
  </si>
  <si>
    <t>O17009740002</t>
  </si>
  <si>
    <t>O17009750002</t>
  </si>
  <si>
    <t>B17008200002</t>
  </si>
  <si>
    <t>B17008210002</t>
  </si>
  <si>
    <t>B17008400002</t>
  </si>
  <si>
    <t>B17008420002</t>
  </si>
  <si>
    <t>O17007860002</t>
  </si>
  <si>
    <t>B17008710002</t>
  </si>
  <si>
    <t>B17008690002</t>
  </si>
  <si>
    <t>B17008490002</t>
  </si>
  <si>
    <t>S09442850001</t>
  </si>
  <si>
    <t>F0000392</t>
  </si>
  <si>
    <t>O17013460002</t>
  </si>
  <si>
    <t>O17013370002</t>
  </si>
  <si>
    <t>O17013310002</t>
  </si>
  <si>
    <t>O17013280002</t>
  </si>
  <si>
    <t>O17012840002</t>
  </si>
  <si>
    <t>O17012710002</t>
  </si>
  <si>
    <t>O17013540002</t>
  </si>
  <si>
    <t>O17013580002</t>
  </si>
  <si>
    <t>O17013770002</t>
  </si>
  <si>
    <t>O17013900002</t>
  </si>
  <si>
    <t>O17014490002</t>
  </si>
  <si>
    <t>B17012160002</t>
  </si>
  <si>
    <t>B17012180002</t>
  </si>
  <si>
    <t>B17013040002</t>
  </si>
  <si>
    <t>B17013080002</t>
  </si>
  <si>
    <t>B17013100002</t>
  </si>
  <si>
    <t>O17012270002</t>
  </si>
  <si>
    <t>O17012260002</t>
  </si>
  <si>
    <t>O17011940002</t>
  </si>
  <si>
    <t>O17011790002</t>
  </si>
  <si>
    <t>J03496990002</t>
  </si>
  <si>
    <t>J03497000002</t>
  </si>
  <si>
    <t>Q10680270002</t>
  </si>
  <si>
    <t>Q10680360002</t>
  </si>
  <si>
    <t>F0000394</t>
  </si>
  <si>
    <t>S09443430002</t>
  </si>
  <si>
    <t>O17017040002</t>
  </si>
  <si>
    <t>O17017030002</t>
  </si>
  <si>
    <t>O17016740002</t>
  </si>
  <si>
    <t>O17016710002</t>
  </si>
  <si>
    <t>O17016690002</t>
  </si>
  <si>
    <t>O17016680002</t>
  </si>
  <si>
    <t>O17017690002</t>
  </si>
  <si>
    <t>O17018080002</t>
  </si>
  <si>
    <t>O17018090002</t>
  </si>
  <si>
    <t>O17018100002</t>
  </si>
  <si>
    <t>O17018110002</t>
  </si>
  <si>
    <t>O17018280002</t>
  </si>
  <si>
    <t>B17016300002</t>
  </si>
  <si>
    <t>B17016340002</t>
  </si>
  <si>
    <t>B17016390002</t>
  </si>
  <si>
    <t>B17016600002</t>
  </si>
  <si>
    <t>B17016630002</t>
  </si>
  <si>
    <t>O17016510002</t>
  </si>
  <si>
    <t>O17016360002</t>
  </si>
  <si>
    <t>O17016220002</t>
  </si>
  <si>
    <t>O17015980002</t>
  </si>
  <si>
    <t>B17016670002</t>
  </si>
  <si>
    <t>S09444080001</t>
  </si>
  <si>
    <t>S09444190001</t>
  </si>
  <si>
    <t>O17021550002</t>
  </si>
  <si>
    <t>O17021470002</t>
  </si>
  <si>
    <t>O17021220002</t>
  </si>
  <si>
    <t>O17021210002</t>
  </si>
  <si>
    <t>O17021110002</t>
  </si>
  <si>
    <t>O17021090002</t>
  </si>
  <si>
    <t>O17021010002</t>
  </si>
  <si>
    <t>O17021650002</t>
  </si>
  <si>
    <t>O17022300002</t>
  </si>
  <si>
    <t>B17020890002</t>
  </si>
  <si>
    <t>B17020900002</t>
  </si>
  <si>
    <t>B17020920002</t>
  </si>
  <si>
    <t>O17020840002</t>
  </si>
  <si>
    <t>O17020680002</t>
  </si>
  <si>
    <t>O17020200002</t>
  </si>
  <si>
    <t>O17020040002</t>
  </si>
  <si>
    <t>O17019900002</t>
  </si>
  <si>
    <t>S09444490002</t>
  </si>
  <si>
    <t>S09444490003</t>
  </si>
  <si>
    <t>Q10690930002</t>
  </si>
  <si>
    <t>Q10694060002</t>
  </si>
  <si>
    <t>O17025580002</t>
  </si>
  <si>
    <t>O17025460002</t>
  </si>
  <si>
    <t>O17025360002</t>
  </si>
  <si>
    <t>O17025330002</t>
  </si>
  <si>
    <t>O17026100002</t>
  </si>
  <si>
    <t>O17026380002</t>
  </si>
  <si>
    <t>O17026390002</t>
  </si>
  <si>
    <t>O17026480002</t>
  </si>
  <si>
    <t>O17026790002</t>
  </si>
  <si>
    <t>O17026810002</t>
  </si>
  <si>
    <t>O17026820002</t>
  </si>
  <si>
    <t>O17026840002</t>
  </si>
  <si>
    <t>O17026870002</t>
  </si>
  <si>
    <t>O17026890002</t>
  </si>
  <si>
    <t>O17027230002</t>
  </si>
  <si>
    <t>B17023940002</t>
  </si>
  <si>
    <t>B17024370002</t>
  </si>
  <si>
    <t>B17024380002</t>
  </si>
  <si>
    <t>B17024460002</t>
  </si>
  <si>
    <t>O17024710002</t>
  </si>
  <si>
    <t>O17024620002</t>
  </si>
  <si>
    <t>O17024600002</t>
  </si>
  <si>
    <t>O17024420002</t>
  </si>
  <si>
    <t>O17024190002</t>
  </si>
  <si>
    <t>O17024070002</t>
  </si>
  <si>
    <t>Q10696370002</t>
  </si>
  <si>
    <t>G09375040002</t>
  </si>
  <si>
    <t>G09375050001</t>
  </si>
  <si>
    <t>F0000397</t>
  </si>
  <si>
    <t>O17029540002</t>
  </si>
  <si>
    <t>O17029420002</t>
  </si>
  <si>
    <t>O17030230002</t>
  </si>
  <si>
    <t>O17030270002</t>
  </si>
  <si>
    <t>O17030650002</t>
  </si>
  <si>
    <t>O17030680002</t>
  </si>
  <si>
    <t>O17030950002</t>
  </si>
  <si>
    <t>O17031340002</t>
  </si>
  <si>
    <t>O17031390002</t>
  </si>
  <si>
    <t>B17029140002</t>
  </si>
  <si>
    <t>B17029180002</t>
  </si>
  <si>
    <t>O17029020002</t>
  </si>
  <si>
    <t>O17028850002</t>
  </si>
  <si>
    <t>O17028840002</t>
  </si>
  <si>
    <t>O17028580002</t>
  </si>
  <si>
    <t>S09448800001</t>
  </si>
  <si>
    <t>Q10705970002</t>
  </si>
  <si>
    <t>Q10706480002</t>
  </si>
  <si>
    <t>Q10706490002</t>
  </si>
  <si>
    <t>O17033940002</t>
  </si>
  <si>
    <t>O17034120002</t>
  </si>
  <si>
    <t>O17034240002</t>
  </si>
  <si>
    <t>O17034430002</t>
  </si>
  <si>
    <t>O17034460002</t>
  </si>
  <si>
    <t>O17034560002</t>
  </si>
  <si>
    <t>O17034570002</t>
  </si>
  <si>
    <t>O17034600002</t>
  </si>
  <si>
    <t>O17034900002</t>
  </si>
  <si>
    <t>O17032580002</t>
  </si>
  <si>
    <t>O17033270002</t>
  </si>
  <si>
    <t>O17033280002</t>
  </si>
  <si>
    <t>O17033850002</t>
  </si>
  <si>
    <t>Q10708450002</t>
  </si>
  <si>
    <t>S09449640004</t>
  </si>
  <si>
    <t>S09449430001</t>
  </si>
  <si>
    <t>O17037600002</t>
  </si>
  <si>
    <t>O17037440002</t>
  </si>
  <si>
    <t>O17037360002</t>
  </si>
  <si>
    <t>O17037330002</t>
  </si>
  <si>
    <t>O17037310002</t>
  </si>
  <si>
    <t>O17037300002</t>
  </si>
  <si>
    <t>O17037290002</t>
  </si>
  <si>
    <t>O17037260002</t>
  </si>
  <si>
    <t>O17037240002</t>
  </si>
  <si>
    <t>O17037220002</t>
  </si>
  <si>
    <t>O17037200002</t>
  </si>
  <si>
    <t>O17037190002</t>
  </si>
  <si>
    <t>O17037180002</t>
  </si>
  <si>
    <t>O17037900002</t>
  </si>
  <si>
    <t>O17038290002</t>
  </si>
  <si>
    <t>O17038590002</t>
  </si>
  <si>
    <t>O17039250002</t>
  </si>
  <si>
    <t>B17037470002</t>
  </si>
  <si>
    <t>B17037540002</t>
  </si>
  <si>
    <t>B17037730002</t>
  </si>
  <si>
    <t>B17037760002</t>
  </si>
  <si>
    <t>B17037810002</t>
  </si>
  <si>
    <t>O17037170002</t>
  </si>
  <si>
    <t>O17037160002</t>
  </si>
  <si>
    <t>O17037150002</t>
  </si>
  <si>
    <t>O17037130002</t>
  </si>
  <si>
    <t>O17036940002</t>
  </si>
  <si>
    <t>O17036910002</t>
  </si>
  <si>
    <t>O17036710002</t>
  </si>
  <si>
    <t>Q10714890002</t>
  </si>
  <si>
    <t>S09450800002</t>
  </si>
  <si>
    <t>O17042720002</t>
  </si>
  <si>
    <t>O17042700002</t>
  </si>
  <si>
    <t>O17042690002</t>
  </si>
  <si>
    <t>O17042660002</t>
  </si>
  <si>
    <t>O17042630002</t>
  </si>
  <si>
    <t>O17042460002</t>
  </si>
  <si>
    <t>O17042750002</t>
  </si>
  <si>
    <t>O17042770002</t>
  </si>
  <si>
    <t>O17043050002</t>
  </si>
  <si>
    <t>O17043080002</t>
  </si>
  <si>
    <t>O17043190002</t>
  </si>
  <si>
    <t>O17043260002</t>
  </si>
  <si>
    <t>O17043510002</t>
  </si>
  <si>
    <t>O17040590002</t>
  </si>
  <si>
    <t>O17041000002</t>
  </si>
  <si>
    <t>O17042150002</t>
  </si>
  <si>
    <t>O17042140002</t>
  </si>
  <si>
    <t>O17042050002</t>
  </si>
  <si>
    <t>Q10717910002</t>
  </si>
  <si>
    <t>Q10718210002</t>
  </si>
  <si>
    <t>Q10721820002</t>
  </si>
  <si>
    <t>O17047370002</t>
  </si>
  <si>
    <t>O17047020002</t>
  </si>
  <si>
    <t>O17046600002</t>
  </si>
  <si>
    <t>O17046290002</t>
  </si>
  <si>
    <t>O17046250002</t>
  </si>
  <si>
    <t>O17046120002</t>
  </si>
  <si>
    <t>O17046100002</t>
  </si>
  <si>
    <t>O17046070002</t>
  </si>
  <si>
    <t>O17046040002</t>
  </si>
  <si>
    <t>O17045900002</t>
  </si>
  <si>
    <t>O17048460002</t>
  </si>
  <si>
    <t>O17048430002</t>
  </si>
  <si>
    <t>O17048410002</t>
  </si>
  <si>
    <t>O17048380002</t>
  </si>
  <si>
    <t>O17048370002</t>
  </si>
  <si>
    <t>O17047770002</t>
  </si>
  <si>
    <t>O17047720002</t>
  </si>
  <si>
    <t>O17047680002</t>
  </si>
  <si>
    <t>O17047660002</t>
  </si>
  <si>
    <t>O17047640002</t>
  </si>
  <si>
    <t>O17047620002</t>
  </si>
  <si>
    <t>O17047610002</t>
  </si>
  <si>
    <t>O17047580002</t>
  </si>
  <si>
    <t>O17047440002</t>
  </si>
  <si>
    <t>O17047430002</t>
  </si>
  <si>
    <t>B17045960002</t>
  </si>
  <si>
    <t>B17045540002</t>
  </si>
  <si>
    <t>B17045470002</t>
  </si>
  <si>
    <t>B17044960002</t>
  </si>
  <si>
    <t>B17044760002</t>
  </si>
  <si>
    <t>O17045050002</t>
  </si>
  <si>
    <t>O17045140002</t>
  </si>
  <si>
    <t>O17045600002</t>
  </si>
  <si>
    <t>G09427790004</t>
  </si>
  <si>
    <t>Q10724200002</t>
  </si>
  <si>
    <t>S09451870001</t>
  </si>
  <si>
    <t>O17051180002</t>
  </si>
  <si>
    <t>O17051140002</t>
  </si>
  <si>
    <t>O17051130002</t>
  </si>
  <si>
    <t>O17050750002</t>
  </si>
  <si>
    <t>O17052030002</t>
  </si>
  <si>
    <t>O17051810002</t>
  </si>
  <si>
    <t>B17050400002</t>
  </si>
  <si>
    <t>B17050180002</t>
  </si>
  <si>
    <t>B17049590002</t>
  </si>
  <si>
    <t>O17050280002</t>
  </si>
  <si>
    <t>O17050110002</t>
  </si>
  <si>
    <t>O17050090002</t>
  </si>
  <si>
    <t>O17049650002</t>
  </si>
  <si>
    <t>O17049560002</t>
  </si>
  <si>
    <t>O17055290002</t>
  </si>
  <si>
    <t>O17055280002</t>
  </si>
  <si>
    <t>O17054530002</t>
  </si>
  <si>
    <t>O17054500002</t>
  </si>
  <si>
    <t>O17054450002</t>
  </si>
  <si>
    <t>O17054430002</t>
  </si>
  <si>
    <t>O17054420002</t>
  </si>
  <si>
    <t>O17054410002</t>
  </si>
  <si>
    <t>O17056150002</t>
  </si>
  <si>
    <t>O17056810002</t>
  </si>
  <si>
    <t>O17056910002</t>
  </si>
  <si>
    <t>B17054230002</t>
  </si>
  <si>
    <t>B17054260002</t>
  </si>
  <si>
    <t>B17054440002</t>
  </si>
  <si>
    <t>B17054830002</t>
  </si>
  <si>
    <t>O17054350002</t>
  </si>
  <si>
    <t>O17054340002</t>
  </si>
  <si>
    <t>O17054300002</t>
  </si>
  <si>
    <t>O17054290002</t>
  </si>
  <si>
    <t>O17054200002</t>
  </si>
  <si>
    <t>O17054190002</t>
  </si>
  <si>
    <t>O17054180002</t>
  </si>
  <si>
    <t>G09457350002</t>
  </si>
  <si>
    <t>S09453480002</t>
  </si>
  <si>
    <t>S09453480003</t>
  </si>
  <si>
    <t>S09453130001</t>
  </si>
  <si>
    <t>O17059720002</t>
  </si>
  <si>
    <t>B17058430002</t>
  </si>
  <si>
    <t>B17058460002</t>
  </si>
  <si>
    <t>B17058490002</t>
  </si>
  <si>
    <t>B17059050002</t>
  </si>
  <si>
    <t>B17059100002</t>
  </si>
  <si>
    <t>B17059280002</t>
  </si>
  <si>
    <t>O17058730002</t>
  </si>
  <si>
    <t>O17058750002</t>
  </si>
  <si>
    <t>O17058770002</t>
  </si>
  <si>
    <t>Q10741060002</t>
  </si>
  <si>
    <t>Q10743230002</t>
  </si>
  <si>
    <t>O17064210002</t>
  </si>
  <si>
    <t>O17064070002</t>
  </si>
  <si>
    <t>O17063790002</t>
  </si>
  <si>
    <t>O17063130002</t>
  </si>
  <si>
    <t>O17066320002</t>
  </si>
  <si>
    <t>O17066350002</t>
  </si>
  <si>
    <t>B17062680002</t>
  </si>
  <si>
    <t>B17062850002</t>
  </si>
  <si>
    <t>B17062890002</t>
  </si>
  <si>
    <t>B17062900002</t>
  </si>
  <si>
    <t>B17062910002</t>
  </si>
  <si>
    <t>B17063010002</t>
  </si>
  <si>
    <t>B17063050002</t>
  </si>
  <si>
    <t>B17063240002</t>
  </si>
  <si>
    <t>O17062630002</t>
  </si>
  <si>
    <t>O17062510002</t>
  </si>
  <si>
    <t>O17062370002</t>
  </si>
  <si>
    <t>B17063750002</t>
  </si>
  <si>
    <t>S09455640001</t>
  </si>
  <si>
    <t>Q10746010002</t>
  </si>
  <si>
    <t>O17068410002</t>
  </si>
  <si>
    <t>O17068270002</t>
  </si>
  <si>
    <t>O17069330002</t>
  </si>
  <si>
    <t>O17069670002</t>
  </si>
  <si>
    <t>O17070020002</t>
  </si>
  <si>
    <t>B17068090002</t>
  </si>
  <si>
    <t>O17067860002</t>
  </si>
  <si>
    <t>O17067760002</t>
  </si>
  <si>
    <t>B17068450002</t>
  </si>
  <si>
    <t>F0000409</t>
  </si>
  <si>
    <t>G09489360003</t>
  </si>
  <si>
    <t>Q10753080002</t>
  </si>
  <si>
    <t>O17073960002</t>
  </si>
  <si>
    <t>O17073920002</t>
  </si>
  <si>
    <t>O17073910002</t>
  </si>
  <si>
    <t>O17073890002</t>
  </si>
  <si>
    <t>O17073320002</t>
  </si>
  <si>
    <t>O17073970002</t>
  </si>
  <si>
    <t>O17074080002</t>
  </si>
  <si>
    <t>O17074090002</t>
  </si>
  <si>
    <t>O17074110002</t>
  </si>
  <si>
    <t>O17074140002</t>
  </si>
  <si>
    <t>O17074640002</t>
  </si>
  <si>
    <t>B17072010002</t>
  </si>
  <si>
    <t>B17072100002</t>
  </si>
  <si>
    <t>B17073160002</t>
  </si>
  <si>
    <t>O17072130002</t>
  </si>
  <si>
    <t>B17073230002</t>
  </si>
  <si>
    <t>S09457940001</t>
  </si>
  <si>
    <t>F0000412</t>
  </si>
  <si>
    <t>F0000413</t>
  </si>
  <si>
    <t>G09508520003</t>
  </si>
  <si>
    <t>S09458340001</t>
  </si>
  <si>
    <t>T03913830001</t>
  </si>
  <si>
    <t>T03913850001</t>
  </si>
  <si>
    <t>T03913870001</t>
  </si>
  <si>
    <t>T03913890001</t>
  </si>
  <si>
    <t>T03913910001</t>
  </si>
  <si>
    <t>T03913930001</t>
  </si>
  <si>
    <t>T03913950001</t>
  </si>
  <si>
    <t>T03913970001</t>
  </si>
  <si>
    <t>T03913990001</t>
  </si>
  <si>
    <t>T03914010001</t>
  </si>
  <si>
    <t>T03914030001</t>
  </si>
  <si>
    <t>T03914050001</t>
  </si>
  <si>
    <t>T03914070001</t>
  </si>
  <si>
    <t>T03914090001</t>
  </si>
  <si>
    <t>T03914110001</t>
  </si>
  <si>
    <t>T03914130001</t>
  </si>
  <si>
    <t>T03914150001</t>
  </si>
  <si>
    <t>T03914170001</t>
  </si>
  <si>
    <t>T03914190001</t>
  </si>
  <si>
    <t>T03914210001</t>
  </si>
  <si>
    <t>T03914230001</t>
  </si>
  <si>
    <t>T03914250001</t>
  </si>
  <si>
    <t>T03914270001</t>
  </si>
  <si>
    <t>T03914290001</t>
  </si>
  <si>
    <t>T03914310001</t>
  </si>
  <si>
    <t>T03914330001</t>
  </si>
  <si>
    <t>T03914350001</t>
  </si>
  <si>
    <t>T03914370001</t>
  </si>
  <si>
    <t>T03914390001</t>
  </si>
  <si>
    <t>T03914410001</t>
  </si>
  <si>
    <t>T03914430001</t>
  </si>
  <si>
    <t>T03914450001</t>
  </si>
  <si>
    <t>T03914470001</t>
  </si>
  <si>
    <t>T03914490001</t>
  </si>
  <si>
    <t>T03914510001</t>
  </si>
  <si>
    <t>T03914530001</t>
  </si>
  <si>
    <t>T03914550001</t>
  </si>
  <si>
    <t>T03914570001</t>
  </si>
  <si>
    <t>T03914590001</t>
  </si>
  <si>
    <t>T03914610001</t>
  </si>
  <si>
    <t>T03914630001</t>
  </si>
  <si>
    <t>T03914650001</t>
  </si>
  <si>
    <t>T03914670001</t>
  </si>
  <si>
    <t>T03914690001</t>
  </si>
  <si>
    <t>T03914710001</t>
  </si>
  <si>
    <t>T03914730001</t>
  </si>
  <si>
    <t>T03914750001</t>
  </si>
  <si>
    <t>T03914770001</t>
  </si>
  <si>
    <t>T03914790001</t>
  </si>
  <si>
    <t>T03914810001</t>
  </si>
  <si>
    <t>T03914830001</t>
  </si>
  <si>
    <t>T03914850001</t>
  </si>
  <si>
    <t>T03914870001</t>
  </si>
  <si>
    <t>T03914890001</t>
  </si>
  <si>
    <t>T03914910001</t>
  </si>
  <si>
    <t>T03914930001</t>
  </si>
  <si>
    <t>T03914950001</t>
  </si>
  <si>
    <t>T03914970001</t>
  </si>
  <si>
    <t>T03914990001</t>
  </si>
  <si>
    <t>T03915010001</t>
  </si>
  <si>
    <t>T03915030001</t>
  </si>
  <si>
    <t>T03915050001</t>
  </si>
  <si>
    <t>T03915070001</t>
  </si>
  <si>
    <t>T03915090001</t>
  </si>
  <si>
    <t>T03915110001</t>
  </si>
  <si>
    <t>T03915130001</t>
  </si>
  <si>
    <t>T03915160001</t>
  </si>
  <si>
    <t>T03915180001</t>
  </si>
  <si>
    <t>T03915200001</t>
  </si>
  <si>
    <t>T03915220001</t>
  </si>
  <si>
    <t>T03915240001</t>
  </si>
  <si>
    <t>T03915260001</t>
  </si>
  <si>
    <t>T03915280001</t>
  </si>
  <si>
    <t>T03915300001</t>
  </si>
  <si>
    <t>T03915320001</t>
  </si>
  <si>
    <t>T03915340001</t>
  </si>
  <si>
    <t>T03915360001</t>
  </si>
  <si>
    <t>T03915380001</t>
  </si>
  <si>
    <t>T03915400001</t>
  </si>
  <si>
    <t>T03915420001</t>
  </si>
  <si>
    <t>T03915440001</t>
  </si>
  <si>
    <t>T03915460001</t>
  </si>
  <si>
    <t>T03915480001</t>
  </si>
  <si>
    <t>T03915500001</t>
  </si>
  <si>
    <t>T03915520001</t>
  </si>
  <si>
    <t>T03915540001</t>
  </si>
  <si>
    <t>T03915560001</t>
  </si>
  <si>
    <t>T03915580001</t>
  </si>
  <si>
    <t>T03915600001</t>
  </si>
  <si>
    <t>T03915620001</t>
  </si>
  <si>
    <t>T03915640001</t>
  </si>
  <si>
    <t>T03915660001</t>
  </si>
  <si>
    <t>T03915680001</t>
  </si>
  <si>
    <t>T03915700001</t>
  </si>
  <si>
    <t>T03915720001</t>
  </si>
  <si>
    <t>T03915740001</t>
  </si>
  <si>
    <t>T03915760001</t>
  </si>
  <si>
    <t>T03915780001</t>
  </si>
  <si>
    <t>T03915800001</t>
  </si>
  <si>
    <t>T03915820001</t>
  </si>
  <si>
    <t>T03915840001</t>
  </si>
  <si>
    <t>T03915860001</t>
  </si>
  <si>
    <t>T03915880001</t>
  </si>
  <si>
    <t>T03915900001</t>
  </si>
  <si>
    <t>T03915920001</t>
  </si>
  <si>
    <t>S09458680004</t>
  </si>
  <si>
    <t>O17078150002</t>
  </si>
  <si>
    <t>O17078010002</t>
  </si>
  <si>
    <t>O17077170002</t>
  </si>
  <si>
    <t>O17077120002</t>
  </si>
  <si>
    <t>O17078480002</t>
  </si>
  <si>
    <t>B17076430002</t>
  </si>
  <si>
    <t>B17077030002</t>
  </si>
  <si>
    <t>O17076680002</t>
  </si>
  <si>
    <t>O17076670002</t>
  </si>
  <si>
    <t>B17077310002</t>
  </si>
  <si>
    <t>B17077240002</t>
  </si>
  <si>
    <t>O17082020002</t>
  </si>
  <si>
    <t>O17081800002</t>
  </si>
  <si>
    <t>O17082310002</t>
  </si>
  <si>
    <t>O17082580002</t>
  </si>
  <si>
    <t>O17083400002</t>
  </si>
  <si>
    <t>O17083610002</t>
  </si>
  <si>
    <t>O17084370002</t>
  </si>
  <si>
    <t>B17081420002</t>
  </si>
  <si>
    <t>B17081760002</t>
  </si>
  <si>
    <t>O17081480002</t>
  </si>
  <si>
    <t>O17081190002</t>
  </si>
  <si>
    <t>B17082150002</t>
  </si>
  <si>
    <t>F0000424</t>
  </si>
  <si>
    <t>Q10771550002</t>
  </si>
  <si>
    <t>Q10772780002</t>
  </si>
  <si>
    <t>Q10772790002</t>
  </si>
  <si>
    <t>Q10772830002</t>
  </si>
  <si>
    <t>Q10773530002</t>
  </si>
  <si>
    <t>Q10773560002</t>
  </si>
  <si>
    <t>Q10773580002</t>
  </si>
  <si>
    <t>F0000427</t>
  </si>
  <si>
    <t>F0000432</t>
  </si>
  <si>
    <t>Q10775470002</t>
  </si>
  <si>
    <t>S09460440003</t>
  </si>
  <si>
    <t>00099021001 DEPOSITO DE EFECTIVO, DEPOSITANTE: HILDA AYALA CRUZ, CONCEPTO: DEVOLUCION DE BONO AL CARGO, CUENTA DE DEPOSITO: CUENTA UNICA DEL TESORO</t>
  </si>
  <si>
    <t>00099021001 DEPOSITO DE EFECTIVO, DEPOSITANTE: OTILIA HORTENCIA CONDORI CUNO, CONCEPTO: IMPORTE POR COBRO INDEBIDO DE LOLA CUNO CANASA ( Q.E.P.D. ), CUENTA DE DEPOSITO: CUENTA UNICA DEL TESORO</t>
  </si>
  <si>
    <t>00099021001 DEPOSITO DE EFECTIVO, DEPOSITANTE: MINISTERIO DE EDUCACION, CONCEPTO: DEVOLUCION DE PASAJES, CUENTA DE DEPOSITO: CUENTA UNICA DEL TESORO</t>
  </si>
  <si>
    <t>00099021001 DEPOSITO DE EFECTIVO, DEPOSITANTE: JIMMY CALLE OCHOA, CONCEPTO: FONDOS EN AVANCE, CUENTA DE DEPOSITO: CUENTA UNICA DEL TESORO</t>
  </si>
  <si>
    <t>00099021001 DEPOSITO DE EFECTIVO, DEPOSITANTE: FRANZ TORREZ ZAMBRANA, CONCEPTO: DEVOLUCION POR DOBLE PERCEPCION, CUENTA DE DEPOSITO: CUENTA UNICA DEL TESORO</t>
  </si>
  <si>
    <t>00099021001 DEPOSITO DE EFECTIVO, DEPOSITANTE: DAVID ROJAS ESCALERA, CONCEPTO: PREVENTIVO # 2217, CUENTA DE DEPOSITO: CUENTA UNICA DEL TESORO</t>
  </si>
  <si>
    <t>00099021001 DEPOSITO DE EFECTIVO, DEPOSITANTE: DAVID ROJAS ESCALERA, CONCEPTO: PREVENTIVO # 2218, CUENTA DE DEPOSITO: CUENTA UNICA DEL TESORO</t>
  </si>
  <si>
    <t>00526012001 DEPOSITO DE EFECTIVO, DEPOSITANTE: HUGO HAROLD MACHICADO, CONCEPTO: DEVOLUCION PASAJES, CUENTA DE DEPOSITO: CUENTA UNICA DEL TESORO</t>
  </si>
  <si>
    <t>00099021001 DEPOSITO DE EFECTIVO, DEPOSITANTE: CARLA ISABEL PANTOJA DURAN-AGBC, CONCEPTO: REVERSION DE FONDOS EN AVANCE PREVENTIVO 553-554, CUENTA DE DEPOSITO: CUENTA UNICA DEL TESORO</t>
  </si>
  <si>
    <t>00099021001 DEPOSITO DE EFECTIVO, DEPOSITANTE: CARLA ISABEL PANTOJA DURAN-AGBC, CONCEPTO: REVERSION DE FONDOS EN AVANCE PREVENTIVO 525-526, CUENTA DE DEPOSITO: CUENTA UNICA DEL TESORO</t>
  </si>
  <si>
    <t>00291014101 DEPOSITO DE EFECTIVO, DEPOSITANTE: ALCANOVA SRL NIT 260326024, CONCEPTO: ABC TRANSFERENCIAS IEDH, CUENTA DE DEPOSITO: CUENTA UNICA DEL TESORO</t>
  </si>
  <si>
    <t>00099021001 DEPOSITO DE EFECTIVO, DEPOSITANTE: JAVIER GONZALO TIRADO, CONCEPTO: DEVOLUCION DE SALDOS NO EJECUTADOS, CUENTA DE DEPOSITO: CUENTA UNICA DEL TESORO</t>
  </si>
  <si>
    <t>00099021001 DEPOSITO DE EFECTIVO, DEPOSITANTE: RUBEN FERNANDEZ QUISBERT, CONCEPTO: DEVOLUCION DE SALDO NO EJECUTADO C31 N2494, CUENTA DE DEPOSITO: CUENTA UNICA DEL TESORO</t>
  </si>
  <si>
    <t>00086084202 DEPOSITO DE EFECTIVO, DEPOSITANTE: UD SUSTENTAR, CONCEPTO: DEVOLUCION DE FONDOS DE PASAJES Y VIATICOS POR PAGO EQUIVOCADO CON LA PARTIDA SERVICIOS MANUALES, CUENTA DE DEPOSITO: CUENTA UNICA DEL TESORO</t>
  </si>
  <si>
    <t>00086074201 DEPOSITO DE EFECTIVO, DEPOSITANTE: GOB. AUTONOMO MUNICIPAL DE PALCA-SARA APAZA PACASI, CONCEPTO: PLANILLA DE PAGO, CUENTA DE DEPOSITO: CUENTA UNICA DEL TESORO</t>
  </si>
  <si>
    <t>00099021001 DEPOSITO DE EFECTIVO, DEPOSITANTE: HUMBERTO JUAN QUINTANILLA MUÑOZ, CONCEPTO: PAGO EN DEMASIA VACACIONES NO UTILIZADAS, CUENTA DE DEPOSITO: CUENTA UNICA DEL TESORO</t>
  </si>
  <si>
    <t>00015021102 DEP.DE CHEQ.AJENOS,RET.DE CAM.,CONCEPTO: REVERSION DE FONDOS COMANDOS DEPARTAMENTALES FUENTE 11 BATALLON DE SEGURIDAD FISICA GESTION 2018,DEP.: POLICIA BOLIVIANA , PROCEDENCIA: BANCO UNION S.A., CHEQUE: 7643, FECHA DE EMISION:28/12/2018</t>
  </si>
  <si>
    <t>00015021101 DEP.DE CHEQ.AJENOS,RET.DE CAM.,CONCEPTO: DEVOLUCION DAKAR 2018 FUENTE 11,DEP.: POLICIA BOLIVIANA , PROCEDENCIA: BANCO UNION S.A., CHEQUE: 7645, FECHA DE EMISION:28/12/2018</t>
  </si>
  <si>
    <t>00099021001 DEP.DE CHEQ.AJENOS,RET.DE CAM.,CONCEPTO: REVERSION DE RECURSOS COMANDOS DEPARTAMENTALES FUENTE 10 GESTION 2018,DEP.: POLICIA BOLIVIANA , PROCEDENCIA: BANCO UNION S.A., CHEQUE: 7640, FECHA DE EMISION:28/12/2018</t>
  </si>
  <si>
    <t>00015024201 DEP.DE CHEQ.AJENOS,RET.DE CAM.,CONCEPTO: REVERSION DE RECURSOS COMANDOS DEPARTAMENTALES FUENTE 42 GESTION 2018,DEP.: POLICIA BOLIVIANA , PROCEDENCIA: BANCO UNION S.A., CHEQUE: 7642, FECHA DE EMISION:28/12/2018</t>
  </si>
  <si>
    <t>00015021101 DEP.DE CHEQ.AJENOS,RET.DE CAM.,CONCEPTO: REVERSION DE RECURSOS COMANDOS DEPARTAMENTALES FUENTE 11 GESTION 2018,DEP.: POLICIA BOLIVIANA , PROCEDENCIA: BANCO UNION S.A., CHEQUE: 7641, FECHA DE EMISION:28/12/2018</t>
  </si>
  <si>
    <t>00099021001 DEP.DE CHEQ.AJENOS,RET.DE CAM.,CONCEPTO: REVERSION AL COMPROBANTE C-31 ; DEVOLUCION DE VIATICOS FTE.41J,DEP.: SEGIP OF. NACIONAL , PROCEDENCIA: BANCO UNION S.A., CHEQUE: 13243, FECHA DE EMISION:31/12/2018</t>
  </si>
  <si>
    <t>00099021001 DEP.DE CHEQ.AJENOS,RET.DE CAM.,CONCEPTO: GASTOS OPERATIVOS BONO JUANA AZURDUY GESTION 2018,DEP.: SEGIP OF. NACIONAL , PROCEDENCIA: BANCO UNION S.A., CHEQUE: 13246, FECHA DE EMISION:31/12/2018</t>
  </si>
  <si>
    <t>00099021001 DEP.DE CHEQ.AJENOS,RET.DE CAM.,CONCEPTO: DEVOLUCION REFRIGERIOS MES DE ABRIL 2017,DEP.: SEGIP OF. NACIONAL , PROCEDENCIA: BANCO UNION S.A., CHEQUE: 13225, FECHA DE EMISION:27/12/2018</t>
  </si>
  <si>
    <t>00099021001 DEP.DE CHEQ.AJENOS,RET.DE CAM.,CONCEPTO: DEVOLUCION REFRIGERIOS MES DE MAYO DE 2017,DEP.: SEGIP OF. NACIONAL , PROCEDENCIA: BANCO UNION S.A., CHEQUE: 13226, FECHA DE EMISION:27/12/2018</t>
  </si>
  <si>
    <t>00099021001 DEP.DE CHEQ.AJENOS,RET.DE CAM.,CONCEPTO: DEV.REFRIGERIOS MES DE ABRIL DE 2018,DEP.: SEGIP OF. NACIONAL , PROCEDENCIA: BANCO UNION S.A., CHEQUE: 13227, FECHA DE EMISION:27/12/2018</t>
  </si>
  <si>
    <t>00099021001 DEP.DE CHEQ.AJENOS,RET.DE CAM.,CONCEPTO: DEVOLUCION REFRIGERIOS MES DE DICIEMBRE DE 2017,DEP.: SEGIP OF. NACIONAL , PROCEDENCIA: BANCO UNION S.A., CHEQUE: 13224, FECHA DE EMISION:27/12/2018</t>
  </si>
  <si>
    <t>00590012001 DEP.DE CHEQ.AJENOS,RET.DE CAM.,CONCEPTO: PAGO POR INCAPACIDAD TEMPORAL DEL PERSONAL DE LA EMPRESA QUIPUS CORRESPONDIENTE AL MES OCTUBRE 2018,DEP.: CAJA DE SALUD DE CAMINOS Y R.A.</t>
  </si>
  <si>
    <t>00591012001 DEP.DE CHEQ.AJENOS,RET.DE CAM.,CONCEPTO: PARA REGISTRAR DEP. NO IDENTIFICADOS GESTIONES 2017 Y 2018 SEGUN HOJAS DE RUTA ADJUNTAS,DEP.: EMPRESA ESTATAL DE TRANSP. POR CABLE MI TELEFERICO</t>
  </si>
  <si>
    <t>00287102001 DEP.DE CHEQ.AJENOS,RET.DE CAM.,CONCEPTO: PAGO EN DEMASIA FONDOS EN AVANCE GASOLINA Y PASAJES,DEP.: FPS-OF. CENTRAL , PROCEDENCIA: BANCO UNION S.A., CHEQUE: 196, FECHA DE EMISION:26/12/2018</t>
  </si>
  <si>
    <t>00287102001 DEP.DE CHEQ.AJENOS,RET.DE CAM.,CONCEPTO: PAGO POR SERVICIO DE TELEFONIA NACIONAL DEL MES OCTUBRE Y NOVIEMBRE DE 2016 "ENTEL",DEP.: FPS-OF. CENTRAL , PROCEDENCIA: BANCO UNION S.A., CHEQUE: 195, FECHA DE EMISION:26/12/2018</t>
  </si>
  <si>
    <t>00099021001 DEP.DE CHEQ.AJENOS,RET.DE CAM.,CONCEPTO: DEVOLUCION DAKAR 2018 FUENTE 10,DEP.: POLICIA BOLIVIANA , PROCEDENCIA: BANCO UNION S.A., CHEQUE: 7644, FECHA DE EMISION:28/12/2018</t>
  </si>
  <si>
    <t>00041014101 DEP.DE CHEQ.AJENOS,RET.DE CAM.,CONCEPTO: TRANSFERENCIA PARA EQUIPOS DE COMPUTACION PARA ESTUDIANTES DE SECUNDARIA FUENTE 41-1131,DEP.: GOBIERNO AUTONOMO MUNICIPAL DE SORATA</t>
  </si>
  <si>
    <t>Transf. en aplicacion proceso ANEXO3X de fecha :31/12/2018 lote Nro: 31145 Cuenta Corriente Fiscal Tipo Recaudadora 10000004671223 AASANA PACS SONET</t>
  </si>
  <si>
    <t>Transf. en aplicacion proceso ANEXO3X de fecha :31/12/2018 lote Nro: 31145 Cuenta Corriente Fiscal Tipo Recaudadora 10000004675952 ADSIB - RECURSOS PROPIOS</t>
  </si>
  <si>
    <t>Transf. en aplicacion proceso ANEXO3X de fecha :31/12/2018 lote Nro: 31145 Cuenta Corriente Fiscal Tipo Recaudadora 10000004713687 BOLIVIA TV - RECAUDACIONES</t>
  </si>
  <si>
    <t>Transf. en aplicacion proceso ANEXO3X de fecha :31/12/2018 lote Nro: 31145 Cuenta Corriente Fiscal Tipo Recaudadora 10000015534642 MINISTERIO DE SALUD PROGRAMA AMPLIADO DE INMUNIZACIONES - INGRESOS A NIVEL NACIONAL</t>
  </si>
  <si>
    <t>Transf. en aplicacion proceso ANEXO3X de fecha :31/12/2018 lote Nro: 31145 Cuenta Corriente Fiscal Tipo Recaudadora 10000027517975 ADSIB - PLATAFORMA DE PAGO DE TRAMITES DEL ESTADO - PPTE</t>
  </si>
  <si>
    <t>Transf. en aplicacion proceso ANEXO3X de fecha :2/1/2019 lote Nro: 31153 Cuenta Corriente Fiscal Tipo Recaudadora 10000015534569 MINISTERIO DE SALUD INGRESOS VENTA DE VALORES FISCALES A NIVEL NACIONAL</t>
  </si>
  <si>
    <t>Transf. en aplicacion proceso ANEXO3X de fecha :2/1/2019 lote Nro: 31155 Cuenta Corriente Fiscal Tipo Recaudadora 10000028891146 MINISTERIO DE EDUCACIÓN -ESFM ÁNGEL MENDOZA JUSTINIANO - CUENTA RECAUDADORA</t>
  </si>
  <si>
    <t>NUMERO DE LIBRETA CUT: 00099021001 OPERACIÓN E75 TRANSFERENCIA DE LA CUENTA FISCAL BUN A LA CUT EN MN TRANSF.FDOS.A SOLICITUD DEL G.A.M. PUNA SG.NOTA CITE:G.A.M.PUNA-0662/2018 A CTA.3987 CUT LBRTA.00099021001</t>
  </si>
  <si>
    <t>NUMERO DE LIBRETA CUT: 00099021001 OPERACIÓN E75 TRANSFERENCIA DE LA CUENTA FISCAL BUN A LA CUT EN MN TRANSF.FDOS.A SOLICITUD DEL G.A.M. URIONDO SG.NOTA CONCEPCION 28/12/2018 A CTA.3987 CUT LBRTA.00099021001</t>
  </si>
  <si>
    <t>De: 00287100001 Transferencia por ejecución de garantías por incumplimiento de contrato a favor del TGN, según nota CITE: FPS/GFA/FI/TRL/548/2018, del Fondo Nacional de Inversión Productiva Social - FPS. HR 6-38975-R</t>
  </si>
  <si>
    <t>00099021001 DEPOSITO DE EFECTIVO, DEPOSITANTE: MERY QUIÑONES GABRIEL, CONCEPTO: DEVOLUCION DE COBRO INDEBIDO, CUENTA DE DEPOSITO: CUENTA UNICA DEL TESORO</t>
  </si>
  <si>
    <t>00099021001 DEPOSITO DE EFECTIVO, DEPOSITANTE: ROXANA PATRICIA VERA ARAYA, CONCEPTO: DEVOLUCION BS. 218, CUENTA DE DEPOSITO: CUENTA UNICA DEL TESORO</t>
  </si>
  <si>
    <t>00099021001 DEPOSITO DE EFECTIVO, DEPOSITANTE: CERTIKA SRL, CONCEPTO: MULTA POR RETRASO A PLAZO DE PRESENTACION DE SERVICIOS, CUENTA DE DEPOSITO: CUENTA UNICA DEL TESORO</t>
  </si>
  <si>
    <t>00099021001 DEPOSITO DE EFECTIVO, DEPOSITANTE: MAGALY SANGA MAMANI, CONCEPTO: DEVOLUCION DE BONOS, CUENTA DE DEPOSITO: CUENTA UNICA DEL TESORO</t>
  </si>
  <si>
    <t>00099021001 DEPOSITO DE EFECTIVO, DEPOSITANTE: JOSE JOAQUIN SOLIZ ALANEZ, CONCEPTO: PAGO AL SEDES-ORURO, CUENTA DE DEPOSITO: CUENTA UNICA DEL TESORO</t>
  </si>
  <si>
    <t>00099021001 DEPOSITO DE EFECTIVO, DEPOSITANTE: MINISTERIO DE LA PRESIDENCIA, CONCEPTO: DEVOLUCION VIATICOS Y GASTOS DE REPRESENTACION, CUENTA DE DEPOSITO: CUENTA UNICA DEL TESORO</t>
  </si>
  <si>
    <t>00591012001 DEPOSITO DE EFECTIVO, DEPOSITANTE: SOFIA ROQUE CHOQUE, CONCEPTO: PAGO SERVICIO DE ENERGIA ELECTRICA, CUENTA DE DEPOSITO: CUENTA UNICA DEL TESORO</t>
  </si>
  <si>
    <t>00591012001 DEPOSITO DE EFECTIVO, DEPOSITANTE: SOFIA ROQUE CHOQUE, CONCEPTO: PAGO SERVICIO AGUA POTABLE, CUENTA DE DEPOSITO: CUENTA UNICA DEL TESORO</t>
  </si>
  <si>
    <t>00133012001 DEPOSITO DE EFECTIVO, DEPOSITANTE: LOTERIA NACIONAL DE B Y S, CONCEPTO: SALDO DE PAGOS DE PREMIOS MENORES GESTION 2018, CUENTA DE DEPOSITO: CUENTA UNICA DEL TESORO</t>
  </si>
  <si>
    <t>00099021001 DEPOSITO DE EFECTIVO, DEPOSITANTE: JORGE LUIS INFANTES MACUAGA, CONCEPTO: REVERSION DE PASAJES PREV. 5056, CUENTA DE DEPOSITO: CUENTA UNICA DEL TESORO</t>
  </si>
  <si>
    <t>00099021001 DEPOSITO DE EFECTIVO, DEPOSITANTE: ARMANDO JOSE BLONDEL RENGEL 2063935LP, CONCEPTO: DEVOLUCION DE 2 DUODECIMAS DE AGUINALDO, CUENTA DE DEPOSITO: CUENTA UNICA DEL TESORO</t>
  </si>
  <si>
    <t>00015011108 DEPOSITO DE EFECTIVO, DEPOSITANTE: MIN. GOBIERNO, CONCEPTO: DEVOLUCION DE FONDOS, CUENTA DE DEPOSITO: CUENTA UNICA DEL TESORO</t>
  </si>
  <si>
    <t>00670012002 DEPOSITO DE EFECTIVO, DEPOSITANTE: MARCELO ARANIBAR SAINZ, CONCEPTO: DEVOLUCION SALDO GASOLINA, CUENTA DE DEPOSITO: CUENTA UNICA DEL TESORO</t>
  </si>
  <si>
    <t>00099021001 DEPOSITO DE EFECTIVO, DEPOSITANTE: LANDELINO RAFAEL BANDEIRA ARZE, CONCEPTO: DEVOLUCION DE GASTOS NO RECONOCIDOS COMO OBLIGACIONES DEL ESTADO, CUENTA DE DEPOSITO: CUENTA UNICA DEL TESORO</t>
  </si>
  <si>
    <t>00099021001 DEP.DE CHEQ.AJENOS,RET.DE CAM.,CONCEPTO: DEVOLUCION DE PASAJES AEREOS,DEP.: MINISTERIO DE EDUCACION , PROCEDENCIA: BANCO UNION S.A., CHEQUE: 23988, FECHA DE EMISION:31/12/2018</t>
  </si>
  <si>
    <t>NUMERO DE LIBRETA CUT: 00099021001 OPERACIÓN E75 TRANSFERENCIA DE LA CUENTA FISCAL BUN A LA CUT EN MN TRANSF.FDOS.A SOLICITUD DEL G.A.M. CAPINOTA SG.NOTA CITE:GAMC/MAE-502/2018 A CTA.3987 LBRTA.00099021001</t>
  </si>
  <si>
    <t>||COMISION TRANSFERENCIA DE FONDOS AL EXTERIOR 0,10% S/USD 669.635,20 REEMBOLSO GASTOS DE COMUNICACION BS220 Y EMISION DE COMPROBANTE CONTABLE BS50 REF.: PAGO N°2 LC I-2018-002 P/C AASANA A/F DE ITURRI S.A. EN COMPLEMENTO A CBTE. ADJUNTO DE LA FECHA LIB. 00512012001 LPB- AASANA PAC SONET (403 0004676) REF.: COMISIONES PAGO N°2 LC I-2018-002</t>
  </si>
  <si>
    <t>00099021001 DEPOSITO DE EFECTIVO, DEPOSITANTE: GRISEL VALESKA LUNA ARANIBAR, CONCEPTO: DEV.DE SALDO POR HOSPEDAJE Y ALIMENTACION DEL 1ER ENCUENTRO NAL. ATENCION SOCIAL Y LEGAL PARA PCD´S, CUENTA DE DEPOSITO: CUENTA UNICA DEL TESORO</t>
  </si>
  <si>
    <t>00020031101 DEPOSITO DE EFECTIVO, DEPOSITANTE: JHONNY FERNANDO TORRICO ORTUÑO, CONCEPTO: POR CONCEPTO DE GASTOS DE ALIMENTACION, CUENTA DE DEPOSITO: CUENTA UNICA DEL TESORO</t>
  </si>
  <si>
    <t>00099021001 DEPOSITO DE EFECTIVO, DEPOSITANTE: ANGEL GARNICA COPA, CONCEPTO: DOBLE PERCEPCION, CUENTA DE DEPOSITO: CUENTA UNICA DEL TESORO</t>
  </si>
  <si>
    <t>00099021001 DEPOSITO DE EFECTIVO, DEPOSITANTE: MARIANA ELIAS CARRAZANA, CONCEPTO: PAGO DEUDA SENASIR, CUENTA DE DEPOSITO: CUENTA UNICA DEL TESORO</t>
  </si>
  <si>
    <t>00190012003 DEPOSITO DE EFECTIVO, DEPOSITANTE: EVA ESTHER REVOLLO AGUILAR, CONCEPTO: DEVOLUCION DE FONDOS EN AVANCE, CUENTA DE DEPOSITO: CUENTA UNICA DEL TESORO</t>
  </si>
  <si>
    <t>00592012001 DEPOSITO DE EFECTIVO, DEPOSITANTE: ELIAS VIDAURRE, CONCEPTO: PAGO SALDO GESTION 2015, CUENTA DE DEPOSITO: CUENTA UNICA DEL TESORO</t>
  </si>
  <si>
    <t>00592012001 DEPOSITO DE EFECTIVO, DEPOSITANTE: MARIELA APAZA MAYTA, CONCEPTO: PAGO NOTA DE DEBITO 59742 CORRESPONDIENTE AL 2016, CUENTA DE DEPOSITO: CUENTA UNICA DEL TESORO</t>
  </si>
  <si>
    <t>00592012001 DEPOSITO DE EFECTIVO, DEPOSITANTE: JOSE LUIS MAMANI ESPEJO, CONCEPTO: VENTA RECEPTIVO PAQUETES TURISTICOS 2019, CUENTA DE DEPOSITO: CUENTA UNICA DEL TESORO</t>
  </si>
  <si>
    <t>00099021001 DEP.DE CHEQ.AJENOS,RET.DE CAM.,CONCEPTO: MARTINEZ VELASQUEZ YOLA ISABEL,DEP.: BANCO UNION  S.A. , PROCEDENCIA: BANCO UNION S.A., CHEQUE: 160278, FECHA DE EMISION:04/01/2019</t>
  </si>
  <si>
    <t>00099021001 DEP.DE CHEQ.AJENOS,RET.DE CAM.,CONCEPTO: CECILIA FERRUFINO SERRANO,DEP.: BANCO UNION  S.A. , PROCEDENCIA: BANCO UNION S.A., CHEQUE: 160277, FECHA DE EMISION:04/01/2019</t>
  </si>
  <si>
    <t>00099021001 DEP.DE CHEQ.AJENOS,RET.DE CAM.,CONCEPTO: DEVOLUCION DE CC NO COBRADO SEPTIEMBRE 2018,DEP.: LA VITALICIA SEGUROS Y REASEGUROS DE VIDA SA , PROCEDENCIA: BANCO BISA S.A., CHEQUE: 50247, FECHA DE EMISION:04/01/2019</t>
  </si>
  <si>
    <t>00099021001 DEPOSITO DE EFECTIVO, DEPOSITANTE: NANCY VDA. DE PINTO, CONCEPTO: DEVOLUCION, CUENTA DE DEPOSITO: CUENTA UNICA DEL TESORO</t>
  </si>
  <si>
    <t>00099021001 DEPOSITO DE EFECTIVO, DEPOSITANTE: JUAN CARLOS GUTIERREZ SILVA, CONCEPTO: DOBLE PERCEPCION, CUENTA DE DEPOSITO: CUENTA UNICA DEL TESORO</t>
  </si>
  <si>
    <t>00099021001 DEPOSITO DE EFECTIVO, DEPOSITANTE: WALTER VILLARROEL CHUQUIMIA, CONCEPTO: DEVOLUCION  COBRO INDEBIDO, CUENTA DE DEPOSITO: CUENTA UNICA DEL TESORO</t>
  </si>
  <si>
    <t>00099021001 DEPOSITO DE EFECTIVO, DEPOSITANTE: GALO GUSTAVO AMUSQUIVAR TORRICO, CONCEPTO: DEVOLUCION DE GASTOS OBS, INFORME CITE:GM-DGAA-UFI-CF-NSE-303/2018/CONSULADO EN SEVILLA,SEP-DIC-2017, CUENTA DE DEPOSITO: CUENTA UNICA DEL TESORO</t>
  </si>
  <si>
    <t>00099021001 DEPOSITO DE EFECTIVO, DEPOSITANTE: MARY ISABEL MITA BUSTILLOS, CONCEPTO: DEVOLUCION DE PAGO EN EXCESO, CUENTA DE DEPOSITO: CUENTA UNICA DEL TESORO</t>
  </si>
  <si>
    <t>00099021001 DEPOSITO DE EFECTIVO, DEPOSITANTE: GIOVANA MANTILLA CASTRO-SEPDAVI, CONCEPTO: PAGO POR SERVICIOS BASICOS-SEPDAVI NOVIEMBRE 2018, CUENTA DE DEPOSITO: CUENTA UNICA DEL TESORO</t>
  </si>
  <si>
    <t>00020011103 DEPOSITO DE EFECTIVO, DEPOSITANTE: INSTITUTO GEOGRAFICO MILITAR, CONCEPTO: REVERSION GASTOS NO EJECUTADOS PARTIDA 81300 DEL PREV 9629, CUENTA DE DEPOSITO: CUENTA UNICA DEL TESORO</t>
  </si>
  <si>
    <t>00099021001 DEPOSITO DE EFECTIVO, DEPOSITANTE: JUAN GASTON COCA SOLIS, CONCEPTO: DEVOLUCION DEL FONDO ROTATIVO, CUENTA DE DEPOSITO: CUENTA UNICA DEL TESORO</t>
  </si>
  <si>
    <t>00592012001 DEPOSITO DE EFECTIVO, DEPOSITANTE: SUSANA MAMANI HUANACO, CONCEPTO: DEVOLUCION FONDO EN AVANCE-DEVENGADO PAGO A PREVEEDORES IATA-TRANSOFT 4TA SEMANA, CUENTA DE DEPOSITO: CUENTA UNICA DEL TESORO</t>
  </si>
  <si>
    <t>00099021001 DEPOSITO DE EFECTIVO, DEPOSITANTE: VICENTE MONTOYA MAMANI, CONCEPTO: DOS DUODECIMAS DE AGUINALDO, CUENTA DE DEPOSITO: CUENTA UNICA DEL TESORO</t>
  </si>
  <si>
    <t>00099021001 DEPOSITO DE EFECTIVO, DEPOSITANTE: ALFONSO - ALFREDO - MARCA - MURILLO, CONCEPTO: DOBLE PERCEPCION, CUENTA DE DEPOSITO: CUENTA UNICA DEL TESORO</t>
  </si>
  <si>
    <t>00132022002 DEPOSITO DE EFECTIVO, DEPOSITANTE: RENAN JUVER SILES SAGARDIA, CONCEPTO: DEVOLUCION DE FONDOS NO UTILIZADOS C31-F68, CUENTA DE DEPOSITO: CUENTA UNICA DEL TESORO</t>
  </si>
  <si>
    <t>00132022002 DEPOSITO DE EFECTIVO, DEPOSITANTE: RENAN JUVER SILES SAGARDIA, CONCEPTO: DEVOLUCION DE FONDOS NO UTILIZADOS C31-350, CUENTA DE DEPOSITO: CUENTA UNICA DEL TESORO</t>
  </si>
  <si>
    <t>00099021001 DEPOSITO DE EFECTIVO, DEPOSITANTE: WENCESLAO SIMON ADUVIRI ARGUEDAS, CONCEPTO: POR GASTOS DE COMBUSTIBLE, CUENTA DE DEPOSITO: CUENTA UNICA DEL TESORO</t>
  </si>
  <si>
    <t>00099021001 DEPOSITO DE EFECTIVO, DEPOSITANTE: POLICIA BOLIVIANA-WILLIAMS RODRIGO DIAZ TRONCOSO, CONCEPTO: DEVOLUCION DE SUELDO INDEBIDO, CUENTA DE DEPOSITO: CUENTA UNICA DEL TESORO</t>
  </si>
  <si>
    <t>00099021001 DEP.DE CHEQ.AJENOS,RET.DE CAM.,CONCEPTO: REVERSION DE FONDOS,DEP.: SERNAP CARRASCO , PROCEDENCIA: BANCO UNION S.A., CHEQUE: 1272, FECHA DE EMISION:11/12/2018</t>
  </si>
  <si>
    <t>00099021001 DEP.DE CHEQ.AJENOS,RET.DE CAM.,CONCEPTO: REVERSION DE FONDOS,DEP.: SERNAP CARRASCO , PROCEDENCIA: BANCO UNION S.A., CHEQUE: 1273, FECHA DE EMISION:11/12/2018</t>
  </si>
  <si>
    <t>00099021001 DEP.DE CHEQ.AJENOS,RET.DE CAM.,CONCEPTO: DEVOLUCION DE RECURSOS,DEP.: AGENCIA NACIONAL DE HIDROCARBUROS , PROCEDENCIA: BANCO UNION S.A., CHEQUE: 5509, FECHA DE EMISION:28/12/2018</t>
  </si>
  <si>
    <t>00099021001 DEP.DE CHEQ.AJENOS,RET.DE CAM.,CONCEPTO: DEVOLUCION DE RECURSOS,DEP.: AGENCIA NACIONAL DE HIDROCARBUROS , PROCEDENCIA: BANCO UNION S.A., CHEQUE: 5510, FECHA DE EMISION:28/12/2018</t>
  </si>
  <si>
    <t>00099021001 DEPOSITO DE EFECTIVO, DEPOSITANTE: GUIDO SIMON CRESPO VALLEJOS, CONCEPTO: DEVOLUCION  PRA, CUENTA DE DEPOSITO: CUENTA UNICA DEL TESORO</t>
  </si>
  <si>
    <t>00592012001 DEP.DE CHEQ.AJENOS,RET.DE CAM.,CONCEPTO: TRANSFERENCIA DE RECURSOS DEL 28 AL 31 DE DICIEMBRE 2018,DEP.: BOLTUR , PROCEDENCIA: BANCO UNION S.A., CHEQUE: 657, FECHA DE EMISION:04/01/2019</t>
  </si>
  <si>
    <t>00592012001 DEP.DE CHEQ.AJENOS,RET.DE CAM.,CONCEPTO: TRANSFERENCIA DE RECURSOS DEL 24 AL 27 DE DICIEMBRE 2018,DEP.: BOLTUR , PROCEDENCIA: BANCO UNION S.A., CHEQUE: 656, FECHA DE EMISION:03/01/2019</t>
  </si>
  <si>
    <t>00015021102 DEP.DE CHEQ.AJENOS,RET.DE CAM.,CONCEPTO: QUISPE RAMOS SIMEON,DEP.: BANCO UNION SA , PROCEDENCIA: BANCO UNION S.A., CHEQUE: 160279, FECHA DE EMISION:07/01/2019</t>
  </si>
  <si>
    <t>||REG. COBRO PARCIAL COM. EMISION LC 0,05%S/USD167.115.200.- X 365 DIAS (CORRESP. GESTION 2019) Y EMISION CBTE. CBLE. BS50.- REF.: I-2018-05 OC ABEN AF JOINT STOCK COMPANY STATE SPECIALIZED DESIGN INST. LIB. 00099021001 TGN RECURSOS ORDINARIOS REF.: COMISION EMISION LC I-2018-05 (GESTION 2019)</t>
  </si>
  <si>
    <t>A:00041014101 Débito Automático por incumplimiento del Gobierno Autónomo Municipal de Atocha (GAM ATO), al Convenio Intergubernativo de fecha 05 de octubre de 2017, suscrito entre el Ministerio de Desarrollo Productivo y Economía Plural y el GAM ATO para el programa “Educación con Revolución Tecnológica”.</t>
  </si>
  <si>
    <t>00591012001 DEPOSITO DE EFECTIVO, DEPOSITANTE: GABRIEL ULO ARTEAGA, CONCEPTO: PAGO DE AGUA DICIEMBRE 2018, CUENTA DE DEPOSITO: CUENTA UNICA DEL TESORO</t>
  </si>
  <si>
    <t>00099021001 DEPOSITO DE EFECTIVO, DEPOSITANTE: BERGMAN NICOLAS ZUBIETA ROSAS, CONCEPTO: ADQUISICION SOAT GESTION 2019 DIFERENTES VEHICULOS OPERATIVOS Y ADMINISTRATIVOS DE ARMADA BOLIVIANA, CUENTA DE DEPOSITO: CUENTA UNICA DEL TESORO</t>
  </si>
  <si>
    <t>00099021001 DEPOSITO DE EFECTIVO, DEPOSITANTE: JORGE REY CUBA AKIYAMA CI: 2317012 LP, CONCEPTO: DEVOLUCION DE RECURSOS POR EXCESO DE CONSUMO DE TELEFONIA CELULAR, CUENTA DE DEPOSITO: CUENTA UNICA DEL TESORO</t>
  </si>
  <si>
    <t>00099021001 DEPOSITO DE EFECTIVO, DEPOSITANTE: ROSMERY SOSSA TOLEDO, CONCEPTO: DEVOLUCION DE RENTA, CUENTA DE DEPOSITO: CUENTA UNICA DEL TESORO</t>
  </si>
  <si>
    <t>00020011103 DEPOSITO DE EFECTIVO, DEPOSITANTE: NELSON VARGAS CHARCAS, CONCEPTO: DEVOL POR LA ADQ DE BIENES Y SERV PARA EL EQUIPAMIENTO DEL SALON VIP BRIG AE-CBBA PREVENTIVO N° 9901, CUENTA DE DEPOSITO: CUENTA UNICA DEL TESORO</t>
  </si>
  <si>
    <t>00592012001 DEPOSITO DE EFECTIVO, DEPOSITANTE: DANIELA GUZMAN, CONCEPTO: PAGO SALDO ND 187012 - GESTION 2018 (CHAMBI JUANIQUINA FRANCISCO), CUENTA DE DEPOSITO: CUENTA UNICA DEL TESORO</t>
  </si>
  <si>
    <t>00099021001 DEPOSITO DE EFECTIVO, DEPOSITANTE: MILENKA PINTO FLORES, CONCEPTO: DEVOLUCION DE SALDO DE FONDOS EN AVANCE, CUENTA DE DEPOSITO: CUENTA UNICA DEL TESORO</t>
  </si>
  <si>
    <t>00099021001 DEPOSITO DE EFECTIVO, DEPOSITANTE: LOURDES MATILDE BAUTISTA ALIAGA, CONCEPTO: DEPÓSITO POR REPOSICION DE DOS PAQUETES EXTRAVIADOS EN MUNICIPIO APOLO, CUENTA DE DEPOSITO: CUENTA UNICA DEL TESORO</t>
  </si>
  <si>
    <t>00099021001 DEPOSITO DE EFECTIVO, DEPOSITANTE: AGBC MONICA QUISPE, CONCEPTO: DEVOLUCION DE FONDOS POR EXAMEN PRE OCUPACIONAL, CUENTA DE DEPOSITO: CUENTA UNICA DEL TESORO</t>
  </si>
  <si>
    <t>00099021001 DEP.DE CHEQ.AJENOS,RET.DE CAM.,CONCEPTO: MARCOS MARIANO CHOQUE MAMANI,DEP.: BANCO UNION SA , PROCEDENCIA: BANCO UNION S.A., CHEQUE: 160281, FECHA DE EMISION:08/01/2019</t>
  </si>
  <si>
    <t>00099021001 DEP.DE CHEQ.AJENOS,RET.DE CAM.,CONCEPTO: MARCOS MARIANO CHOQUE MAMANI,DEP.: BANCO UNION SA , PROCEDENCIA: BANCO UNION S.A., CHEQUE: 160282, FECHA DE EMISION:08/01/2019</t>
  </si>
  <si>
    <t>00099021001 DEP.DE CHEQ.AJENOS,RET.DE CAM.,CONCEPTO: DEVOLUCION DE FONDOS CUSTODIA GESTIONES ANTERIORES,DEP.: TRIBUNAL SUPREMO ELECTORAL , PROCEDENCIA: BANCO UNION S.A., CHEQUE: 10619, FECHA DE EMISION:31/12/2018</t>
  </si>
  <si>
    <t>00670012002 DEP.DE CHEQ.AJENOS,RET.DE CAM.,CONCEPTO: DEVOLUCION POR BAJA DE FONDOS EN CUSTODIA DE GESTIONES ANTERIORES,DEP.: TRIBUNAL SUPREMO ELECTORAL , PROCEDENCIA: BANCO UNION S.A., CHEQUE: 10617, FECHA DE EMISION:31/12/2018</t>
  </si>
  <si>
    <t>00670012002 DEP.DE CHEQ.AJENOS,RET.DE CAM.,CONCEPTO: DEVOLUCION POR BAJA DE FONDOS EN CUSTODIA DE GESTIONES ANTERIORES,DEP.: TRIBUNAL SUPREMO ELECTORAL , PROCEDENCIA: BANCO UNION S.A., CHEQUE: 10622, FECHA DE EMISION:31/12/2018</t>
  </si>
  <si>
    <t>00020011103 DEPOSITO DE EFECTIVO, DEPOSITANTE: DEYNAR SAN MARTIN URQUIDI, CONCEPTO: REVERSION VIAJE MALASIA SEGUN PREVENTIVO 7986 TF SAN MARTIN, CUENTA DE DEPOSITO: CUENTA UNICA DEL TESORO</t>
  </si>
  <si>
    <t>00020011103 DEPOSITO DE EFECTIVO, DEPOSITANTE: DIEGO MORATO DEL AGUILA -RIBB, CONCEPTO: REVERSION VIAJE MALASIA SEGUN PREVENTIVO  N 7985,1  TN DIEGO MORATO DEL AGUILA, CUENTA DE DEPOSITO: CUENTA UNICA DEL TESORO</t>
  </si>
  <si>
    <t>00099021001 DEPOSITO DE EFECTIVO, DEPOSITANTE: LUCRECIA VELARDE VDA DE FLORES, CONCEPTO: PARA DEPARTAMENTO SENASIR, CUENTA DE DEPOSITO: CUENTA UNICA DEL TESORO</t>
  </si>
  <si>
    <t>00099021001 DEPOSITO DE EFECTIVO, DEPOSITANTE: STEPHANIE ALEJANDRA MONTAÑO ZUÑIGA, CONCEPTO: DEVOLUCION DE RECURSOS PARA REVERTIR EL C-31 N° 2027, CUENTA DE DEPOSITO: CUENTA UNICA DEL TESORO</t>
  </si>
  <si>
    <t>A:00099021001 Transferencia de recursos de Fondos en Custodia (FC) en cumplimiento al Art. 18 del "Reg. Específico para la Adm. de CCF, Operaciones, Servicios Financieros y Sistema de Pagos del Tesoro", aprobado por la R.M. N°153 del 6 de abril del 2016, establece que los recursos registrados por las entidades públicas en el TGN en calidad de FC por más de dos años, se constituyen de forma automática en recursos de libre disponibilidad. H.R. 6-30856-R.</t>
  </si>
  <si>
    <t>A:00099021001 A requerimiento de la Unidad de Administración e Información Salarial (UAIS), con nota interna CITE: MEFP/VTCP/DGPOT/UAIS/N° 7/2019, en la cual solicita la reversión definitiva de las boletas consignadas en el Comprobante de Pago N° 18778, Instituto Nacional de Innovación Agropecuaria y Forestal y Ministerio de Salud H.R. 6-38715-R/60.</t>
  </si>
  <si>
    <t>NUMERO DE LIBRETA CUT: 00670014101 OPERACIÓN E75 TRANSFERENCIA DE LA CUENTA FISCAL BUN A LA CUT EN MN TRANSF.FDOS.A SOLICITUD DEL G.A.M.BOLPEBRA SG.NOTA CITE:GAMB/SMAF/001/2019 A CTA.3987 CUT LBRTA.00670014101</t>
  </si>
  <si>
    <t>NUMERO DE LIBRETA CUT: 00099021001 OPERACIÓN E75 TRANSFERENCIA DE LA CUENTA FISCAL BUN A LA CUT EN MN TRANSF.FDOS.A SOLICITUD DEL G.A.M.COTAGAITA SG.NOTA CITE:GAMC-002/2019 A CTA.3987 CUT LBRTA.00099021001</t>
  </si>
  <si>
    <t>A:00099021001 El concepto de la mencionada operación corresponde a la transferencia de capital al TGN, por el mes de Diciembre de 2018 del Fideicomiso Programa de Reconversión Productiva y Comercial TGN 9º.</t>
  </si>
  <si>
    <t>A:00099021001 El concepto de la mencionada operación corresponde a la transferencia de capital por el mes de Diciembre/2018, de Cooperativa Sudamérica al TGN.</t>
  </si>
  <si>
    <t>||TRANSFERENCIA DE FONDOS SEGUN NOTA DEL FONDESIF CITE: FSFADM002/19 RECIBIDA EN LA FECHA (TRAM-TSO-41) REF: TRANSFERENCIA AL TGN LA AMORTIZACION DE CAPITAL DE COOP. PAULO VI DICIEMBRE /2018 DEL PRPC TGN 9° ABONO EN LA LIB. N° 00099021001 TGN RECURSOS ORDINARIOS</t>
  </si>
  <si>
    <t>00020011103 DEPOSITO DE EFECTIVO, DEPOSITANTE: INSTITUTO GEOGRAFICO MILITAR, CONCEPTO: REVERSION TELEFONIA, CUENTA DE DEPOSITO: CUENTA UNICA DEL TESORO</t>
  </si>
  <si>
    <t>00020011103 DEPOSITO DE EFECTIVO, DEPOSITANTE: INSTITUTO GEOGRAFICO MILITAR, CONCEPTO: REVERSION COMUNICACIONES, CUENTA DE DEPOSITO: CUENTA UNICA DEL TESORO</t>
  </si>
  <si>
    <t>00020011103 DEPOSITO DE EFECTIVO, DEPOSITANTE: INSTITUTO GEOGRAFICO MILITAR, CONCEPTO: REVERSION ENERGIA ELECTRICA, CUENTA DE DEPOSITO: CUENTA UNICA DEL TESORO</t>
  </si>
  <si>
    <t>00020011103 DEPOSITO DE EFECTIVO, DEPOSITANTE: INSTITUTO GEOGRAFICO MILITAR, CONCEPTO: REVERSION AGUA POTABLE, CUENTA DE DEPOSITO: CUENTA UNICA DEL TESORO</t>
  </si>
  <si>
    <t>00099021001 DEPOSITO DE EFECTIVO, DEPOSITANTE: IVAN ANTONIO HONOR FERRUFINO, CONCEPTO: REVERSION PASAJES PREV 5462/18 N CARGO DE CUENTA, CUENTA DE DEPOSITO: CUENTA UNICA DEL TESORO</t>
  </si>
  <si>
    <t>00020011103 DEPOSITO DE EFECTIVO, DEPOSITANTE: CARLOS ROGER MITA RODRIGUEZ RIBB, CONCEPTO: PREV 7731 REVERSION GASTOS DE FUNCIONAMEINTO SEPTIEMBRE, CUENTA DE DEPOSITO: CUENTA UNICA DEL TESORO</t>
  </si>
  <si>
    <t>00020011103 DEPOSITO DE EFECTIVO, DEPOSITANTE: CARLOS ROGER MITA RODRIGUEZ RIBB, CONCEPTO: PREV. 7732 REVERSION GASTOS DE FUNCIONAMIENTO SEPTIEMBRE, CUENTA DE DEPOSITO: CUENTA UNICA DEL TESORO</t>
  </si>
  <si>
    <t>00020011103 DEPOSITO DE EFECTIVO, DEPOSITANTE: CARLOS ROGER MITA RODRIGUEZ RIBB, CONCEPTO: PREV. 8891 REVERSION GASTOS DE FUNCIONAMIENTO NOVIEMBRE, CUENTA DE DEPOSITO: CUENTA UNICA DEL TESORO</t>
  </si>
  <si>
    <t>00020011103 DEPOSITO DE EFECTIVO, DEPOSITANTE: CARLOS ROGER MITA RODRIGUEZ RIBB, CONCEPTO: PREV 8892 REVERSION GASTOS DE FUNCIONAMIENTO NOVIEMBRE, CUENTA DE DEPOSITO: CUENTA UNICA DEL TESORO</t>
  </si>
  <si>
    <t>00099021001 DEP.DE CHEQ.AJENOS,RET.DE CAM.,CONCEPTO: DEV POR DIFERENCIA DE COSTO POR CAMBIO DE RUTA DE PASAJE AEREO NOEMI DIAZ,DEP.: CAMARA DE SENADORES , PROCEDENCIA: BANCO UNION S.A., CHEQUE: 7232, FECHA DE EMISION:09/01/2019</t>
  </si>
  <si>
    <t>00099021001 DEP.DE CHEQ.AJENOS,RET.DE CAM.,CONCEPTO: DEV POR DIFERENCIA DE COSTO POR CAMBIO DE RUTA DE PASAJE AEREO NOEMI DIAZ,DEP.: CAMARA DE SENADORES , PROCEDENCIA: BANCO UNION S.A., CHEQUE: 7231, FECHA DE EMISION:09/01/2019</t>
  </si>
  <si>
    <t>00086074101 DEP.DE CHEQ.AJENOS,RET.DE CAM.,CONCEPTO: RECURSOS DE CONTRAPARTE GAM CAMATAQUI-VILLA ABECIA,DEP.: UCEP-MMAYA , PROCEDENCIA: BANCO UNION S.A., CHEQUE: 1555, FECHA DE EMISION:30/12/2018</t>
  </si>
  <si>
    <t>00099021001 DEP.DE CHEQ.AJENOS,RET.DE CAM.,CONCEPTO: REEMBOLSO BAJAS MEDICAS DE CAJA DE SALUD CORDES A UNIVERSIDAD PUBLICA DE EL ALTO (UPEA),DEP.: CAJA DE SALUD CORDES , PROCEDENCIA: BANCO UNION S.A., CHEQUE: 10659, FECHA DE EMISION:31/12/2018</t>
  </si>
  <si>
    <t>00099021001 DEP.DE CHEQ.AJENOS,RET.DE CAM.,CONCEPTO: REEMBOLSO POR BAJAS MEDICAS DE CAJA DE SALUD CORDES A UNIDAD DE COORD. DE PROGR. Y PROYECTOS (UCPP),DEP.: CAJA DE SALUD CORDES , PROCEDENCIA: BANCO UNION S.A., CHEQUE: 10656, FECHA DE EMISION:31/12/2018</t>
  </si>
  <si>
    <t>00099021001 DEPOSITO DE EFECTIVO, DEPOSITANTE: MARITZA AMALIA GUZMAN SALAZAR, CONCEPTO: DEVOLUCION DOBLE PERCEPCION, CUENTA DE DEPOSITO: CUENTA UNICA DEL TESORO</t>
  </si>
  <si>
    <t>00099021001 DEPOSITO DE EFECTIVO, DEPOSITANTE: SENASIR-NICOLASA HUANCA INCA, CONCEPTO: DEVOLUCION DE DUODECIMAS DE AGUINALDO, CUENTA DE DEPOSITO: CUENTA UNICA DEL TESORO</t>
  </si>
  <si>
    <t>00099021001 DEPOSITO DE EFECTIVO, DEPOSITANTE: LOURDES ALIAGA ZAPATA, CONCEPTO: DOBLE PERCEPCION DEL MES DE ENERO DEL 2019, CUENTA DE DEPOSITO: CUENTA UNICA DEL TESORO</t>
  </si>
  <si>
    <t>00099021001 DEPOSITO DE EFECTIVO, DEPOSITANTE: CAMARA DE SENADORES, CONCEPTO: DEVOLUCION POR EXAMEN PREOCUPACIONAL, CUENTA DE DEPOSITO: CUENTA UNICA DEL TESORO</t>
  </si>
  <si>
    <t>00099021001 DEP.DE CHEQ.AJENOS,RET.DE CAM.,CONCEPTO: REEMBOLSO POR BAJAS MEDICAS DE CAJA DE SALUD CORDES A MINISTERIO DE ENERGIAS,DEP.: CAJA DE SALUD CORDES , PROCEDENCIA: BANCO UNION S.A., CHEQUE: 10657, FECHA DE EMISION:31/12/2018</t>
  </si>
  <si>
    <t>||COMISIONES BANCARIAS POR TRANSFERENCIA DE FONDOS SEGUN NOTA DEL MINISTERIO DE ECONOMIA Y FINANZAS PUBLICAS MEFP/VTCP/DGPOT/UPCFTGN/N°111/2019 DE FECHA 09-01-2019 LIB. 00099021001 TGN-RECURSOS ORDINARIOS (3987) REF.: UTILES DE ESCRITORIO</t>
  </si>
  <si>
    <t>COBRO DE||COSTO UTILES DE ESCRITORIO POR LA ELABORACION DEL COMPROBANTE CONTABLE NRO. 0944418 DE LA FECHA DE LA LIB. N° 00099021001 TGN RECURSOS ORDINARIOS (3987)</t>
  </si>
  <si>
    <t>00099021001 DEPOSITO DE EFECTIVO, DEPOSITANTE: EDGAR EDWIN PELAEZ YUJRA, CONCEPTO: DEVOLUCION DE SUBCIDIO, CUENTA DE DEPOSITO: CUENTA UNICA DEL TESORO</t>
  </si>
  <si>
    <t>00099021001 DEPOSITO DE EFECTIVO, DEPOSITANTE: MIRIAM ZUBIETA MORALES, CONCEPTO: DOBLE PERCEPCION, CUENTA DE DEPOSITO: CUENTA UNICA DEL TESORO</t>
  </si>
  <si>
    <t>00099021001 DEPOSITO DE EFECTIVO, DEPOSITANTE: INGRID MAGALI CASTRO ÑUCO, CONCEPTO: DEVOLUCION DE HABERES DIC 2018, CUENTA DE DEPOSITO: CUENTA UNICA DEL TESORO</t>
  </si>
  <si>
    <t>00099021001 DEPOSITO DE EFECTIVO, DEPOSITANTE: INGRID MAGALI CASTRO ÑUCO, CONCEPTO: DEVOLUCION DE HABERES NOV 2018, CUENTA DE DEPOSITO: CUENTA UNICA DEL TESORO</t>
  </si>
  <si>
    <t>00099021001 DEPOSITO DE EFECTIVO, DEPOSITANTE: LEANDRO GOMEZ CRUZ, CONCEPTO: REVERSION HABERES DIAS NO TRABAJADOS CORRESPONDIENTE AL AGUINALDO DE LA GESTION 2016, CUENTA DE DEPOSITO: CUENTA UNICA DEL TESORO</t>
  </si>
  <si>
    <t>00373024103 DEPOSITO DE EFECTIVO, DEPOSITANTE: INTERES DEL PROYECTO FDPPIOYCC, CONCEPTO: FDI-CIERRE PROYECTOS VIGENTES, CUENTA DE DEPOSITO: CUENTA UNICA DEL TESORO</t>
  </si>
  <si>
    <t>00099021001 DEPOSITO DE EFECTIVO, DEPOSITANTE: CNL DAEN CESAR VICTOR TORREZ PEREIRA, CONCEPTO: DEVOLUCION PASAJES DE EXTERIOR DEL PAIS, CUENTA DE DEPOSITO: CUENTA UNICA DEL TESORO</t>
  </si>
  <si>
    <t>00373024101 DEPOSITO DE EFECTIVO, DEPOSITANTE: VIVIANA SAAVEDRA PEREIRA, CONCEPTO: DEVOLUCION 40% DE COSTO DE PASAJE AEREO POR DEVOLUCION, CUENTA DE DEPOSITO: CUENTA UNICA DEL TESORO</t>
  </si>
  <si>
    <t>00099021001 DEPOSITO DE EFECTIVO, DEPOSITANTE: RITA PAULINA JIMENEZ HUANCOLLO, CONCEPTO: DEVOLUCION COBRO INDEBIDO POR NUEVAS NUPCIAS, CUENTA DE DEPOSITO: CUENTA UNICA DEL TESORO</t>
  </si>
  <si>
    <t>00592012001 DEPOSITO DE EFECTIVO, DEPOSITANTE: JOSE LUIS MAMANI ESPEJO, CONCEPTO: VENTA RECEPTIVO DE PAQUETES TURISTICOS 2019, CUENTA DE DEPOSITO: CUENTA UNICA DEL TESORO</t>
  </si>
  <si>
    <t>00592012001 DEPOSITO DE EFECTIVO, DEPOSITANTE: JOSE LUIS MAMANI ESPEJO, CONCEPTO: VENTA RECEPTIVO - BOLETOS TKT 2019, CUENTA DE DEPOSITO: CUENTA UNICA DEL TESORO</t>
  </si>
  <si>
    <t>00099021001 DEP.DE CHEQ.AJENOS,RET.DE CAM.,CONCEPTO: REVERSION FRACCION SOLIDARIA CC/TGN,DEP.: SEGUROS PROVIDA S.A. , PROCEDENCIA: BANCO NACIONAL DE BOLIVIA S.A., CHEQUE: 2312774, FECHA DE EMISION:31/12/2018</t>
  </si>
  <si>
    <t>00099021001 DEP.DE CHEQ.AJENOS,RET.DE CAM.,CONCEPTO: REVERSION FRACCION CC/TGN,DEP.: SEGUROS PROVIDA S.A. , PROCEDENCIA: BANCO NACIONAL DE BOLIVIA S.A., CHEQUE: 4350285, FECHA DE EMISION:31/12/2018</t>
  </si>
  <si>
    <t>00099021001 DEP.DE CHEQ.AJENOS,RET.DE CAM.,CONCEPTO: REVERSION CC/TGN,DEP.: SEGUROS PROVIDA S.A. , PROCEDENCIA: BANCO NACIONAL DE BOLIVIA S.A., CHEQUE: 2312775, FECHA DE EMISION:08/01/2019</t>
  </si>
  <si>
    <t>00099021001 DEPOSITO DE EFECTIVO, DEPOSITANTE: PATRICIA LEONOR PERALTA FERNANDEZ, CONCEPTO: DEVOLUCION DE DUODECIMA DE AGUINALDO / 2018, CUENTA DE DEPOSITO: CUENTA UNICA DEL TESORO</t>
  </si>
  <si>
    <t>00592012001 DEPOSITO DE EFECTIVO, DEPOSITANTE: SARA SUZAN TORREZ CORDOVA, CONCEPTO: SALDO DE FONDO EN AVANCE CIERRE DE GESTION 2018 AREA RECEPTIVO S/N GE-JTR - RVDNR0172-NI/18 HR 5446, CUENTA DE DEPOSITO: CUENTA UNICA DEL TESORO</t>
  </si>
  <si>
    <t>00099021001 DEPOSITO DE EFECTIVO, DEPOSITANTE: VICTORIA CARMEN RIVAS VDA DE COCHI, CONCEPTO: COBROS INDEBIDOS POR NUEVAS NUPCIAS, CUENTA DE DEPOSITO: CUENTA UNICA DEL TESORO</t>
  </si>
  <si>
    <t>||TRANSFERENCIA A LA CUENTA UNICA DEL TESORO IMPORTES RETENIDOS A WALTER PEREZ Y JULIO HUMEREZ POR REMUNERACION MAXIMA CORRESPONDIENTE AL MES DE DICIEMBRE/2018 - LIBRETA N° 00099021001 SEGUN DOCUMENTOS ADJUNTOS Y ROC N° 014/19 DEL DCR TRANS. POR REMUNERACION MAXIMA DE WALTER ABRAHAM PEREZ ALANDIA DICIEMBRE/18 LIBRETA 00099021001</t>
  </si>
  <si>
    <t>||TRANSFERENCIA A LA CUENTA UNICA DEL TESORO IMPORTES RETENIDOS A WALTER PEREZ Y JULIO HUMEREZ POR REMUNERACION MAXIMA CORRESPONDIENTE AL MES DE DICIEMBRE/2018 - LIBRETA N° 00099021001 SEGUN DOCUMENTOS ADJUNTOS Y ROC N° 014/19 DEL DCR TRANS. POR REMUNERACION MAXIMA DE JULIO HUMEREZ QUIROZ DICIEMBRE/18 LIBRETA 00099021001</t>
  </si>
  <si>
    <t>NUMERO DE LIBRETA CUT: 00099021001 OPERACIÓN E75 TRANSFERENCIA DE LA CUENTA FISCAL BUN A LA CUT EN MN TRANSF.FDOS.A SOLICITUD G.A.M. RIVERALTA SG.NOTA G.A.M.R./LOC/BANCARIA/DESP/001/19 A CTA.3987 CUT LBRTA.00099021001</t>
  </si>
  <si>
    <t>NUMERO DE LIBRETA CUT: 00099021001 OPERACIÓN E18 TRANSFERENCIA DEL SISTEMA FINANCIERO POR CUENTA DE TERCEROS A LA CUT Devolucion pagos en Exceso</t>
  </si>
  <si>
    <t>COBRO COSTOS DE PAPELERIA SEGUN TRANSFERENCIA DEL EXTERIOR POR ORDEN DE AMARILLA GAS S.A. LIB. 00513062001 YPFB-OPERACIONES PLANTA DE SEPARACION DE LIQUIDOS RIO GRANDE</t>
  </si>
  <si>
    <t>00099021001 DEPOSITO DE EFECTIVO, DEPOSITANTE: FREDDY JHAMIR SALAS RODO, CONCEPTO: DEVOLUCION EXAMEN PREOCUPACIONAL, CUENTA DE DEPOSITO: CUENTA UNICA DEL TESORO</t>
  </si>
  <si>
    <t>00099021001 DEPOSITO DE EFECTIVO, DEPOSITANTE: IVAN ANTONIO HONOR FERRUFINO, CONCEPTO: REVERSION DE PASAJES PREVENTIVO 7697, CUENTA DE DEPOSITO: CUENTA UNICA DEL TESORO</t>
  </si>
  <si>
    <t>00591012001 DEPOSITO DE EFECTIVO, DEPOSITANTE: FAMILIA ALCANZANDO LAS NACIONES, CONCEPTO: PAGO POR SERVICIO DE AGUA POTABLE, CUENTA DE DEPOSITO: CUENTA UNICA DEL TESORO</t>
  </si>
  <si>
    <t>00099021001 DEPOSITO DE EFECTIVO, DEPOSITANTE: ROBERTO MAMANI LIMACHI, CONCEPTO: DIFERENCIA REVERSION HABERES ABRIL/18. PROFA. MARTHA FERNANDEZ PINAYA, CUENTA DE DEPOSITO: CUENTA UNICA DEL TESORO</t>
  </si>
  <si>
    <t>00099021001 DEPOSITO DE EFECTIVO, DEPOSITANTE: ROLANDO RUBEN ROSALES DAZA, CONCEPTO: DEVOLUCION EXAMEN PREOCUPACIONAL GESTION 2018, CUENTA DE DEPOSITO: CUENTA UNICA DEL TESORO</t>
  </si>
  <si>
    <t>00099021001 DEPOSITO DE EFECTIVO, DEPOSITANTE: NIRZA VARGAS ROSAS, CONCEPTO: MES DE ENERO DE LA GESTION 2017 POR DEFUNCION IMELDA VARGAS ROSAS, CUENTA DE DEPOSITO: CUENTA UNICA DEL TESORO</t>
  </si>
  <si>
    <t>00099021001 DEPOSITO DE EFECTIVO, DEPOSITANTE: YUJRA PAUCARA RUBEN INRA, CONCEPTO: DEVOLUCION DE VIATICOS, CUENTA DE DEPOSITO: CUENTA UNICA DEL TESORO</t>
  </si>
  <si>
    <t>00099021001 DEPOSITO DE EFECTIVO, DEPOSITANTE: RENJIFO POMA MARISABEL INRA, CONCEPTO: DEVOLUCION DE VIATICOS, CUENTA DE DEPOSITO: CUENTA UNICA DEL TESORO</t>
  </si>
  <si>
    <t>00099021001 DEPOSITO DE EFECTIVO, DEPOSITANTE: QUISPE ARTOBAR RAUL INRA, CONCEPTO: DEVOLUCION DE VIATICOS, CUENTA DE DEPOSITO: CUENTA UNICA DEL TESORO</t>
  </si>
  <si>
    <t>00099021001 DEPOSITO DE EFECTIVO, DEPOSITANTE: GUTIERREZ QUISPE FERNANDO INRA, CONCEPTO: DEVOLUCION DE VIATICOS, CUENTA DE DEPOSITO: CUENTA UNICA DEL TESORO</t>
  </si>
  <si>
    <t>00099021001 DEPOSITO DE EFECTIVO, DEPOSITANTE: CHACHAHUAYNA LIPA GROVER INRA, CONCEPTO: DEVOLUCION DE VIATICOS, CUENTA DE DEPOSITO: CUENTA UNICA DEL TESORO</t>
  </si>
  <si>
    <t>00099021001 DEPOSITO DE EFECTIVO, DEPOSITANTE: GROVER QUIROZ MATTA INST NACIONAL DE REF AGRARIA, CONCEPTO: DEVOLUCION DE VIATICOS Y GASTOS OPERATIVOS, CUENTA DE DEPOSITO: CUENTA UNICA DEL TESORO</t>
  </si>
  <si>
    <t>00592012001 DEPOSITO DE EFECTIVO, DEPOSITANTE: SARA SUZAN TORREZ CORDOVA, CONCEPTO: CYTED-YLB GASTOS POR REPOSICION DE DIFERENCIA BANCARIA, CUENTA DE DEPOSITO: CUENTA UNICA DEL TESORO</t>
  </si>
  <si>
    <t>00099021001 DEP.DE CHEQ.AJENOS,RET.DE CAM.,CONCEPTO: DEVOLUCION DE FONDOS,DEP.: MINISTERIO DE CULTURAS Y TURISMO , PROCEDENCIA: BANCO UNION S.A., CHEQUE: 3893, FECHA DE EMISION:11/01/2019</t>
  </si>
  <si>
    <t>00046021109 DEP.DE CHEQ.AJENOS,RET.DE CAM.,CONCEPTO: REVERSION DE FONDOS,DEP.: MINISTERIO DE SALUD , PROCEDENCIA: BANCO UNION S.A., CHEQUE: 17, FECHA DE EMISION:28/12/2018</t>
  </si>
  <si>
    <t>00046021109 DEP.DE CHEQ.AJENOS,RET.DE CAM.,CONCEPTO: REVERSION DE FONDOS,DEP.: MINISTERIO DE SALUD , PROCEDENCIA: BANCO UNION S.A., CHEQUE: 102, FECHA DE EMISION:07/01/2019</t>
  </si>
  <si>
    <t>00099021001 DEP.DE CHEQ.AJENOS,RET.DE CAM.,CONCEPTO: CARDOZO URIBE AIDEE LOURDES,DEP.: BANCO UNION S.A. , PROCEDENCIA: BANCO UNION S.A., CHEQUE: 160287, FECHA DE EMISION:11/01/2019</t>
  </si>
  <si>
    <t>00099021001 DEPOSITO DE EFECTIVO, DEPOSITANTE: CLAUDIA ALEJANDRA TEJADA, CONCEPTO: PREV. 2467, CUENTA DE DEPOSITO: CUENTA UNICA DEL TESORO</t>
  </si>
  <si>
    <t>00099021001 DEPOSITO DE EFECTIVO, DEPOSITANTE: " CODESUR ", CONCEPTO: DEVOLUCION DIFERENCIA PRIMER AGUINALDO - CODESUR - JOSE CERVANTES, CUENTA DE DEPOSITO: CUENTA UNICA DEL TESORO</t>
  </si>
  <si>
    <t>00099021001 DEPOSITO DE EFECTIVO, DEPOSITANTE: " CODESUR ", CONCEPTO: DEVOLUCION DE SUELDO OCTUBRE 2018 - CODESUR - PAOLA SEJAS FERRUFINO, CUENTA DE DEPOSITO: CUENTA UNICA DEL TESORO</t>
  </si>
  <si>
    <t>00099021001 DEPOSITO DE EFECTIVO, DEPOSITANTE: AUGUSTO ENRIQUE AREVALO OBLITAS, CONCEPTO: REVERSION  IVA, CUENTA DE DEPOSITO: CUENTA UNICA DEL TESORO</t>
  </si>
  <si>
    <t>00099021001 DEPOSITO DE EFECTIVO, DEPOSITANTE: ODILON ROJAS ALANOCA, CONCEPTO: REVERSION DE BOLETA DE HABER MENSUAL, CUENTA DE DEPOSITO: CUENTA UNICA DEL TESORO</t>
  </si>
  <si>
    <t>00099021001 DEPOSITO DE EFECTIVO, DEPOSITANTE: OSCAR LUIS ROJAS VARGAS, CONCEPTO: DOBLE PERCEPCION, CUENTA DE DEPOSITO: CUENTA UNICA DEL TESORO</t>
  </si>
  <si>
    <t>NUMERO DE LIBRETA CUT: 00099021001 OPERACIÓN E75 TRANSFERENCIA DE LA CUENTA FISCAL BUN A LA CUT EN MN TRANSF.FDOS.A SOLICITUD DEL G.A.M. PUCARA SG.NOTA CITE GAM-PCR MAE 189/2018 A CTA.3987 CUT LBRTA.00099021001</t>
  </si>
  <si>
    <t>REGULARIZACION DE TRANSFERENCIA DEL EXTERIOR SEGUN SWIFT 00218 DE FECHA 11/01/2019 ORDENANTE: EMBAJADA DE BOLIVIA EN LONDRES LIB. 00010011101 MRE-MIN.RELACIONES EXTERIORES-OTROS INGRESOS (0660-03C300)</t>
  </si>
  <si>
    <t>COBRO COSTOS DE PAPELERIA POR REGULARIZACION DE TRANSFERENCIA DEL EXTERIOR POR ORDEN DE EMBAJADA DE BOLIVIA EN LONDRES LIB. 00010011101 MRE-MIN.RELACIONES EXTERIORES-OTROS INGRESOS (0660-03C300)</t>
  </si>
  <si>
    <t>A:00041014101 Débito automático solicitado por el Ministerio de Desarrollo Productivo y Economía Plural (MIN DPEP) al Gobierno Autónomo Municipal de Santa Rosa del Abuná (GAM SRO), por incumplimiento de obligaciones emergentes del Convenio Intergubernativo (Equipos de Computación) del Programa “Educación con Revolución Tecnológica” de fecha 26 de octubre de 2017.</t>
  </si>
  <si>
    <t>A:00041014101 Débito Automático por incumplimiento del Gobierno Autónomo Municipal de Coripata (GAM CRI), al Convenio Intergubernativo (Equipos de Computación) de fecha 11 de octubre de 2017, suscrito entre el Ministerio de Desarrollo Productivo y Economía Plural y el GAM CRI para el programa “Educación con Revolución Tecnológica”.</t>
  </si>
  <si>
    <t>A:00041014101 Débito Automático por incumplimiento del Gobierno Autónomo Municipal de Chuquihuta Ayllu Jucumani (GAM JUC), al Convenio Intergubernativo (Equipos de Computación) de fecha 11 de septiembre de 2014, suscrito entre el Ministerio de Desarrollo Productivo y Economía Plural y el GAM JUC para el programa “Educación con Revolución Tecnológica”.</t>
  </si>
  <si>
    <t>00670012002 DEPOSITO DE EFECTIVO, DEPOSITANTE: ROXANA YBERNEGARAY PONCE, CONCEPTO: DEVOLUCION DE VIATICOS DE LA LIC  ROXANA YBERNEGARAY PONCE, CUENTA DE DEPOSITO: CUENTA UNICA DEL TESORO</t>
  </si>
  <si>
    <t>00590012001 DEPOSITO DE EFECTIVO, DEPOSITANTE: LEYDA ISABEL GUACHALLA GUTIERREZ, CONCEPTO: DEVOLUCION  NO EJECUTADO, CUENTA DE DEPOSITO: CUENTA UNICA DEL TESORO</t>
  </si>
  <si>
    <t>00099021001 DEPOSITO DE EFECTIVO, DEPOSITANTE: FREDDY FELIPE MAMANI, CONCEPTO: PREVENTIVO # 2765, CUENTA DE DEPOSITO: CUENTA UNICA DEL TESORO</t>
  </si>
  <si>
    <t>00099021001 DEPOSITO DE EFECTIVO, DEPOSITANTE: LUZ MERY ALFARO UZQUEDA, CONCEPTO: DEVOLUCION POR DOBLE PERCEPCION, CUENTA DE DEPOSITO: CUENTA UNICA DEL TESORO</t>
  </si>
  <si>
    <t>00599042001 DEPOSITO DE EFECTIVO, DEPOSITANTE: LIMBER CARABALLO SANCHES, CONCEPTO: DEVOLUCION DE FONDOS EN AVANCE ASIGNADOS PARA LA COMPRA DE MATERIA PRIMA, CUENTA DE DEPOSITO: CUENTA UNICA DEL TESORO</t>
  </si>
  <si>
    <t>00099021001 DEPOSITO DE EFECTIVO, DEPOSITANTE: JOSE LUIS ACEBEDO ALIAGA, CONCEPTO: EXCEDENTE POR SERVICIO DE LLAMADAS TELEFONICAS MOVIL, CUENTA DE DEPOSITO: CUENTA UNICA DEL TESORO</t>
  </si>
  <si>
    <t>00099021001 DEPOSITO DE EFECTIVO, DEPOSITANTE: CAERO CASTRO JOSE DAVID, CONCEPTO: DEVOLUCION POR MULTA PROCESO DE ADQUISICION DE MATERIALES DE CONSTRUCCION SEDE SOCIAL TACUARAL, CUENTA DE DEPOSITO: CUENTA UNICA DEL TESORO</t>
  </si>
  <si>
    <t>00099021001 DEPOSITO DE EFECTIVO, DEPOSITANTE: CAERO CASTRO JOSE DAVID, CONCEPTO: DEV.  MULTA PROCESOS DE ADQUISICION DE MAT DE CONST  P/AMPLIACION SEDE SOCIAL SIND. COPACABANA  ALTO, CUENTA DE DEPOSITO: CUENTA UNICA DEL TESORO</t>
  </si>
  <si>
    <t>00099021001 DEP.DE CHEQ.AJENOS,RET.DE CAM.,CONCEPTO: SARAVIA GONZALES AMILCAR RODRIGO,DEP.: BANCO UNION SA , PROCEDENCIA: BANCO UNION S.A., CHEQUE: 160289, FECHA DE EMISION:14/01/2019</t>
  </si>
  <si>
    <t>00099021001 DEP.DE CHEQ.AJENOS,RET.DE CAM.,CONCEPTO: HUANCA ANCASI GLORIA,DEP.: BANCO UNION SA , PROCEDENCIA: BANCO UNION S.A., CHEQUE: 160291, FECHA DE EMISION:14/01/2019</t>
  </si>
  <si>
    <t>00099021001 DEPOSITO DE EFECTIVO, DEPOSITANTE: LAUREANA QUISPE VDA DE CANAVIRI, CONCEPTO: COBRO INDEBIDO DEL MES DICIEMBRE 2018, CUENTA DE DEPOSITO: CUENTA UNICA DEL TESORO</t>
  </si>
  <si>
    <t>00099021001 DEPOSITO DE EFECTIVO, DEPOSITANTE: BEATRIZ VICTORIA MURILLO GUTIERREZ, CONCEPTO: DOBLE PERCEPCION, CUENTA DE DEPOSITO: CUENTA UNICA DEL TESORO</t>
  </si>
  <si>
    <t>00020011103 DEPOSITO DE EFECTIVO, DEPOSITANTE: CN DAEN JOSE ANTONIO SALAZAR HERRERA (RIBB), CONCEPTO: REVERSION PASAJE A LA LOCALIDAD DE PUERTO QUIJARRO-SANTA CRUZ CON N° DE PREVENTIVO 9286, CUENTA DE DEPOSITO: CUENTA UNICA DEL TESORO</t>
  </si>
  <si>
    <t>COBRO DE||COSTO UTILES DE ESCRITORIO POR LA ELABORACION DEL COMPROBANTE CONTABLE NRO. 0944879 DE LA FECHA DE LA LIB. N° 00099021001 TGN RECURSOS ORDINARIOS MONEDA NACIONAL COSTO UTILES DE ESCRITORIO</t>
  </si>
  <si>
    <t>NUMERO DE LIBRETA CUT: 00099021001 OPERACIÓN E18 TRANSFERENCIA DEL SISTEMA FINANCIERO POR CUENTA DE TERCEROS A LA CUT Pago pension por riesgos profesionales</t>
  </si>
  <si>
    <t>NUMERO DE LIBRETA CUT: 00099021001 OPERACIÓN E18 TRANSFERENCIA DEL SISTEMA FINANCIERO POR CUENTA DE TERCEROS A LA CUT TRANSFERENCIA DE FONDOS PO PAGO ACREEDORES ORGANISMOS SINDICALES A SOLICITUD AFP FUTURO DE BOLIVIA</t>
  </si>
  <si>
    <t>00099021001 DEPOSITO DE EFECTIVO, DEPOSITANTE: RA-3 PISAGUA, CONCEPTO: REVERSION POR TELEFONIA, CUENTA DE DEPOSITO: CUENTA UNICA DEL TESORO</t>
  </si>
  <si>
    <t>00099021001 DEPOSITO DE EFECTIVO, DEPOSITANTE: MARIA ROSA VARGAS LAIME, CONCEPTO: DEVOLUCION DE DOBLE PERCEPCION DE SALARIO, CUENTA DE DEPOSITO: CUENTA UNICA DEL TESORO</t>
  </si>
  <si>
    <t>00099021001 DEPOSITO DE EFECTIVO, DEPOSITANTE: RAQUEL CHOQUE CHOQUEHUANCA, CONCEPTO: DEVOLUCION DE AGUINALDO, CUENTA DE DEPOSITO: CUENTA UNICA DEL TESORO</t>
  </si>
  <si>
    <t>00099021001 DEPOSITO DE EFECTIVO, DEPOSITANTE: MARIANA ELSIE MACHICAO ELIAS, CONCEPTO: DEVOLUCION DEPÓSITO DOS DUODECIMAS DE AGUINALDO, CUENTA DE DEPOSITO: CUENTA UNICA DEL TESORO</t>
  </si>
  <si>
    <t>00221012001 DEPOSITO DE EFECTIVO, DEPOSITANTE: JUAN SEVERO QUISPE RAMIREZ, CONCEPTO: DEVOLUCION DE PAGO REFRIGERIO LIC. JUAN SEVERO QUISPE RAMIREZ, CUENTA DE DEPOSITO: CUENTA UNICA DEL TESORO</t>
  </si>
  <si>
    <t>00099021001 DEPOSITO DE EFECTIVO, DEPOSITANTE: EDIFICIO CONAVI COOPROPIETARIOS, CONCEPTO: PAGO EPSAS - DICIEMBRE - 2018, CUENTA DE DEPOSITO: CUENTA UNICA DEL TESORO</t>
  </si>
  <si>
    <t>00099021001 DEPOSITO DE EFECTIVO, DEPOSITANTE: MINISTERIO DE CULTURAS Y TURISMO, CONCEPTO: DEVOLUCION RETROACTIVO, CUENTA DE DEPOSITO: CUENTA UNICA DEL TESORO</t>
  </si>
  <si>
    <t>00099021001 DEPOSITO DE EFECTIVO, DEPOSITANTE: MINISTERIO DE SALUD FUENTE 41, CONCEPTO: DEVOLUCION, CUENTA DE DEPOSITO: CUENTA UNICA DEL TESORO</t>
  </si>
  <si>
    <t>00099021001 DEPOSITO DE EFECTIVO, DEPOSITANTE: JAVIER FLORES MARIACA, CONCEPTO: DOBLE PERCEPCION, CUENTA DE DEPOSITO: CUENTA UNICA DEL TESORO</t>
  </si>
  <si>
    <t>00591012001 DEPOSITO DE EFECTIVO, DEPOSITANTE: NELSON AGUIRRE ALARCON, CONCEPTO: PAGO DE SERVICIO DE AGUA POTABLE, CUENTA DE DEPOSITO: CUENTA UNICA DEL TESORO</t>
  </si>
  <si>
    <t>00512022001 DEPOSITO DE EFECTIVO, DEPOSITANTE: SOLEDAD CORTEZ ESQUIVEL, CONCEPTO: GARANTIA DE PROPUESTA DE SERIEDAD ARRENDAMIENTO REGIONAL LA PAZ, CUENTA DE DEPOSITO: CUENTA UNICA DEL TESORO</t>
  </si>
  <si>
    <t>00591012001 DEPOSITO DE EFECTIVO, DEPOSITANTE: MI DULCE CABINITA, CONCEPTO: SERVICIOS BASICOS, CUENTA DE DEPOSITO: CUENTA UNICA DEL TESORO</t>
  </si>
  <si>
    <t>NUMERO DE LIBRETA CUT: 00099021001 OPERACIÓN E75 TRANSFERENCIA DE LA CUENTA FISCAL BUN A LA CUT EN MN TRANSF.FDOS.A SOLICITUD DEL G.A.M. TACACHI SG.NOTA CITE:GAMT-02-2019 A CTA.3987 CUT LBRTA.00099021001</t>
  </si>
  <si>
    <t>||VENTA DE DIVISAS C/TRANSF.DE FDOS.AL EXT.Y COMIS.TRANSF.FDOS.AL EXT.0,10% S/USD2.530.176.-,REEMB.GSTS.COM.BS220.-Y EMISION COMP.CONT.BS50.-REF.:PAGO 2 LC I-2018-05 P/C ABEN A/F JOINT-STOCK COMPANY,S/G NOTA ABEN/DGE/NE/Nº024/2019,11/01/19 Y AUT.VTA.DIV.COD.017297-7006. LIB.00099021001 TGN RECURSOS ORDINARIOS REF.:COMISIONES PAGO 2 LC I-2018-05</t>
  </si>
  <si>
    <t>COBRO DE||ÚTILES DE ESCRITORIO POR LA ELABORACIÓN DEL COMPROBANTE CONTABLE N° 0944942 DE LA FECHA DE LA LIBRETA N° 00099021001 TGN RECURSOS ORDINARIOS, COSTO ÚTILES DE ESCRITORIO</t>
  </si>
  <si>
    <t>00099021001 DEPOSITO DE EFECTIVO, DEPOSITANTE: GROVER ALBERTO TERAN GAMBOA, CONCEPTO: DEVOLUCION POR OBSERVACIONES DE GASTOS DE FUNCIONAMIENTO EMBAJADA DE BOLIVIA EN ITALIA, CUENTA DE DEPOSITO: CUENTA UNICA DEL TESORO</t>
  </si>
  <si>
    <t>00099021001 DEPOSITO DE EFECTIVO, DEPOSITANTE: HUGO VILA ARAMAYO, CONCEPTO: DEVOLUCION DE BENEFICIO COLATERAL DE ASIGNACION AL CARGO, CUENTA DE DEPOSITO: CUENTA UNICA DEL TESORO</t>
  </si>
  <si>
    <t>00099021001 DEPOSITO DE EFECTIVO, DEPOSITANTE: MINISTERIO DE ECONOMIA Y FINANZAS PUBLICAS, CONCEPTO: DEVOLUCION REFRIGERIO SEPTIEMBRE / 18 POR AJUSTE, CUENTA DE DEPOSITO: CUENTA UNICA DEL TESORO</t>
  </si>
  <si>
    <t>00099021001 DEPOSITO DE EFECTIVO, DEPOSITANTE: MINISTERIO DE EONOMIA Y FINANZAS PUBLICAS, CONCEPTO: DEVOLUCION REFRIGERIO NOVIEMBRE / 18 KATHERINE EDITH GONZALES CAPIONA, CUENTA DE DEPOSITO: CUENTA UNICA DEL TESORO</t>
  </si>
  <si>
    <t>00099021001 DEPOSITO DE EFECTIVO, DEPOSITANTE: WILKINSON ORTIZ MARY SONIA, CONCEPTO: DEVOLUCION REFRIGERIO NOVIEMBRE / 18, CUENTA DE DEPOSITO: CUENTA UNICA DEL TESORO</t>
  </si>
  <si>
    <t>00099021001 DEPOSITO DE EFECTIVO, DEPOSITANTE: HERNAN YUJRA CHIPANA, CONCEPTO: DEVOLUCION REFRIGERIO NOVIEMBRE / 18, CUENTA DE DEPOSITO: CUENTA UNICA DEL TESORO</t>
  </si>
  <si>
    <t>00099021001 DEPOSITO DE EFECTIVO, DEPOSITANTE: VERONICA VALDIVIA PAREDES, CONCEPTO: DEVOLUCION REFRIGERIO NOVIEMBRE / 18, CUENTA DE DEPOSITO: CUENTA UNICA DEL TESORO</t>
  </si>
  <si>
    <t>00099021001 DEPOSITO DE EFECTIVO, DEPOSITANTE: RICARDO TINTAYA ALVAREZ, CONCEPTO: DEVOLUCION REFRIGERIO NOVIEMBRE / 18, CUENTA DE DEPOSITO: CUENTA UNICA DEL TESORO</t>
  </si>
  <si>
    <t>00099021001 DEPOSITO DE EFECTIVO, DEPOSITANTE: JHASMANY ROQUE CHAMBI, CONCEPTO: DEVOLUCION REFRIGERIO NOVIEMBRE / 18, CUENTA DE DEPOSITO: CUENTA UNICA DEL TESORO</t>
  </si>
  <si>
    <t>00099021001 DEPOSITO DE EFECTIVO, DEPOSITANTE: MARIA ROSA PEREZ LINARES, CONCEPTO: DEVOLUCION REFRIGERIO NOVIEMBRE / 18, CUENTA DE DEPOSITO: CUENTA UNICA DEL TESORO</t>
  </si>
  <si>
    <t>00099021001 DEPOSITO DE EFECTIVO, DEPOSITANTE: EDWIN MAMANI JAICO, CONCEPTO: DEVOLUCION REFRIGERIO NOVIEMBRE / 18, CUENTA DE DEPOSITO: CUENTA UNICA DEL TESORO</t>
  </si>
  <si>
    <t>00099021001 DEPOSITO DE EFECTIVO, DEPOSITANTE: JIMENA IRAHOLA GONZALES, CONCEPTO: DEVOLUCION REFRIGERIO NOVIEMBRE / 18, CUENTA DE DEPOSITO: CUENTA UNICA DEL TESORO</t>
  </si>
  <si>
    <t>00099021001 DEPOSITO DE EFECTIVO, DEPOSITANTE: CLAUDIA HUANCA CATARI, CONCEPTO: DEVOLUCION REFRIGERIO NOVIEMBRE / 18, CUENTA DE DEPOSITO: CUENTA UNICA DEL TESORO</t>
  </si>
  <si>
    <t>00099021001 DEPOSITO DE EFECTIVO, DEPOSITANTE: JORGE BASILIO ARROYO, CONCEPTO: DEVOLUCION DOBLE PERCEPCION, CUENTA DE DEPOSITO: CUENTA UNICA DEL TESORO</t>
  </si>
  <si>
    <t>00016078001 DEPOSITO DE EFECTIVO, DEPOSITANTE: ADELA MARIBEL ZAPANA CALDERON, CONCEPTO: FONDOS NO EJECUTADOS, CUENTA DE DEPOSITO: CUENTA UNICA DEL TESORO</t>
  </si>
  <si>
    <t>00099021001 DEPOSITO DE EFECTIVO, DEPOSITANTE: PATRICIA RAQUEL LIMACHI LEON, CONCEPTO: DEVOLUCION BS 100 CARGO A CUENTA A PATRICIA LIMACHI, CUENTA DE DEPOSITO: CUENTA UNICA DEL TESORO</t>
  </si>
  <si>
    <t>00099021001 DEPOSITO DE EFECTIVO, DEPOSITANTE: WILSON SANCHEZ CABERO, CONCEPTO: DIFERENCIA A LA REVERSION DEFINITIVA AL PAGO DE SUPLENCIA DE MATERNIDAD PROF WILSON SANCHEZ CABERO, CUENTA DE DEPOSITO: CUENTA UNICA DEL TESORO</t>
  </si>
  <si>
    <t>00099021001 DEP.DE CHEQ.AJENOS,RET.DE CAM.,CONCEPTO: DEV.DE RECURSOS POR EXTRAVIO DE CREDENCIALES(JULIA MAMANI-WALTER CONDORI LAZCANO),DEP.: CAMARA DE SENADORES , PROCEDENCIA: BANCO UNION S.A., CHEQUE: 7238, FECHA DE EMISION:16/01/2019</t>
  </si>
  <si>
    <t>00099021001 DEP.DE CHEQ.AJENOS,RET.DE CAM.,CONCEPTO: VELASCO AGUILERA EDUARDO,DEP.: BANCO UNION S.A. , PROCEDENCIA: BANCO UNION S.A., CHEQUE: 160293, FECHA DE EMISION:16/01/2019</t>
  </si>
  <si>
    <t>00130012002 DEP.DE CHEQ.AJENOS,RET.DE CAM.,CONCEPTO: POR INCAPACIDAD TEMPORAL DEL PERSONAL FOFIM CORRESPONDIENTE A LOS MESES DE JUNIO Y AGOSTO 2018,DEP.: CAJA DE SALUD DE CAMINOS , PROCEDENCIA: BANCO UNION S.A., CHEQUE: 10198, FECHA DE EMISION:11/01/2019</t>
  </si>
  <si>
    <t>00099021001 DEP.DE CHEQ.AJENOS,RET.DE CAM.,CONCEPTO: COMPENSACION MENSUAL DE COTIZACIONES,DEP.: FUTURO DE BOLIVIA  SA AFP , PROCEDENCIA: BANCO DE CREDITO DE BOLIVIA S.A., CHEQUE: 57062, FECHA DE EMISION:15/01/2019</t>
  </si>
  <si>
    <t>00099021001 DEP.DE CHEQ.AJENOS,RET.DE CAM.,CONCEPTO: FRACCION COMPLEMENTARIA MENSUAL,DEP.: FUTURO DE  BOLIVIA  SA   AFP , PROCEDENCIA: BANCO DE CREDITO DE BOLIVIA S.A., CHEQUE: 57063, FECHA DE EMISION:15/01/2019</t>
  </si>
  <si>
    <t>00099021001 DEPOSITO DE EFECTIVO, DEPOSITANTE: ROGER DAZA CABA, CONCEPTO: DEVOLUCION REFRIGERIO NOVIEMBRE / 18, CUENTA DE DEPOSITO: CUENTA UNICA DEL TESORO</t>
  </si>
  <si>
    <t>00099021001 DEPOSITO DE EFECTIVO, DEPOSITANTE: ALAN RODRIGO CORINI GUARACHI, CONCEPTO: DEVOLUCION REFRIGERIO NOVIEMBRE / 18, CUENTA DE DEPOSITO: CUENTA UNICA DEL TESORO</t>
  </si>
  <si>
    <t>00099021001 DEPOSITO DE EFECTIVO, DEPOSITANTE: CONSUELO CHOQUETARQUI HUANCA, CONCEPTO: DEVOLUCION REFRIGERIO NOVIEMBRE / 18, CUENTA DE DEPOSITO: CUENTA UNICA DEL TESORO</t>
  </si>
  <si>
    <t>00099021001 DEPOSITO DE EFECTIVO, DEPOSITANTE: MARIA SOLEDAD ARCE ALARCON, CONCEPTO: DEVOLUCION REFRIGERIO NOVIEMBRE / 18, CUENTA DE DEPOSITO: CUENTA UNICA DEL TESORO</t>
  </si>
  <si>
    <t>00099021001 DEPOSITO DE EFECTIVO, DEPOSITANTE: WILLIAMS GUZMAN NOGALES, CONCEPTO: DEVOLUCION DE VIATICOS, CUENTA DE DEPOSITO: CUENTA UNICA DEL TESORO</t>
  </si>
  <si>
    <t>00099021001 DEPOSITO DE EFECTIVO, DEPOSITANTE: JULIA FLORES QUISPE, CONCEPTO: DUODECIMA DE AGUINALDO, CUENTA DE DEPOSITO: CUENTA UNICA DEL TESORO</t>
  </si>
  <si>
    <t>00592012001 DEPOSITO DE EFECTIVO, DEPOSITANTE: MINISTERIO DE DESARROLLO RURAL Y TIERRAS, CONCEPTO: MINISTERIO DE DESARROLLO RURAL Y TIERRAS GEST.2015-PAGO ND 38347,38351,41549,41740 Y 40823, CUENTA DE DEPOSITO: CUENTA UNICA DEL TESORO</t>
  </si>
  <si>
    <t>NUMERO DE LIBRETA CUT: 00099021001 OPERACIÓN E75 TRANSFERENCIA DE LA CUENTA FISCAL BUN A LA CUT EN MN TRANSF.FDOS.A SOLICITUD DEL G.A.M. SAN TINGUIPAYA SG.NOTA CITE:DESP G.A.M.T. 012/2019 A CTA.3987 CUT LBRTA.00099021001</t>
  </si>
  <si>
    <t>||DEVOLUCION IMPORTE NO UTILIZADO DE LA CARTA DE CREDITO I-2018-15 EMITIDA POR CUENTA DE SENATEX A FAVOR DE INCOTEX SRL. LIB. 00378014201 - SENATEX - FIDEICOMISO - BANCO UNION REF. DEVOLUCION SALDO L/C I-2018-15</t>
  </si>
  <si>
    <t>00190012003 DEPOSITO DE EFECTIVO, DEPOSITANTE: ERICK DENNIS CALDERA TORRICO, CONCEPTO: DEVOLUCION DE VIATICOS POR VIAJE AL MUNICIPIO PALOS BLANCOS EL 23 DE NOVIEMBRE/2018, CUENTA DE DEPOSITO: CUENTA UNICA DEL TESORO</t>
  </si>
  <si>
    <t>00190012003 DEPOSITO DE EFECTIVO, DEPOSITANTE: ERICK DENNIS CALDERA TORRICO, CONCEPTO: DEVOLUCION DE VIATICOS POR VIAJE AL MUNICIPIO CHULUMANI EL 22 DE NOVIEMBRE/2018, CUENTA DE DEPOSITO: CUENTA UNICA DEL TESORO</t>
  </si>
  <si>
    <t>00190012003 DEPOSITO DE EFECTIVO, DEPOSITANTE: MARCO DAVID OCAMPO VIDAURRE, CONCEPTO: DEVOLUCION DE VIATICOS POR VIAJE A LA COMUNIDAD PALQUIYOC EL 20 DE NOVIEMBRE/2018, CUENTA DE DEPOSITO: CUENTA UNICA DEL TESORO</t>
  </si>
  <si>
    <t>00190012003 DEPOSITO DE EFECTIVO, DEPOSITANTE: VLADIMIR JOSE POMA YAMPASI, CONCEPTO: DEVOLUCION DE VIATICOS POR VIAJE AL MUNICIPIO TEOPONTE EL 25 DE NOVIEMBRE/2018, CUENTA DE DEPOSITO: CUENTA UNICA DEL TESORO</t>
  </si>
  <si>
    <t>00099021001 DEPOSITO DE EFECTIVO, DEPOSITANTE: GAMEA, CONCEPTO: BONO DE DISCAPACIDAD NO COBRADOS ENERO 2018, CUENTA DE DEPOSITO: CUENTA UNICA DEL TESORO</t>
  </si>
  <si>
    <t>00099021001 DEPOSITO DE EFECTIVO, DEPOSITANTE: SERVICIO DEPARTAMENTAL DE SALUD, CONCEPTO: DEVOLUCION, CUENTA DE DEPOSITO: CUENTA UNICA DEL TESORO</t>
  </si>
  <si>
    <t>00190012003 DEPOSITO DE EFECTIVO, DEPOSITANTE: ERICK DENNIS CALDERA TORRICO, CONCEPTO: DEVOLUCION DE VIATICOS POR VIAJE AL MUNICIPIOS DE GUANAY Y CARANAVI EL 21 DE NOVIEMBRE/2018, CUENTA DE DEPOSITO: CUENTA UNICA DEL TESORO</t>
  </si>
  <si>
    <t>00190012003 DEPOSITO DE EFECTIVO, DEPOSITANTE: ERICK DENNIS CALDERA TORRICO, CONCEPTO: DEVOLUCION DE VIATICOS POR VIAJE A LOS MUNICIPIOS DE QUIME Y SICA SICA EL 16 DE NOVIEMBRE/2018, CUENTA DE DEPOSITO: CUENTA UNICA DEL TESORO</t>
  </si>
  <si>
    <t>00099021001 DEPOSITO DE EFECTIVO, DEPOSITANTE: TOMAS TINTA MAMANI, CONCEPTO: DEVOLUCION DEL COBRO DE PAGO UNICO, CUENTA DE DEPOSITO: CUENTA UNICA DEL TESORO</t>
  </si>
  <si>
    <t>00526012001 DEPOSITO DE EFECTIVO, DEPOSITANTE: BOLIVIA TV - DAVID ALANOCA QUINTEROS, CONCEPTO: DEVOLUCION DE VIATICOS, CUENTA DE DEPOSITO: CUENTA UNICA DEL TESORO</t>
  </si>
  <si>
    <t>00099021001 DEPOSITO DE EFECTIVO, DEPOSITANTE: MINISTERIO PUBLICO, CONCEPTO: DEVOLUCION DE AGUINALDO 2018 POR CAROLINA VALVERDE BECERRA, CUENTA DE DEPOSITO: CUENTA UNICA DEL TESORO</t>
  </si>
  <si>
    <t>00599049202 DEPOSITO DE EFECTIVO, DEPOSITANTE: FLORENTINA CONDORI HUARACHI, CONCEPTO: GASTOS NO EFECTUADOS ( DEVOLUCION ), CUENTA DE DEPOSITO: CUENTA UNICA DEL TESORO</t>
  </si>
  <si>
    <t>00020011103 DEPOSITO DE EFECTIVO, DEPOSITANTE: INSTITUTO GEOGRAFICO MILITAR, CONCEPTO: REVERSION POR REFRIGERIO Y GASTOS ADMINISTRATIVOS, CUENTA DE DEPOSITO: CUENTA UNICA DEL TESORO</t>
  </si>
  <si>
    <t>00099021001 DEPOSITO DE EFECTIVO, DEPOSITANTE: ROMAN CRUZ QUISPE, CONCEPTO: 2 DUODECIMAS DE AGUINALDO, CUENTA DE DEPOSITO: CUENTA UNICA DEL TESORO</t>
  </si>
  <si>
    <t>00099021001 DEPOSITO DE EFECTIVO, DEPOSITANTE: SRA JUANA ESCOLASTICA CARI DE MIRANDA, CONCEPTO: DEVOLUCION DEL MES DE DICIEMBRE, CUENTA DE DEPOSITO: CUENTA UNICA DEL TESORO</t>
  </si>
  <si>
    <t>00099021001 DEPOSITO DE EFECTIVO, DEPOSITANTE: SRA. JUANA ESCOLASTICA CARI DE MIRANDA, CONCEPTO: DEVOLUCION DE AGUINALDO, CUENTA DE DEPOSITO: CUENTA UNICA DEL TESORO</t>
  </si>
  <si>
    <t>00099021001 DEPOSITO DE EFECTIVO, DEPOSITANTE: GOB AUTONOMO MUNICIPAL DE NAZACARA DE PACAJES, CONCEPTO: DEVOLUCION DE RECURSOS, CUENTA DE DEPOSITO: CUENTA UNICA DEL TESORO</t>
  </si>
  <si>
    <t>NUMERO DE LIBRETA CUT: 00099021001 OPERACIÓN E75 TRANSFERENCIA DE LA CUENTA FISCAL BUN A LA CUT EN MN TRANSF.FDOS.A SOLICITUD DEL G.A.M. TARVITA SG.NOTA CITE: MAE GAMT 001/2019 A CTA.3987 CUT LBRTA.00099021001</t>
  </si>
  <si>
    <t>NUMERO DE LIBRETA CUT: 00099021001 OPERACIÓN E75 TRANSFERENCIA DE LA CUENTA FISCAL BUN A LA CUT EN MN TRANSF.FDOS.A SOLICITUD DEL G.A.M. RAVELO SG.NOTA GAMR/OE/009/2019 A CTA.3987 CUT LBRTA.00099021001</t>
  </si>
  <si>
    <t>NUMERO DE LIBRETA CUT: 00099021001 OPERACIÓN E18 TRANSFERENCIA DEL SISTEMA FINANCIERO POR CUENTA DE TERCEROS A LA CUT Reversion aporte patronal para la vivienda TGN agosto 2018</t>
  </si>
  <si>
    <t>00099021001 DEPOSITO DE EFECTIVO, DEPOSITANTE: BORIS OMAR SOLARES MENDIZABAL, CONCEPTO: REVERSION ANTICIPADA, CUENTA DE DEPOSITO: CUENTA UNICA DEL TESORO</t>
  </si>
  <si>
    <t>00099021001 DEPOSITO DE EFECTIVO, DEPOSITANTE: RUBEN EDDY SALVATIERRA FUENTES, CONCEPTO: COBRO POR EXCEDENTE EN EL CONSUMO DE LLAMADA MOVIL MES NOVIEMBRE 2018, CUENTA DE DEPOSITO: CUENTA UNICA DEL TESORO</t>
  </si>
  <si>
    <t>00133012001 DEPOSITO DE EFECTIVO, DEPOSITANTE: LOTERIA NACIONAL DE B Y S, CONCEPTO: V.C. SALDO PAGO DE TERMINACIONES SORTEO " MI AMIGO FIEL ", CUENTA DE DEPOSITO: CUENTA UNICA DEL TESORO</t>
  </si>
  <si>
    <t>00099021001 DEPOSITO DE EFECTIVO, DEPOSITANTE: MERCEDES NOZA MORENO, CONCEPTO: DEPÓSITO POR CIERRE DE FONDO ROTATORIO - CAJA CHICA VDRA - MDRYT, CUENTA DE DEPOSITO: CUENTA UNICA DEL TESORO</t>
  </si>
  <si>
    <t>00099021001 DEPOSITO DE EFECTIVO, DEPOSITANTE: JUAN MANUEL ANDA ROCABADO, CONCEPTO: DEVOLUCION UNA DUODECIMA DE AGUINALDO DE 2018, CUENTA DE DEPOSITO: CUENTA UNICA DEL TESORO</t>
  </si>
  <si>
    <t>00099021001 DEPOSITO DE EFECTIVO, DEPOSITANTE: JUAN MANUEL ANDA ROCABADO, CONCEPTO: DEVOLUCION RENTA DICIEMBRE DE 2018, CUENTA DE DEPOSITO: CUENTA UNICA DEL TESORO</t>
  </si>
  <si>
    <t>00099021001 DEPOSITO DE EFECTIVO, DEPOSITANTE: NORAH JARANDILLA NISTTAHUZ, CONCEPTO: DEVOLUCION POR DOBLE PERCEPCION, CUENTA DE DEPOSITO: CUENTA UNICA DEL TESORO</t>
  </si>
  <si>
    <t>00132012005 DEPOSITO DE EFECTIVO, DEPOSITANTE: CARLOS LUJAN FERRUFINO, CONCEPTO: FONDOS  NO UTILIZADOS, CUENTA DE DEPOSITO: CUENTA UNICA DEL TESORO</t>
  </si>
  <si>
    <t>00041031107 DEPOSITO DE EFECTIVO, DEPOSITANTE: WILBERG BANTIN, CONCEPTO: DEVOLUCION COMBUSTIBLE MAYO, CUENTA DE DEPOSITO: CUENTA UNICA DEL TESORO</t>
  </si>
  <si>
    <t>00041031107 DEPOSITO DE EFECTIVO, DEPOSITANTE: WILBERG BANTIN, CONCEPTO: DEVOLUCION COMBUSTIBLE JUNIO, CUENTA DE DEPOSITO: CUENTA UNICA DEL TESORO</t>
  </si>
  <si>
    <t>00041031107 DEPOSITO DE EFECTIVO, DEPOSITANTE: WILBERG BANTIN, CONCEPTO: DEVOLUCION COMBUSTIBLE AGOSTO, CUENTA DE DEPOSITO: CUENTA UNICA DEL TESORO</t>
  </si>
  <si>
    <t>00132079201 DEPOSITO DE EFECTIVO, DEPOSITANTE: MIGUEL CALDERON MEDRANO, CONCEPTO: DEVOLUCION DE FONDOS NO UTILIZADOS, CUENTA DE DEPOSITO: CUENTA UNICA DEL TESORO</t>
  </si>
  <si>
    <t>00132079201 DEPOSITO DE EFECTIVO, DEPOSITANTE: DEMBY GUAMAN LEDEZMA, CONCEPTO: DEVOLUCION DE FONDOS NO UTILIZADOS, CUENTA DE DEPOSITO: CUENTA UNICA DEL TESORO</t>
  </si>
  <si>
    <t>00591012001 DEPOSITO DE EFECTIVO, DEPOSITANTE: COMPAÑIA DE ALIMENTOS LTDA., CONCEPTO: DEPÓSITO POR PAGO DE SERVICIO DE AGUA POTABLE A MI TELEFERICO, CUENTA DE DEPOSITO: CUENTA UNICA DEL TESORO</t>
  </si>
  <si>
    <t>00591012001 DEPOSITO DE EFECTIVO, DEPOSITANTE: MARIA EUGENIA LAURA CUSI, CONCEPTO: SERVICIO DE AGUA POTABLE MAYO 2017, CUENTA DE DEPOSITO: CUENTA UNICA DEL TESORO</t>
  </si>
  <si>
    <t>00591012001 DEPOSITO DE EFECTIVO, DEPOSITANTE: MARIA EUGENIA LAURA CUSI, CONCEPTO: SERVICIO DE AGUA POTABLE JUNIO 2017, CUENTA DE DEPOSITO: CUENTA UNICA DEL TESORO</t>
  </si>
  <si>
    <t>00591012001 DEPOSITO DE EFECTIVO, DEPOSITANTE: MARIA EUGENIA LAURA CUSI, CONCEPTO: SERVICIO DE AGUA POTABLE JULIO 2017, CUENTA DE DEPOSITO: CUENTA UNICA DEL TESORO</t>
  </si>
  <si>
    <t>00591012001 DEPOSITO DE EFECTIVO, DEPOSITANTE: MARIA EUGENIA LAURA CUSI, CONCEPTO: SERVICIO DE AGUA POTABLE, CUENTA DE DEPOSITO: CUENTA UNICA DEL TESORO</t>
  </si>
  <si>
    <t>00591012001 DEPOSITO DE EFECTIVO, DEPOSITANTE: MARIA EUGENIA LAURA CUSI, CONCEPTO: SERVICIO DE AGUA POTABLE AGOSTO2017, CUENTA DE DEPOSITO: CUENTA UNICA DEL TESORO</t>
  </si>
  <si>
    <t>00591012001 DEPOSITO DE EFECTIVO, DEPOSITANTE: MARIA EUGENIA LAURA CUSI, CONCEPTO: SERVICIO DE AGUA POTABLE SEPTIEMBRE2017, CUENTA DE DEPOSITO: CUENTA UNICA DEL TESORO</t>
  </si>
  <si>
    <t>00590012001 DEPOSITO DE EFECTIVO, DEPOSITANTE: SURLINK TECHNOLOGY, CONCEPTO: DEVOLUCION POR DESCUENTO DE MATERIAL CONTRATO N° 028.17, CUENTA DE DEPOSITO: CUENTA UNICA DEL TESORO</t>
  </si>
  <si>
    <t>00099021001 DEPOSITO DE EFECTIVO, DEPOSITANTE: JAVIER L. VILLARROEL ROMERO MDRYT, CONCEPTO: SALDO FONDO ROTATIVO MDRYT  OFICINA CENTRAL, CUENTA DE DEPOSITO: CUENTA UNICA DEL TESORO</t>
  </si>
  <si>
    <t>00099021001 DEPOSITO DE EFECTIVO, DEPOSITANTE: JAVIER L. VILLARROEL ROMERO MDRYT, CONCEPTO: SALDO FONDO ROTATIVO MDRYT OFICINA CENTRAL, CUENTA DE DEPOSITO: CUENTA UNICA DEL TESORO</t>
  </si>
  <si>
    <t>00099021001 DEP.DE CHEQ.AJENOS,RET.DE CAM.,CONCEPTO: DESCUENTO SR. DIEGO TAPIA JIMENEZ C 31 N° 1439/2018,DEP.: WILY DIEGO TAPIA JIMENEZ , PROCEDENCIA: BANCO UNION S.A., CHEQUE: 1338, FECHA DE EMISION:17/01/2019</t>
  </si>
  <si>
    <t>00099021001 DEP.DE CHEQ.AJENOS,RET.DE CAM.,CONCEPTO: FLORES HUARACHI EFRAIN,DEP.: BANCO UNION  S.A. , PROCEDENCIA: BANCO UNION S.A., CHEQUE: 160295, FECHA DE EMISION:18/01/2019</t>
  </si>
  <si>
    <t>00099021001 DEP.DE CHEQ.AJENOS,RET.DE CAM.,CONCEPTO: DEVOLUCION DE RECURSOS NO EJECUTADOS,DEP.: GOBIERNO AUTONOMO MUNICIPAL DE PUERTO PEREZ , PROCEDENCIA: BANCO UNION S.A., CHEQUE: 3242, FECHA DE EMISION:16/01/2019</t>
  </si>
  <si>
    <t>00099021001 DEP.DE CHEQ.AJENOS,RET.DE CAM.,CONCEPTO: PAGO POR DESCUENTO MONTOS EXCEDENTES POR DOBLE PERCEPCION DE RECURSOS PUBLICOS,DEP.: CAJA NACIONAL DE SALUD , PROCEDENCIA: BANCO UNION S.A., CHEQUE: 40356, FECHA DE EMISION:17/01/2019</t>
  </si>
  <si>
    <t>00130012001 DEP.DE CHEQ.AJENOS,RET.DE CAM.,CONCEPTO: PAGO DE CAPITAL E INTERESES COMERMIN R.L.,DEP.: COMERMIN RL , PROCEDENCIA: BANCO NACIONAL DE BOLIVIA S.A., CHEQUE: 1109412, FECHA DE EMISION:17/01/2019</t>
  </si>
  <si>
    <t>00099021001 DEPOSITO DE EFECTIVO, DEPOSITANTE: ENDE FLAVIA ANTONIETA ALARCON ALARCON, CONCEPTO: CUMPLIMIENTO DS 3034 REMUNERACION MAX DIC/18 WILFREDO OVANDO ROJAS, CUENTA DE DEPOSITO: CUENTA UNICA DEL TESORO</t>
  </si>
  <si>
    <t>00099021001 DEPOSITO DE EFECTIVO, DEPOSITANTE: MILENKA PAOLA DELGADO CAMEO, CONCEPTO: REVERSION DEFINITIVA CAMARA DE DIPUTADOS, CUENTA DE DEPOSITO: CUENTA UNICA DEL TESORO</t>
  </si>
  <si>
    <t>00099021001 DEPOSITO DE EFECTIVO, DEPOSITANTE: RADIO MOVIL EL TURISTA-ROGER CORTEZ AGUILAR, CONCEPTO: DEVOLUCION DE FONDOS POR SERVICIOS, CUENTA DE DEPOSITO: CUENTA UNICA DEL TESORO</t>
  </si>
  <si>
    <t>VENTA DE DIVISAS CON TRANSFERENCIA DE FONDOS A SOLICITUD DE EMPRESA BOLIVIANA DE ALIMENTOS Y DERIVADOS - EBA SEGUN SOLICITUD 7086 REF: PAGO A INTERNACIONAL NUT AND DRIEDFRUIT POR CONCEPTO DE ACTUALIZACION DE REGISTRO INTERNACIONAL EN MERCADOS INTERNACIONALES SEGUN NOTA NI GCL UMEX 2018-0029 I 2018 LIB. 00599022001 EBA-COMERCIALIZACION PRODUCTOS MERCADO INTERNO Y EXPORTACION POR DIFERENCIAL CAMBIARIO</t>
  </si>
  <si>
    <t>NUMERO DE LIBRETA CUT: 00099021001 OPERACIÓN E75 TRANSFERENCIA DE LA CUENTA FISCAL BUN A LA CUT EN MN TRANSF.FDOS.A SOLICITUD DEL G.A.M. SAN LUCAS SG.NOTA CITE: G.A.M.S.L. 11/2019 A CTA.3987 CUT LBRTA.00099021001</t>
  </si>
  <si>
    <t>COBRO DE||ÚTILES DE ESCRITORIO POR LA ELABORACIÓN DEL COMPROBANTE CONTABLE N° 0945186 DE LA FECHA DE LA LIBRETA N° 00099021001 TGN - RECURSOS ORDINARIOS - MONEDA NACIONAL, COSTO ÚTILES DE ESCRITORIO</t>
  </si>
  <si>
    <t>00099021001 DEPOSITO DE EFECTIVO, DEPOSITANTE: LUIS CHAVEZ RODRIGUEZ, CONCEPTO: DEVOLUCION DE BONO AL CARGO, CUENTA DE DEPOSITO: CUENTA UNICA DEL TESORO</t>
  </si>
  <si>
    <t>00132079201 DEPOSITO DE EFECTIVO, DEPOSITANTE: JULIO VALENTINO ANDRE HERBAS, CONCEPTO: DEVOLUCION SALDO DE FONDOS EN AVANCE, CUENTA DE DEPOSITO: CUENTA UNICA DEL TESORO</t>
  </si>
  <si>
    <t>00099021001 DEPOSITO DE EFECTIVO, DEPOSITANTE: ANTONIO TRIGUERO ICHUTA, CONCEPTO: REVERSION DE HABER MENSUAL (12-18) NOMBRE: CARLOS RODRIGO CHAMBI CONDE CI. 6073356 CON ITEM 8548, CUENTA DE DEPOSITO: CUENTA UNICA DEL TESORO</t>
  </si>
  <si>
    <t>00099021001 DEPOSITO DE EFECTIVO, DEPOSITANTE: GENARA LOZA GUTIERREZ, CONCEPTO: DEVOLUCION DE SENASIR, CUENTA DE DEPOSITO: CUENTA UNICA DEL TESORO</t>
  </si>
  <si>
    <t>00099021001 DEP.DE CHEQ.AJENOS,RET.DE CAM.,CONCEPTO: DEV. VIATICOS INCLUYE RC-IVA POR DESCUENTO (DICIEMBRE/2018)REALIZADO A DELINA CUMANDIRI,DEP.: CAMARA DE SENADORES , PROCEDENCIA: BANCO UNION S.A., CHEQUE: 7245, FECHA DE EMISION:21/01/2019</t>
  </si>
  <si>
    <t>00099021001 DEP.DE CHEQ.AJENOS,RET.DE CAM.,CONCEPTO: ANTEQUERA ROMERO JUAN ALVARO,DEP.: BANCO UNION SA , PROCEDENCIA: BANCO UNION S.A., CHEQUE: 160296, FECHA DE EMISION:21/01/2019</t>
  </si>
  <si>
    <t>00099021001 DEP.DE CHEQ.AJENOS,RET.DE CAM.,CONCEPTO: DEP POR REVERSIONES FONDOS POR AVANCE,DEP.: AGENCIA BOLIVIANA DE CORREOS , PROCEDENCIA: BANCO UNION S.A., CHEQUE: 32, FECHA DE EMISION:17/01/2019</t>
  </si>
  <si>
    <t>00099021001 DEPOSITO DE EFECTIVO, DEPOSITANTE: TEREZA NORA BOHORQUEZ, CONCEPTO: ACUERDO ENTRE LA SEÑORA TEREZA NORA BOHORQUEZ, CUENTA DE DEPOSITO: CUENTA UNICA DEL TESORO</t>
  </si>
  <si>
    <t>00132052001 DEPOSITO DE EFECTIVO, DEPOSITANTE: SEDEM-SEMILLAS, CONCEPTO: DEVOLUCION EXCEDENTE PAGO SEGUNDO AGUINALDO ESFUERZO POR BOLIVIA, CUENTA DE DEPOSITO: CUENTA UNICA DEL TESORO</t>
  </si>
  <si>
    <t>00099021001 DEPOSITO DE EFECTIVO, DEPOSITANTE: RODRIGO MULLISACA MAMANI, CONCEPTO: REVERSION CAMARA DE DIPUTADOS, CUENTA DE DEPOSITO: CUENTA UNICA DEL TESORO</t>
  </si>
  <si>
    <t>00099021001 DEPOSITO DE EFECTIVO, DEPOSITANTE: CARLOS ALBERTO TORRICO BORJA, CONCEPTO: DEVOLUCION  VIATICOS NO UTILIZADOS CARLOS TORRICO MEMO 1242 C31-3277/18, CUENTA DE DEPOSITO: CUENTA UNICA DEL TESORO</t>
  </si>
  <si>
    <t>00099021001 DEPOSITO DE EFECTIVO, DEPOSITANTE: FREDDY TORRES TORRES, CONCEPTO: DEVOLUCION DE HORAS SUPERAVIT, CUENTA DE DEPOSITO: CUENTA UNICA DEL TESORO</t>
  </si>
  <si>
    <t>00099021001 DEPOSITO DE EFECTIVO, DEPOSITANTE: GEHISON MIGUEL MENDOZA CORTEZ, CONCEPTO: REVERSION FONDOS 2018 PARTIDA 2,1,2 ENERGIA ELECTRICA, CUENTA DE DEPOSITO: CUENTA UNICA DEL TESORO</t>
  </si>
  <si>
    <t>00099021001 DEPOSITO DE EFECTIVO, DEPOSITANTE: GEHISON MIGUEL MENDOZA CORTEZ, CONCEPTO: REVERSION FONDOS 2018 PARTIDA 2.1.4 TELEFONIA, CUENTA DE DEPOSITO: CUENTA UNICA DEL TESORO</t>
  </si>
  <si>
    <t>00099021001 DEPOSITO DE EFECTIVO, DEPOSITANTE: NANCY SANTUSA HUAYCANI TIÑINI, CONCEPTO: DEVOLUCION PARA REVERSION DESCUENTOS NOVIEMBRE 902207, CUENTA DE DEPOSITO: CUENTA UNICA DEL TESORO</t>
  </si>
  <si>
    <t>00099021001 DEPOSITO DE EFECTIVO, DEPOSITANTE: NANCY SANTUSA HUAYCANI TIÑINI, CONCEPTO: DEVOLUCION PARA REVERSION NOVIEMBRE 902207, CUENTA DE DEPOSITO: CUENTA UNICA DEL TESORO</t>
  </si>
  <si>
    <t>00099021001 DEPOSITO DE EFECTIVO, DEPOSITANTE: NANCY SANTUSA HUAYCANI TIÑINI, CONCEPTO: DEVOLUCION PARA REVERSION AGUINALDO 902226, CUENTA DE DEPOSITO: CUENTA UNICA DEL TESORO</t>
  </si>
  <si>
    <t>00099021001 DEPOSITO DE EFECTIVO, DEPOSITANTE: NANCY SANTUSA HUAYCANI TIÑINI, CONCEPTO: DEVOLUCION PARA REVERSION AGUINALDO ESFUERZO POR BOLIVIA  902228, CUENTA DE DEPOSITO: CUENTA UNICA DEL TESORO</t>
  </si>
  <si>
    <t>00099021001 DEPOSITO DE EFECTIVO, DEPOSITANTE: ESCUELA INTERCULTURAL BOLIVIANA DE DANZA, CONCEPTO: DEVOLUCION DE SEGUNDO AGUINALDO, CUENTA DE DEPOSITO: CUENTA UNICA DEL TESORO</t>
  </si>
  <si>
    <t>00212012001 DEPOSITO DE EFECTIVO, DEPOSITANTE: JOHNNY DARWIN CONTRERAS SANCHEZ, CONCEPTO: PAGO DE LA ACTUALIZACION DE DEUDA E INTERES AL INRA, CUENTA DE DEPOSITO: CUENTA UNICA DEL TESORO</t>
  </si>
  <si>
    <t>00099021001 DEPOSITO DE EFECTIVO, DEPOSITANTE: ELOY REYNOLDS MOLINA, CONCEPTO: DOBLE PERCEPCION, CUENTA DE DEPOSITO: CUENTA UNICA DEL TESORO</t>
  </si>
  <si>
    <t>00099021001 DEPOSITO DE EFECTIVO, DEPOSITANTE: CAMARA DE SENADORES, CONCEPTO: PAGO DE TELEFONIA MOVIL, CUENTA DE DEPOSITO: CUENTA UNICA DEL TESORO</t>
  </si>
  <si>
    <t>00592012001 DEPOSITO DE EFECTIVO, DEPOSITANTE: ELIAS VIDAURRE, CONCEPTO: DEP. SALDO FONDO DE AVANCE, CUENTA DE DEPOSITO: CUENTA UNICA DEL TESORO</t>
  </si>
  <si>
    <t>00099021001 DEP.DE CHEQ.AJENOS,RET.DE CAM.,CONCEPTO: DEVOLUCION DE INCENTIVO DE BACHILLERES DESTACADOS,DEP.: MINISTERIO DE EDUCACION , PROCEDENCIA: BANCO UNION S.A., CHEQUE: 24039, FECHA DE EMISION:18/01/2019</t>
  </si>
  <si>
    <t>00099021001 DEP.DE CHEQ.AJENOS,RET.DE CAM.,CONCEPTO: DEVOLUCION DE PASAJES,DEP.: MINISTERIO DE EDUCACION , PROCEDENCIA: BANCO UNION S.A., CHEQUE: 24040, FECHA DE EMISION:18/01/2019</t>
  </si>
  <si>
    <t>00099021001 DEP.DE CHEQ.AJENOS,RET.DE CAM.,CONCEPTO: OROPEZA CAMACHO ERCILIA,DEP.: BANCO UNION SA , PROCEDENCIA: BANCO UNION S.A., CHEQUE: 160298, FECHA DE EMISION:23/01/2019</t>
  </si>
  <si>
    <t>00099021001 DEP.DE CHEQ.AJENOS,RET.DE CAM.,CONCEPTO: DEVOLUCION FONDOS - USO DE 10 DIAS SIN GOCE DE HABERES SR. JULIO CESAR BEYER PACHECO DIC/2018,DEP.: MIN DE LA PRESIDENCIA RR-HH , PROCEDENCIA: BANCO UNION S.A., CHEQUE: 5834, FECHA DE EMISION:21/01/2019</t>
  </si>
  <si>
    <t>00099021001 DEPOSITO DE EFECTIVO, DEPOSITANTE: ORLANDO MONTAÑO MOLINA, CONCEPTO: DOBLE PERCEPCION SENASIR, CUENTA DE DEPOSITO: CUENTA UNICA DEL TESORO</t>
  </si>
  <si>
    <t>00670192001 DEPOSITO DE EFECTIVO, DEPOSITANTE: PATRICIA BARRON OCAÑA, CONCEPTO: POR DEVOLUCION DE REFRIGERIO CANCELACION EN EXCESO, CUENTA DE DEPOSITO: CUENTA UNICA DEL TESORO</t>
  </si>
  <si>
    <t>00099021001 DEPOSITO DE EFECTIVO, DEPOSITANTE: GUADALUPE EULALIA PACO MACHICADO, CONCEPTO: DEVOLUCION DE LAS DUODECIMAS DEL AGUINALDO 2018, CUENTA DE DEPOSITO: CUENTA UNICA DEL TESORO</t>
  </si>
  <si>
    <t>00099021001 DEPOSITO DE EFECTIVO, DEPOSITANTE: FRANKLIN GUTIERREZ LIMACHI, CONCEPTO: DEVOLUCION DUODECIMAS AGUINALDO, CUENTA DE DEPOSITO: CUENTA UNICA DEL TESORO</t>
  </si>
  <si>
    <t>00099021001 DEPOSITO DE EFECTIVO, DEPOSITANTE: JUAN CARLOS ALCON POMA, CONCEPTO: DEVOLUCION 1ER AGUINALDO 2018, CUENTA DE DEPOSITO: CUENTA UNICA DEL TESORO</t>
  </si>
  <si>
    <t>00099021001 DEPOSITO DE EFECTIVO, DEPOSITANTE: TANIA MACHICADO ROJAS, CONCEPTO: DEVOLUCION UNA DUODECIMA DE AGUINALDO, CUENTA DE DEPOSITO: CUENTA UNICA DEL TESORO</t>
  </si>
  <si>
    <t>00099021001 DEPOSITO DE EFECTIVO, DEPOSITANTE: ALVARO MARCO ANTONIO CABA OLIVAREZ CI 2377522 LP, CONCEPTO: CITE: MEFP/VTCP/DGPOT/UAIS-CPJ/N°030/2016 REGULARIZACION: SEPTIEMBRE-OCTUBRE 2018, CUENTA DE DEPOSITO: CUENTA UNICA DEL TESORO</t>
  </si>
  <si>
    <t>REGULARIZACION DE TRANSFERENCIA DEL EXTERIOR SEGUN SWIFT 00632 DE FECHA 23/01/2019 ORDENANTE: EMBAJADA DE BOLIVIA EN BEIJING CHINA LIB. 00099021001 TGN-RECURSOS ORDINARIOS (3987)</t>
  </si>
  <si>
    <t>||REGULARIZACIÓN DE NUESTRA OPERACIÓN NRO. 0944984 DE F. 15/01/19 EN ATENCIÓN A NOTA DE LA FUNDACIÓN CULTURAL BANCO CENTRAL, CITE' FC.BCB.PDCIA.N°009/2019 DE LA FECHA (HRE-TGL-1065). A LA LIBRETA 00293038001 DONACION AECID-PARA AMPLIACION DEL MUSEO NACIONAL DE ARTE; P/CTA. AECID.</t>
  </si>
  <si>
    <t>||REGULARIZACIÓN DE NUESTRA OPERACIÓN NRO. 0944984 DE F. 15/01/19 EN ATENCIÓN A NOTA DE LA FUNDACIÓN CULTURAL BANCO CENTRAL, CITE' FC.BCB.PDCIA.N°009/2019 DE LA FECHA (HRE-TGL-1065). DE LA LIBR.00293038001 DONACION AECID-PARA AMPL.MUSEO NACIONAL DE ARTE; COBRO UTILES DE ESCRITORIO.</t>
  </si>
  <si>
    <t>||COBRO UTILES DE ESCRITORIO POR REGULARIZACION DE COMPROBANTE S-0944815 DEL 11/01/2019 POR COBRO DE COMISIONES EFECTUADO POR EL MUFG BANK LTD. POR EL DESEMBOLSO DEL PRESTAMO JICA BV-P5, SEGUN NOTA MEFP/VTCP/DGCP/UODP-89/2019 DEL 21/01/2019 LIB. N° 00099021001 TGN RECURSOS ORDINARIOS (3987)</t>
  </si>
  <si>
    <t>00099021001 DEPOSITO DE EFECTIVO, DEPOSITANTE: LEONOR MAMANI QUISPE CI. 3444895 LP, CONCEPTO: DEVOLUCION DE UNA DUODECIMA DE AGUINALDO 2018, CUENTA DE DEPOSITO: CUENTA UNICA DEL TESORO</t>
  </si>
  <si>
    <t>00221012001 DEP.DE CHEQ.AJENOS,RET.DE CAM.,CONCEPTO: DEVOLUCION A C-31 N° 896/2016 TATIANA QUIRUCHI CITE DE 244/ULE/42/2018,DEP.: SENARECOM , PROCEDENCIA: BANCO UNION S.A., CHEQUE: 1353, FECHA DE EMISION:23/01/2019</t>
  </si>
  <si>
    <t>00221012001 DEP.DE CHEQ.AJENOS,RET.DE CAM.,CONCEPTO: RECAUDACION EN DICIEMBRE /18 POR INSTRUCTIVO DE 120/18,DEP.: SENARECOM , PROCEDENCIA: BANCO UNION S.A., CHEQUE: 1354, FECHA DE EMISION:23/01/2019</t>
  </si>
  <si>
    <t>00221012001 DEP.DE CHEQ.AJENOS,RET.DE CAM.,CONCEPTO: RECAUDACION EN DICIEMBRE/18 POR INSTRUCTIVO DE 120/18,DEP.: SENARECOM , PROCEDENCIA: BANCO UNION S.A., CHEQUE: 1355, FECHA DE EMISION:23/01/2019</t>
  </si>
  <si>
    <t>00132022002 DEP.DE CHEQ.AJENOS,RET.DE CAM.,CONCEPTO: DEVOLUCION FONDOS EN AVANCE - PAPELBOL PREV. 47,DEP.: LUIS LEDEZMA , PROCEDENCIA: BANCO UNION S.A., CHEQUE: 2196, FECHA DE EMISION:23/01/2019</t>
  </si>
  <si>
    <t>00132022002 DEP.DE CHEQ.AJENOS,RET.DE CAM.,CONCEPTO: DEVOLUCION FONDOS EN AVANCE -PAPELBOL,DEP.: LUIS LEDEZMA , PROCEDENCIA: BANCO UNION S.A., CHEQUE: 2195, FECHA DE EMISION:23/01/2019</t>
  </si>
  <si>
    <t>00512012001 DEP.DE CHEQ.AJENOS,RET.DE CAM.,CONCEPTO: LPB-AASANA-PACSSONET (4030004676) COMISION CARTA DE CREDITO RURRENABAQUE,DEP.: TRADINTER BOLIVIA SRL. , PROCEDENCIA: BANCO UNION S.A., CHEQUE: 26, FECHA DE EMISION:24/01/2019</t>
  </si>
  <si>
    <t>00099021001 DEPOSITO DE EFECTIVO, DEPOSITANTE: CIPRIAN ZAPATA ARIAS, CONCEPTO: REVERSION PARCIAL ABRIL, CUENTA DE DEPOSITO: CUENTA UNICA DEL TESORO</t>
  </si>
  <si>
    <t>00099021001 DEPOSITO DE EFECTIVO, DEPOSITANTE: CIPRIAN ZAPATA ARIAS, CONCEPTO: REVERSION POR TRUNCAMIENTO, CUENTA DE DEPOSITO: CUENTA UNICA DEL TESORO</t>
  </si>
  <si>
    <t>00099021001 DEPOSITO DE EFECTIVO, DEPOSITANTE: CIPRIAN ZAPATA ARIAS, CONCEPTO: REVERSION PARCIAL MARZO, CUENTA DE DEPOSITO: CUENTA UNICA DEL TESORO</t>
  </si>
  <si>
    <t>NUMERO DE LIBRETA CUT: 00099021001 OPERACIÓN E75 TRANSFERENCIA DE LA CUENTA FISCAL BUN A LA CUT EN MN TRANSF.FDOS.A SOLICITUD DEL G.A.M. SERRANO SG.NOTA GAMVS 015/2019 A CTA.3987 CUT LBRTA.00099021001</t>
  </si>
  <si>
    <t>NUMERO DE LIBRETA CUT: 00099021001 OPERACIÓN E18 TRANSFERENCIA DEL SISTEMA FINANCIERO POR CUENTA DE TERCEROS A LA CUT Devolucion de pagos CC no cobrados por afiliados civiles y militares correspondiente al periodo de septiembre 2018</t>
  </si>
  <si>
    <t>00591012001 DEPOSITO DE EFECTIVO, DEPOSITANTE: SOCIEDAD SALESIANA EDITORIAL DON BOSCO, CONCEPTO: PAGO POR SERVICIO DE AGUA POTABLE, CUENTA DE DEPOSITO: CUENTA UNICA DEL TESORO</t>
  </si>
  <si>
    <t>00099021001 DEPOSITO DE EFECTIVO, DEPOSITANTE: ANA LILIAN PATIÑO SANDOVAL, CONCEPTO: DEVOLUCION DE SEGUNDO AGUINALDO, CUENTA DE DEPOSITO: CUENTA UNICA DEL TESORO</t>
  </si>
  <si>
    <t>00099021001 DEPOSITO DE EFECTIVO, DEPOSITANTE: EVA URIA DE VALDIVIA, CONCEPTO: COBRO INDEBIDO, CUENTA DE DEPOSITO: CUENTA UNICA DEL TESORO</t>
  </si>
  <si>
    <t>00099021001 DEPOSITO DE EFECTIVO, DEPOSITANTE: MOSSE QUISPE VIQUE, CONCEPTO: DEVOLUCION DE RECURSOS C31 N° 2835, CUENTA DE DEPOSITO: CUENTA UNICA DEL TESORO</t>
  </si>
  <si>
    <t>00592012001 DEPOSITO DE EFECTIVO, DEPOSITANTE: HERBERT HEINZ ALARCON ACHA, CONCEPTO: PAGO ND 211846 TKT 0546450509 CUENTAS POR COBRAR 2018, CUENTA DE DEPOSITO: CUENTA UNICA DEL TESORO</t>
  </si>
  <si>
    <t>00592012001 DEPOSITO DE EFECTIVO, DEPOSITANTE: GLEM TROCHE ALMEDIA, CONCEPTO: PAGO DE SALDO DEL BOLETO N°2555739 DE LA ND 200432 GESTION 2018, CUENTA DE DEPOSITO: CUENTA UNICA DEL TESORO</t>
  </si>
  <si>
    <t>00099021001 DEP.DE CHEQ.AJENOS,RET.DE CAM.,CONCEPTO: DEVOLUCION DEUDA AL TGN POR PARTE DEL SR GUILLERMO ARAMAYO HERRERA DEL MES DE DICIEMBRE 2018,DEP.: SENASIR , PROCEDENCIA: BANCO UNION S.A., CHEQUE: 8264, FECHA DE EMISION:18/01/2019</t>
  </si>
  <si>
    <t>00099021001 DEP.DE CHEQ.AJENOS,RET.DE CAM.,CONCEPTO: DEV RECURSOS POR USO DE TELEFONIA MOVIL MESES NOVIEMBRE Y DICIEMBRE 2018 EFRAIN JORGE ZEQUEIROS,DEP.: CAMARA DE SENADORES , PROCEDENCIA: BANCO UNION S.A., CHEQUE: 7247, FECHA DE EMISION:25/01/2019</t>
  </si>
  <si>
    <t>00099021001 DEP.DE CHEQ.AJENOS,RET.DE CAM.,CONCEPTO: DEV. POR DESCUENTO DE PLANILLA DIC/2018 POR DEV. DE VIATICOS MAS RC-IVA (JONATAN CONDORI),DEP.: CAMARA DE SENADORES , PROCEDENCIA: BANCO UNION S.A., CHEQUE: 7248, FECHA DE EMISION:25/01/2019</t>
  </si>
  <si>
    <t>00015011108 DEP.DE CHEQ.AJENOS,RET.DE CAM.,CONCEPTO: DEVOLUCION DE FONDOS,DEP.: MIN. GOBIERNO , PROCEDENCIA: BANCO UNION S.A., CHEQUE: 51255, FECHA DE EMISION:31/12/2018</t>
  </si>
  <si>
    <t>00099021001 DEP.DE CHEQ.AJENOS,RET.DE CAM.,CONCEPTO: DEV. RECURSOS POR EXTRAVIO DE CREDENCIALES (CARLA GUTIERREZ-OLIVER CHOQUE-RURY BALLADARES),DEP.: CAMARA DE SENADORES , PROCEDENCIA: BANCO UNION S.A., CHEQUE: 7249, FECHA DE EMISION:25/01/2019</t>
  </si>
  <si>
    <t>00099021001 DEP.DE CHEQ.AJENOS,RET.DE CAM.,CONCEPTO: SANDOVAL LA SERNA JORGE,DEP.: BANCO UNION SA , PROCEDENCIA: BANCO UNION S.A., CHEQUE: 160299, FECHA DE EMISION:25/01/2019</t>
  </si>
  <si>
    <t>00099021001 DEP.DE CHEQ.AJENOS,RET.DE CAM.,CONCEPTO: JUAN CARLOS MEDRANO IRAIZOS,DEP.: BANCO UNION SA , PROCEDENCIA: BANCO UNION S.A., CHEQUE: 160300, FECHA DE EMISION:25/01/2019</t>
  </si>
  <si>
    <t>00599022002 DEP.DE CHEQ.AJENOS,RET.DE CAM.,CONCEPTO: DEVOLUCION DE RENE MEDRANO PINTO,DEP.: EMP BOLIVIANA DE ALIMENTOS Y DERIVADOS EBA , PROCEDENCIA: BANCO UNION S.A., CHEQUE: 72, FECHA DE EMISION:16/01/2019</t>
  </si>
  <si>
    <t>00373024101 DEPOSITO DE EFECTIVO, DEPOSITANTE: VICTOR ESCOBAR CARDONA, CONCEPTO: DEVOLUCION DE RECURSOS, CUENTA DE DEPOSITO: CUENTA UNICA DEL TESORO</t>
  </si>
  <si>
    <t>00099021001 DEPOSITO DE EFECTIVO, DEPOSITANTE: CHRISTIAN MARCELO GUTIERREZ URQUIZO, CONCEPTO: DEVOLUCION  DE RECURSOS POR NO EJECUCION, CUENTA DE DEPOSITO: CUENTA UNICA DEL TESORO</t>
  </si>
  <si>
    <t>00099021001 DEPOSITO DE EFECTIVO, DEPOSITANTE: ODILON ROJAS ALANOCA, CONCEPTO: REVERSION DE HABER MENSUAL DE UN DIA, CUENTA DE DEPOSITO: CUENTA UNICA DEL TESORO</t>
  </si>
  <si>
    <t>00041014101 DEP.DE CHEQ.AJENOS,RET.DE CAM.,CONCEPTO: DEP. EFECTUADO POR EL GAM DE ACASIO-POTOSI SEGUN CONVENIO Y D.S. 2812,DEP.: MDPYEP , PROCEDENCIA: BANCO UNION S.A., CHEQUE: 1065, FECHA DE EMISION:23/01/2019</t>
  </si>
  <si>
    <t>COBRO DE||COSTO UTILES DE ESCRITORIO POR LA ELABORACION DEL COMPROBANTE CONTABLE NRO. 0945546 DE LA FECHA DE LA LIBRETA NRO. 00099021001 TGN RECURSOS ORDINARIOS MN COBRO COSTO UTILES DE ESCRITORIO</t>
  </si>
  <si>
    <t>NUMERO DE LIBRETA CUT: 00099021001 OPERACIÓN E75 TRANSFERENCIA DE LA CUENTA FISCAL BUN A LA CUT EN MN TRANSF.FDOS. A SOLICITUD DEL G.A.M. VILLA TUNARI SG.NOTA CITE G.A.M. - V.T. 34/2019 A CTA.3987 CUT LBRTA.00099021001</t>
  </si>
  <si>
    <t>00016011101 DEPOSITO DE EFECTIVO, DEPOSITANTE: SIRLEY LUPA BERNAL, CONCEPTO: DEVOLUCION SALDO POR PAGO DE PASAJES Y VIATICOS, CUENTA DE DEPOSITO: CUENTA UNICA DEL TESORO</t>
  </si>
  <si>
    <t>00099021001 DEPOSITO DE EFECTIVO, DEPOSITANTE: EDGAR AYALA ROMERO, CONCEPTO: COBRO DE DOBLE PERCEPCION POR EL PERIODO DE DICIEMBRE DE 2018, CUENTA DE DEPOSITO: CUENTA UNICA DEL TESORO</t>
  </si>
  <si>
    <t>00590012001 DEPOSITO DE EFECTIVO, DEPOSITANTE: EMPRESA PUBLICA QUIPUS, CONCEPTO: DEVOLUCION NO EJECUTADO, CUENTA DE DEPOSITO: CUENTA UNICA DEL TESORO</t>
  </si>
  <si>
    <t>00099021001 DEPOSITO DE EFECTIVO, DEPOSITANTE: EDIFICIO CONAVI COOPROPIETARIOS, CONCEPTO: PAGO EPSAS ENERO 2019, CUENTA DE DEPOSITO: CUENTA UNICA DEL TESORO</t>
  </si>
  <si>
    <t>00099021001 DEP.DE CHEQ.AJENOS,RET.DE CAM.,CONCEPTO: MARTINEZ FLORES JHOVANNA LESLY,DEP.: BANCO UNION S.A. , PROCEDENCIA: BANCO UNION S.A., CHEQUE: 160303, FECHA DE EMISION:28/01/2019</t>
  </si>
  <si>
    <t>00099021001 DEPOSITO DE EFECTIVO, DEPOSITANTE: CAROLA M. SAAVEDRA VARGAS, CONCEPTO: DEVOLUCION POR 16 HORAS NO TRABAJADAS EN EL MES DE MAYO 2017, CUENTA DE DEPOSITO: CUENTA UNICA DEL TESORO</t>
  </si>
  <si>
    <t>00099021001 DEPOSITO DE EFECTIVO, DEPOSITANTE: JAVIER LUIS VILLARROEL ROMERO, CONCEPTO: SALDO FONDO ROTATIVO MDRYT OFICINA CENTRAL, CUENTA DE DEPOSITO: CUENTA UNICA DEL TESORO</t>
  </si>
  <si>
    <t>00287102001 DEP.DE CHEQ.AJENOS,RET.DE CAM.,CONCEPTO: DEVOLUCION DE SALDOS FONDO EN AVANCE PARA REFRIGERIO CON C-31:11,DEP.: FPS-OF CENTRAL , PROCEDENCIA: BANCO UNION S.A., CHEQUE: 256, FECHA DE EMISION:18/01/2019</t>
  </si>
  <si>
    <t>A:00099021001 TRANSFERENCIA DE RECUPERACIONES SEGÚN NOTA GEF-LIN-MCM-0047-NOT/19 PARA PAGO DE INTERESES DE ACUERDO A CONTRATO DE FIDEICOMISO “ACCESOS SEGUROS VIVIR BIEN” CORRESPONDIENTE AL GAD ORURO</t>
  </si>
  <si>
    <t>A:00099021001 TRANSFERENCIA DE RECUPERACIONES SEGÚN NOTA GEF-LIN-MCM-0047-NOT/19 PARA PAGO DE CAPITAL E INTERESES DE ACUERDO A CONTRATO DE FIDEICOMISO “ACCESOS SEGUROS VIVIR BIEN” CORRESPONDIENTE AL GAD LA PAZ</t>
  </si>
  <si>
    <t>PROVISION DE FONDOS A SOLICITUD DE YACIMIENTOS PETROLIFEROS FISCALES BOLIVIANOS SEGUN SOLICITUD YPFB-0011-2019 REF: PAGO REGALIAS OCTUBRE 2018 A TESORO GENERAL DE LA NACION LIB. 00099021001 TGN YPFB PARTICIPACION 6% PRODUCCIÓN BRUTA DE HIDROCARBUROS BOCA DE POZO</t>
  </si>
  <si>
    <t>NUMERO DE LIBRETA CUT: 00099021001 OPERACIÓN E75 TRANSFERENCIA DE LA CUENTA FISCAL BUN A LA CUT EN MN TRANSF.FDOS.A SOLICITUD DEL G.A.M. TACOBAMBA SG.NOTA TACOBAMBA 24/01/2019 A CTA.3987 CUT LBRTA.00099021001</t>
  </si>
  <si>
    <t>00190012003 DEPOSITO DE EFECTIVO, DEPOSITANTE: JUAN CARLOS MOREJON MENDOZA, CONCEPTO: DEVOLUCION DE VIATICOS POR VIAJE A LA COMUNIDAD MOCHARA EL 28 DE NOVIEMBRE/2018, CUENTA DE DEPOSITO: CUENTA UNICA DEL TESORO</t>
  </si>
  <si>
    <t>00190012003 DEPOSITO DE EFECTIVO, DEPOSITANTE: JAIR GONZALES DELGADILLO, CONCEPTO: DEVOLUCION DE VIATICOS POR VIAJE AL MUNICIPIO GUANAY DEL 28 AL 30 DE NOVIEMBRE/2018, CUENTA DE DEPOSITO: CUENTA UNICA DEL TESORO</t>
  </si>
  <si>
    <t>00190012003 DEPOSITO DE EFECTIVO, DEPOSITANTE: JOSE VLADIMIR POMA YAMPASI, CONCEPTO: DEVOLUCION DE VIATICOS POR VIAJE AL MUNICIPIO ICHOCA EL 22 DE NOVIEMBRE/2018, CUENTA DE DEPOSITO: CUENTA UNICA DEL TESORO</t>
  </si>
  <si>
    <t>00190012003 DEPOSITO DE EFECTIVO, DEPOSITANTE: JAIR GONZALES DELGADILLO, CONCEPTO: DEVOLUCION DE VIATICOS POR VIAJE AL MUNICIPIO VIACHA EL 13 DE NOVIEMBRE/2018, CUENTA DE DEPOSITO: CUENTA UNICA DEL TESORO</t>
  </si>
  <si>
    <t>00378012002 DEPOSITO DE EFECTIVO, DEPOSITANTE: SENATEX-JULIA CLAUDIA RAMOS SUAREZ, CONCEPTO: DEVOLUCION AL C31 # 5 POR SALDO NO EJECUTADO, CUENTA DE DEPOSITO: CUENTA UNICA DEL TESORO</t>
  </si>
  <si>
    <t>00190012003 DEPOSITO DE EFECTIVO, DEPOSITANTE: MICHAEL JANKO TERAN SATOR, CONCEPTO: DEVOLUCION DE GASTOS DE ALIMENTACION POR VIAJE AL MUNICIPIO PELECHUCO EL 19 DE NOVIEMBRE/2018, CUENTA DE DEPOSITO: CUENTA UNICA DEL TESORO</t>
  </si>
  <si>
    <t>00099021001 DEPOSITO DE EFECTIVO, DEPOSITANTE: COOP. RURAL DE ELECTRIFICACION NIT: 1028399028, CONCEPTO: REVERSION PAGO ENERGIA ELECTRICA NOV./18, CUENTA DE DEPOSITO: CUENTA UNICA DEL TESORO</t>
  </si>
  <si>
    <t>00099021001 DEPOSITO DE EFECTIVO, DEPOSITANTE: COOP. DE SERVICIOS PUBLICOS "SANTA CRUZ" R.L., CONCEPTO: REVERSION PAGO SERVICIO DE AGUA NOV./18, CUENTA DE DEPOSITO: CUENTA UNICA DEL TESORO</t>
  </si>
  <si>
    <t>00099021001 DEPOSITO DE EFECTIVO, DEPOSITANTE: ROQUE LIPE OSCAR FREDY, CONCEPTO: REVERSION PAGO ENERGIA ELECTRICA DIC./18, CUENTA DE DEPOSITO: CUENTA UNICA DEL TESORO</t>
  </si>
  <si>
    <t>00099021001 DEPOSITO DE EFECTIVO, DEPOSITANTE: ROQUE LIPE OSCAR FREDY C.I 4269505 LP, CONCEPTO: REVERSION PAGO SERVICIO DE AGUA DIC./18, CUENTA DE DEPOSITO: CUENTA UNICA DEL TESORO</t>
  </si>
  <si>
    <t>00099021001 DEPOSITO DE EFECTIVO, DEPOSITANTE: JENNY GABRIELA MOGRO MANCILLA, CONCEPTO: CANCELACION DE DUODECIMAS DE AGUINALDO, CUENTA DE DEPOSITO: CUENTA UNICA DEL TESORO</t>
  </si>
  <si>
    <t>00086031101 DEP.DE CHEQ.AJENOS,RET.DE CAM.,CONCEPTO: PAGO DE SINIESTRO,DEP.: BISA SEGUROS Y REASEGUROS S.A. , PROCEDENCIA: BANCO BISA S.A., CHEQUE: 209871, FECHA DE EMISION:23/01/2019</t>
  </si>
  <si>
    <t>00010011101 DEP.DE CHEQ.AJENOS,RET.DE CAM.,CONCEPTO: EJECUCION DE LA GARANTIA,DEP.: BANCO MERCANTIL SANTA CRUZ S.A. , PROCEDENCIA: BANCO MERCANTIL SANTA CRUZ SA., CHEQUE: 214264, FECHA DE EMISION:28/01/2019</t>
  </si>
  <si>
    <t>00099021001 DEP.DE CHEQ.AJENOS,RET.DE CAM.,CONCEPTO: AUT. IMPUG. TRIBUTARIA-DEV. INCAP. TEMP.-NOV/2018,DEP.: CAJA PETROLERA DE SALUD , PROCEDENCIA: BANCO UNION S.A., CHEQUE: 14814, FECHA DE EMISION:29/01/2019</t>
  </si>
  <si>
    <t>00099021001 DEPOSITO DE EFECTIVO, DEPOSITANTE: PABLO GUZMAN LAUGIER, CONCEPTO: DEVOLUCION DE GASTOS NO RECONOCIDOS, CUENTA DE DEPOSITO: CUENTA UNICA DEL TESORO</t>
  </si>
  <si>
    <t>00099021001 DEP.DE CHEQ.AJENOS,RET.DE CAM.,CONCEPTO: H.C. DIPUTADOS-DEV. INCAP. TEMP.-NOV/2018,DEP.: CAJA PETROLERA DE SALUD , PROCEDENCIA: BANCO UNION S.A., CHEQUE: 14815, FECHA DE EMISION:29/01/2019</t>
  </si>
  <si>
    <t>COBRO DE||COSTO UTILES DE ESCRITORIO POR LA ELABORACION DEL COMPROBANTE CONTABLE NRO. 0945792 DE LA FECHA DE LA LIBRETA NRO. 00099021001 TGN RECURSOS ORDINARIOS MN COBRO COSTO UTILES DE ESCRITORIO</t>
  </si>
  <si>
    <t>De: 00099021001 DEVOLUCIÓN DE RECURSOS AL MINISTERIO DE CULTURAS Y TURISMO SG NOTA CITE: MDCyT/DGAA/UF N° 019/2018, E INFORME TECNICO MDCyT/DGAA/UF 001/2019; INFORME LEGAL MDCyT/DGAJ/UAJ N° 024/2019; CORRESPONDIENTE AL DÉBITO DE SALDOS TGN 2017, OPERACIÓN REALIZADA EN BASE A LA INFORMACIÓN REMITIDA POR LA DGCF. HR. 6-2924-R.</t>
  </si>
  <si>
    <t>TRANSFERENCIA RECIBIDA DEL EXTERIOR SEGÚN MENSAJES SWIFT Nos. 01036-01035 (REM.EXT.) DE FECHA 29-01-2019 POR DESEMBOLSO DE BID PRÉSTAMO 3060/BL-BO REQ 00037 BO OPS0201903927A LIBRETA N° 00287102001 FPS-RECURSOS PROPIOS REF.: UTILES DE ESCRITORIO</t>
  </si>
  <si>
    <t>||COMISION TRANSFERENCIA DE FONDOS AL EXTERIOR 0,10% S/USD 963.592,07, REEMBOLSO GASTOS DE COMUNICACION BS220.- EMISION DE CBTE. CONTABLE BS50.- REF.: PAGO N° 1 LC I-2018-29 P/C DE QUIPUS A/F DE TONGFANG HONGKONG LIMITED EN COMPLEMENTO A CBTE. ADJUNTO DE LA FECHA LIB. 00590012001 EMPRESA PÚBLICA QUIPUS - RECURSOS ESPECIFICOS REF.: PAGO N°1 LC I-2018-29</t>
  </si>
  <si>
    <t>00099021001 DEPOSITO DE EFECTIVO, DEPOSITANTE: ENTEL SA, CONCEPTO: DEVOLUCION PAGO POR SERVICIO TELEFONIA ENTEL JUNIO /18, CUENTA DE DEPOSITO: CUENTA UNICA DEL TESORO</t>
  </si>
  <si>
    <t>00099021001 DEPOSITO DE EFECTIVO, DEPOSITANTE: CAMARA DE DIPUTADOS, CONCEPTO: REPOSICION POR PERDIDAS DE CREDENCIAL, CUENTA DE DEPOSITO: CUENTA UNICA DEL TESORO</t>
  </si>
  <si>
    <t>00373024103 DEPOSITO DE EFECTIVO, DEPOSITANTE: VICTOR CELSO MAMANI JUMPIRI, CONCEPTO: FDI-CIERRE PROYECTOS VIGENTES, CUENTA DE DEPOSITO: CUENTA UNICA DEL TESORO</t>
  </si>
  <si>
    <t>00099021001 DEPOSITO DE EFECTIVO, DEPOSITANTE: NELLY YOLA MENDOZA GARZOFINO, CONCEPTO: DEVOLUCION DE GASTOS NO UTILIZADOS, CUENTA DE DEPOSITO: CUENTA UNICA DEL TESORO</t>
  </si>
  <si>
    <t>00099021001 DEPOSITO DE EFECTIVO, DEPOSITANTE: AGENCIA ESTATAL DE VIVIENDA, CONCEPTO: PAGO DE SERVICIOS DE AGUA POTABLE POR EL MES  DICIEMBRE 2018 EDF EX CONAVI, CUENTA DE DEPOSITO: CUENTA UNICA DEL TESORO</t>
  </si>
  <si>
    <t>00099021001 DEP.DE CHEQ.AJENOS,RET.DE CAM.,CONCEPTO: DEV DE SALDOS NO EJECUTADOS PROY MEJ RENOVACION Y AMP DE CAFE Y PALTA EN COM DE MUNICIP DE YANACACHI,DEP.: GOBIERNO AUTONOMO MUNICIPAL DE YANACACHI</t>
  </si>
  <si>
    <t>00119012001 DEP.DE CHEQ.AJENOS,RET.DE CAM.,CONCEPTO: PAGO DE MULTAS,DEP.: CREDINFORM INTERNATIONAL S.A. , PROCEDENCIA: BANCO MERCANTIL SANTA CRUZ SA., CHEQUE: 118201, FECHA DE EMISION:28/01/2019</t>
  </si>
  <si>
    <t>00099021001 DEPOSITO DE EFECTIVO, DEPOSITANTE: REGIMIENTO DE INFANTERIA 15 JUNIN, CONCEPTO: REVERSION CTA DE ORIGEN  SALDO NO EJECUTADO SERVICIOS BASICOS AGUA, CUENTA DE DEPOSITO: CUENTA UNICA DEL TESORO</t>
  </si>
  <si>
    <t>00099021001 DEPOSITO DE EFECTIVO, DEPOSITANTE: REGIMIENTO DE INFANTERIA 15 JUNIN, CONCEPTO: REVERSION CTA DE ORIGEN  SALDO NO EJECUTADO SERVICIOS BASICOS TELEFONIA, CUENTA DE DEPOSITO: CUENTA UNICA DEL TESORO</t>
  </si>
  <si>
    <t>00099021001 DEP.DE CHEQ.AJENOS,RET.DE CAM.,CONCEPTO: DEVOLUCION EXAMEN PREOCUPACIONAL,DEP.: DEFENSORIA DEL PUEBLO , PROCEDENCIA: BANCO UNION S.A., CHEQUE: 1381, FECHA DE EMISION:29/01/2019</t>
  </si>
  <si>
    <t>00099021001 DEP.DE CHEQ.AJENOS,RET.DE CAM.,CONCEPTO: DEVOLUCION EXAMEN PREOCUPACIONAL PAGADO A LA CAJA NACIONAL DE SALUD,DEP.: DEFENSORIA DEL PUEBLO , PROCEDENCIA: BANCO UNION S.A., CHEQUE: 1378, FECHA DE EMISION:29/01/2019</t>
  </si>
  <si>
    <t>00015021102 DEPOSITO DE EFECTIVO, DEPOSITANTE: ROSEMARY BORGES AGUILAR, CONCEPTO: DEVOLUCION DE SUELDOS, CUENTA DE DEPOSITO: CUENTA UNICA DEL TESORO</t>
  </si>
  <si>
    <t>00099021001 DEPOSITO DE EFECTIVO, DEPOSITANTE: RS.1 TTE GRAL GERMAN BUSCH, CONCEPTO: REVERSION SERVICISO BASICOS, CUENTA DE DEPOSITO: CUENTA UNICA DEL TESORO</t>
  </si>
  <si>
    <t>00670012002 DEPOSITO DE EFECTIVO, DEPOSITANTE: MARCELO ARANIBAR SAINZ, CONCEPTO: DEVOLUCION SALDO GASOLINA Y PEAJES, CUENTA DE DEPOSITO: CUENTA UNICA DEL TESORO</t>
  </si>
  <si>
    <t>00221012001 DEPOSITO DE EFECTIVO, DEPOSITANTE: SENARECOM, CONCEPTO: DEVOLUCION C-31 / N° 30, CUENTA DE DEPOSITO: CUENTA UNICA DEL TESORO</t>
  </si>
  <si>
    <t>00212082001 DEPOSITO DE EFECTIVO, DEPOSITANTE: CARMEN FATIMA QUISBERT CHALLCO, CONCEPTO: DEVOLUCION DE VIATICOS, CUENTA DE DEPOSITO: CUENTA UNICA DEL TESORO</t>
  </si>
  <si>
    <t>00099021001 DEP.DE CHEQ.AJENOS,RET.DE CAM.,CONCEPTO: SALDOS NO EJECUTADOS,DEP.: GOBIERNO AUTONOMO DEPARTAMENTAL DE CHOCHABAMBA , PROCEDENCIA: BANCO UNION S.A., CHEQUE: 118983, FECHA DE EMISION:28/01/2019</t>
  </si>
  <si>
    <t>00099021001 DEP.DE CHEQ.AJENOS,RET.DE CAM.,CONCEPTO: DEVOLUCION DE VIATICOS SEÑORES JORGE PAZ Y. Y ROXANA VACA M. C31 N° 1643/2018,DEP.: DEFENSORIA DEL PUEBLO , PROCEDENCIA: BANCO UNION S.A., CHEQUE: 1382, FECHA DE EMISION:29/01/2019</t>
  </si>
  <si>
    <t>00591012001 DEPOSITO DE EFECTIVO, DEPOSITANTE: SOCIEDAD SALESIANA EDITORIAL DON BOSCO, CONCEPTO: PAGO DE SERVICIO DE AGUA POTABLE, CUENTA DE DEPOSITO: CUENTA UNICA DEL TESORO</t>
  </si>
  <si>
    <t>00099021001 DEPOSITO DE EFECTIVO, DEPOSITANTE: NINFA SUAREZ DE VILLANUEVA, CONCEPTO: DEVOLUCION DE SUELDO DICIEMBRE, CUENTA DE DEPOSITO: CUENTA UNICA DEL TESORO</t>
  </si>
  <si>
    <t>00086071101 DEP.DE CHEQ.AJENOS,RET.DE CAM.,CONCEPTO: CONVENIO INTERINSTITUCIONAL  DE FINANCIAMIENTO EDTP N°047,DEP.: EPSAS SA ANAHI ELVA CONDORI QUISPE , PROCEDENCIA: BANCO BISA S.A., CHEQUE: 26954, FECHA DE EMISION:30/01/2019</t>
  </si>
  <si>
    <t>De: 00099021001 Transferencia de recursos al GAM de San Benito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</si>
  <si>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Tunari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</si>
  <si>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Colomi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</si>
  <si>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Chulumani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</si>
  <si>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Sucre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</si>
  <si>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Punata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</si>
  <si>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Sacaba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</si>
  <si>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Irupana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</si>
  <si>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Cairoma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</si>
  <si>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Okinawa Uno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</si>
  <si>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Morochata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</si>
  <si>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</si>
  <si>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Independencia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</si>
  <si>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Rivero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</si>
  <si>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</si>
  <si>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Poroma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</si>
  <si>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Azurduy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</si>
  <si>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Yotala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</si>
  <si>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Gualberto Villarroel para el pago del Bono de Discapacidad, en el marco de la Ley N°977 de fecha 26 de septiembre de 2017, DS N°3437 de 20 diciembre de 2017 y la Resolución Ministerial N°010 de fecha 10 de enero de 2018, correspondiente al primer desembolso de la gestión 2019.</t>
  </si>
  <si>
    <t>NUMERO DE LIBRETA CUT: 00670018002 OPERACIÓN E18 TRANSFERENCIA DEL SISTEMA FINANCIERO POR CUENTA DE TERCEROS A LA CUT PARA ABONO A LA CUENTA UNICA DEL TESORO 3987069001 LIBRETA 00670018002 DE ORGANO ELECTORAL PLURINACIONAL A SOLICITUD DE DEUTSCHE GESELLSCHAFT FUR INTERNATIONALE ZUSAMMENARBEIT GIZ</t>
  </si>
  <si>
    <t>NUMERO DE LIBRETA CUT: 00099021001 OPERACIÓN E75 TRANSFERENCIA DE LA CUENTA FISCAL BUN A LA CUT EN MN TRANSF.FDOS.A SOLICITUD DEL G.A.M. SHINAOTA SG.NOTA CITE:G.A.M.SH-DAF-023-2019 A CTA.3987 CUT LBRTA.00099021001</t>
  </si>
  <si>
    <t>NUMERO DE LIBRETA CUT: 00099021001 OPERACIÓN E75 TRANSFERENCIA DE LA CUENTA FISCAL BUN A LA CUT EN MN TRANSF.FDOS.A SOLICITUD DEL G.A.M. CUEVO SG.NOTA CITE:OF.GAMC 028/2019 A CTA.3987 CUT LBRTA.00099021001</t>
  </si>
  <si>
    <t>NUMERO DE LIBRETA CUT: 00099021001 OPERACIÓN E75 TRANSFERENCIA DE LA CUENTA FISCAL BUN A LA CUT EN MN TRANSF.FDOS.A SOLICITUD DE LA UNIV.TOMAS FRIAS SG.NOTA TESORO TRASP.03-19 A CTA.3987 CUT LBRTA.00099021001</t>
  </si>
  <si>
    <t>NUMERO DE LIBRETA CUT: 00099021001 OPERACIÓN E18 TRANSFERENCIA DEL SISTEMA FINANCIERO POR CUENTA DE TERCEROS A LA CUT TRANSFERENCIA A SOLICITUD DEL MEFP SEGUN NOTA CITE MEFP VTCP DGPOT UAIS CPI NO 0119005 BUN 19</t>
  </si>
  <si>
    <t>NUMERO DE LIBRETA CUT: 00099021001 OPERACIÓN E18 TRANSFERENCIA DEL SISTEMA FINANCIERO POR CUENTA DE TERCEROS A LA CUT TRANSFERENCIA A SOLICITUD DEL MEFP SEGUN NOTA CITE MEFP VTCP DGPOT UAIS CPI NO 0119004 BUN 19</t>
  </si>
  <si>
    <t>NUMERO DE LIBRETA CUT: 00099021001 OPERACIÓN E18 TRANSFERENCIA DEL SISTEMA FINANCIERO POR CUENTA DE TERCEROS A LA CUT TRANSFERENCIA A SOLICITUD DEL MEFP SEGUN NOTA CITE MEFP VTCP DGPOT UAIS CPI NO 0119002 BUN 19</t>
  </si>
  <si>
    <t>De: 00099021001 Transferencia de recursos al GAM de Anzaldo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</si>
  <si>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Cuatro Cañadas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</si>
  <si>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Carmen Rivero Tórrez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</si>
  <si>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Asunta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</si>
  <si>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Juan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</si>
  <si>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Fernández Alonso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</si>
  <si>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Antonio de Lomerio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</si>
  <si>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Palos Blancos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</si>
  <si>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Tarvita (Villa Orías)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</si>
  <si>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Colpa Bélgica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</si>
  <si>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Yanacachi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</si>
  <si>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Pucarani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</si>
  <si>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Calamarca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</si>
  <si>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Santivañez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</si>
  <si>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Tarata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</si>
  <si>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Capinota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</si>
  <si>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Ramón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</si>
  <si>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</si>
  <si>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Toro Toro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</si>
  <si>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Pojo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</si>
  <si>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Cotagaita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</si>
  <si>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Vitichi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</si>
  <si>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Curahuara de Carangas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</si>
  <si>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Trinidad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</si>
  <si>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Machacamarca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</si>
  <si>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Sicaya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</si>
  <si>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Buena Vista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</si>
  <si>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Huanuni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</si>
  <si>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de Guayaramerín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</si>
  <si>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Challapata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</si>
  <si>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</si>
  <si>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Totora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</si>
  <si>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Reyes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</si>
  <si>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Sacabamba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</si>
  <si>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Chimoré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</si>
  <si>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Poopó (Villa Poopó)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</si>
  <si>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Sabaya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</si>
  <si>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Riberalta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</si>
  <si>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Pazña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</si>
  <si>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Arbieto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</si>
  <si>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Antequera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</si>
  <si>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Cliza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</si>
  <si>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Tapacari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</si>
  <si>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Santiago de Huari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</si>
  <si>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Javier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</si>
  <si>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Ignacio de Velazco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</si>
  <si>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Corque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</si>
  <si>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Warnes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</si>
  <si>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Presto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</si>
  <si>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Tolata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</si>
  <si>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Santuario de Quillacas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</si>
  <si>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Eucaliptus para el pago del Bono de Discapacidad, en el marco de la Ley N°977 de fecha 26 de septiembre de 2017, DS N°3437 de 20 diciembre de 2017 y la Resolución Ministerial N°010 de fecha 10 de enero de 2018, correspondiente al primer desembolso de la gestión 2019.</t>
  </si>
  <si>
    <t>NUMERO DE LIBRETA CUT: 00099021001 OPERACIÓN E18 TRANSFERENCIA DEL SISTEMA FINANCIERO POR CUENTA DE TERCEROS A LA CUT Devolucion TGN Pago CC</t>
  </si>
  <si>
    <t>||TRANSF. A LA FUNDACION CULTURAL DEL BCB (GTOS.CTTES.Y DE INVERSION) CORRRESP. AL 1ER. TRIMESTRE GEST./19 EN CUMP.A INST.HR-BCB-HRE-TGL-2019-957, INF.BCB-SPCG-INF.-19-04 DE LA SPCG, NOTA FC.BCB.PDCIA. N°005/2019 DE LA FC-BCB Y FOR.DE TRANSF. 1/19 DE LA GADM TRANSFERENCIA A LA LIBRETA 00293014201 DE LA FUNDACION CULTURAL DEL BANCO CENTRAL DE BOLIVIA</t>
  </si>
  <si>
    <t>De: 00099021001 Transferencia de recursos al GAM de Tarija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</si>
  <si>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Yaco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</si>
  <si>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Chuquihuta Ayllu Jucumani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</si>
  <si>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Cochabamba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</si>
  <si>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Puente de Guarayos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</si>
  <si>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Umala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</si>
  <si>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Suárez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</si>
  <si>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Saipina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</si>
  <si>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Quijarro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</si>
  <si>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Comarapa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</si>
  <si>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Ascención de Guarayos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</si>
  <si>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Matías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</si>
  <si>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Urubicha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</si>
  <si>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Julián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</si>
  <si>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GAIOC de Charagua Iyambae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</si>
  <si>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Llica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</si>
  <si>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Concepción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</si>
  <si>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Villazón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</si>
  <si>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Mineros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</si>
  <si>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Pelechuco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</si>
  <si>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Tiquipaya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</si>
  <si>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Luribay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</si>
  <si>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General Agustín Saavedra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</si>
  <si>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Agustín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</si>
  <si>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Sipe Sipe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</si>
  <si>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GAIOC de la Nación Originaria Uru Chipaya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</si>
  <si>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Pucara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</si>
  <si>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Alto Beni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</si>
  <si>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Filadelfia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</si>
  <si>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Charaña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</si>
  <si>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Achocalla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</si>
  <si>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Mecapaca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</si>
  <si>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Waldo Ballivián a para el pago del Bono de Discapacidad, en el marco de la Ley Nº977 de fecha 26 de septiembre de 2017, DS N°3437 de 20 de diciembre de 2017 y Resolución Ministerial Nº010 de fecha 10 de enero de 2018, primer desembolso de la gestión 2019.TDGPB</t>
  </si>
  <si>
    <t>De: 00099021001 Transferencia de recursos al GAM de Puerto Rico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</si>
  <si>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Postrer Valle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</si>
  <si>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Moro Moro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</si>
  <si>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Gonzalo Moreno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</si>
  <si>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Mairana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</si>
  <si>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Jesús de Machaca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</si>
  <si>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Caranavi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</si>
  <si>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Lorenzo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</si>
  <si>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Comanche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</si>
  <si>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El Alto de La Paz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</si>
  <si>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Taraco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</si>
  <si>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Santos Mercado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</si>
  <si>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Humanata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</si>
  <si>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Apolo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</si>
  <si>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Pampa Grande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</si>
  <si>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Nueva (Loma Alta)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</si>
  <si>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Desaguadero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</si>
  <si>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Carabuco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</si>
  <si>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Escoma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</si>
  <si>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Tiahuanacu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</si>
  <si>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Mocomoco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</si>
  <si>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Samaipata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</si>
  <si>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Santiago de Huata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</si>
  <si>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Nueva Esperanza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</si>
  <si>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Puerto Acosta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</si>
  <si>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Guaqui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</si>
  <si>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Sica Sica (Villa Aroma)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</si>
  <si>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Sena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</si>
  <si>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Quirusillas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</si>
  <si>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del Abuná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</si>
  <si>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Nazacara de Pacajes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</si>
  <si>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Santiago de Callapa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</si>
  <si>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Viacha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</si>
  <si>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Montero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</si>
  <si>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Sapahaqui 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</si>
  <si>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Quillacollo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</si>
  <si>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Ckochas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</si>
  <si>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Torno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</si>
  <si>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Guardia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</si>
  <si>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Porongo (Ayacucho)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</si>
  <si>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Cotoca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</si>
  <si>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Cruz de La Sierra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</si>
  <si>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Entre Ríos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</si>
  <si>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Puente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</si>
  <si>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Yunchara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</si>
  <si>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Uriondo (Concepción)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</si>
  <si>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Omereque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</si>
  <si>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Villamontes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</si>
  <si>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Pasorapa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</si>
  <si>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Aiquile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</si>
  <si>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Caraparí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</si>
  <si>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Yacuiba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</si>
  <si>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Colcapirhua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</si>
  <si>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Vinto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</si>
  <si>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Bermejo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</si>
  <si>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Padcaya para el pago del Bono de Discapacidad, en el marco de la Ley N°977 de fecha 26 de septiembre de 2017, DS N°3437 de 20 diciembre de 2017 y la Resolución Ministerial N°010 de fecha 10 de enero de 2018, correspondiente al primer desembolso de la gestión 2019.</t>
  </si>
  <si>
    <t>AJUSTE COMPLEMENTARIO POR REVALORIZACION SALDOS DE ACTIVOS DE RESERVA Y OBLIGACIONES MONEDA EXTRANJERA (DOLARES) Saldo MO = -435881837.41 ;Bs/Mo: 6.86000000000 ;Saldo Bs: -2990149404.62</t>
  </si>
  <si>
    <t>PAGO A CAF PRÉSTAMO CFA008604 VCTO. 07-01-2019 POR CUENTA DE TGN , NTI. 011689 VALOR 07-01-2019 CAPITAL USD 3.232.605,24 INTERESES USD 1.607.240,65 COMISIONES USD 108.002,79 CTA. 5970 CUENTA UNICA DEL TESORO DOLARES AMERICANOS LIB. 00099021001</t>
  </si>
  <si>
    <t>PAGO A CAF PRÉSTAMO CFA008606 VCTO. 07-01-2019 POR CUENTA DE TGN , NTI. 011690 VALOR 07-01-2019 CAPITAL USD 1.964.879,95 INTERESES USD 859.275,24 COMISIONES USD 50.684,09 CTA. 5970 CUENTA UNICA DEL TESORO DOLARES AMERICANOS LIB. 00099021001</t>
  </si>
  <si>
    <t>NUMERO DE LIBRETACUT: 00081094301 OPERACIÓN E46 TRANSFERENCIA DEL SISTEMA FINANCIERO POR CUENTA DE TERCEROS A LA CUT EN DOLARES AMERICANOS PAGO DE PASIVOS MOPSV VMVU PMGM USD PROG MEJORA DE LA GESTION MUNICIPAL BID</t>
  </si>
  <si>
    <t>NUMERO DE LIBRETACUT: 00081094301 OPERACIÓN E46 TRANSFERENCIA DEL SISTEMA FINANCIERO POR CUENTA DE TERCEROS A LA CUT EN DOLARES AMERICANOS DEVOLUCION SALDO DE ANTICIPO NO DESCONTADO, PAGO DE PASIVOS MOPSV VMVU PMGM USD PROG MEJORA DE LA GESTION MUNICIPAL BID</t>
  </si>
  <si>
    <t>AJUSTE COMPLEMENTARIO POR REVALORIZACION SALDOS DE ACTIVOS DE RESERVA Y OBLIGACIONES MONEDA EXTRANJERA (DOLARES) Saldo MO = -427052108.46 ;Bs/Mo: 6.86000000000 ;Saldo Bs: -2929577464.03</t>
  </si>
  <si>
    <t>AJUSTE COMPLEMENTARIO POR REVALORIZACION SALDOS DE ACTIVOS DE RESERVA Y OBLIGACIONES MONEDA EXTRANJERA (DOLARES) Saldo MO = -425887279.18 ;Bs/Mo: 6.86000000000 ;Saldo Bs: -2921586735.16</t>
  </si>
  <si>
    <t>AJUSTE COMPLEMENTARIO POR REVALORIZACION SALDOS DE ACTIVOS DE RESERVA Y OBLIGACIONES MONEDA EXTRANJERA (DOLARES) Saldo MO = -504047713.13 ;Bs/Mo: 6.86000000000 ;Saldo Bs: -3457767312.06</t>
  </si>
  <si>
    <t>PAGO A BIRF PRÉSTAMO 8552-BO VCTO. 15-01-2019 POR CUENTA DE TGN , NTI. 011674 VALOR 15-01-2019 INTERESES USD 197.105,72 COMISIONES USD 197.082,98 CTA. 5970 CUENTA UNICA DEL TESORO DOLARES AMERICANOS LIB. 00099021001</t>
  </si>
  <si>
    <t>PAGO A BID PRÉSTAMO 3797/BL-BO VCTO. 15-01-2019 POR CUENTA DE TGN , NTI. 011698 VALOR 15-01-2019 INTERESES USD 170,14 CTA. 5970 CUENTA UNICA DEL TESORO DOLARES AMERICANOS LIB. 00099021001</t>
  </si>
  <si>
    <t>PAGO A BID PRÉSTAMO 3797/BL-BO VCTO. 15-01-2019 POR CUENTA DE TGN , NTI. 011702 VALOR 15-01-2019 INTERESES USD 12.968,95 COMISIONES USD 51.633,42 CTA. 5970 CUENTA UNICA DEL TESORO DOLARES AMERICANOS LIB. 00099021001</t>
  </si>
  <si>
    <t>PAGO A IDA PRÉSTAMO 5003-BO VCTO. 15-01-2019 POR CUENTA DE TGN , NTI. 011676 VALOR 15-01-2019 CAPITAL USD 542.826,82 INTERESES USD 290.799,52 CTA. 5970 CUENTA UNICA DEL TESORO DOLARES AMERICANOS LIB. 00099021001</t>
  </si>
  <si>
    <t>AJUSTE COMPLEMENTARIO POR REVALORIZACION SALDOS DE ACTIVOS DE RESERVA Y OBLIGACIONES MONEDA EXTRANJERA (DOLARES) Saldo MO = -497137369.36 ;Bs/Mo: 6.86000000000 ;Saldo Bs: -3410362353.80</t>
  </si>
  <si>
    <t>AJUSTE COMPLEMENTARIO POR REVALORIZACION SALDOS DE ACTIVOS DE RESERVA Y OBLIGACIONES MONEDA EXTRANJERA (DOLARES) Saldo MO = -497273418.19 ;Bs/Mo: 6.86000000000 ;Saldo Bs: -3411295648.80</t>
  </si>
  <si>
    <t>AJUSTE COMPLEMENTARIO POR REVALORIZACION SALDOS DE ACTIVOS DE RESERVA Y OBLIGACIONES MONEDA EXTRANJERA (DOLARES) Saldo MO = -496922915.26 ;Bs/Mo: 6.86000000000 ;Saldo Bs: -3408891198.67</t>
  </si>
  <si>
    <t>AJUSTE COMPLEMENTARIO POR REVALORIZACION SALDOS DE ACTIVOS DE RESERVA Y OBLIGACIONES MONEDA EXTRANJERA (DOLARES) Saldo MO = -496123771.41 ;Bs/Mo: 6.86000000000 ;Saldo Bs: -3403409071.88</t>
  </si>
  <si>
    <t>||REGULARIZACION DE NUESTRO COMPROBANTE S-0944815 DEL 11/01/2019 POR COBRO DE COMISIONES EFECTUADO POR EL MUFG BANK LTD. POR EL DESEMBOLSO DEL PRESTAMO JICA BV-P5 SEGUN NOTA MEFP/VTCP/DGCP/UODP-89/2019 DEL 21/01/2019 LIB. N° 00099021001 TGN RECURSOS ORDINARIOS  DOLARES AMERICANOS (5970)</t>
  </si>
  <si>
    <t>||COMPLEMENTO A NUESTRO COMPROBANTE G-0945109 DE LA FECHA POR PAGO AL EXIMBANK CHINA, PTMO. PBC 2016 (38) 426, POR CUENTA DEL TGN, COBRO DE COMISIONES DEL BANQUERO USD10.- LIB. N° 00099021001 TGN RECURSOS ORDINARIOS  DOLARES AMERICANOS (5970)</t>
  </si>
  <si>
    <t>||COMPLEMENTO A NUESTRO COMPROBANTE G-0945108 DE LA FECHA POR PAGO AL EXIMBANK CHINA, PTMO. PBC 2016 (22) 410, POR CUENTA DEL TGN, COBRO DE COMISIONES DEL BANQUERO USD10.- LIB. N° 00099021001 TGN RECURSOS ORDINARIOS  DOLARES AMERICANOS (5970)</t>
  </si>
  <si>
    <t>||COMPLEMENTO A NUESTRO COMPROBANTE G-0945107 DE LA FECHA POR PAGO AL EXIMBANK CHINA, PTMO. PBC 2015 (08) 350, POR CUENTA DEL TGN, COBRO DE COMISIONES DEL BANQUERO USD10.- LIB. N° 00099021001 TGN RECURSOS ORDINARIOS  DOLARES AMERICANOS (5970)</t>
  </si>
  <si>
    <t>COBRO COSTOS DE PAPELERIA SEGUN TRANSFERENCIA DEL EXTERIOR POR ORDEN DE QATAR AIRWAYS CO. LIB. 00512012001 AASANA CENTRAL-OFICINA NACIONAL</t>
  </si>
  <si>
    <t>AJUSTE COMPLEMENTARIO POR REVALORIZACION SALDOS DE ACTIVOS DE RESERVA Y OBLIGACIONES MONEDA EXTRANJERA (DOLARES) Saldo MO = -486633879.58 ;Bs/Mo: 6.86000000000 ;Saldo Bs: -3338308413.93</t>
  </si>
  <si>
    <t>AJUSTE COMPLEMENTARIO POR REVALORIZACION SALDOS DE ACTIVOS DE RESERVA Y OBLIGACIONES MONEDA EXTRANJERA (DOLARES) Saldo MO = -486122392.64 ;Bs/Mo: 6.86000000000 ;Saldo Bs: -3334799613.52</t>
  </si>
  <si>
    <t>AJUSTE COMPLEMENTARIO POR REVALORIZACION SALDOS DE ACTIVOS DE RESERVA Y OBLIGACIONES MONEDA EXTRANJERA (DOLARES) Saldo MO = -494044161.29 ;Bs/Mo: 6.86000000000 ;Saldo Bs: -3389142946.44</t>
  </si>
  <si>
    <t>TRANSFERENCIA RECIBIDA DEL EXTERIOR SEGÚN MENSAJES SWIFT Nos. 01036-01035 (REM.EXT.) DE FECHA 29-01-2019 POR DESEMBOLSO DE BID PRÉSTAMO 3060/BL-BO REQ 00037 BO OPS0201903927A LIBRETA N° 00287104312 FPS-U$-PRONAREC II - MIRIEGO</t>
  </si>
  <si>
    <t>AJUSTE COMPLEMENTARIO POR REVALORIZACION SALDOS DE ACTIVOS DE RESERVA Y OBLIGACIONES MONEDA EXTRANJERA (DOLARES) Saldo MO = -494344586.92 ;Bs/Mo: 6.86000000000 ;Saldo Bs: -3391203866.26</t>
  </si>
  <si>
    <t>AJUSTE COMPLEMENTARIO POR REVALORIZACION SALDOS DE ACTIVOS DE RESERVA Y OBLIGACIONES MONEDA EXTRANJERA (DOLARES) Saldo MO = -494199884.06 ;Bs/Mo: 6.86000000000 ;Saldo Bs: -3390211204.66</t>
  </si>
  <si>
    <t>De: 00206028001 A:00099021001 Transferencia que realizamos a solicitud del Instituto Nacional de Estadística mediante nota CITE: INE-DGE-DAS-ADM.PFCEBIPBE N° 0018/19, por cierre de la libreta No. 00206028001</t>
  </si>
  <si>
    <t>De: 00099021001 A:00290014101 A requerimiento de Servicio de Impuestos Nacionales con nota CITE: SIN/GAF/DRF/NOT/02488/2018, y en virtud a las notas internas CITE: MEFP/VPCF/DGCF/UCCF N° 001/2019 de la Dirección General de Contabilidad Fisc</t>
  </si>
  <si>
    <t>De: 00099018038 A:00253018009 De: 00099018038 A:00253018009. A requerimiento del Ministerio de Planificación del Desarrollo con nota CITE: MPD/VIPFE/DGGFE/UAP-NE 0146/2019, en la cual solicita el Desembolso UAP/005/2019 Proyecto “AMPLIACIO</t>
  </si>
  <si>
    <t>De: 00099021001 A:00290014101 DEVOLUCIÓN DE RECUPERACIONES DE RECLAMOS DE ACREEDORES A FAVOR DEL SIN GESTIÓN 2007, SG NOTA CITE: SIN/GAF/DRF/NOT/02487/2018, PROCEDIMIENTO MEFP/VPCF/DGCF/UCCF N° 003/2019 Y MEFP/VTCP/DGPOT/UAIS/N° 350/2019. H</t>
  </si>
  <si>
    <t>De: 00099014102 A:00592012001 DEVOLUCIÓN DE RECUPERACIONES DE RECLAMOS DE ACREEDORES A FAVOR DE BOLTUR GESTIÓN 2016, SG NOTA CITE: BOLTUR/GAF/JF/RCONT/EXT/145-2018, PROCEDIMIENTO MEFP/VPCF/DGCF/UCCF N° 012/2019 Y MEFP/VTCP/DGPOT/UAIS/N° 345</t>
  </si>
  <si>
    <t>De: 00512012001 A:00099021001 Transferencia que realizamos a solicitud de la DGAFT de acuerdo a la nota interna CITE: MEFP/VTCP/DGAFT/USCFT/No 095/19, Informe Técnico MEFP/VTCP/DGAFT/USCFT/INF. No 51/14 de la DGAFT y Informe Legal CITE: MEF</t>
  </si>
  <si>
    <t>00592012001</t>
  </si>
  <si>
    <t>De: 00046024204 A:00020044201 A requerimiento del Ministerio de Salud con nota CITE: MS/DGAA/UF/TES/CE/559/2018, en la cual solicita la transferencia entre Libretas del Ministerio de Salud a la Fuerza Aérea Boliviana, según Informe Técnico</t>
  </si>
  <si>
    <t>De: 00099021001 A:00015011107 Transferencia que realizamos a solicitud del Ministerio de Gobierno mediante nota CITE: MG/DGAA/UF/T/No 339/2018 en aplicación al artículo 63 de la Ley No 913 de 16 de marzo de 2013 y su Reglamentación contenid</t>
  </si>
  <si>
    <t>00015011107</t>
  </si>
  <si>
    <t>00015010001</t>
  </si>
  <si>
    <t>De: 00015010001 A:00099021001 Transferencia que realizamos a solicitud del Ministerio de Gobierno mediante nota CITE: MG/DGAA/UF/T/No 339/2018 en aplicación al artículo 63 de la Ley No 913 de 16 de marzo de 2013 y su Reglamentación contenid</t>
  </si>
  <si>
    <t>10000004670176</t>
  </si>
  <si>
    <t>10000004671223</t>
  </si>
  <si>
    <t>AASANA PACS SONET</t>
  </si>
  <si>
    <t>10000004675952</t>
  </si>
  <si>
    <t>ADSIB - RECURSOS PROPIOS</t>
  </si>
  <si>
    <t>10000004713687</t>
  </si>
  <si>
    <t>BOLIVIA TV - RECAUDACIONES</t>
  </si>
  <si>
    <t>10000027517975</t>
  </si>
  <si>
    <t>10000028180250</t>
  </si>
  <si>
    <t>10000029113482</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</si>
  <si>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</si>
  <si>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O17086800002</t>
  </si>
  <si>
    <t>O17086760002</t>
  </si>
  <si>
    <t>O17087960002</t>
  </si>
  <si>
    <t>O17088140002</t>
  </si>
  <si>
    <t>O17088500002</t>
  </si>
  <si>
    <t>O17088610002</t>
  </si>
  <si>
    <t>B17086030002</t>
  </si>
  <si>
    <t>B17086690002</t>
  </si>
  <si>
    <t>B17086810002</t>
  </si>
  <si>
    <t>O17085890002</t>
  </si>
  <si>
    <t>O17086340002</t>
  </si>
  <si>
    <t>O17086270002</t>
  </si>
  <si>
    <t>O17086040002</t>
  </si>
  <si>
    <t>O17086010002</t>
  </si>
  <si>
    <t>O17085980002</t>
  </si>
  <si>
    <t>O17085940002</t>
  </si>
  <si>
    <t>O17085930002</t>
  </si>
  <si>
    <t>F0000433</t>
  </si>
  <si>
    <t>F0000434</t>
  </si>
  <si>
    <t>F0000435</t>
  </si>
  <si>
    <t>F0000436</t>
  </si>
  <si>
    <t>F0000437</t>
  </si>
  <si>
    <t>G09541720004</t>
  </si>
  <si>
    <t>G09543160002</t>
  </si>
  <si>
    <t>Q10781110002</t>
  </si>
  <si>
    <t>S09462590002</t>
  </si>
  <si>
    <t>O17091830002</t>
  </si>
  <si>
    <t>O17091690002</t>
  </si>
  <si>
    <t>O17091560002</t>
  </si>
  <si>
    <t>O17091330002</t>
  </si>
  <si>
    <t>O17091280002</t>
  </si>
  <si>
    <t>O17091270002</t>
  </si>
  <si>
    <t>O17091210002</t>
  </si>
  <si>
    <t>O17093050002</t>
  </si>
  <si>
    <t>O17092780002</t>
  </si>
  <si>
    <t>O17092440002</t>
  </si>
  <si>
    <t>O17092380002</t>
  </si>
  <si>
    <t>O17092180002</t>
  </si>
  <si>
    <t>O17092110002</t>
  </si>
  <si>
    <t>O17090280002</t>
  </si>
  <si>
    <t>B17091550002</t>
  </si>
  <si>
    <t>B17091320002</t>
  </si>
  <si>
    <t>B17090620002</t>
  </si>
  <si>
    <t>B17090320002</t>
  </si>
  <si>
    <t>O17090730002</t>
  </si>
  <si>
    <t>O17090660002</t>
  </si>
  <si>
    <t>O17090290002</t>
  </si>
  <si>
    <t>O17090300002</t>
  </si>
  <si>
    <t>O17090360002</t>
  </si>
  <si>
    <t>O17090380002</t>
  </si>
  <si>
    <t>G09548180003</t>
  </si>
  <si>
    <t>Q10784530002</t>
  </si>
  <si>
    <t>Q10787220002</t>
  </si>
  <si>
    <t>G09558130002</t>
  </si>
  <si>
    <t>G09558150002</t>
  </si>
  <si>
    <t>Q10787820002</t>
  </si>
  <si>
    <t>S09463420002</t>
  </si>
  <si>
    <t>O17095910002</t>
  </si>
  <si>
    <t>O17095890002</t>
  </si>
  <si>
    <t>O17095820002</t>
  </si>
  <si>
    <t>O17095790002</t>
  </si>
  <si>
    <t>O17095560002</t>
  </si>
  <si>
    <t>O17095500002</t>
  </si>
  <si>
    <t>O17095460002</t>
  </si>
  <si>
    <t>O17095440002</t>
  </si>
  <si>
    <t>O17097030002</t>
  </si>
  <si>
    <t>O17096720002</t>
  </si>
  <si>
    <t>O17096690002</t>
  </si>
  <si>
    <t>O17096590002</t>
  </si>
  <si>
    <t>O17096350002</t>
  </si>
  <si>
    <t>O17096180002</t>
  </si>
  <si>
    <t>O17096000002</t>
  </si>
  <si>
    <t>O17094540002</t>
  </si>
  <si>
    <t>O17094390002</t>
  </si>
  <si>
    <t>O17094370002</t>
  </si>
  <si>
    <t>O17094330002</t>
  </si>
  <si>
    <t>B17095660002</t>
  </si>
  <si>
    <t>B17095480002</t>
  </si>
  <si>
    <t>B17094730002</t>
  </si>
  <si>
    <t>B17094510002</t>
  </si>
  <si>
    <t>B17094450002</t>
  </si>
  <si>
    <t>O17095150002</t>
  </si>
  <si>
    <t>O17095120002</t>
  </si>
  <si>
    <t>O17095110002</t>
  </si>
  <si>
    <t>O17094850002</t>
  </si>
  <si>
    <t>O17094790002</t>
  </si>
  <si>
    <t>O17094720002</t>
  </si>
  <si>
    <t>O17094680002</t>
  </si>
  <si>
    <t>O17094670002</t>
  </si>
  <si>
    <t>O17094600002</t>
  </si>
  <si>
    <t>O17094580002</t>
  </si>
  <si>
    <t>O17094570002</t>
  </si>
  <si>
    <t>Q10789710002</t>
  </si>
  <si>
    <t>O17099930002</t>
  </si>
  <si>
    <t>O17099840002</t>
  </si>
  <si>
    <t>O17099680002</t>
  </si>
  <si>
    <t>O17099630002</t>
  </si>
  <si>
    <t>O17099620002</t>
  </si>
  <si>
    <t>O17099510002</t>
  </si>
  <si>
    <t>O17100030002</t>
  </si>
  <si>
    <t>O17100190002</t>
  </si>
  <si>
    <t>O17100540002</t>
  </si>
  <si>
    <t>O17100550002</t>
  </si>
  <si>
    <t>B17099100002</t>
  </si>
  <si>
    <t>B17099540002</t>
  </si>
  <si>
    <t>O17098330002</t>
  </si>
  <si>
    <t>O17099110002</t>
  </si>
  <si>
    <t>O17099080002</t>
  </si>
  <si>
    <t>O17098830002</t>
  </si>
  <si>
    <t>O17098800002</t>
  </si>
  <si>
    <t>O17098780002</t>
  </si>
  <si>
    <t>O17098460002</t>
  </si>
  <si>
    <t>Q10796720002</t>
  </si>
  <si>
    <t>O17104110002</t>
  </si>
  <si>
    <t>O17103860002</t>
  </si>
  <si>
    <t>O17103450002</t>
  </si>
  <si>
    <t>O17103430002</t>
  </si>
  <si>
    <t>O17103420002</t>
  </si>
  <si>
    <t>O17103410002</t>
  </si>
  <si>
    <t>O17104480002</t>
  </si>
  <si>
    <t>O17104500002</t>
  </si>
  <si>
    <t>O17104520002</t>
  </si>
  <si>
    <t>O17104540002</t>
  </si>
  <si>
    <t>O17104570002</t>
  </si>
  <si>
    <t>O17104600002</t>
  </si>
  <si>
    <t>B17102350002</t>
  </si>
  <si>
    <t>B17102770002</t>
  </si>
  <si>
    <t>O17102090002</t>
  </si>
  <si>
    <t>O17102110002</t>
  </si>
  <si>
    <t>O17102220002</t>
  </si>
  <si>
    <t>O17103390002</t>
  </si>
  <si>
    <t>O17102960002</t>
  </si>
  <si>
    <t>O17102810002</t>
  </si>
  <si>
    <t>G09585810002</t>
  </si>
  <si>
    <t>Q10800530002</t>
  </si>
  <si>
    <t>Q10800630002</t>
  </si>
  <si>
    <t>S09465670001</t>
  </si>
  <si>
    <t>S09465870002</t>
  </si>
  <si>
    <t>O17107480002</t>
  </si>
  <si>
    <t>O17107460002</t>
  </si>
  <si>
    <t>O17107430002</t>
  </si>
  <si>
    <t>O17107420002</t>
  </si>
  <si>
    <t>O17107410002</t>
  </si>
  <si>
    <t>O17107350002</t>
  </si>
  <si>
    <t>O17107290002</t>
  </si>
  <si>
    <t>O17106850002</t>
  </si>
  <si>
    <t>O17108460002</t>
  </si>
  <si>
    <t>O17108550002</t>
  </si>
  <si>
    <t>B17106380002</t>
  </si>
  <si>
    <t>B17106730002</t>
  </si>
  <si>
    <t>B17106740002</t>
  </si>
  <si>
    <t>O17106220002</t>
  </si>
  <si>
    <t>O17105880002</t>
  </si>
  <si>
    <t>B17107070002</t>
  </si>
  <si>
    <t>F0000458</t>
  </si>
  <si>
    <t>G09594360002</t>
  </si>
  <si>
    <t>G09594280002</t>
  </si>
  <si>
    <t>G09594260002</t>
  </si>
  <si>
    <t>G09599900002</t>
  </si>
  <si>
    <t>G09601400003</t>
  </si>
  <si>
    <t>Q10807000002</t>
  </si>
  <si>
    <t>G09602340002</t>
  </si>
  <si>
    <t>G09602360002</t>
  </si>
  <si>
    <t>G09602390002</t>
  </si>
  <si>
    <t>G09602970002</t>
  </si>
  <si>
    <t>Q10807620002</t>
  </si>
  <si>
    <t>S09467660002</t>
  </si>
  <si>
    <t>S09468040001</t>
  </si>
  <si>
    <t>S09468110002</t>
  </si>
  <si>
    <t>O17111700002</t>
  </si>
  <si>
    <t>O17111870002</t>
  </si>
  <si>
    <t>O17111990002</t>
  </si>
  <si>
    <t>O17112260002</t>
  </si>
  <si>
    <t>O17111230002</t>
  </si>
  <si>
    <t>O17111090002</t>
  </si>
  <si>
    <t>O17111010002</t>
  </si>
  <si>
    <t>O17111000002</t>
  </si>
  <si>
    <t>O17110950002</t>
  </si>
  <si>
    <t>O17110910002</t>
  </si>
  <si>
    <t>O17112940002</t>
  </si>
  <si>
    <t>O17112910002</t>
  </si>
  <si>
    <t>O17112890002</t>
  </si>
  <si>
    <t>O17112870002</t>
  </si>
  <si>
    <t>O17112850002</t>
  </si>
  <si>
    <t>O17112830002</t>
  </si>
  <si>
    <t>O17112820002</t>
  </si>
  <si>
    <t>O17112810002</t>
  </si>
  <si>
    <t>O17110880002</t>
  </si>
  <si>
    <t>O17110840002</t>
  </si>
  <si>
    <t>O17110510002</t>
  </si>
  <si>
    <t>B17111630002</t>
  </si>
  <si>
    <t>G09608370002</t>
  </si>
  <si>
    <t>G09608440002</t>
  </si>
  <si>
    <t>G09608500002</t>
  </si>
  <si>
    <t>G09608560002</t>
  </si>
  <si>
    <t>S09469300002</t>
  </si>
  <si>
    <t>S09469300003</t>
  </si>
  <si>
    <t>G09613160002</t>
  </si>
  <si>
    <t>G09613210002</t>
  </si>
  <si>
    <t>G09613250002</t>
  </si>
  <si>
    <t>G09613270002</t>
  </si>
  <si>
    <t>G09613410002</t>
  </si>
  <si>
    <t>G09613430002</t>
  </si>
  <si>
    <t>G09617130002</t>
  </si>
  <si>
    <t>Q10813180002</t>
  </si>
  <si>
    <t>Q10813590002</t>
  </si>
  <si>
    <t>Q10813600002</t>
  </si>
  <si>
    <t>O17116030002</t>
  </si>
  <si>
    <t>O17115880002</t>
  </si>
  <si>
    <t>O17115870002</t>
  </si>
  <si>
    <t>O17115770002</t>
  </si>
  <si>
    <t>O17115730002</t>
  </si>
  <si>
    <t>O17115500002</t>
  </si>
  <si>
    <t>O17115420002</t>
  </si>
  <si>
    <t>O17115340002</t>
  </si>
  <si>
    <t>O17116370002</t>
  </si>
  <si>
    <t>O17116420002</t>
  </si>
  <si>
    <t>O17115320002</t>
  </si>
  <si>
    <t>F0000462</t>
  </si>
  <si>
    <t>G09620450002</t>
  </si>
  <si>
    <t>G09620470002</t>
  </si>
  <si>
    <t>G09620490002</t>
  </si>
  <si>
    <t>G09620510002</t>
  </si>
  <si>
    <t>G09620550002</t>
  </si>
  <si>
    <t>G09620570002</t>
  </si>
  <si>
    <t>G09620590002</t>
  </si>
  <si>
    <t>G09622000002</t>
  </si>
  <si>
    <t>G09622020002</t>
  </si>
  <si>
    <t>G09622060002</t>
  </si>
  <si>
    <t>G09622080002</t>
  </si>
  <si>
    <t>Q10818330002</t>
  </si>
  <si>
    <t>O17120510002</t>
  </si>
  <si>
    <t>O17120520002</t>
  </si>
  <si>
    <t>O17120850002</t>
  </si>
  <si>
    <t>O17120890002</t>
  </si>
  <si>
    <t>B17118880002</t>
  </si>
  <si>
    <t>B17118980002</t>
  </si>
  <si>
    <t>O17119190002</t>
  </si>
  <si>
    <t>O17118730002</t>
  </si>
  <si>
    <t>O17118390002</t>
  </si>
  <si>
    <t>B17119370002</t>
  </si>
  <si>
    <t>F0000465</t>
  </si>
  <si>
    <t>G09632720002</t>
  </si>
  <si>
    <t>G09632760002</t>
  </si>
  <si>
    <t>G09632820002</t>
  </si>
  <si>
    <t>G09632840002</t>
  </si>
  <si>
    <t>G09638330004</t>
  </si>
  <si>
    <t>J03508250002</t>
  </si>
  <si>
    <t>Q10821540002</t>
  </si>
  <si>
    <t>G09639960002</t>
  </si>
  <si>
    <t>G09639900002</t>
  </si>
  <si>
    <t>G09639880002</t>
  </si>
  <si>
    <t>Q10823630002</t>
  </si>
  <si>
    <t>Q10823600002</t>
  </si>
  <si>
    <t>G09640110002</t>
  </si>
  <si>
    <t>G09640130002</t>
  </si>
  <si>
    <t>G09641440002</t>
  </si>
  <si>
    <t>G09641460002</t>
  </si>
  <si>
    <t>G09642420002</t>
  </si>
  <si>
    <t>O17122970002</t>
  </si>
  <si>
    <t>O17123010002</t>
  </si>
  <si>
    <t>O17123200002</t>
  </si>
  <si>
    <t>O17122760002</t>
  </si>
  <si>
    <t>O17122750002</t>
  </si>
  <si>
    <t>O17122740002</t>
  </si>
  <si>
    <t>O17122730002</t>
  </si>
  <si>
    <t>O17122710002</t>
  </si>
  <si>
    <t>O17122700002</t>
  </si>
  <si>
    <t>O17123780002</t>
  </si>
  <si>
    <t>O17123490002</t>
  </si>
  <si>
    <t>O17123440002</t>
  </si>
  <si>
    <t>B17123100002</t>
  </si>
  <si>
    <t>B17122800002</t>
  </si>
  <si>
    <t>B17122070002</t>
  </si>
  <si>
    <t>O17122660002</t>
  </si>
  <si>
    <t>O17122410002</t>
  </si>
  <si>
    <t>O17122160002</t>
  </si>
  <si>
    <t>O17122140002</t>
  </si>
  <si>
    <t>O17122120002</t>
  </si>
  <si>
    <t>O17122020002</t>
  </si>
  <si>
    <t>B17123170002</t>
  </si>
  <si>
    <t>B17123110002</t>
  </si>
  <si>
    <t>G09643080004</t>
  </si>
  <si>
    <t>G09643090004</t>
  </si>
  <si>
    <t>G09644750002</t>
  </si>
  <si>
    <t>G09644730002</t>
  </si>
  <si>
    <t>G09644650002</t>
  </si>
  <si>
    <t>G09644630002</t>
  </si>
  <si>
    <t>G09644610002</t>
  </si>
  <si>
    <t>F0000469</t>
  </si>
  <si>
    <t>S09471940001</t>
  </si>
  <si>
    <t>G09650780002</t>
  </si>
  <si>
    <t>G09650760002</t>
  </si>
  <si>
    <t>Q10827530002</t>
  </si>
  <si>
    <t>G09650770001</t>
  </si>
  <si>
    <t>S09472060001</t>
  </si>
  <si>
    <t>G09652040002</t>
  </si>
  <si>
    <t>Q10827740002</t>
  </si>
  <si>
    <t>G09653920002</t>
  </si>
  <si>
    <t>G09653990002</t>
  </si>
  <si>
    <t>G09654010002</t>
  </si>
  <si>
    <t>G09654050002</t>
  </si>
  <si>
    <t>G09654800002</t>
  </si>
  <si>
    <t>G09654830002</t>
  </si>
  <si>
    <t>S09472510001</t>
  </si>
  <si>
    <t>S09472510003</t>
  </si>
  <si>
    <t>O17127060002</t>
  </si>
  <si>
    <t>O17127040002</t>
  </si>
  <si>
    <t>O17128250002</t>
  </si>
  <si>
    <t>O17128930002</t>
  </si>
  <si>
    <t>B17126230002</t>
  </si>
  <si>
    <t>B17126440002</t>
  </si>
  <si>
    <t>B17126780002</t>
  </si>
  <si>
    <t>O17126600002</t>
  </si>
  <si>
    <t>O17126300002</t>
  </si>
  <si>
    <t>O17126130002</t>
  </si>
  <si>
    <t>G09655400003</t>
  </si>
  <si>
    <t>G09655390003</t>
  </si>
  <si>
    <t>F0000472</t>
  </si>
  <si>
    <t>G09659890002</t>
  </si>
  <si>
    <t>G09659910002</t>
  </si>
  <si>
    <t>G09659950002</t>
  </si>
  <si>
    <t>G09659970002</t>
  </si>
  <si>
    <t>G09663210002</t>
  </si>
  <si>
    <t>G09663170002</t>
  </si>
  <si>
    <t>G09663150002</t>
  </si>
  <si>
    <t>G09663130002</t>
  </si>
  <si>
    <t>G09663190002</t>
  </si>
  <si>
    <t>G09664490002</t>
  </si>
  <si>
    <t>G09666430002</t>
  </si>
  <si>
    <t>G09666410002</t>
  </si>
  <si>
    <t>G09666390002</t>
  </si>
  <si>
    <t>S09473130002</t>
  </si>
  <si>
    <t>O17132130002</t>
  </si>
  <si>
    <t>O17132260002</t>
  </si>
  <si>
    <t>O17131640002</t>
  </si>
  <si>
    <t>O17131600002</t>
  </si>
  <si>
    <t>O17131580002</t>
  </si>
  <si>
    <t>O17131210002</t>
  </si>
  <si>
    <t>O17130920002</t>
  </si>
  <si>
    <t>O17133450002</t>
  </si>
  <si>
    <t>O17132690002</t>
  </si>
  <si>
    <t>B17131300002</t>
  </si>
  <si>
    <t>B17130940002</t>
  </si>
  <si>
    <t>B17130930002</t>
  </si>
  <si>
    <t>B17130730002</t>
  </si>
  <si>
    <t>B17130660002</t>
  </si>
  <si>
    <t>B17130620002</t>
  </si>
  <si>
    <t>B17130600002</t>
  </si>
  <si>
    <t>B17130560002</t>
  </si>
  <si>
    <t>O17130350002</t>
  </si>
  <si>
    <t>B17131440002</t>
  </si>
  <si>
    <t>B17131860002</t>
  </si>
  <si>
    <t>G09674030002</t>
  </si>
  <si>
    <t>Q10838050002</t>
  </si>
  <si>
    <t>Q10838100002</t>
  </si>
  <si>
    <t>O17135950002</t>
  </si>
  <si>
    <t>O17135890002</t>
  </si>
  <si>
    <t>O17135880002</t>
  </si>
  <si>
    <t>O17135790002</t>
  </si>
  <si>
    <t>O17135530002</t>
  </si>
  <si>
    <t>O17135460002</t>
  </si>
  <si>
    <t>O17135420002</t>
  </si>
  <si>
    <t>O17135220002</t>
  </si>
  <si>
    <t>O17135200002</t>
  </si>
  <si>
    <t>O17136310002</t>
  </si>
  <si>
    <t>O17136320002</t>
  </si>
  <si>
    <t>O17136350002</t>
  </si>
  <si>
    <t>B17135250002</t>
  </si>
  <si>
    <t>B17135680002</t>
  </si>
  <si>
    <t>B17135720002</t>
  </si>
  <si>
    <t>O17135190002</t>
  </si>
  <si>
    <t>O17135180002</t>
  </si>
  <si>
    <t>O17135170002</t>
  </si>
  <si>
    <t>O17135140002</t>
  </si>
  <si>
    <t>O17135130002</t>
  </si>
  <si>
    <t>O17135090002</t>
  </si>
  <si>
    <t>O17135020002</t>
  </si>
  <si>
    <t>O17135010002</t>
  </si>
  <si>
    <t>O17134990002</t>
  </si>
  <si>
    <t>O17134980002</t>
  </si>
  <si>
    <t>B17135860002</t>
  </si>
  <si>
    <t>G09685660002</t>
  </si>
  <si>
    <t>G09685750002</t>
  </si>
  <si>
    <t>G09685780002</t>
  </si>
  <si>
    <t>G09685800002</t>
  </si>
  <si>
    <t>G09690850002</t>
  </si>
  <si>
    <t>G09690870002</t>
  </si>
  <si>
    <t>G09690890002</t>
  </si>
  <si>
    <t>G09690910002</t>
  </si>
  <si>
    <t>G09690930002</t>
  </si>
  <si>
    <t>O17140240002</t>
  </si>
  <si>
    <t>O17139840002</t>
  </si>
  <si>
    <t>O17141380002</t>
  </si>
  <si>
    <t>O17140380002</t>
  </si>
  <si>
    <t>O17138950002</t>
  </si>
  <si>
    <t>B17139530002</t>
  </si>
  <si>
    <t>B17139920002</t>
  </si>
  <si>
    <t>O17138600002</t>
  </si>
  <si>
    <t>O17138640002</t>
  </si>
  <si>
    <t>Q10845370002</t>
  </si>
  <si>
    <t>F0000477</t>
  </si>
  <si>
    <t>G09701220002</t>
  </si>
  <si>
    <t>G09704010002</t>
  </si>
  <si>
    <t>Q10848180002</t>
  </si>
  <si>
    <t>G09701260003</t>
  </si>
  <si>
    <t>O17143780002</t>
  </si>
  <si>
    <t>O17143760002</t>
  </si>
  <si>
    <t>O17143080002</t>
  </si>
  <si>
    <t>O17143000002</t>
  </si>
  <si>
    <t>O17142790002</t>
  </si>
  <si>
    <t>O17142580002</t>
  </si>
  <si>
    <t>O17142570002</t>
  </si>
  <si>
    <t>O17145030002</t>
  </si>
  <si>
    <t>O17144420002</t>
  </si>
  <si>
    <t>O17143810002</t>
  </si>
  <si>
    <t>O17143800002</t>
  </si>
  <si>
    <t>B17142720002</t>
  </si>
  <si>
    <t>B17142990002</t>
  </si>
  <si>
    <t>B17143610002</t>
  </si>
  <si>
    <t>B17143330002</t>
  </si>
  <si>
    <t>B17143180002</t>
  </si>
  <si>
    <t>B17143030002</t>
  </si>
  <si>
    <t>F0000480</t>
  </si>
  <si>
    <t>G09707080002</t>
  </si>
  <si>
    <t>G09707100002</t>
  </si>
  <si>
    <t>G09707140002</t>
  </si>
  <si>
    <t>G09707160002</t>
  </si>
  <si>
    <t>G09707180002</t>
  </si>
  <si>
    <t>G09707200002</t>
  </si>
  <si>
    <t>G09708490002</t>
  </si>
  <si>
    <t>G09708510002</t>
  </si>
  <si>
    <t>G09714790002</t>
  </si>
  <si>
    <t>G09714820002</t>
  </si>
  <si>
    <t>Q10854130002</t>
  </si>
  <si>
    <t>O17147920002</t>
  </si>
  <si>
    <t>O17147770002</t>
  </si>
  <si>
    <t>O17147470002</t>
  </si>
  <si>
    <t>O17147420002</t>
  </si>
  <si>
    <t>O17148080002</t>
  </si>
  <si>
    <t>O17148280002</t>
  </si>
  <si>
    <t>O17148340002</t>
  </si>
  <si>
    <t>O17148620002</t>
  </si>
  <si>
    <t>B17146730002</t>
  </si>
  <si>
    <t>B17147050002</t>
  </si>
  <si>
    <t>B17147190002</t>
  </si>
  <si>
    <t>O17146790002</t>
  </si>
  <si>
    <t>O17146460002</t>
  </si>
  <si>
    <t>B17147670002</t>
  </si>
  <si>
    <t>B17147560002</t>
  </si>
  <si>
    <t>B17147530002</t>
  </si>
  <si>
    <t>Q10855590002</t>
  </si>
  <si>
    <t>S09476210002</t>
  </si>
  <si>
    <t>G09722160002</t>
  </si>
  <si>
    <t>S09476210003</t>
  </si>
  <si>
    <t>Q10858280002</t>
  </si>
  <si>
    <t>G09726820003</t>
  </si>
  <si>
    <t>O17151730002</t>
  </si>
  <si>
    <t>O17151720002</t>
  </si>
  <si>
    <t>O17151680002</t>
  </si>
  <si>
    <t>O17151490002</t>
  </si>
  <si>
    <t>O17151120002</t>
  </si>
  <si>
    <t>O17151100002</t>
  </si>
  <si>
    <t>O17151740002</t>
  </si>
  <si>
    <t>O17151780002</t>
  </si>
  <si>
    <t>O17152440002</t>
  </si>
  <si>
    <t>O17152720002</t>
  </si>
  <si>
    <t>B17150390002</t>
  </si>
  <si>
    <t>B17150660002</t>
  </si>
  <si>
    <t>B17150670002</t>
  </si>
  <si>
    <t>B17150680002</t>
  </si>
  <si>
    <t>B17150700002</t>
  </si>
  <si>
    <t>O17151090002</t>
  </si>
  <si>
    <t>O17151080002</t>
  </si>
  <si>
    <t>O17151070002</t>
  </si>
  <si>
    <t>O17150800002</t>
  </si>
  <si>
    <t>F0000492</t>
  </si>
  <si>
    <t>S09477500001</t>
  </si>
  <si>
    <t>S09477380001</t>
  </si>
  <si>
    <t>S09477510001</t>
  </si>
  <si>
    <t>S09477520001</t>
  </si>
  <si>
    <t>O17155540002</t>
  </si>
  <si>
    <t>O17155360002</t>
  </si>
  <si>
    <t>O17155190002</t>
  </si>
  <si>
    <t>O17155150002</t>
  </si>
  <si>
    <t>O17155140002</t>
  </si>
  <si>
    <t>O17155550002</t>
  </si>
  <si>
    <t>O17155680002</t>
  </si>
  <si>
    <t>O17155710002</t>
  </si>
  <si>
    <t>O17155860002</t>
  </si>
  <si>
    <t>B17154450002</t>
  </si>
  <si>
    <t>O17154550002</t>
  </si>
  <si>
    <t>F0000495</t>
  </si>
  <si>
    <t>F0000501</t>
  </si>
  <si>
    <t>Q10870270002</t>
  </si>
  <si>
    <t>S09479740001</t>
  </si>
  <si>
    <t>S09479740003</t>
  </si>
  <si>
    <t>S09479790003</t>
  </si>
  <si>
    <t>O17158380002</t>
  </si>
  <si>
    <t>O17159350002</t>
  </si>
  <si>
    <t>O17158320002</t>
  </si>
  <si>
    <t>O17158280002</t>
  </si>
  <si>
    <t>O17160360002</t>
  </si>
  <si>
    <t>O17160210002</t>
  </si>
  <si>
    <t>O17159850002</t>
  </si>
  <si>
    <t>O17159690002</t>
  </si>
  <si>
    <t>B17159120002</t>
  </si>
  <si>
    <t>B17159110002</t>
  </si>
  <si>
    <t>B17159100002</t>
  </si>
  <si>
    <t>B17159090002</t>
  </si>
  <si>
    <t>B17159070002</t>
  </si>
  <si>
    <t>B17158690002</t>
  </si>
  <si>
    <t>B17159170002</t>
  </si>
  <si>
    <t>G09752450003</t>
  </si>
  <si>
    <t>G09754210003</t>
  </si>
  <si>
    <t>G09760030002</t>
  </si>
  <si>
    <t>G09762500002</t>
  </si>
  <si>
    <t>Q10873660002</t>
  </si>
  <si>
    <t>Q10875280002</t>
  </si>
  <si>
    <t>S09481410005</t>
  </si>
  <si>
    <t>O17163430002</t>
  </si>
  <si>
    <t>O17163500002</t>
  </si>
  <si>
    <t>O17163540002</t>
  </si>
  <si>
    <t>O17163650002</t>
  </si>
  <si>
    <t>O17163670002</t>
  </si>
  <si>
    <t>O17163730002</t>
  </si>
  <si>
    <t>O17163780002</t>
  </si>
  <si>
    <t>O17163290002</t>
  </si>
  <si>
    <t>O17163270002</t>
  </si>
  <si>
    <t>O17163240002</t>
  </si>
  <si>
    <t>O17163170002</t>
  </si>
  <si>
    <t>O17163100002</t>
  </si>
  <si>
    <t>O17163040002</t>
  </si>
  <si>
    <t>O17162840002</t>
  </si>
  <si>
    <t>O17164980002</t>
  </si>
  <si>
    <t>O17164720002</t>
  </si>
  <si>
    <t>O17164510002</t>
  </si>
  <si>
    <t>O17164460002</t>
  </si>
  <si>
    <t>O17164230002</t>
  </si>
  <si>
    <t>B17163050002</t>
  </si>
  <si>
    <t>B17163030002</t>
  </si>
  <si>
    <t>B17162720002</t>
  </si>
  <si>
    <t>B17162580002</t>
  </si>
  <si>
    <t>B17162530002</t>
  </si>
  <si>
    <t>B17162490002</t>
  </si>
  <si>
    <t>B17162450002</t>
  </si>
  <si>
    <t>B17162430002</t>
  </si>
  <si>
    <t>O17162460002</t>
  </si>
  <si>
    <t>B17163470002</t>
  </si>
  <si>
    <t>B17163440002</t>
  </si>
  <si>
    <t>B17163070002</t>
  </si>
  <si>
    <t>B17163080002</t>
  </si>
  <si>
    <t>B17163090002</t>
  </si>
  <si>
    <t>B17163110002</t>
  </si>
  <si>
    <t>T03925150001</t>
  </si>
  <si>
    <t>T03925170001</t>
  </si>
  <si>
    <t>T03925190001</t>
  </si>
  <si>
    <t>T03925210001</t>
  </si>
  <si>
    <t>T03925230001</t>
  </si>
  <si>
    <t>T03925250001</t>
  </si>
  <si>
    <t>T03925270001</t>
  </si>
  <si>
    <t>T03925290001</t>
  </si>
  <si>
    <t>T03925310001</t>
  </si>
  <si>
    <t>T03925330001</t>
  </si>
  <si>
    <t>T03925350001</t>
  </si>
  <si>
    <t>T03925370001</t>
  </si>
  <si>
    <t>T03925390001</t>
  </si>
  <si>
    <t>T03925410001</t>
  </si>
  <si>
    <t>T03925430001</t>
  </si>
  <si>
    <t>T03925450001</t>
  </si>
  <si>
    <t>T03925470001</t>
  </si>
  <si>
    <t>T03925490001</t>
  </si>
  <si>
    <t>T03925510001</t>
  </si>
  <si>
    <t>T03925530001</t>
  </si>
  <si>
    <t>T03925550001</t>
  </si>
  <si>
    <t>T03925570001</t>
  </si>
  <si>
    <t>T03925590001</t>
  </si>
  <si>
    <t>T03925610001</t>
  </si>
  <si>
    <t>T03925630001</t>
  </si>
  <si>
    <t>T03925650001</t>
  </si>
  <si>
    <t>T03925670001</t>
  </si>
  <si>
    <t>T03925690001</t>
  </si>
  <si>
    <t>T03925710001</t>
  </si>
  <si>
    <t>T03925730001</t>
  </si>
  <si>
    <t>T03925750001</t>
  </si>
  <si>
    <t>T03925770001</t>
  </si>
  <si>
    <t>T03925790001</t>
  </si>
  <si>
    <t>T03925810001</t>
  </si>
  <si>
    <t>T03925830001</t>
  </si>
  <si>
    <t>T03925850001</t>
  </si>
  <si>
    <t>T03925870001</t>
  </si>
  <si>
    <t>T03925890001</t>
  </si>
  <si>
    <t>T03925910001</t>
  </si>
  <si>
    <t>T03925930001</t>
  </si>
  <si>
    <t>T03925950001</t>
  </si>
  <si>
    <t>T03925970001</t>
  </si>
  <si>
    <t>T03925990001</t>
  </si>
  <si>
    <t>T03926010001</t>
  </si>
  <si>
    <t>T03926030001</t>
  </si>
  <si>
    <t>T03926050001</t>
  </si>
  <si>
    <t>T03926070001</t>
  </si>
  <si>
    <t>T03926090001</t>
  </si>
  <si>
    <t>T03926110001</t>
  </si>
  <si>
    <t>T03926130001</t>
  </si>
  <si>
    <t>T03926150001</t>
  </si>
  <si>
    <t>T03926170001</t>
  </si>
  <si>
    <t>T03926190001</t>
  </si>
  <si>
    <t>T03926210001</t>
  </si>
  <si>
    <t>T03926230001</t>
  </si>
  <si>
    <t>T03926260001</t>
  </si>
  <si>
    <t>T03926280001</t>
  </si>
  <si>
    <t>T03926300001</t>
  </si>
  <si>
    <t>T03926320001</t>
  </si>
  <si>
    <t>T03926340001</t>
  </si>
  <si>
    <t>T03926360001</t>
  </si>
  <si>
    <t>T03926380001</t>
  </si>
  <si>
    <t>T03926400001</t>
  </si>
  <si>
    <t>T03926420001</t>
  </si>
  <si>
    <t>T03926440001</t>
  </si>
  <si>
    <t>T03926460001</t>
  </si>
  <si>
    <t>T03926480001</t>
  </si>
  <si>
    <t>T03926500001</t>
  </si>
  <si>
    <t>T03926520001</t>
  </si>
  <si>
    <t>T03926540001</t>
  </si>
  <si>
    <t>T03926560001</t>
  </si>
  <si>
    <t>T03926580001</t>
  </si>
  <si>
    <t>T03926600001</t>
  </si>
  <si>
    <t>T03926620001</t>
  </si>
  <si>
    <t>T03926640001</t>
  </si>
  <si>
    <t>T03926660001</t>
  </si>
  <si>
    <t>T03926680001</t>
  </si>
  <si>
    <t>T03926700001</t>
  </si>
  <si>
    <t>T03926720001</t>
  </si>
  <si>
    <t>T03926740001</t>
  </si>
  <si>
    <t>T03926760001</t>
  </si>
  <si>
    <t>T03926780001</t>
  </si>
  <si>
    <t>T03926800001</t>
  </si>
  <si>
    <t>T03926820001</t>
  </si>
  <si>
    <t>T03926840001</t>
  </si>
  <si>
    <t>T03926860001</t>
  </si>
  <si>
    <t>T03926880001</t>
  </si>
  <si>
    <t>T03926900001</t>
  </si>
  <si>
    <t>T03926920001</t>
  </si>
  <si>
    <t>T03926940001</t>
  </si>
  <si>
    <t>T03926960001</t>
  </si>
  <si>
    <t>T03926980001</t>
  </si>
  <si>
    <t>T03927000001</t>
  </si>
  <si>
    <t>T03927020001</t>
  </si>
  <si>
    <t>T03927040001</t>
  </si>
  <si>
    <t>T03927060001</t>
  </si>
  <si>
    <t>T03927080001</t>
  </si>
  <si>
    <t>T03927100001</t>
  </si>
  <si>
    <t>T03927120001</t>
  </si>
  <si>
    <t>T03927140001</t>
  </si>
  <si>
    <t>T03927160001</t>
  </si>
  <si>
    <t>T03927180001</t>
  </si>
  <si>
    <t>T03927200001</t>
  </si>
  <si>
    <t>T03927220001</t>
  </si>
  <si>
    <t>T03927240001</t>
  </si>
  <si>
    <t>G09771770002</t>
  </si>
  <si>
    <t>G09771790002</t>
  </si>
  <si>
    <t>G09771810002</t>
  </si>
  <si>
    <t>G09771830002</t>
  </si>
  <si>
    <t>G09776020002</t>
  </si>
  <si>
    <t>S09483010004</t>
  </si>
  <si>
    <t>00099021001 DEPOSITO DE EFECTIVO, DEPOSITANTE: GOBIERNO AUTONOMO MUNICIPAL DE LICOMA, CONCEPTO: DEVOLUCION DE SALDOS NO EJECUTADOS:MEJORAMIENTO DE LA PRODUCCION APICOLA, CUENTA DE DEPOSITO: CUENTA UNICA DEL TESORO</t>
  </si>
  <si>
    <t>00099021001 DEPOSITO DE EFECTIVO, DEPOSITANTE: GOBIERNO AUTONOMO MUNICIPAL DE TIRAQUE, CONCEPTO: DEVOLUCION DE SALDOS NO EJECUTADOS DEL PROYECTO: CONSTRUCCION SISTEMA DE RIEGO PAICO MAYU ALTO, CUENTA DE DEPOSITO: CUENTA UNICA DEL TESORO</t>
  </si>
  <si>
    <t>00099021001 DEPOSITO DE EFECTIVO, DEPOSITANTE: JANETTE MEDRANO RODRIGUEZ, CONCEPTO: PAGO PARCIAL SENASIR, CUENTA DE DEPOSITO: CUENTA UNICA DEL TESORO</t>
  </si>
  <si>
    <t>00099021001 DEPOSITO DE EFECTIVO, DEPOSITANTE: SESAI QUISPE ARGANDOÑA, CONCEPTO: DEVOLUCION DE AGUINALDO, CUENTA DE DEPOSITO: CUENTA UNICA DEL TESORO</t>
  </si>
  <si>
    <t>00212082001 DEPOSITO DE EFECTIVO, DEPOSITANTE: LILIAN LIZET CANAVIRI POCOACA INRA-LA PAZ, CONCEPTO: DEVOLUCION DE VIATICOS, CUENTA DE DEPOSITO: CUENTA UNICA DEL TESORO</t>
  </si>
  <si>
    <t>00099021001 DEPOSITO DE EFECTIVO, DEPOSITANTE: EDSON WALDO PEÑALOZA PINTO, CONCEPTO: DEVOLUCION POR RETENCION IMPOSITIVA, CUENTA DE DEPOSITO: CUENTA UNICA DEL TESORO</t>
  </si>
  <si>
    <t>00593012001 DEP.DE CHEQ.AJENOS,RET.DE CAM.,CONCEPTO: VENTA DE INSUMOS,DEP.: EMPRESA ESTATAL YACANA , PROCEDENCIA: BANCO UNION S.A., CHEQUE: 296, FECHA DE EMISION:31/01/2019</t>
  </si>
  <si>
    <t>00099021001 DEP.DE CHEQ.AJENOS,RET.DE CAM.,CONCEPTO: DEVOLUCION DE SALDOS NO EJECUTADOS DEL PROYECTO FORTALECIMIENTO DE CAFETALES EN EL MUNICIPIO CAJUATA,DEP.: GOBIERNO AUTONOMO MUNICIPAL DE CAJUATA</t>
  </si>
  <si>
    <t>00099021001 DEP.DE CHEQ.AJENOS,RET.DE CAM.,CONCEPTO: DEV DE RECURSOS POR EXTRAVIO DE CREDENCIAL (OSCAR ORTIZ),DEP.: CAMARA DE SENADORES , PROCEDENCIA: BANCO UNION S.A., CHEQUE: 7250, FECHA DE EMISION:01/02/2019</t>
  </si>
  <si>
    <t>00099021001 DEPOSITO DE EFECTIVO, DEPOSITANTE: JULIETA TAMEZ GUARDIA, CONCEPTO: DOBLE PERCEPCION, CUENTA DE DEPOSITO: CUENTA UNICA DEL TESORO</t>
  </si>
  <si>
    <t>00099021001 DEPOSITO DE EFECTIVO, DEPOSITANTE: DANITZA PRIETO RIVERO, CONCEPTO: DEVOLUCION DE GASOLINA, CUENTA DE DEPOSITO: CUENTA UNICA DEL TESORO</t>
  </si>
  <si>
    <t>00099021001 DEPOSITO DE EFECTIVO, DEPOSITANTE: DANIEL POZO GUZMAN, CONCEPTO: REVERSION PREV 1643, CUENTA DE DEPOSITO: CUENTA UNICA DEL TESORO</t>
  </si>
  <si>
    <t>00099021001 DEPOSITO DE EFECTIVO, DEPOSITANTE: DANIEL POZO GUZMAN, CONCEPTO: REVERSION PREV 1516, CUENTA DE DEPOSITO: CUENTA UNICA DEL TESORO</t>
  </si>
  <si>
    <t>00099021001 DEPOSITO DE EFECTIVO, DEPOSITANTE: MAXIMA CHOQUE CHAMBI CI 308861LP, CONCEPTO: DEVOLUCION COBRO INDEBIDO, CUENTA DE DEPOSITO: CUENTA UNICA DEL TESORO</t>
  </si>
  <si>
    <t>00099021001 DEPOSITO DE EFECTIVO, DEPOSITANTE: VICENTE CHOQUE CALLISAYA, CONCEPTO: DEVOLUCION DEL COBRO DE PAGO UNICO, CUENTA DE DEPOSITO: CUENTA UNICA DEL TESORO</t>
  </si>
  <si>
    <t>A:00099021001 TRANSFERENCIA DE RECUPERACIONES SEGÚN NOTA GEF-LIN-MCM-0047-NOT/19 PARA PAGO DE CAPITAL E INTERESES DE ACUERDO A CONTRATO DE FIDEICOMISO “ACCESOS SEGUROS VIVIR BIEN” CORRESPONDIENTE AL GAM SANTA CRUZ</t>
  </si>
  <si>
    <t>A:00099021001 TRANSFERENCIA DE RECUPERACIONES SEGÚN NOTA GEF-LIN-MCM-0047-NOT/19 PARA PAGO DE CAPITAL E INTERESES DE ACUERDO A CONTRATO DE FIDEICOMISO “ACCESOS SEGUROS VIVIR BIEN” CORRESPONDIENTE AL GAM COBIJA</t>
  </si>
  <si>
    <t>A:00099021001 TRANSFERENCIA DE RECUPERACIONES SEGÚN NOTA GEF-LIN-MCM-0047-NOT/19 PARA PAGO DE CAPITAL E INTERESES DE ACUERDO A CONTRATO DE FIDEICOMISO “ACCESOS SEGUROS VIVIR BIEN” CORRESPONDIENTE AL GAD COCHABAMBA.</t>
  </si>
  <si>
    <t>A:00099021001 TRANSFERENCIA DE RECUPERACIONES SEGÚN NOTA GEF-LIN-MCM-0047-NOT/19 PARA PAGO DE CAPITAL E INTERESES DE ACUERDO A CONTRATO DE FIDEICOMISO “ACCESOS SEGUROS VIVIR BIEN” CORRESPONDIENTE AL GAD CHUQUISACA.</t>
  </si>
  <si>
    <t>A:00099021001 TRANSFERENCIA DE RECUPERACIONES SEGÚN NOTA GEF-LIN-MCM-0047-NOT/19 PARA PAGO DE CAPITAL E INTERESES DE ACUERDO A CONTRATO DE FIDEICOMISO “ACCESOS SEGUROS VIVIR BIEN” CORRESPONDIENTE AL GAD PANDO.</t>
  </si>
  <si>
    <t>De: 00099021001 Transferencia de recursos al GAM de Bella Flor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</si>
  <si>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Trigal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</si>
  <si>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Exaltación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</si>
  <si>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Aucapata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</si>
  <si>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Palca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</si>
  <si>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Machareti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</si>
  <si>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Bolpebra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</si>
  <si>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Mapiri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</si>
  <si>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Caquiaviri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</si>
  <si>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Corocoro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</si>
  <si>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Andrés de Machaca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</si>
  <si>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Vallegrande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</si>
  <si>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Porvenir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</si>
  <si>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Cobija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</si>
  <si>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Calacoto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</si>
  <si>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Villa Charcas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</si>
  <si>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Paz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</si>
  <si>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Teoponte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</si>
  <si>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Pocoata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</si>
  <si>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Gutiérrez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</si>
  <si>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Culpina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</si>
  <si>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Santiago de Machaca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</si>
  <si>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Baures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</si>
  <si>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de Huacaya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</si>
  <si>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Tacobamba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</si>
  <si>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Vaca Guzmán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</si>
  <si>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Curahuara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</si>
  <si>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Boyuibe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</si>
  <si>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Tito Yupanqui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</si>
  <si>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Ravelo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</si>
  <si>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Las Carreras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</si>
  <si>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Choro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</si>
  <si>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Shinahota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</si>
  <si>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Ayata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</si>
  <si>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Colquechaca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</si>
  <si>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Huacaraje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</si>
  <si>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Chuma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</si>
  <si>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Caracollo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</si>
  <si>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Papel Pampa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</si>
  <si>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Ocurí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</si>
  <si>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Camiri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</si>
  <si>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Chacarilla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</si>
  <si>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Oruro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</si>
  <si>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Alcalá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</si>
  <si>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Pedro de Quemes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</si>
  <si>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Combaya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</si>
  <si>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Lucas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</si>
  <si>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Vila Vila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</si>
  <si>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Tipuani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</si>
  <si>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Villa Serrano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</si>
  <si>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Bolívar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</si>
  <si>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Chayanta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</si>
  <si>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Yocalla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</si>
  <si>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Cuevo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</si>
  <si>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Lagunillas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</si>
  <si>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Incahuasi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</si>
  <si>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Loreto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</si>
  <si>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General Juan José Perez (Charazani)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</si>
  <si>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Coripata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</si>
  <si>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Cabezas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</si>
  <si>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Tacacoma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</si>
  <si>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Llallagua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</si>
  <si>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Tacopaya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</si>
  <si>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Mizque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</si>
  <si>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Camargo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</si>
  <si>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Alalay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</si>
  <si>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Tinguipaya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</si>
  <si>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Uncía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</si>
  <si>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Ignacio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</si>
  <si>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Copacabana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</si>
  <si>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Acasio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</si>
  <si>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Buenaventura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</si>
  <si>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Guanay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</si>
  <si>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Camataqui (Villa Abecia)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</si>
  <si>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Coroico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</si>
  <si>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Joaquín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</si>
  <si>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Potosí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</si>
  <si>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Betanzos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</si>
  <si>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Yamparaéz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</si>
  <si>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Quiabaya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</si>
  <si>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Arque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</si>
  <si>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Curva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</si>
  <si>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Arampampa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</si>
  <si>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Tiraque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</si>
  <si>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Ana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</si>
  <si>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Entre Rios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</si>
  <si>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del Sara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</si>
  <si>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Urmiri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</si>
  <si>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Soracachi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</si>
  <si>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Magdalena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</si>
  <si>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Vacas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</si>
  <si>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Ixiamas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</si>
  <si>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Santa Rosa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</si>
  <si>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San Pedro de Tiquina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</si>
  <si>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Puerto Perez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</si>
  <si>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Chaqui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</si>
  <si>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Huayllamarca (Santiago de Huayllamarca)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</si>
  <si>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Andrés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</si>
  <si>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Tarabuco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</si>
  <si>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Zudañez (Tacopaya)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</si>
  <si>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Colcha "K" (Villa Martin)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</si>
  <si>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Atocha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</si>
  <si>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Patacamaya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</si>
  <si>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Rafael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</si>
  <si>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Buena Vista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</si>
  <si>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Tupiza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</si>
  <si>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Colquencha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</si>
  <si>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Miguel de Velasco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</si>
  <si>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Ayo Ayo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</si>
  <si>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Achacachi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</si>
  <si>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Monteagudo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</si>
  <si>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Andamarca (Santiago de Andamarca)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</si>
  <si>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Uyuni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</si>
  <si>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Caripuyo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</si>
  <si>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La Rivera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</si>
  <si>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Colquiri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</si>
  <si>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Pocona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</si>
  <si>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Toledo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</si>
  <si>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Tomave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</si>
  <si>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Cajuata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</si>
  <si>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Roboré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</si>
  <si>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Sopachuy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</si>
  <si>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Ancoraimes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</si>
  <si>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Sacaca (Villa de Sacaca)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</si>
  <si>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Pampa Aullagas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</si>
  <si>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Esmeralda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</si>
  <si>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Pablo de Huacareta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</si>
  <si>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Quime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</si>
  <si>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Villa Libertad Licoma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</si>
  <si>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Tomina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</si>
  <si>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Villarroel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</si>
  <si>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José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</si>
  <si>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Caiza "D"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</si>
  <si>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Escara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</si>
  <si>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Portachuelo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</si>
  <si>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Inquisivi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</si>
  <si>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Salinas de G. Mendoza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</si>
  <si>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Antonio de Esmoruco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</si>
  <si>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Coipasa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</si>
  <si>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Padilla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</si>
  <si>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El Villar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</si>
  <si>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Huachacalla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</si>
  <si>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Batallas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</si>
  <si>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Turco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</si>
  <si>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Belén de Andamarca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</si>
  <si>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Icla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</si>
  <si>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Puerto Rurrenabaque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</si>
  <si>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Yapacaní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</si>
  <si>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Ichoca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</si>
  <si>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Toco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</si>
  <si>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Porco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</si>
  <si>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Mojinete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</si>
  <si>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Puna (Villa Talavera)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</si>
  <si>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Collana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</si>
  <si>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Sorata para el pago del Bono de Discapacidad, en el marco de la Ley Nº977 de fecha 26 de septiembre de 2017, DS N°3437 de 20 de diciembre de 2017 y Resolución Ministerial Nº010 de fecha 10 de enero de 2018, primer desembolso de la gestión 2019.</t>
  </si>
  <si>
    <t>De: 00099021001 Transferencia de recursos al GAM de San Pablo de Lípez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</si>
  <si>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Pailón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</si>
  <si>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Villa Mojocoya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</si>
  <si>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Arani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</si>
  <si>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Carlos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</si>
  <si>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San Borja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</si>
  <si>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Choquecota para el pago del Bono de Discapacidad, en el marco de la Ley N°977 de fecha 26 de septiembre de 2017, DS N°3437 de 20 diciembre de 2017 y la Resolución Ministerial N°010 de fecha 10 de enero de 2018, correspondiente al primer desembolso de la gestión 2019.</t>
  </si>
  <si>
    <t>TRANSFERENCIA DE FONDOS A SOLICITUD DE YACIMIENTOS PETROLIFEROS FISCALES BOLIVIANOS SEGUN SOLICITUD YPFB-0023-2019 REF: PAGO A YPFB TRANSPORTE SA DIC 2018 POR SERV TRANS GN LINEA 12 LIB. 00513012007 YPFB - RECURSOS NACIONALIZACIÓN POR DIFERENCIAL CAMBIARIO</t>
  </si>
  <si>
    <t>PAGO PRÉSTAMO IDA 2134-BO VCTO. 01-02-2019 POR CUENTA DE BANCO DE DESARROLLO , VALOR 01-02-2019 CAPITAL BS 524.823,23 INTERESES BS 120.709,36 LIBRETA N 00099021001 TGN RECURSOS ORDINARIOS (3987) ALIVIO MDRI</t>
  </si>
  <si>
    <t>NUMERO DE LIBRETA CUT: 00099021001 OPERACIÓN E75 TRANSFERENCIA DE LA CUENTA FISCAL BUN A LA CUT EN MN TRANSF.FDOS.A SOLICITUD DEL G.A.M. ALIQUILE SG.NOTA CITE/GAMA/64/2019 A CTA.3987 CUT LBRTA.00099021001</t>
  </si>
  <si>
    <t>||TRANSFERENCIA DE FONDOS S/G. FORMULARIO CITE: BUN/CF052/19 DE LA FECHA.(HRE-TSO-485), DEVOLUCION FONDOS DE SALDOS NO EJECUTADOS EN LA GESTION/2018 PROYECTO FORESTACIÓN DE LOS RIOS APORTANTES EL BELLO Y URMA JAWIRA-GAM SANTIAGO DE HUATA. A SOLICITUD GOB.AUT.MCPAL.SANTIAGO DE HUATA, LIBRETA N°00990201101 RECURSOS ORDINARIOS; BUN.</t>
  </si>
  <si>
    <t>00099021001 DEPOSITO DE EFECTIVO, DEPOSITANTE: AIDA LUZ MORALES VDA. DE ROSSO, CONCEPTO: CONVENIO DE PAGO, CUENTA DE DEPOSITO: CUENTA UNICA DEL TESORO</t>
  </si>
  <si>
    <t>00099021001 DEPOSITO DE EFECTIVO, DEPOSITANTE: VICTOR HUGO NOGALES DORADO, CONCEPTO: REVERSION TGN RECURSOS NO EJECUTADOS PLAN ELECCIONES PRIMARIAS 2019, CUENTA DE DEPOSITO: CUENTA UNICA DEL TESORO</t>
  </si>
  <si>
    <t>00099021001 DEPOSITO DE EFECTIVO, DEPOSITANTE: GUIDO CRESPO, CONCEPTO: DEVOLUCION PRA, CUENTA DE DEPOSITO: CUENTA UNICA DEL TESORO</t>
  </si>
  <si>
    <t>00099021001 DEPOSITO DE EFECTIVO, DEPOSITANTE: ALVARO M.A. CABA OLIVAREZ CI 2377522LP, CONCEPTO: CITE:  MEFP/VTCP/DGPOT/UAIS-CPJ/N°030/2016 REGULARIZACION NOVIEMBRE DICIEMBRE 2018, CUENTA DE DEPOSITO: CUENTA UNICA DEL TESORO</t>
  </si>
  <si>
    <t>00099021001 DEPOSITO DE EFECTIVO, DEPOSITANTE: CAJA DE SALUD CORDES, CONCEPTO: DEVOLUCION AL COBRO EN DEMASIA POR INTERESES Y MULTAS A MINISTERIO DE ENERGIAS, CUENTA DE DEPOSITO: CUENTA UNICA DEL TESORO</t>
  </si>
  <si>
    <t>00287102001 DEPOSITO DE EFECTIVO, DEPOSITANTE: FPS- DPTAL. LA PAZ, CONCEPTO: DEVOLUCION DE SALDO DE ASIGNACION DE FONDO -TALLER DE PROGRAMACION ANUAL-FPS DPTAL - LA PAZ, CUENTA DE DEPOSITO: CUENTA UNICA DEL TESORO</t>
  </si>
  <si>
    <t>00526012001 DEPOSITO DE EFECTIVO, DEPOSITANTE: BOLIVIA TV - DANIEL TICONA MAMANI, CONCEPTO: DEVOLUCION DE VIATICOS Y PASAJES, CUENTA DE DEPOSITO: CUENTA UNICA DEL TESORO</t>
  </si>
  <si>
    <t>00099021001 DEPOSITO DE EFECTIVO, DEPOSITANTE: CELESTINA VIRGINIA ORIHUELA ALVAREZ, CONCEPTO: DOBLE PERCEPCION, CUENTA DE DEPOSITO: CUENTA UNICA DEL TESORO</t>
  </si>
  <si>
    <t>00099021001 DEPOSITO DE EFECTIVO, DEPOSITANTE: GIOVANA MANTILLA CASTRO - SEPDAVI, CONCEPTO: SERVICIOS BASICOS - PAGO AGUA Y GAS DICIEMBRE, CUENTA DE DEPOSITO: CUENTA UNICA DEL TESORO</t>
  </si>
  <si>
    <t>00099021001 DEPOSITO DE EFECTIVO, DEPOSITANTE: ALEJANDRO SANZ SANTILLAN, CONCEPTO: REVERSION TOTAL DE JUNIO DE 2018, CUENTA DE DEPOSITO: CUENTA UNICA DEL TESORO</t>
  </si>
  <si>
    <t>00099021001 DEPOSITO DE EFECTIVO, DEPOSITANTE: WALTER VILLARROEL CHUQUIMIA, CONCEPTO: DEVOLUCION COBRO INDEBIDO SENASIR, CUENTA DE DEPOSITO: CUENTA UNICA DEL TESORO</t>
  </si>
  <si>
    <t>00099021001 DEPOSITO DE EFECTIVO, DEPOSITANTE: SANDRA YOUSSETTE SIACAR BACARREZA, CONCEPTO: REGULARIZACIONES POR TOPE SALARIAL DE MARZO 2018 A NOV 2018, CUENTA DE DEPOSITO: CUENTA UNICA DEL TESORO</t>
  </si>
  <si>
    <t>00591012001 DEP.DE CHEQ.AJENOS,RET.DE CAM.,CONCEPTO: PAGO POR SERVICIO DE AGUA POTABLE,DEP.: KETAL SA , PROCEDENCIA: BANCO NACIONAL DE BOLIVIA S.A., CHEQUE: 239369, FECHA DE EMISION:15/01/2019</t>
  </si>
  <si>
    <t>00593019201 DEP.DE CHEQ.AJENOS,RET.DE CAM.,CONCEPTO: REEMBOLSO POR BAJAS MEDICAS DE CAJA DE SALUD CORDES A EMPRESA ESTATAL YACANA,DEP.: CAJA DE SALUD CORDES , PROCEDENCIA: BANCO UNION S.A., CHEQUE: 10973, FECHA DE EMISION:30/01/2019</t>
  </si>
  <si>
    <t>00287102001 DEP.DE CHEQ.AJENOS,RET.DE CAM.,CONCEPTO: DEVOLUCION DE SALDOS NO UTILIZADOS C31-5 REGIONAL CHUQUISACA,DEP.: FPS-CENTRAL , PROCEDENCIA: BANCO UNION S.A., CHEQUE: 2549, FECHA DE EMISION:30/01/2019</t>
  </si>
  <si>
    <t>00670014101 DEP.DE CHEQ.AJENOS,RET.DE CAM.,CONCEPTO: SEGUNDO DESEMBOLSO BOLPEBRA,DEP.: TRIBUNAL SUPREMO ELECTORAL , PROCEDENCIA: BANCO UNION S.A., CHEQUE: 10651, FECHA DE EMISION:31/01/2019</t>
  </si>
  <si>
    <t>00099021001 DEPOSITO DE EFECTIVO, DEPOSITANTE: IRMA MENESES VDA DE ALDUNATE, CONCEPTO: DEVOLUCION SENASIR, CUENTA DE DEPOSITO: CUENTA UNICA DEL TESORO</t>
  </si>
  <si>
    <t>00287102001 DEPOSITO DE EFECTIVO, DEPOSITANTE: FPS-CENTRAL, CONCEPTO: DEVOLUCION DE SALDOS NO UTILIZADOS C31-9 GERENCIA DEPARTAMENTAL ORURO, CUENTA DE DEPOSITO: CUENTA UNICA DEL TESORO</t>
  </si>
  <si>
    <t>00099021001 DEPOSITO DE EFECTIVO, DEPOSITANTE: DAMITHZA VICTORIA APARICIO DURAN DE CASTRO, CONCEPTO: DEVOLUCION DE PASAJES - PEAJES PREVENTIVO N° 65, CUENTA DE DEPOSITO: CUENTA UNICA DEL TESORO</t>
  </si>
  <si>
    <t>00099021001 DEPOSITO DE EFECTIVO, DEPOSITANTE: DAMITHZA VICTORIA APARICIO DURAN DE CASTRO, CONCEPTO: DEVOLUCION DE COMBUSTIBLE - GASOLINA PREVENTIVO N° 55, CUENTA DE DEPOSITO: CUENTA UNICA DEL TESORO</t>
  </si>
  <si>
    <t>00099021001 DEPOSITO DE EFECTIVO, DEPOSITANTE: GERONIMO MAYTA ROMERO, CONCEPTO: CONVENIO DE PAGO POR COBRO INDEVIDO N 029-17, CUENTA DE DEPOSITO: CUENTA UNICA DEL TESORO</t>
  </si>
  <si>
    <t>00099021001 DEPOSITO DE EFECTIVO, DEPOSITANTE: OSCAR LUIS ROJAS VARGAS, CONCEPTO: DEVOLUCION DE RETROACTIVO, CUENTA DE DEPOSITO: CUENTA UNICA DEL TESORO</t>
  </si>
  <si>
    <t>PAGO A CAF PRÉSTAMO CFA008814 VCTO. 04-02-2019 POR CUENTA DE TGN , NTI. 011839 VALOR 04-02-2019 CAPITAL USD 573.242,51 INTERESES USD 286.843,67 COMISIONES USD 88.307,25 CTA. 3987 CUENTA UNICA DEL TESORO-3987 LIB. 00099021001 REF.: COMISIONES BANCARIAS</t>
  </si>
  <si>
    <t>NUMERO DE LIBRETA CUT: 00099021001 OPERACIÓN E75 TRANSFERENCIA DE LA CUENTA FISCAL BUN A LA CUT EN MN TRANSF.FDOS. A SOLICITUD DEL G.A.M. SAN PEDRO DE BUENA VISTA SG.NOTA SAN PEDRO BUENA VISTA 28/01/2019 A CTA.3987 CUT LBRTA.00099021001</t>
  </si>
  <si>
    <t>NUMERO DE LIBRETA CUT: 00099021001 OPERACIÓN E18 TRANSFERENCIA DEL SISTEMA FINANCIERO POR CUENTA DE TERCEROS A LA CUT Devolucion pagos en exceso Gobierno Autonomo Departamental de Potosi</t>
  </si>
  <si>
    <t>TRANSFERENCIA DEL EXTERIOR SEGUN SWIFT 01378 DE FECHA 04/02/2019 ORDENANTE: VICECONSULADO DE BOLIVIA LA PLATA ARGENTINA LIB. 00099021001 TGN-RECURSOS ORDINARIOS (3987)</t>
  </si>
  <si>
    <t>TRANSFERENCIA DEL EXTERIOR SEGUN SWIFT 01376 DE FECHA 04/02/2019 ORDENANTE: VICECONSULADO DE BOLIVIA LA PLATA ARGENTINA LIB. 00099021001 TGN-RECURSOS ORDINARIOS (3987)</t>
  </si>
  <si>
    <t>NÚMERO DE LIBRETA CUT: 99031009.00 OPERACIÓN T01 TRANSFERENCIA DE FONDOS A LA CUT - TESORO DIRECTO DE BANCO UNION S.A. A CUENTA UNICA DEL TESORO CON NUMERO DE SOLICITUD = 3471163 Y NUMERO CORRELATIVO = 91320004022019451 TRANSFERENCIA POR OPERACIONES DE VENTA BONOS BTX</t>
  </si>
  <si>
    <t>||TRANSFERENCIA DE FONDOS S/G. FORMULARIO CITE: BUN/CF060/19 DE LA FECHA.(HRE-TSO-493), DEVOLUCION DE RECURSOS OTORGADOS NO EJECUTADOS AL CIERRE DE LA GESTION/2018 GAM COMANCHE. A SOLICITUD GOB.AUT.MCPAL.COMANCHE, LIBRETA N° 00990201001 RECURSOS ORDINARIOS; BUN.</t>
  </si>
  <si>
    <t>00099021001 DEPOSITO DE EFECTIVO, DEPOSITANTE: FABIOLA CHAIÑA QUIQUE, CONCEPTO: PAGO SUELDO DE ENERO, CUENTA DE DEPOSITO: CUENTA UNICA DEL TESORO</t>
  </si>
  <si>
    <t>00099021001 DEPOSITO DE EFECTIVO, DEPOSITANTE: FABIOLA CHAIÑA QUISPE, CONCEPTO: PAGO DE SUELDO DE ENERO, CUENTA DE DEPOSITO: CUENTA UNICA DEL TESORO</t>
  </si>
  <si>
    <t>00099021001 DEPOSITO DE EFECTIVO, DEPOSITANTE: MARIANA YASIARA ELIAS CARRAZANA, CONCEPTO: DOBLE PERCEPCION DE RENTA, CUENTA DE DEPOSITO: CUENTA UNICA DEL TESORO</t>
  </si>
  <si>
    <t>00099021001 DEPOSITO DE EFECTIVO, DEPOSITANTE: RONALD ARIEL LECOÑA MAMANI, CONCEPTO: DEPÓSITO EN CTA SENASIR COBRO INDEBIDO, CUENTA DE DEPOSITO: CUENTA UNICA DEL TESORO</t>
  </si>
  <si>
    <t>00190012003 DEPOSITO DE EFECTIVO, DEPOSITANTE: CARLOS ANDRES ALVARADO CORTEZ, CONCEPTO: DEVOLUCION DE VIATICOS POR VIAJE A LOS MUNICIPIOS MECAPACA Y SAPAHAQUI EL 30 DE OCTUBRE/2018, CUENTA DE DEPOSITO: CUENTA UNICA DEL TESORO</t>
  </si>
  <si>
    <t>00190012003 DEPOSITO DE EFECTIVO, DEPOSITANTE: RUBEN JACINTO CHOQUE CAYO, CONCEPTO: DEVOLUCION DE VIATICOS POR VIAJE AL MUNICIPIO INQUISIVI EL 29 DE OCTUBRE /2018, CUENTA DE DEPOSITO: CUENTA UNICA DEL TESORO</t>
  </si>
  <si>
    <t>00592012001 DEPOSITO DE EFECTIVO, DEPOSITANTE: VICTOR CORTEZ CAMINO, CONCEPTO: PENALIDAD INCORRECTA N.D. 230764-GESTION 2018, CUENTA DE DEPOSITO: CUENTA UNICA DEL TESORO</t>
  </si>
  <si>
    <t>00099021001 DEPOSITO DE EFECTIVO, DEPOSITANTE: FELICIANO HUANCA LAURA, CONCEPTO: DEVOLUCION DE COBRO INDEBIDO, CUENTA DE DEPOSITO: CUENTA UNICA DEL TESORO</t>
  </si>
  <si>
    <t>00099021001 DEPOSITO DE EFECTIVO, DEPOSITANTE: ROSSMARY BARRERA VDA DE CONDORI, CONCEPTO: PAGO 1RA CUOTA A SENASIR POR CONVENIO DE PAGO POR SEGUNDAS NUPCIAS, CUENTA DE DEPOSITO: CUENTA UNICA DEL TESORO</t>
  </si>
  <si>
    <t>00099021001 DEPOSITO DE EFECTIVO, DEPOSITANTE: UNIDAD DESCONCENTRADA SUSTENTAR, CONCEPTO: DEVOLUCION DE LA PARTIDA 259 - SERVICIOS MANUALES, CUENTA DE DEPOSITO: CUENTA UNICA DEL TESORO</t>
  </si>
  <si>
    <t>00099021001 DEPOSITO DE EFECTIVO, DEPOSITANTE: ANDREA PACO GOMEZ VDA DE CALLE, CONCEPTO: DEVOLUCION DE HABERES DEL MES DE MARZO DE 2014 Y RETROACTIVO GESTION 2014, CUENTA DE DEPOSITO: CUENTA UNICA DEL TESORO</t>
  </si>
  <si>
    <t>00099021001 DEPOSITO DE EFECTIVO, DEPOSITANTE: JAVIER FERNANDO MONCADA CEVALLOS, CONCEPTO: REPOSICION CREDENCIAL INSTITUCIONAL, CUENTA DE DEPOSITO: CUENTA UNICA DEL TESORO</t>
  </si>
  <si>
    <t>00132079201 DEPOSITO DE EFECTIVO, DEPOSITANTE: ROLANDO ENCINAS, CONCEPTO: DEVOLUCION DE FONDOS EN AVANCE, CUENTA DE DEPOSITO: CUENTA UNICA DEL TESORO</t>
  </si>
  <si>
    <t>00099021001 DEPOSITO DE EFECTIVO, DEPOSITANTE: ERIK MURILLO, CONCEPTO: DEVOLUCION VIATICOS, CUENTA DE DEPOSITO: CUENTA UNICA DEL TESORO</t>
  </si>
  <si>
    <t>00099021001 DEPOSITO DE EFECTIVO, DEPOSITANTE: NANCY VDA. DE PINTO, CONCEPTO: DEVOLUCION SEGUN LIBRETA N° 00099021001, CUENTA DE DEPOSITO: CUENTA UNICA DEL TESORO</t>
  </si>
  <si>
    <t>00130012002 DEP.DE CHEQ.AJENOS,RET.DE CAM.,CONCEPTO: POR CONSEPTO DE INCAPACIDAD TEMPORAL DEL PERSONAL EMPRESA FOFIM CORRESPONDIENTE MES NOVIEMBRE 2018,DEP.: CAJA DE SALUD DE CAMINOS Y R.A</t>
  </si>
  <si>
    <t>00099021001 DEP.DE CHEQ.AJENOS,RET.DE CAM.,CONCEPTO: DEVOLUCION  DE CC NO COBRADA OCTUBRE 2018,DEP.: LA VITALICIA SEGUROS Y REASEGUROS DE VIDA SA , PROCEDENCIA: BANCO BISA S.A., CHEQUE: 50355, FECHA DE EMISION:05/02/2019</t>
  </si>
  <si>
    <t>00099021001 DEP.DE CHEQ.AJENOS,RET.DE CAM.,CONCEPTO: DEV. RECURSOS POR EXTRAVIO DE CREDENCIAL (GIOVANI ALFONSIN CARLO AYLLON),DEP.: CAMARA DE SENADORES , PROCEDENCIA: BANCO UNION S.A., CHEQUE: 7252, FECHA DE EMISION:05/02/2019</t>
  </si>
  <si>
    <t>00099021001 DEP.DE CHEQ.AJENOS,RET.DE CAM.,CONCEPTO: DEV. FONDOS DE GESTION CUENCA KATARI (UGCK) PROY. MANEJO INTEGRAL MICROCUENCA UMAJALSU,DEP.: G.A.M. SAN PEDRO DE TIQUINA , PROCEDENCIA: BANCO UNION S.A., CHEQUE: 827, FECHA DE EMISION:04/02/2019</t>
  </si>
  <si>
    <t>00099021001 DEP.DE CHEQ.AJENOS,RET.DE CAM.,CONCEPTO: DEVOLUCION DEVENGAMIENTO DE PLANILLA REFRIGERIO DICIEMBRE /18 S/C3 N°3834,DEP.: MIN DE JUSTICIA Y TRANSPARENCIA INSTITUCIONAL , PROCEDENCIA: BANCO UNION S.A., CHEQUE: 546, FECHA DE EMISION:30/01/2019</t>
  </si>
  <si>
    <t>00099021001 DEPOSITO DE EFECTIVO, DEPOSITANTE: RODRIGO D. RODRIGUEZ FERNANDEZ, CONCEPTO: DEVOLUCION POR CONCEPTO DE HABERES POLICIA BOLIVIANA DE JUNIO, JULIO, AGOSTO Y SEPTIEMBRE DE 2010, CUENTA DE DEPOSITO: CUENTA UNICA DEL TESORO</t>
  </si>
  <si>
    <t>00099021001 DEPOSITO DE EFECTIVO, DEPOSITANTE: RODRIGO RODRIGUEZ F., CONCEPTO: DEVOLUCION POR CONCEPTO DE HABERES POLICIA BOLIVIANA AGUINALDO 2010, CUENTA DE DEPOSITO: CUENTA UNICA DEL TESORO</t>
  </si>
  <si>
    <t>00099021001 DEPOSITO DE EFECTIVO, DEPOSITANTE: LUIS ALBERTO MENDOZA ALVAREZ, CONCEPTO: DEVOLUCION DE RETROACTIVO, CUENTA DE DEPOSITO: CUENTA UNICA DEL TESORO</t>
  </si>
  <si>
    <t>00099021001 DEPOSITO DE EFECTIVO, DEPOSITANTE: MINISTERIO DE DEPORTES-RENE MARTINEZ PRADO, CONCEPTO: DEVOLUCION SALDOS NO UTILIZADOS EN COCHABAMBA XI JUEGOS SURAMERICANOS, CUENTA DE DEPOSITO: CUENTA UNICA DEL TESORO</t>
  </si>
  <si>
    <t>00099021001 DEPOSITO DE EFECTIVO, DEPOSITANTE: WILSON ARUQUIPA CALLE, CONCEPTO: DEVOLUCION POR OBSERVACION DE GASTOS DE FUNCIONAMIENTO C31 N° 2160/2018, CUENTA DE DEPOSITO: CUENTA UNICA DEL TESORO</t>
  </si>
  <si>
    <t>00099021001 DEPOSITO DE EFECTIVO, DEPOSITANTE: MINISTERIO DE DEPORTE-ISABEL ARGUEDAS APAZA, CONCEPTO: REVERSION DUODECIMA DE AGUINALDO 2018, CUENTA DE DEPOSITO: CUENTA UNICA DEL TESORO</t>
  </si>
  <si>
    <t>00099021001 DEPOSITO DE EFECTIVO, DEPOSITANTE: CECILIA FLORES DE CEÑI, CONCEPTO: COBRO INDEBIDO DE SENASIR ME DE FEBRERO, CUENTA DE DEPOSITO: CUENTA UNICA DEL TESORO</t>
  </si>
  <si>
    <t>00015021102 DEPOSITO DE EFECTIVO, DEPOSITANTE: MIGUEL ANGEL QUISPE CHOQUE, CONCEPTO: DEVOLUCION DE BENEFICIO, CUENTA DE DEPOSITO: CUENTA UNICA DEL TESORO</t>
  </si>
  <si>
    <t>00015021102 DEPOSITO DE EFECTIVO, DEPOSITANTE: SIMEON QUISPE RAMOS, CONCEPTO: DEVOLUCION DE BENEFICIO, CUENTA DE DEPOSITO: CUENTA UNICA DEL TESORO</t>
  </si>
  <si>
    <t>00015021102 DEPOSITO DE EFECTIVO, DEPOSITANTE: MARGARITA MENDOZA VEGA, CONCEPTO: DEVOLUCION DE BENEFICIO, CUENTA DE DEPOSITO: CUENTA UNICA DEL TESORO</t>
  </si>
  <si>
    <t>NUMERO DE LIBRETA CUT: 00099021001 OPERACIÓN E75 TRANSFERENCIA DE LA CUENTA FISCAL BUN A LA CUT EN MN TRANSF.FDOS.A SOLICITUD DEL G.A.M. TIQUIPAYA SG.NOTA S.E.M. GAMT 112/2019 A CTA.3987 CUT LBRTA.00099021001</t>
  </si>
  <si>
    <t>00212082001 DEPOSITO DE EFECTIVO, DEPOSITANTE: RAUL ALBERTO YUJRA MACUCHAPI, CONCEPTO: DEVOLUCION DE VIATICOS PREVENTIVO N 740 GESTION 2017, CUENTA DE DEPOSITO: CUENTA UNICA DEL TESORO</t>
  </si>
  <si>
    <t>00099021001 DEPOSITO DE EFECTIVO, DEPOSITANTE: FREDY MOISES FLORES MAMANI, CONCEPTO: COBRO INDEBIDO DEL PRA, CUENTA DE DEPOSITO: CUENTA UNICA DEL TESORO</t>
  </si>
  <si>
    <t>00086018007 DEPOSITO DE EFECTIVO, DEPOSITANTE: GOBIERNO AUTONOMO DEPARTAMENTAL DE COCHABAMBA, CONCEPTO: DÉPOSITO DE CBBA, SALDOS DEL PROY ACOND. HIDR. DEL RIO ROCHA DESDE TACATA HASTA PICO DE LORO, CUENTA DE DEPOSITO: CUENTA UNICA DEL TESORO</t>
  </si>
  <si>
    <t>00099021001 DEPOSITO DE EFECTIVO, DEPOSITANTE: MINISTERIO DE DEPORTES-RENE MARTINEZ PRADO, CONCEPTO: DEVOLUCION SALDOS NO UTILIZADOS COMBUSTIBLE, CUENTA DE DEPOSITO: CUENTA UNICA DEL TESORO</t>
  </si>
  <si>
    <t>00099021001 DEPOSITO DE EFECTIVO, DEPOSITANTE: MINISTERIO DE DEPORTES-RENE MARTINEZ PRADO, CONCEPTO: DEVOLUCION SALDOS NO UTILIZADOS COMBUSTIBLE, MANTENIMIENTO, CUENTA DE DEPOSITO: CUENTA UNICA DEL TESORO</t>
  </si>
  <si>
    <t>00099021001 DEPOSITO DE EFECTIVO, DEPOSITANTE: LAURA CHURRUARRIN S., CONCEPTO: DEVOLUCION APORTES, CUENTA DE DEPOSITO: CUENTA UNICA DEL TESORO</t>
  </si>
  <si>
    <t>00099021001 DEPOSITO DE EFECTIVO, DEPOSITANTE: JUANA VERONICA ERGUETA SOLIZ, CONCEPTO: DEVOLUCION DE SALDO, CUENTA DE DEPOSITO: CUENTA UNICA DEL TESORO</t>
  </si>
  <si>
    <t>00212082001 DEPOSITO DE EFECTIVO, DEPOSITANTE: PAOLA YAZMINE RIVERA SANCHEZ, CONCEPTO: DEVOLUCION DE VIATICOS, CUENTA DE DEPOSITO: CUENTA UNICA DEL TESORO</t>
  </si>
  <si>
    <t>00212082001 DEPOSITO DE EFECTIVO, DEPOSITANTE: GUIDO ALCOBA ALMENDRAS, CONCEPTO: DEVOLUCION DE VIATICOS, CUENTA DE DEPOSITO: CUENTA UNICA DEL TESORO</t>
  </si>
  <si>
    <t>00212082001 DEPOSITO DE EFECTIVO, DEPOSITANTE: GUIDO ALCOBA ALMENDRAS, CONCEPTO: DEVOLUCION DE GASTOS OPERATIVOS, CUENTA DE DEPOSITO: CUENTA UNICA DEL TESORO</t>
  </si>
  <si>
    <t>00287102001 DEP.DE CHEQ.AJENOS,RET.DE CAM.,CONCEPTO: DEVOLUCION DE SALDOS NO UTILIZADOS GERENCIA DEPARTAMENTAL POTOSI C31-10,DEP.: FPS-CENTRAL , PROCEDENCIA: BANCO UNION S.A., CHEQUE: 198, FECHA DE EMISION:04/02/2019</t>
  </si>
  <si>
    <t>00670012002 DEP.DE CHEQ.AJENOS,RET.DE CAM.,CONCEPTO: OTROS INGRESOS,DEP.: OEP TRIBUNAL SUPREMO ELECTORAL , PROCEDENCIA: BANCO UNION S.A., CHEQUE: 2310, FECHA DE EMISION:05/02/2019</t>
  </si>
  <si>
    <t>00130012002 DEPOSITO DE EFECTIVO, DEPOSITANTE: JUAN R GUERREROS ROQUE, CONCEPTO: DEVOLUCION POR GASTOS DE PEAJES, CUENTA DE DEPOSITO: CUENTA UNICA DEL TESORO</t>
  </si>
  <si>
    <t>00099021001 DEPOSITO DE EFECTIVO, DEPOSITANTE: JORGE J. QUISPE CACHI, CONCEPTO: DEVOLUCION DE VIATICOS C-31 N° 4588 GESTION 2018, CUENTA DE DEPOSITO: CUENTA UNICA DEL TESORO</t>
  </si>
  <si>
    <t>00099021001 DEPOSITO DE EFECTIVO, DEPOSITANTE: LUIS FERNANDO MURILLO ROJAS, CONCEPTO: PAGO SERVICIOS DE AGUA MES DE DICIEMBRE EDIFICIO CONAVI GESTION 2018, CUENTA DE DEPOSITO: CUENTA UNICA DEL TESORO</t>
  </si>
  <si>
    <t>00373024103 DEPOSITO DE EFECTIVO, DEPOSITANTE: TOMAS HUANCA PACHAGUAYA, CONCEPTO: DEVOLUCION DE PROYECTOS MEJORAMIENTO DE GANADO VACUNO EN LA COMUNIDAD ROSAPATA-TIWANAKU, CUENTA DE DEPOSITO: CUENTA UNICA DEL TESORO</t>
  </si>
  <si>
    <t>00099021001 DEPOSITO DE EFECTIVO, DEPOSITANTE: PATRICIA VILLENA CHURATA, CONCEPTO: DEVOLUCION PASAJE AEREO, CUENTA DE DEPOSITO: CUENTA UNICA DEL TESORO</t>
  </si>
  <si>
    <t>00099021001 DEPOSITO DE EFECTIVO, DEPOSITANTE: LUCRECIA VELARDE VDA DE FLORES, CONCEPTO: PARA DEPARTAMENTO DE SENASIR, CUENTA DE DEPOSITO: CUENTA UNICA DEL TESORO</t>
  </si>
  <si>
    <t>00099021001 DEPOSITO DE EFECTIVO, DEPOSITANTE: EUGENIO MENDOZA TAPIA, CONCEPTO: DOBLE PERCEPCION, CUENTA DE DEPOSITO: CUENTA UNICA DEL TESORO</t>
  </si>
  <si>
    <t>NUMERO DE LIBRETA CUT: 00099021001 OPERACIÓN E18 TRANSFERENCIA DEL SISTEMA FINANCIERO POR CUENTA DE TERCEROS A LA CUT reposicion fraccion complementaria TGN</t>
  </si>
  <si>
    <t>00081011101 DEPOSITO DE EFECTIVO, DEPOSITANTE: MARIA CAROLINA CORTEZ ALANOCA, CONCEPTO: PASAJE AEREO NO UTILIZADO, CUENTA DE DEPOSITO: CUENTA UNICA DEL TESORO</t>
  </si>
  <si>
    <t>00099021001 DEPOSITO DE EFECTIVO, DEPOSITANTE: MIN DE DEPORTES RAMIRO POLO, CONCEPTO: DEVOLUCION DE SALDOS NO UTILIZADOS EN LA COPA ESTADO PLURINACIONAL SUB 18, CUENTA DE DEPOSITO: CUENTA UNICA DEL TESORO</t>
  </si>
  <si>
    <t>00099021001 DEPOSITO DE EFECTIVO, DEPOSITANTE: VENEGAS RAMOS HERNAN  CI.  3663639, CONCEPTO: DEVOLUCION DE SUELDO EXCEDENTE AL ASIGNADO AL PRESIDENTE DICIEMBRE 2018, CUENTA DE DEPOSITO: CUENTA UNICA DEL TESORO</t>
  </si>
  <si>
    <t>00099021001 DEPOSITO DE EFECTIVO, DEPOSITANTE: AGUIRRE HAUG ROSA  CI. 1616147, CONCEPTO: DEVOLUCION DE SUELDO EXCEDENTE AL ASIGNADO AL PRESIDENTE DICIEMBRE 2018, CUENTA DE DEPOSITO: CUENTA UNICA DEL TESORO</t>
  </si>
  <si>
    <t>00099021001 DEPOSITO DE EFECTIVO, DEPOSITANTE: CAMARGO BARRIONUEVO HERNAN CI. 1394844, CONCEPTO: DEVOLUCION DE SALARIO EXCEDENTE AL ASIGNADO AL PRESIDENTE DICIEMBRE 2018, CUENTA DE DEPOSITO: CUENTA UNICA DEL TESORO</t>
  </si>
  <si>
    <t>00099021001 DEPOSITO DE EFECTIVO, DEPOSITANTE: FUERTES CALLAPINO BERNARDINO  CI. 1283979, CONCEPTO: DEVOLUCION DE SALARIO EXCEDENTE AL ASIGNADO AL PRESIDENTE DICIEMBRE 2018, CUENTA DE DEPOSITO: CUENTA UNICA DEL TESORO</t>
  </si>
  <si>
    <t>00592012001 DEPOSITO DE EFECTIVO, DEPOSITANTE: PAOLA FATIMA CATACORA FLORERO, CONCEPTO: PAGO POR SALDO NOTA DE DEBITO N° 183860, GESTION 2018, CUENTA DE DEPOSITO: CUENTA UNICA DEL TESORO</t>
  </si>
  <si>
    <t>00592012001 DEPOSITO DE EFECTIVO, DEPOSITANTE: ADRIANA MONTERREY LUJAN, CONCEPTO: REMANENTE POR PAGO DE SERVICIO DE FOTOCOPIADORA DIC/18, CUENTA DE DEPOSITO: CUENTA UNICA DEL TESORO</t>
  </si>
  <si>
    <t>00592012001 DEPOSITO DE EFECTIVO, DEPOSITANTE: ADRIANA MONTERREY LUJAN, CONCEPTO: REMANENTE FONDOS EN AVANCE POR PAGO SERVICIO INTERNET Y TELEFONIA DE DIC/18, CUENTA DE DEPOSITO: CUENTA UNICA DEL TESORO</t>
  </si>
  <si>
    <t>00592012001 DEPOSITO DE EFECTIVO, DEPOSITANTE: MARIELA APAZA, CONCEPTO: PAGO NOTA DE DEBITO N° 59743 DE LA GESTION 2016, CUENTA DE DEPOSITO: CUENTA UNICA DEL TESORO</t>
  </si>
  <si>
    <t>00592012001 DEPOSITO DE EFECTIVO, DEPOSITANTE: FPS, CONCEPTO: ENTIDAD EMISIVO PAGO ND 232219 - GESTION 2019 (FPS), CUENTA DE DEPOSITO: CUENTA UNICA DEL TESORO</t>
  </si>
  <si>
    <t>00592012001 DEPOSITO DE EFECTIVO, DEPOSITANTE: AUT. FISC. CONT. SOC. ELECT., CONCEPTO: ENTIDAD EMISIVO - PAGO ND 232125 GESTION 2019 (AUT. FISC. CONT. SOC. ELECT.), CUENTA DE DEPOSITO: CUENTA UNICA DEL TESORO</t>
  </si>
  <si>
    <t>00015011108 DEP.DE CHEQ.AJENOS,RET.DE CAM.,CONCEPTO: DEVOLUCION DE FONDOS,DEP.: MIN GOBIERNO , PROCEDENCIA: BANCO UNION S.A., CHEQUE: 51256, FECHA DE EMISION:04/02/2019</t>
  </si>
  <si>
    <t>00099021001 DEP.DE CHEQ.AJENOS,RET.DE CAM.,CONCEPTO: DEVOLUCION AL TSE POR PAGO DE ESTIPENDIOS A JURADOS ELECTORALES 2016,DEP.: TRIBUNAL ELECTORAL DEPARTAMENTAL DE SANTA CRUZ , PROCEDENCIA: BANCO UNION S.A., CHEQUE: 7045, FECHA DE EMISION:15/01/2019</t>
  </si>
  <si>
    <t>00099021001 DEPOSITO DE EFECTIVO, DEPOSITANTE: SEDES LA PAZ, CONCEPTO: DEVOLUCION SUELDO DE 13 DIAS DE MES DE OCTUBRE 2018, CUENTA DE DEPOSITO: CUENTA UNICA DEL TESORO</t>
  </si>
  <si>
    <t>00099021001 DEPOSITO DE EFECTIVO, DEPOSITANTE: JORGE ZAMBRANA GUTIERREZ, CONCEPTO: DOBLE PERCEPCION, CUENTA DE DEPOSITO: CUENTA UNICA DEL TESORO</t>
  </si>
  <si>
    <t>00099021001 DEPOSITO DE EFECTIVO, DEPOSITANTE: SECKO GONZALES HUGO  CI. 3682597, CONCEPTO: DEVOLUCION DE SALARIO EXCEDENTE AL ASIGNADO AL PRESIDENTE DICIEMBRE 2018, CUENTA DE DEPOSITO: CUENTA UNICA DEL TESORO</t>
  </si>
  <si>
    <t>00099021001 DEPOSITO DE EFECTIVO, DEPOSITANTE: LAUREANA QUISPE VDA DE CANAVIRI, CONCEPTO: DEVOLUCION POR COBRO INDEBIDO, CUENTA DE DEPOSITO: CUENTA UNICA DEL TESORO</t>
  </si>
  <si>
    <t>00099021001 DEPOSITO DE EFECTIVO, DEPOSITANTE: GRACIELA FLORERO ORTUÑO, CONCEPTO: DOBLE PERCEPCION, CUENTA DE DEPOSITO: CUENTA UNICA DEL TESORO</t>
  </si>
  <si>
    <t>TRANSFERENCIA DEL EXTERIOR SEGUN SWIFT 01548 DE FECHA 07/02/2019 ORDENANTE: CONSULADO DE BOLIVIA EN IQUIQUE LIB. 00099021001 TGN-RECURSOS ORDINARIOS (3987)</t>
  </si>
  <si>
    <t>NUMERO DE LIBRETA CUT: 00099021001 OPERACIÓN E75 TRANSFERENCIA DE LA CUENTA FISCAL BUN A LA CUT EN MN TRANSF.FDOS. A SOLICITUD DEL G.A.M. BERMEJO SG. NOTA BERMEJO 04/02/2019 A CTA.3987 LBRTA.00099021001</t>
  </si>
  <si>
    <t>NUMERO DE LIBRETA CUT: 00099021001 OPERACIÓN E75 TRANSFERENCIA DE LA CUENTA FISCAL BUN A LA CUT EN MN TRANSF.FDOS.A SOLICITUD DEL G.A.M. ORURO SG.NOTA TESORERIA TR-S 003/19 A CTA.3987 LBRTA.00099021001</t>
  </si>
  <si>
    <t>||COMISION ENMIENDA LC BS220.- REEMBOLSO GASTOS DE COMUNIACION BS220.- EMISION DE COMPROBANTE CONTABLE BS50.- SEGUN NOTA QUIPUS/GG/NE/N° 0109/2019 ADJUNTA REF.: LC I-2018-33 LIB. 00590012001 EMPRESA PUBLICA QUIPUS - RECURSOS ESPECIFICOS REF.: COM. ENMIENDA LC I-2018-33</t>
  </si>
  <si>
    <t>||TRANSFERENCIA DE FONDOS S/G. FORMULARIO CITE: BUN/CF066/19 DE LA FECHA.(HRE-TSO-544), DEVOLUCION SALDOS NO EJECUTADOS GESTION/2018 GAM LA ASUNTA. A SOLICITUD GOB.AUT.MCPAL.DE LA ASUNTA, LIBRETA N° 00990201001 RECURSOS ORDINARIOS; BUN.</t>
  </si>
  <si>
    <t>00099021001 DEPOSITO DE EFECTIVO, DEPOSITANTE: AGUIRRE HAUG ROSA CI 1616147, CONCEPTO: DEVOLUCION DE SALARIO EXCEDENTE AL ASIGNADO AL PRESIDENTE ENERO 2019, CUENTA DE DEPOSITO: CUENTA UNICA DEL TESORO</t>
  </si>
  <si>
    <t>00099021001 DEPOSITO DE EFECTIVO, DEPOSITANTE: CAMARGO BARRIONUEVO HERNAN CI 1394844, CONCEPTO: DEVOLUCION DE SALARIO EXCEDENTE AL ASIGNADO AL PRESIDENTE ENERO 2019, CUENTA DE DEPOSITO: CUENTA UNICA DEL TESORO</t>
  </si>
  <si>
    <t>00099021001 DEPOSITO DE EFECTIVO, DEPOSITANTE: SECKO GONZALES HUGO CI 3682597, CONCEPTO: DEVOLUCION DE SALARIO EXCEDENTE AL ASIGNADO AL PRESIDENTE ENERO 2019, CUENTA DE DEPOSITO: CUENTA UNICA DEL TESORO</t>
  </si>
  <si>
    <t>00099021001 DEPOSITO DE EFECTIVO, DEPOSITANTE: VENEGAS RAMOS HERNAN CI 3663639, CONCEPTO: DEVOLUCION DE SALARIO EXCEDENTE AL ASIGNADO AL PRESIDENTE ENERO 2019, CUENTA DE DEPOSITO: CUENTA UNICA DEL TESORO</t>
  </si>
  <si>
    <t>00099021001 DEPOSITO DE EFECTIVO, DEPOSITANTE: FUERTES CALLAPINO BERNARDINO CI 1283979, CONCEPTO: DEVOLUCION DE SALARIO EXCEDENTE AL ASIGNADO AL PRESIDENTE ENERO 2019, CUENTA DE DEPOSITO: CUENTA UNICA DEL TESORO</t>
  </si>
  <si>
    <t>00099021001 DEPOSITO DE EFECTIVO, DEPOSITANTE: CARMEN MATILDE LEYTON IPORRE, CONCEPTO: DOBLE PERCEPCION, CUENTA DE DEPOSITO: CUENTA UNICA DEL TESORO</t>
  </si>
  <si>
    <t>00099021001 DEPOSITO DE EFECTIVO, DEPOSITANTE: ROSA FLORES MORALES, CONCEPTO: DOBLE PERCEPCION, CUENTA DE DEPOSITO: CUENTA UNICA DEL TESORO</t>
  </si>
  <si>
    <t>00020011103 DEPOSITO DE EFECTIVO, DEPOSITANTE: JULIO HUMEREZ HUANCA, CONCEPTO: REVERSION VIATICOS PREV 348/19 N° CARGO DE CUENTA, CUENTA DE DEPOSITO: CUENTA UNICA DEL TESORO</t>
  </si>
  <si>
    <t>00590012001 DEPOSITO DE EFECTIVO, DEPOSITANTE: ANDRES GONZALES, CONCEPTO: DEVOLUCION PAGO DE IT POR FACTURA ANULADA, CUENTA DE DEPOSITO: CUENTA UNICA DEL TESORO</t>
  </si>
  <si>
    <t>00099021001 DEP.DE CHEQ.AJENOS,RET.DE CAM.,CONCEPTO: PAGO INCAPACIDADES TEMPORALES (REEMBOLSO) MINISTERIO DE ECONOMIA FINANZAS PUBLICAS,DEP.: CAJA NACIONAL DE SALUD , PROCEDENCIA: BANCO UNION S.A., CHEQUE: 17907, FECHA DE EMISION:08/02/2019
NOTA MEFP/VTCP/DGPOT/UAIS/N°1080/2019  DE 22/02/2019</t>
  </si>
  <si>
    <t>00099021001 DEP.DE CHEQ.AJENOS,RET.DE CAM.,CONCEPTO: VILLARPANDO ROLLANO ROBERTO GHERY,DEP.: BANCO UNION S.A. , PROCEDENCIA: BANCO UNION S.A., CHEQUE: 160312, FECHA DE EMISION:08/02/2019</t>
  </si>
  <si>
    <t>00099021001 DEP.DE CHEQ.AJENOS,RET.DE CAM.,CONCEPTO: VIRGINIA PAYCHO CONDORI,DEP.: BANCO UNION S.A. , PROCEDENCIA: BANCO UNION S.A., CHEQUE: 160313, FECHA DE EMISION:08/02/2019</t>
  </si>
  <si>
    <t>00099021001 DEPOSITO DE EFECTIVO, DEPOSITANTE: RITA JIMENEZ HUANCOLLO, CONCEPTO: DEVOLUCION COBRO INDEBIDO POR NUEVAS NUPCIAS, CUENTA DE DEPOSITO: CUENTA UNICA DEL TESORO</t>
  </si>
  <si>
    <t>00099021001 DEPOSITO DE EFECTIVO, DEPOSITANTE: YOLANDA LILIANA GONZALES RIOS, CONCEPTO: DEVOLUCION DE HABERES MES DICIEMBRE 2018, CUENTA DE DEPOSITO: CUENTA UNICA DEL TESORO</t>
  </si>
  <si>
    <t>00099021001 DEP.DE CHEQ.AJENOS,RET.DE CAM.,CONCEPTO: H.C. DIPUTADOS - DEV. INCAP. TEMP. - MAYO / 2018,DEP.: CAJA PETROLERA DE SALUD , PROCEDENCIA: BANCO UNION S.A., CHEQUE: 14893, FECHA DE EMISION:08/02/2019</t>
  </si>
  <si>
    <t>De: 00099021001 Transferencia de recursos al GAM de Huarina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</si>
  <si>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Chua Cocani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</si>
  <si>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Cocapata para el pago del Bono de Discapacidad, en el marco de la Ley N°977 de fecha 26 de septiembre de 2017, DS N°3437 de 20 diciembre de 2017 y la Resolución Ministerial N°010 de fecha 10 de enero de 2018, correspondiente al primer desembolso de la gestión 2019.</t>
  </si>
  <si>
    <t>De: 00099021001 Transferencia de recursos al GAM de Ingavi (Humaita) para el pago del Bono de Discapacidad, en el marco de la Ley N°977 de fecha 26 de septiembre de 2017, DS N°3437 de 20 diciembre de 2017 y la Resolución Ministerial N°010 de fecha 10 de enero de 2018, correspondiente al primer desembolso de la gestión 2019.</t>
  </si>
  <si>
    <t>TRANSFERENCIA DEL EXTERIOR SEGUN SWIFT 01595 DE FECHA 08/02/2019 ORDENANTE: CONSULADO DE BOLIVIA EN IQUIQUE CL REF.: DEVOLUCION DE SALDOS GESTIION 2018-GASTOS DE FUNCIONAMIETNO LIB. 00099021001 TGN-RECURSOS ORDINARIOS (3987)</t>
  </si>
  <si>
    <t>TRANSFERENCIA DEL EXTERIOR SEGUN SWIFT 01594 DE FECHA 08/02/2019 ORDENANTE: CONSULADO DE BOLIVIA EN NEW YORK LIB. 00099021001 TGN-RECURSOS ORDINARIOS (3987)</t>
  </si>
  <si>
    <t>REGULARIZACION DE TRANSFERENCIA DEL EXTERIOR SEGUN SWIFT 01550 DE FECHA 08/02/2019 ORDENANTE: EMBAJADA DE BOLIVIA EN SEOUL KR LIB. 00099021001 TGN-RECURSOS ORDINARIOS (3987)</t>
  </si>
  <si>
    <t>PAGO PRÉSTAMO BID 939-SF-BO VCTO. 08-02-2019 POR CUENTA DE BANCO DE DESARROLLO , VALOR 08-02-2019 CAPITAL BS 3.423.057,33 INTERESES BS 828.286,08 LIBRETA N° 00099021001 TGN RECURSOS ORDINARIOS (3987) - ALIVIO MDRI</t>
  </si>
  <si>
    <t>PAGO PRÉSTAMO BID 914-SF-BO-1 VCTO. 08-02-2019 POR CUENTA DE FNDR SEGÚN NOTA COD.LIQ. 011822 DE FECHA 08-02-2019, VALOR 08-02-2019 CAPITAL USD 7.973,14 INTERESES USD 15.121,57 LIBRETA N° 00099021001 - TGN -RECURSOS ORDINARIOS (3987) - ALIVIO MDRI</t>
  </si>
  <si>
    <t>NÚMERO DE LIBRETA CUT: 99031009.00 OPERACIÓN T01 TRANSFERENCIA DE FONDOS A LA CUT - TESORO DIRECTO DE BANCO UNION S.A. A CUENTA UNICA DEL TESORO CON NUMERO DE SOLICITUD = 3484559 Y NUMERO CORRELATIVO = 91320008022019683 TRANSFERENCIA POR OPERACIONES DE VENTA BONOS BTX</t>
  </si>
  <si>
    <t>TRANSFERENCIA DEL EXTERIOR SEGUN SWIFT NO.1632 DE FECHA 08/02/2019 ORDENANTE: CONSULADO DE BOLIVIA EN PUNO (PUNO PERU) REF.: DEV. SALDOS PROGRAMA DOCUMENTACION LIB. 00099021001 TGN-RECURSOS ORDINARIOS (3987)</t>
  </si>
  <si>
    <t>TRANSFERENCIA DEL EXTERIOR SEGUN SWIFT NO.1634 DE FECHA 08/02/2019 ORDENANTE: MISSION PERMANENTE DE BOLIVIE (GINEBRA) REF.: DEV.SALDOS GASTOS FUNCIONAMIENTO 2018 LIB. 00099021001 TGN-RECURSOS ORDINARIOS (3987)</t>
  </si>
  <si>
    <t>TRANSFERENCIA DEL EXTERIOR SEGUN SWIFT NO.1631 DE FECHA 08/02/2019 ORDENANTE: CONSULADO DE BOLIVIA EN PUNO (PUNO PERU) REF.: DEVOLUCION SALDOS GASTOS DE FUNCIONAMIENTO LIB. 00099021001 TGN-RECURSOS ORDINARIOS (3987)</t>
  </si>
  <si>
    <t>TRANSFERENCIA DEL EXTERIOR SEGUN SWIFT 01638 DE FECHA 08/02/2019 ORDENANTE: EMBAJADA DE BOLIVIA EN PANAMA LIB. 00099021001 TGN-RECURSOS ORDINARIOS (3987)</t>
  </si>
  <si>
    <t>NUMERO DE LIBRETA CUT: 00099021001 OPERACIÓN E75 TRANSFERENCIA DE LA CUENTA FISCAL BUN A LA CUT EN MN TRANSF.FDOS. A SOLICITUD DEL G.A.M. BETANZOS SG. NOTA CITE:DESP-GAMB 011/2019 A CTA.3987 CUT LBRTA.00099021001</t>
  </si>
  <si>
    <t>||TRANSFERENCIA DE FONDOS S/G. FORMULARIO CITE: BUN/CF071/19 DE LA FECHA.(HRE-TSO-791), DEVOLUCION DE SALDOS NO EJECUTADOS AL CIERRE DE LA GESTION 2018-GAM LA ASUNTA. A SOLICITUD GOB.AUT.MCPAL.LA ASUNTA, LIBRETA N°0099021001 TGN RECURSOS ORDINARIOS; BUN.</t>
  </si>
  <si>
    <t>||COMISION TRANSFERENCIA DE FONDOS AL EXTERIOR 0,10% S/USD 612.408.- REEMBOLSO GASTOS DE COMUNICACION BS220.- EMISION DE CBTE. CONTABLE BS50.- REF.: PAGO N°1 LC I-2018-33 P/C AASANA A/F DE ITURRI S.A. EN COMPLEMENTO A CBTE. ADJUNTO DE LA FECHA LIB. 00512012001 LPB-AASANA-PACS SONET REF.: COMISION DE PAGO LC I-2018-23</t>
  </si>
  <si>
    <t>||DEVOLUCUON DE FONDOS NO UTILIZADOS DE LA CARTA DE CREDITO I-2018-29 A FAVOR DE EMPRESA PÚBLICA QUIPUS DE ACUERDO A NOTA QUIPUS/GAF/JDTIC/NE/N°0018/2019 ADJUNTA LIB. 00590012001 EMPRESA PÚBLICA QUIPUS RECURSOS ESPECIFICOS REF.: DEVOLUCION SALDO LC I-2018-29</t>
  </si>
  <si>
    <t>00099021001 DEPOSITO DE EFECTIVO, DEPOSITANTE: LOURDES MONICA CARRASCO MEJIA, CONCEPTO: DEVOLUCION DE COBRO INDEBIDO, CUENTA DE DEPOSITO: CUENTA UNICA DEL TESORO</t>
  </si>
  <si>
    <t>00099021001 DEPOSITO DE EFECTIVO, DEPOSITANTE: RODRIGO FACUNDO TAPIA BENITO, CONCEPTO: DEVOLUCION DE PASAJES, CUENTA DE DEPOSITO: CUENTA UNICA DEL TESORO</t>
  </si>
  <si>
    <t>00099021001 DEPOSITO DE EFECTIVO, DEPOSITANTE: LUIS ROSPIGLIOSI, CONCEPTO: DEVOLUCION JUBILACION DOBLE PERCEPCION, CUENTA DE DEPOSITO: CUENTA UNICA DEL TESORO</t>
  </si>
  <si>
    <t>00099021001 DEPOSITO DE EFECTIVO, DEPOSITANTE: VICTOR HUGO MONTECINOS FERNANDEZ, CONCEPTO: DOBLE PERCEPCION, CUENTA DE DEPOSITO: CUENTA UNICA DEL TESORO</t>
  </si>
  <si>
    <t>00099021001 DEPOSITO DE EFECTIVO, DEPOSITANTE: DAVID TICONA VINO, CONCEPTO: REFRIGERIOS NO COBRADOS DIGCOIN OCTUBRE, CUENTA DE DEPOSITO: CUENTA UNICA DEL TESORO</t>
  </si>
  <si>
    <t>00099021001 DEPOSITO DE EFECTIVO, DEPOSITANTE: DAVID TICONA VINO, CONCEPTO: REFRIGERIOS NO COBRADOS DIGCDIN OCTUBRE, CUENTA DE DEPOSITO: CUENTA UNICA DEL TESORO</t>
  </si>
  <si>
    <t>00099021001 DEPOSITO DE EFECTIVO, DEPOSITANTE: DAVID TICONA VINO, CONCEPTO: REFRIGERIOS NO COBRADOS VCDI OCTUBRE, CUENTA DE DEPOSITO: CUENTA UNICA DEL TESORO</t>
  </si>
  <si>
    <t>00099021001 DEPOSITO DE EFECTIVO, DEPOSITANTE: DAVID TICONA VINO, CONCEPTO: REFRIGERIOS NO COBRADOS VDRA OCTUBRE, CUENTA DE DEPOSITO: CUENTA UNICA DEL TESORO</t>
  </si>
  <si>
    <t>00591012001 DEPOSITO DE EFECTIVO, DEPOSITANTE: SOFIA ROQUE CHOQUE, CONCEPTO: CONSUMO DE ENERGIA ELECTRICA, CUENTA DE DEPOSITO: CUENTA UNICA DEL TESORO</t>
  </si>
  <si>
    <t>00591012001 DEPOSITO DE EFECTIVO, DEPOSITANTE: SOFIA ROQUE CHOQUE, CONCEPTO: CONSUMO DE AGUA POTABLE, CUENTA DE DEPOSITO: CUENTA UNICA DEL TESORO</t>
  </si>
  <si>
    <t>00591012001 DEPOSITO DE EFECTIVO, DEPOSITANTE: ANGEL POMA, CONCEPTO: CONSUMO DE AGUA POTABLE, CUENTA DE DEPOSITO: CUENTA UNICA DEL TESORO</t>
  </si>
  <si>
    <t>00591012001 DEPOSITO DE EFECTIVO, DEPOSITANTE: ANGEL POMA, CONCEPTO: CONSUMO DE ENERGIA ELECTRICA, CUENTA DE DEPOSITO: CUENTA UNICA DEL TESORO</t>
  </si>
  <si>
    <t>00591012001 DEPOSITO DE EFECTIVO, DEPOSITANTE: YARCO VLADIMIR VILLAMOR ORIHUELA, CONCEPTO: CONSUMO DE AGUA POTABLE, CUENTA DE DEPOSITO: CUENTA UNICA DEL TESORO</t>
  </si>
  <si>
    <t>00591012001 DEPOSITO DE EFECTIVO, DEPOSITANTE: YARCO VLADIMIR VILLAMOR ORIHUELA, CONCEPTO: CONSUMO DE ENERGIA ELECTRICA, CUENTA DE DEPOSITO: CUENTA UNICA DEL TESORO</t>
  </si>
  <si>
    <t>00591012001 DEPOSITO DE EFECTIVO, DEPOSITANTE: BENITA JALACORI MENDOZA, CONCEPTO: CONSUMO DE AGUA POTABLE, CUENTA DE DEPOSITO: CUENTA UNICA DEL TESORO</t>
  </si>
  <si>
    <t>00591012001 DEPOSITO DE EFECTIVO, DEPOSITANTE: BENITA JALACORI MENDOZA, CONCEPTO: CONSUMO DE ENERGIA ELECTRICA, CUENTA DE DEPOSITO: CUENTA UNICA DEL TESORO</t>
  </si>
  <si>
    <t>00099021001 DEPOSITO DE EFECTIVO, DEPOSITANTE: DAVID TICONA VINO, CONCEPTO: REFRIGERIOS NO COBRADOS VT OCTUBRE, CUENTA DE DEPOSITO: CUENTA UNICA DEL TESORO</t>
  </si>
  <si>
    <t>00099021001 DEPOSITO DE EFECTIVO, DEPOSITANTE: DAVID TICONA VINO, CONCEPTO: REFRIGERIOS NO COBRADOS VT MARZO, CUENTA DE DEPOSITO: CUENTA UNICA DEL TESORO</t>
  </si>
  <si>
    <t>00099021001 DEPOSITO DE EFECTIVO, DEPOSITANTE: CARLOS LAURA HUANCA, CONCEPTO: DOBLE PERCEPCION POR LOS PERIODOS DE DICIEMBRE / 2018 A ENERO / 2019 - MAS LAS DUODECIMAS DE AGUINAL, CUENTA DE DEPOSITO: CUENTA UNICA DEL TESORO</t>
  </si>
  <si>
    <t>00287104320 DEP.DE CHEQ.AJENOS,RET.DE CAM.,CONCEPTO: DEPÓSITO REALIZADO POR RESOLUCION DE CONTRATO SEGUN INFORME GDSC-FASC N° 14/2018, FPS DEPARTAMENTAL,DEP.: FPS - CENTRAL , PROCEDENCIA: BANCO UNION S.A., CHEQUE: 422, FECHA DE EMISION:08/02/2019</t>
  </si>
  <si>
    <t>TRANSFERENCIA DEL EXTERIOR SEGUN SWIFT NO.1666 DE FECHA 11/02/2019 ORDENANTE: BOTSCHAFT DES PLURINATIONALEN STAATES BOLIVIEN (BERLIN ALEMANIA) REF.: DEV SALDOS GFUN PDOC RADIC LIB. 00099021001 TGN-RECURSOS ORDINARIOS (3987)</t>
  </si>
  <si>
    <t>TRANSFERENCIA DEL EXTERIOR SEGUN SWIFT NO.1663 DE FECHA 11/02/2019 ORDENANTE: EMBAJADA DE BOLIVIA EN COSTA RICA REF.: LESS FEES DEVOLUCION SALDOS PROGRAMA DOCUMENTACION 2018 LIB. 00099021001 TGN-RECURSOS ORDINARIOS (3987)</t>
  </si>
  <si>
    <t>TRANSFERENCIA DEL EXTERIOR SEGUN SWIFT 01665 DE FECHA 11/02/2019 ORDENANTE: EMBAJADA DE BOLIVIA NL LA HAYA REF.: DEVOLUCIION DE SALDOS 2018 LIB. 00099021001 TGN-RECURSOS ORDINARIOS (3987)</t>
  </si>
  <si>
    <t>TRANSFERENCIA DEL EXTERIOR SEGUN SWIFT 01664 DE FECHA 11/02/2019 ORDENANTE: EMBAJADA DE BOLIVIA EN COSTA RICA LIB. 00099021001 TGN-RECURSOS ORDINARIOS (3987)</t>
  </si>
  <si>
    <t>||TRANSFERENCIA A LA CUENTA UNICA DEL TESORO IMPORTES RETENIDOS A WALTER PEREZ Y JULIO HUMEREZ POR REMUNERACION MAXIMA CORRESPONDIENTE AL MES DE ENERO/2019 - LIBRETA N° 00099021001, SEGUN DOCUMENTOS ADJUNTOS Y ROC N° 174/19 DEL DCR. TRANS. POR REMUNERACION MAXIMA DE WALTER ABRAHAM PEREZ ALANDIA ENERO/19 LIBRETA 00099021001</t>
  </si>
  <si>
    <t>||TRANSFERENCIA A LA CUENTA UNICA DEL TESORO IMPORTES RETENIDOS A WALTER PEREZ Y JULIO HUMEREZ POR REMUNERACION MAXIMA CORRESPONDIENTE AL MES DE ENERO/2019 - LIBRETA N° 00099021001, SEGUN DOCUMENTOS ADJUNTOS Y ROC N° 174/19 DEL DCR. TRANS. POR REMUNERACION MAXIMA DE JULIO HUMEREZ QUIROZ ENERO/19 LIBRETA 00099021001</t>
  </si>
  <si>
    <t>TRANSFERENCIA DEL EXTERIOR SEGUN SWIFT 01713 DE FECHA 11/02/2019 ORDENANTE: CONSULADO DE LA REP. DE BOLIVIA EN ARGENTINA REF.: DEVOLUCION PROGRAMA DE REGULARIZACION DOCUMENTARIA LIB. 00099021001 TGN-RECURSOS ORDINARIOS (3987)</t>
  </si>
  <si>
    <t>TRANSFERENCIA DEL EXTERIOR SEGUN SWIFT NO.1705 DE FECHA 11/02/2019 ORDENANTE: EMBASSY OF BOLIVIA (LA HAYA) REF.: DEVOLUCION DE SALDOS 2018 GASTOS FUNCIONAMIENTO Y ADICIONAL LIB. 00099021001 TGN-RECURSOS ORDINARIOS (3987)</t>
  </si>
  <si>
    <t>TRANSFERENCIA DEL EXTERIOR SEGUN SWIFT NO.1706 DE FECHA 11/02/2019 ORDENANTE: CONSULADO DE BOLIVIA EN VALENCIA REF.: DEVOLUCION DE GASTOS DE FUNCIONAMIENTO GESTION 2018 LIB. 00099021001 TGN-RECURSOS ORDINARIOS (3987)</t>
  </si>
  <si>
    <t>TRANSFERENCIA DEL EXTERIOR SEGUN SWIFT NO.1714 DE FECHA 11/02/2019 ORDENANTE: CONSULADO DE LA REP DE BOLIVIA (VIEDMA ARGENTINA) REF.: DEVOLUCION PROGRAMA DE REGULARIZACION DOCUMENTARIA LIB. 00099021001 TGN-RECURSOS ORDINARIOS (3987)</t>
  </si>
  <si>
    <t>TRANSFERENCIA DEL EXTERIOR SEGUN SWIFT 01708 DE FECHA 11/02/2019 ORDENANTE: EMBAJADA DEL ESTADO PLURINACIONAL DE BOLIVIA NICARAGUA REF.: DEVOLUCION DE SALDOS NO EJECUTADOS A DICIEMBRE 31, 2018 LIB. 00099021001 TGN-RECURSOS ORDINARIOS (3987)</t>
  </si>
  <si>
    <t>TRANSFERENCIA DEL EXTERIOR SEGUN SWIFT NO.1719 DE FECHA 11/02/2019 ORDENANTE: EMBAJADA DE BOLIVIA (LIMA PERU) REF.: DEVOLUCION DE SALDOS GASTOS DE FUNCIONAMIENTO Y REMESAS ADICIONALES LIB. 00099021001 TGN-RECURSOS ORDINARIOS (3987)</t>
  </si>
  <si>
    <t>TRANSFERENCIA DEL EXTERIOR SEGUN SWIFT 01701 DE FECHA 11/02/2019 ORDENANTE: EMBAJADA DE BOLIVIA EN QUITO-ECUADOR LIB. 00099021001 TGN-RECURSOS ORDINARIOS (3987)</t>
  </si>
  <si>
    <t>NÚMERO DE LIBRETA CUT: 99031009.00 OPERACIÓN T01 TRANSFERENCIA DE FONDOS A LA CUT - TESORO DIRECTO DE BANCO UNION S.A. A CUENTA UNICA DEL TESORO CON NUMERO DE SOLICITUD = 3488946 Y NUMERO CORRELATIVO = 91320011022019742 TRANSFERENCIA POR OPERACIONES DE VENTA BONOS BTX</t>
  </si>
  <si>
    <t>COBRO COSTOS DE PAPELERIA SEGUN TRANSFERENCIA DEL EXTERIOR POR ORDEN DE PETROLEO BRASILEIRO SA PETROBRAS LIB. 00513012007 YPFB - RECURSOS NACIONALIZACIÓN</t>
  </si>
  <si>
    <t>NUMERO DE LIBRETA CUT: 00099021001 OPERACIÓN E18 TRANSFERENCIA DEL SISTEMA FINANCIERO POR CUENTA DE TERCEROS A LA CUT PAGO OTROS ACREESORES DE ORGANISMO SINDICALES A SOLICITUD DE FUTURO DE BOLIVIA SA</t>
  </si>
  <si>
    <t>NUMERO DE LIBRETA CUT: 00099021001 OPERACIÓN E18 TRANSFERENCIA DEL SISTEMA FINANCIERO POR CUENTA DE TERCEROS A LA CUT PAGO OTROS ACREESORES PARA ORGANISMO SINDICALES A SOLICITUD DE FUTURO DE BOLIVIA SA</t>
  </si>
  <si>
    <t>00099021001 DEPOSITO DE EFECTIVO, DEPOSITANTE: ROBERTO EDWIN LOZANO CABRERA, CONCEPTO: REVERSION PASAJES PREVENTIVO N° 4595, CUENTA DE DEPOSITO: CUENTA UNICA DEL TESORO</t>
  </si>
  <si>
    <t>00099021001 DEPOSITO DE EFECTIVO, DEPOSITANTE: MINISTERIO PUBLICO, CONCEPTO: DEVOLUCION DE FONDOS SEGUNDO AGUINALDO POR - ZELMY VELIZ MERCADO, CUENTA DE DEPOSITO: CUENTA UNICA DEL TESORO</t>
  </si>
  <si>
    <t>00099021001 DEPOSITO DE EFECTIVO, DEPOSITANTE: MINISTERIO PUBLICO, CONCEPTO: DEVOLUCION DE FONDOS AGUINALDO POR - ZELMY VELIZ MERCADO, CUENTA DE DEPOSITO: CUENTA UNICA DEL TESORO</t>
  </si>
  <si>
    <t>00099021001 DEPOSITO DE EFECTIVO, DEPOSITANTE: GREGORIO ANTEZANA APAZA, CONCEPTO: DOBLE PERCEPCION, CUENTA DE DEPOSITO: CUENTA UNICA DEL TESORO</t>
  </si>
  <si>
    <t>00099021001 DEPOSITO DE EFECTIVO, DEPOSITANTE: TRIBUNAL CONSTITUCIONAL PLURINACIONAL, CONCEPTO: DEPÓSITO DE LICENCIAS SIN GOCE DE HABER, CUENTA DE DEPOSITO: CUENTA UNICA DEL TESORO</t>
  </si>
  <si>
    <t>00291012002 DEPOSITO DE EFECTIVO, DEPOSITANTE: ADMINISTRADORA BOLIVIANA DE CARRETERAS ABC, CONCEPTO: DE EXTRAVIO DE CREDENCIAL, CUENTA DE DEPOSITO: CUENTA UNICA DEL TESORO</t>
  </si>
  <si>
    <t>00099021001 DEPOSITO DE EFECTIVO, DEPOSITANTE: RUBEN QUISBERT LOPEZ, CONCEPTO: DEVOLUCION DE DUODECIMA DE AGUINALDO Y ESFUERZO POR BOLIVIA, CUENTA DE DEPOSITO: CUENTA UNICA DEL TESORO</t>
  </si>
  <si>
    <t>00099021001 DEPOSITO DE EFECTIVO, DEPOSITANTE: MIN DE DEPORTES-ROBERTO PEREZ VILLCA 5071703 PT, CONCEPTO: DEVOLUCION SALDOS NO UTILIZADOS COPA DE ESTADO PLURINACIONAL DE BOLIVIA SUB 18, CUENTA DE DEPOSITO: CUENTA UNICA DEL TESORO</t>
  </si>
  <si>
    <t>00291012005 DEPOSITO DE EFECTIVO, DEPOSITANTE: ABC -MILTON JESUS ORTUÑO MORALES, CONCEPTO: DEVOLUCION DE PASAJE AEREO, CUENTA DE DEPOSITO: CUENTA UNICA DEL TESORO</t>
  </si>
  <si>
    <t>00099021001 DEPOSITO DE EFECTIVO, DEPOSITANTE: RUBEN QUISBERT LOPEZ, CONCEPTO: DEVOLUCION DE COBRO DE HABERES, CUENTA DE DEPOSITO: CUENTA UNICA DEL TESORO</t>
  </si>
  <si>
    <t>A:00099021001 El concepto de la mencionada operación corresponde a la transferencia de capital al TGN, por el mes de Enero de 2019 del Fideicomiso Programa de Reconversión Productiva y Comercial TGN 9º.</t>
  </si>
  <si>
    <t>A:00099021001 El concepto de la mencionada operación corresponde a la transferencia de capital por el mes de Enero/2019, de Cooperativa Sudamérica al TGN.</t>
  </si>
  <si>
    <t>TRANSFERENCIA DEL EXTERIOR SEGUN SWIFT 01750 DE FECHA 12/02/2019 ORDENANTE: CONSULADO DE BOLIVIA EN MADRID LIB. 00099021001 TGN-RECURSOS ORDINARIOS (3987)</t>
  </si>
  <si>
    <t>TRANSFERENCIA DEL EXTERIOR SEGUN SWIFT NO.1749 DE FECHA 12/02/2019 ORDENANTE: CONSULADO DE BOLIVIA EN MADRID REF.: DEV.SALDOS NO EJECUTADOS GTOS.FUNC.2018 (EMISOR PASAPORTES EMIPAS) LIB. 00099021001 TGN-RECURSOS ORDINARIOS (3987)</t>
  </si>
  <si>
    <t>TRANSFERENCIA DEL EXTERIOR SEGUN SWIFT 01747 DE FECHA 12/02/2019 ORDENANTE: MISION DE BOLIVIA EN LA OAS-WASHINGTON LIB. 00099021001 TGN-RECURSOS ORDINARIOS (3987)</t>
  </si>
  <si>
    <t>TRANSFERENCIA DEL EXTERIOR SEGUN SWIFT 01737-01732 DE FECHA 12/02/2019 ORDENANTE: EMBAJADA DE BOLIVIA EN COLOMBIA LIB. 00099021001 TGN-RECURSOS ORDINARIOS (3987)</t>
  </si>
  <si>
    <t>TRANSFERENCIA DEL EXTERIOR SEGUN SWIFT 01735 - 01730 DE FECHA 12/02/2019 ORDENANTE: EMBAJADA DE BOLIVIA BOGOTA COLOMBIA REF.: DEVOLUCION DE SALDOS NO EJECUTADOS GESTION 2018 REMESAS ADICIONALES LIB. 00099021001 TGN-RECURSOS ORDINARIOS (3987)</t>
  </si>
  <si>
    <t>TRANSFERENCIA DEL EXTERIOR SEGUN SWIFT NO.1736 Y NO.1731 DE FECHA 12/02/2019 ORDENANTE: EMBAJADA DE BOLIVIA EN COLOMBIA REF.: DEVOLUCION DE SALDOS NO EJECUTADOS GESTION 2018 GASTOS DE FUNCIONAMIENTO LIB. 00099021001 TGN-RECURSOS ORDINARIOS (3987)</t>
  </si>
  <si>
    <t>TRANSFERENCIA DEL EXTERIOR SEGUN SWIFT 01748 DE FECHA 12/02/2019 ORDENANTE: CONSULADO DE BOLIVIA EN MADRID ES REF.: DEVOLUCION SALDO GASTOS DE FUNCIONAMIENTO LIB. 00099021001 TGN-RECURSOS ORDINARIOS (3987)</t>
  </si>
  <si>
    <t>REGULARIZACION DE TRANSFERENCIA DEL EXTERIOR SEGUN SWIFT 01723 DE FECHA 12/02/2019 ORDENANTE: CONSULADO DE BOLIVIA EN ROSARIO ARGENTINA LIB. 00099021001 TGN-RECURSOS ORDINARIOS (3987)</t>
  </si>
  <si>
    <t>REGULARIZACION DE TRANSFERENCIA DEL EXTERIOR SEGUN SWIFT 01722 DE FECHA 12/02/2019 ORDENANTE: CONSULADO DE BOLIVIA EN ROSARIO-ARGENTINA LIB. 00099021001 TGN-RECURSOS ORDINARIOS (3987)</t>
  </si>
  <si>
    <t>TRANSFERENCIA DEL EXTERIOR SEGUN SWIFT NO.1740 DE FECHA 12/02/2019 ORDENANTE: CONSULADO GENERAL DE BOLIVIA EN WASHINGTON REF.: DEVOLUCION DE SALDOS NO EJECUTADOS AL 31 DE DICIEMBRE DE 2018 (PROGRAMA DE DOCUMENTACION) LIB. 00099021001 TGN-RECURSOS ORDINARIOS (3987)</t>
  </si>
  <si>
    <t>TRANSFERENCIA DEL EXTERIOR SEGUN SWIFT 01741 DE FECHA 12/02/2019 ORDENANTE: CONSULADO GENERAL DE BOLIVIA EN WASHINGTON DC REF.: DEVOLUCION DE SALDOS NO EJECUTADOS AL 31 DE DICIEMBRE LIB. 00010011102 MIN.RELACIONES EXTERIORES - GESTORIA CONSULAR LEY Nº 3108</t>
  </si>
  <si>
    <t>NÚMERO DE LIBRETA CUT: 99031009.00 OPERACIÓN T01 TRANSFERENCIA DE FONDOS A LA CUT - TESORO DIRECTO DE BANCO UNION S.A. A CUENTA UNICA DEL TESORO CON NUMERO DE SOLICITUD = 3493436 Y NUMERO CORRELATIVO = 91320012022019805 TRANSFERENCIA POR OPERACIONES DE VENTA BONOS BTX</t>
  </si>
  <si>
    <t>00592012001 DEPOSITO DE EFECTIVO, DEPOSITANTE: JOSE LUIS MAMANI ESPEJO, CONCEPTO: VENTA EMISIVO PARTICULARES GESTION 2018 (PERCIBIDOS EL 08 FEBRERO 2019), CUENTA DE DEPOSITO: CUENTA UNICA DEL TESORO</t>
  </si>
  <si>
    <t>00592012001 DEPOSITO DE EFECTIVO, DEPOSITANTE: JOSE LUIS MAMANI ESPEJO, CONCEPTO: EMISIVO ENTIDAD MIN. DESARROLLO RURAL Y TIERRAS GEST 2018 (ND 220025), CUENTA DE DEPOSITO: CUENTA UNICA DEL TESORO</t>
  </si>
  <si>
    <t>00086011102 DEPOSITO DE EFECTIVO, DEPOSITANTE: LUDWING ALBERTO AYALA SORIA, CONCEPTO: DEVOLUCION DE PASAJE AEREO TICKET: 930-2765582493, CUENTA DE DEPOSITO: CUENTA UNICA DEL TESORO</t>
  </si>
  <si>
    <t>00099021001 DEPOSITO DE EFECTIVO, DEPOSITANTE: ZAIDA BEATRIZ MARTINEZ PLAZA, CONCEPTO: DOBLE PERCEPCION, CUENTA DE DEPOSITO: CUENTA UNICA DEL TESORO</t>
  </si>
  <si>
    <t>00099021001 DEP.DE CHEQ.AJENOS,RET.DE CAM.,CONCEPTO: DEVOLUCION PAMELA PIZARRO,DEP.: CONTRALORIA GENERAL DEL ESTADO , PROCEDENCIA: BANCO UNION S.A., CHEQUE: 6048, FECHA DE EMISION:08/02/2019</t>
  </si>
  <si>
    <t>00099021001 DEP.DE CHEQ.AJENOS,RET.DE CAM.,CONCEPTO: REVERSION FRACCION CC. TGN,DEP.: SEGUROS PROVIDA S.A. , PROCEDENCIA: BANCO NACIONAL DE BOLIVIA S.A., CHEQUE: 4350287, FECHA DE EMISION:12/02/2019</t>
  </si>
  <si>
    <t>00513162001 DEPOSITO DE EFECTIVO, DEPOSITANTE: KRAKEN SERVICIOS GENERALES - DANIELA  A  ANEYBA B., CONCEPTO: DEVOLUCION DE PAGO EXCEDENTE, CUENTA DE DEPOSITO: CUENTA UNICA DEL TESORO</t>
  </si>
  <si>
    <t>00099021001 DEPOSITO DE EFECTIVO, DEPOSITANTE: RAUL GARRON RUIZ, CONCEPTO: DEVOLUCION POR DOBLE PERCEPCION, CUENTA DE DEPOSITO: CUENTA UNICA DEL TESORO</t>
  </si>
  <si>
    <t>00099021001 DEPOSITO DE EFECTIVO, DEPOSITANTE: EDGAR LUCIO BUSTILLOS GUTIERREZ, CONCEPTO: DEV DE FONDOS SALDOS GESTION 2018 PROY MIC ZACACANI CHOJASIVI-GAM PUCARANI, CUENTA DE DEPOSITO: CUENTA UNICA DEL TESORO</t>
  </si>
  <si>
    <t>00591012001 DEP.DE CHEQ.AJENOS,RET.DE CAM.,CONCEPTO: PAGO POR SERVICIO DE AGUA POTABLE,DEP.: KETAL S.A. , PROCEDENCIA: BANCO NACIONAL DE BOLIVIA S.A., CHEQUE: 239439, FECHA DE EMISION:29/01/2019</t>
  </si>
  <si>
    <t>A:00099021001 TRANSFERENCIA DE RECUPERACIONES SEGÚN NOTA GEF-LIN-MCM-0096-NOT/19 PARA PAGO DE INTERESES DE ACUERDO A CONTRATO DE FIDEICOMISO “APOYO A LA EJECUCION DE LA INVERSION PUBLICA” FIRMADO ENTRE MINISTERIO DE PLANIFICACION Y EL FNDR, CORRESPONDIENTE AL GAM SANTOS MERCADO (VCTO. OCTUBRE/2018).</t>
  </si>
  <si>
    <t>REGULARIZACION DE TRANSFERENCIA DEL EXTERIOR SEGUN SWIFT NO.1792 DE FECHA 13/02/2019 ORDENANTE: CONSULADO GENERAL DE BOLIVIA (SANTIAGO CHILE) REF.: DEVOLUCION DE SALDO NO EJECUTADO PROGRAMA DE DOCUMENTACION A DIC/18 LIB. 00099021001 TGN-RECURSOS ORDINARIOS (3987)</t>
  </si>
  <si>
    <t>TRANSFERENCIA DEL EXTERIOR SEGUN SWIFT 01820 DE FECHA 13/02/2019 ORDENANTE: EMBAJADA DEL ESTADO PLURINACIONAL DE BOLIVIA MADRID ESPAÑA REF.: DEVOLUCION DE SALDOS REMESAS ADICIONALES LIB. 00099021001 TGN-RECURSOS ORDINARIOS (3987)</t>
  </si>
  <si>
    <t>TRANSFERENCIA DEL EXTERIOR SEGUN SWIFT NO.1813 DE FECHA 13/02/2019 ORDENANTE: CONSULADO DEL ESTADP PLURINACIONAL DE BOLIVIA EN ILO-PERU REF.: DEVOLUCION SALDOS GASTOS DE FUNCIONAMIENTO LIB. 00099021001 TGN-RECURSOS ORDINARIOS (3987)</t>
  </si>
  <si>
    <t>TRANSFERENCIA DEL EXTERIOR SEGUN SWIFT NO.1821 DE FECHA 13/02/2019 ORDENANTE: EMBAJADA DEL ESTADO PLURINACIONAL DE BOLIVIA EN ESPAÑA REF.: DEVOLUCION DE SALDOS GASTOS DE FUNCIONAMIENTO LIB. 00099021001 TGN-RECURSOS ORDINARIOS (3987)</t>
  </si>
  <si>
    <t>VENTA DE DIVISAS CON TRANSFERENCIA DE FONDOS A SOLICITUD DE MINISTERIO DE RELACIONES EXTERIORES SEGUN SOLICITUD 7220 REF: PAGO DE HABERES Y COSTO DE VIDA DEL SERVICIO DIPLOMATICO CON DISCAPACIDAD CORRESPONDIENTE AL MES DE ENERO 2019 SEGUN PLANILLA DE RRHH N 011907. LIB. 00099021001 TGN-RECURSOS ORDINARIOS (3987) POR DIFERENCIAL CAMBIARIO</t>
  </si>
  <si>
    <t>A:00099021001 A requerimiento de la Unidad de Administración e Información Salarial (UAIS), con nota interna CITE: MEFP/VTCP/DGPOT/UAIS/No 712/2019, en la cual solicita la reversión definitiva de las boletas de pago solicitados por el SENASIR, consignadas en el Comprobante de Pago N°. 71706 y 71707 H.R. 6-2634-R/953.</t>
  </si>
  <si>
    <t>NUMERO DE LIBRETA CUT: 00099021001 OPERACIÓN E75 TRANSFERENCIA DE LA CUENTA FISCAL BUN A LA CUT EN MN TRANSF.FDOS.A SOLICITUD DEL G.A.D. ORURO SG.NOTA CITE:GAD-ORU/SDAFP/UF/ATCP/CE-028/2019 A CTA.3987 CUT LBRTA.00099021001</t>
  </si>
  <si>
    <t>REGULARIZACION DE TRANSFERENCIA DEL EXTERIOR SEGUN SWIFT 01662 DE FECHA 13/02/2019 ORDENANTE: CONSULADO DE BOLIVIA EN CORDOBA ARGENTINA LIB. 00099021001 TGN-RECURSOS ORDINARIOS (3987)</t>
  </si>
  <si>
    <t>REGULARIZACION DE TRANSFERENCIA DEL EXTERIOR SEGUN SWIFT 01637 DE FECHA 13/02/2019 ORDENANTE: CONSULADO DE BOLIVIA EN CORDOBA LIB. 00099021001 TGN-RECURSOS ORDINARIOS (3987)</t>
  </si>
  <si>
    <t>REGULARIZACION DE TRANSFERENCIA DEL EXTERIOR SEGUN SWIFT 01544 DE FECHA 13/02/2019 ORDENANTE: CONSULADO DE BOLIVIA EN CORDOBA LIB. 00099021001 TGN-RECURSOS ORDINARIOS (3987)</t>
  </si>
  <si>
    <t>NÚMERO DE LIBRETA CUT: 99031009.00 OPERACIÓN T01 TRANSFERENCIA DE FONDOS A LA CUT - TESORO DIRECTO DE BANCO UNION S.A. A CUENTA UNICA DEL TESORO CON NUMERO DE SOLICITUD = 3497258 Y NUMERO CORRELATIVO = 91320013022019870 TRANSFERENCIA POR OPERACIONES DE VENTA BONOS BTX</t>
  </si>
  <si>
    <t>NUMERO DE LIBRETA CUT: 00099021001 OPERACIÓN E18 TRANSFERENCIA DEL SISTEMA FINANCIERO POR CUENTA DE TERCEROS A LA CUT pago adelantado P.R.A. .RP 5.339,32 Pago indebido. RP 930,44</t>
  </si>
  <si>
    <t>TRANSFERENCIA DEL EXTERIOR SEGUN SWIFT NO.1843 DE FECHA 13/02/2019 ORDENANTE: CONSULADO DE BOLIVIA (CUZCO PERU) REF.: DEVOLUCION DE SALDOS GASTOS DE FUNCIONAMIENTO Y PROGRAMA DOCUMENTACION 2018 LIB. 00099021001 TGN-RECURSOS ORDINARIOS (3987)</t>
  </si>
  <si>
    <t>REGULARIZACION DE TRANSFERENCIA DEL EXTERIOR SEGUN SWIFT 01636 DE FECHA 13/02/2019 ORDENANTE: CONSULADO DEL ESTADO PLURINACIONAL DE BOLIVIA EN COMODORO RIVADAVIA ARGENTINA LIB. 00099021001 TGN-RECURSOS ORDINARIOS (3987)</t>
  </si>
  <si>
    <t>REGULARIZACION DE TRANSFERENCIA DEL EXTERIOR SEGUN SWIFT 01633 DE FECHA 13/02/2019 ORDENANTE: EMBAJADA DE BOLIVIA EN TOKIO JAPON REF.: DEVOLUCION DE SALDOS PROGRAMA DOC. LIB. 00099021001 TGN-RECURSOS ORDINARIOS (3987)</t>
  </si>
  <si>
    <t>REGULARIZACION DE TRANSFERENCIA DEL EXTERIOR SEGUN SWIFT 01620 DE FECHA 13/02/2019 ORDENANTE: EMBAJADA DE BOLIVIA EN TOKIO JAPON REF.: DEVOLUCION SALDOS GASTOS DE FUNCIONAMIENTO LIB. 00099021001 TGN-RECURSOS ORDINARIOS (3987)</t>
  </si>
  <si>
    <t>REGULARIZACION DE TRANSFERENCIA DEL EXTERIOR SEGUN SWIFT 01742 DE FECHA 13/02/2019 ORDENANTE: CONSULADO DE BOLIVIA EN WASHINGTON LIB. 00099021001 TGN-RECURSOS ORDINARIOS (3987)</t>
  </si>
  <si>
    <t>00592012001 DEPOSITO DE EFECTIVO, DEPOSITANTE: DAYANA ARCE SUNTURA, CONCEPTO: GESTION 2018-NOTA DE OBSERVACION NO DECLARACION DE FACTURA C31 053 N.O N 16, CUENTA DE DEPOSITO: CUENTA UNICA DEL TESORO</t>
  </si>
  <si>
    <t>00099021001 DEPOSITO DE EFECTIVO, DEPOSITANTE: BEATRIZ V. MURILLO GUTIERREZ, CONCEPTO: DOBLE PERCEPCION, CUENTA DE DEPOSITO: CUENTA UNICA DEL TESORO</t>
  </si>
  <si>
    <t>00099021001 DEPOSITO DE EFECTIVO, DEPOSITANTE: TERESA GLADYS OCHOA GONZALES, CONCEPTO: DOBLE PERCEPCION, CUENTA DE DEPOSITO: CUENTA UNICA DEL TESORO</t>
  </si>
  <si>
    <t>00190012003 DEPOSITO DE EFECTIVO, DEPOSITANTE: GUEYSSA CLAUDIA VARGAS VALVERDE, CONCEPTO: DEVOLUCION DE VIATICOS POR VIAJE AL MUNICIPIO COTAGAITA EL 23 DE NOVIEMBRE, CUENTA DE DEPOSITO: CUENTA UNICA DEL TESORO</t>
  </si>
  <si>
    <t>00190012003 DEPOSITO DE EFECTIVO, DEPOSITANTE: MIREYA TORREZ BEDOYA, CONCEPTO: DEVOLUCION DE VIATICOS POR VIAJE AL MUNICIPIO CAIZA DEL 7 DE NOVIEMBRE/2018, CUENTA DE DEPOSITO: CUENTA UNICA DEL TESORO</t>
  </si>
  <si>
    <t>00190012003 DEPOSITO DE EFECTIVO, DEPOSITANTE: SERGIO RODRIGO CASTRO PRIETO, CONCEPTO: DEVOLUCION DE VIATICOS POR VIAJE A LOS MUNICIPIOS CAMARGO Y VILLA CHARCAS DEL 29 AL 30 DE OCT/2018, CUENTA DE DEPOSITO: CUENTA UNICA DEL TESORO</t>
  </si>
  <si>
    <t>00190012003 DEPOSITO DE EFECTIVO, DEPOSITANTE: RONNY MENDIA DORADO, CONCEPTO: DEVOLUCION DE VIATICOS POR VIAJE AL MUNICIPIO CABEZAS EL 30 DE OCTUBRE/2018, CUENTA DE DEPOSITO: CUENTA UNICA DEL TESORO</t>
  </si>
  <si>
    <t>00099021001 DEPOSITO DE EFECTIVO, DEPOSITANTE: SANDRA SILVIA MARISCAL QUISPE, CONCEPTO: DEVOLUCION DE UNA DUODECIMA DE AGUINALDO, CUENTA DE DEPOSITO: CUENTA UNICA DEL TESORO</t>
  </si>
  <si>
    <t>00099021001 DEPOSITO DE EFECTIVO, DEPOSITANTE: LUIS RAMIREZ ALANOCA, CONCEPTO: DOBLE PERCEPCION, CUENTA DE DEPOSITO: CUENTA UNICA DEL TESORO</t>
  </si>
  <si>
    <t>00099021001 DEPOSITO DE EFECTIVO, DEPOSITANTE: CRISTIAM TAMBO MAMANI, CONCEPTO: DEVOLUCION DE HABERES, CUENTA DE DEPOSITO: CUENTA UNICA DEL TESORO</t>
  </si>
  <si>
    <t>00099021001 DEPOSITO DE EFECTIVO, DEPOSITANTE: WALTER ERICK QUEVEDO FLORES, CONCEPTO: DOBLE PERCEPCION, CUENTA DE DEPOSITO: CUENTA UNICA DEL TESORO</t>
  </si>
  <si>
    <t>00099021001 DEPOSITO DE EFECTIVO, DEPOSITANTE: FELIX ORELLANA SORIA  CI.  1579878  SC., CONCEPTO: DEVOLUCION POR PERCEPCION INDEBIDA DE HABERES DEL MES DE MAYO DE 2018, CUENTA DE DEPOSITO: CUENTA UNICA DEL TESORO</t>
  </si>
  <si>
    <t>00099021001 DEP.DE CHEQ.AJENOS,RET.DE CAM.,CONCEPTO: MIN COMUNICACION DEV. INCAP TEMP - MAYO /2018,DEP.: CAJA PETROLERA DE SALUD , PROCEDENCIA: BANCO UNION S.A., CHEQUE: 14930, FECHA DE EMISION:14/02/2019</t>
  </si>
  <si>
    <t>00081011101 DEP.DE CHEQ.AJENOS,RET.DE CAM.,CONCEPTO: EJECUCION DE BOLETA DE GARANTIA DE SERIEDAD DE PROPUESTA,DEP.: MINISTERIO DE OBRAS PUBLICAS SERVICIOS Y VIVIENDA , PROCEDENCIA: BANCO UNION S.A., CHEQUE: 1024, FECHA DE EMISION:25/01/2019</t>
  </si>
  <si>
    <t>00099021001 DEP.DE CHEQ.AJENOS,RET.DE CAM.,CONCEPTO: DEVOLUCION POR DUPLICIDAD PREV. 1609 DE 2018 FPS DPTAL LA PAZ,DEP.: PEDRO D. HERRERA TITO , PROCEDENCIA: BANCO UNION S.A., CHEQUE: 691, FECHA DE EMISION:13/02/2019</t>
  </si>
  <si>
    <t>00099021001 DEPOSITO DE EFECTIVO, DEPOSITANTE: CAROLA M. SAAVEDRA V, CONCEPTO: DEVOLUCION POR 16 HORAS NO TRABAJADAS EN EL MES DE JUNIO 2017, CUENTA DE DEPOSITO: CUENTA UNICA DEL TESORO</t>
  </si>
  <si>
    <t>00378012002 DEPOSITO DE EFECTIVO, DEPOSITANTE: SENATEX-JULIA CLAUDIA RAMOS SUAREZ, CONCEPTO: DEVOLUCION DE RETENCIONES IMPOSITIVAS POR ALQUILER DE ESPACIO PUBLICITARIO, CUENTA DE DEPOSITO: CUENTA UNICA DEL TESORO</t>
  </si>
  <si>
    <t>00099021001 DEPOSITO DE EFECTIVO, DEPOSITANTE: ENDE, CONCEPTO: CUMPLIM DS 3034 RENUMERACION MAXIMA ENERO/2019 WILFREDO OVANDO ROJAS, CUENTA DE DEPOSITO: CUENTA UNICA DEL TESORO</t>
  </si>
  <si>
    <t>00099021001 DEPOSITO DE EFECTIVO, DEPOSITANTE: HEBERT CHOQUE TARQUI, CONCEPTO: DEVOLUCION DEMASIA HABERES MAXIMA REMUNERACION SECTOR PUBLICO, CUENTA DE DEPOSITO: CUENTA UNICA DEL TESORO</t>
  </si>
  <si>
    <t>00099021001 DEPOSITO DE EFECTIVO, DEPOSITANTE: MARIO RAMIREZ CHOQUE, CONCEPTO: DOBLE PERCEPCION, CUENTA DE DEPOSITO: CUENTA UNICA DEL TESORO</t>
  </si>
  <si>
    <t>00099021001 DEP.DE CHEQ.AJENOS,RET.DE CAM.,CONCEPTO: SEDES LA PAZ DEV INCAPAC TEM MAYO /2018,DEP.: CAJA PETROLERA DE SALUD , PROCEDENCIA: BANCO UNION S.A., CHEQUE: 14927, FECHA DE EMISION:14/02/2019</t>
  </si>
  <si>
    <t>00099021001 DEP.DE CHEQ.AJENOS,RET.DE CAM.,CONCEPTO: AUT. IMPUG TRIB. DEVOL INCAP TEMP MAYO /2018,DEP.: CAJA PETROLERA DE SALUD , PROCEDENCIA: BANCO UNION S.A., CHEQUE: 14892, FECHA DE EMISION:08/02/2019</t>
  </si>
  <si>
    <t>VENTA DE DIVISAS CON TRANSFERENCIA DE FONDOS A SOLICITUD DE MINISTERIO DE DESARROLLO PRODUCTIVO Y ECONOMIA PLURAL SEGUN SOLICITUD 7213 REF: COMPRA DE DIVISAS PARA PAGO A LA ORGANIZACION INTERNACIONAL DE METROLOGIA LEGAL OIML POR MEMBRESIA DE LA GESTION 2019 EQUIVALENTES 1.599,78 USD LIB. 00041031107 MPM-INSTITUTO BOLIVIANO DE METROLOGIA POR DIFERENCIAL CAMBIARIO</t>
  </si>
  <si>
    <t>VENTA DE DIVISAS CON TRANSFERENCIA DE FONDOS A SOLICITUD DE MINISTERIO DE DESARROLLO PRODUCTIVO Y ECONOMIA PLURAL SEGUN SOLICITUD 7214 REF: COMPRA DE DIVISAS PARA PAGO A LA OFICINA INTERNACIONAL DE PESAS Y MEDIDAS BIPM POR MEMBRESIA GESTION 2019 EQUIVALENTES 13.689,49 USD LIB. 00041031107 MPM-INSTITUTO BOLIVIANO DE METROLOGIA POR DIFERENCIAL CAMBIARIO</t>
  </si>
  <si>
    <t>REGULARIZACION DE TRANSFERENCIA DEL EXTERIOR SEGUN SWIFT 01668 DE FECHA 14/02/2019 ORDENANTE: CONSULADO DE BOLIVIA EN SUIZA LIB. 00099021001 TGN-RECURSOS ORDINARIOS (3987)</t>
  </si>
  <si>
    <t>TRANSFERENCIA DEL EXTERIOR SEGUN SWIFT NO.1883 DE FECHA 14/02/2019 ORDENANTE: CONSULADO DE BOLIVIA EN SEVILLA REF.: DEVOLUCION SALDOS PROGRAMA DE DOCUMENTACION GESTION 2018 LIB. 00099021001 TGN-RECURSOS ORDINARIOS (3987)</t>
  </si>
  <si>
    <t>REGULARIZACION DE TRANSFERENCIA DEL EXTERIOR SEGUN SWIFT 01707 DE FECHA 14/02/2019 ORDENANTE: EMBAJADA DE BOLIVIA EN MOSCU LIB. 00099021001 TGN-RECURSOS ORDINARIOS (3987)</t>
  </si>
  <si>
    <t>REGULARIZACION DE TRANSFERENCIA DEL EXTERIOR SEGUN SWIFT 01744 DE FECHA 14/02/2019 ORDENANTE: CONSULADO DE BOLIVIA EN LIMA LIB. 00099021001 TGN-RECURSOS ORDINARIOS (3987)</t>
  </si>
  <si>
    <t>REGULARIZACION DE TRANSFERENCIA DEL EXTERIOR SEGUN SWIFT NO.1700 DE FECHA 14/02/2019 ORDENANTE: EMBASSY OF THE PLURINATIONAL STATE OF BOLIVIA (MOSCU RUSIA) REF.: DEVOLUCION DE GASTOS DE FUNCIONAMIENTO GESTION 2018 LIB. 00099021001 TGN-RECURSOS ORDINARIOS (3987)</t>
  </si>
  <si>
    <t>A:00099021001 TRANSFERENCIA DE RECURSOS A SOLICITUD DEL MINISTERIO DE SALUD SG NOTA CITE: MS/BJA/CE/24/2019,CORRESPONDIENTE AL SALDO AL 31 DE DICIEMBRE DE 2018. HR 6-4236-R.</t>
  </si>
  <si>
    <t>||COMISION TRANSFERENCIA FDOS.AL EXTERIOR 0,10% S/USD1.727.994,31,REEMB.GSTS.COMUNICACION BS220.-Y EMISION COMP.CONTABLE BS50.-REF.:PAGO 1 LC I-2018-33 P/C EMPRESA PUBLICA QUIPUS A/F TONGFANG HONGKONG LIMITED,EN COMPL.A COMP.947193,14/02/19. LIB.00590012001 EMPRESA PÚBLICA QUIPUS - RECURSOS ESPECÍFICOS REF.:COMIS.PAGO 1 LC I-2018-33</t>
  </si>
  <si>
    <t>TRANSFERENCIA DEL EXTERIOR SEGUN SWIFT 01885 DE FECHA 14/02/2019 ORDENANTE: CONSULADO DE BOLIVIA EN TACNA LIB. 00099021001 TGN-RECURSOS ORDINARIOS (3987)</t>
  </si>
  <si>
    <t>TRANSFERENCIA DEL EXTERIOR SEGUN SWIFT 01882 DE FECHA 14/02/2019 ORDENANTE: DELEGACION DE BOLIVIA ANTE LA UNESCO LIB. 00099021001 TGN-RECURSOS ORDINARIOS (3987)</t>
  </si>
  <si>
    <t>NUMERO DE LIBRETA CUT: 00046021109 OPERACIÓN E18 TRANSFERENCIA DEL SISTEMA FINANCIERO POR CUENTA DE TERCEROS A LA CUT PARA ABONO A LA CUENTA UNICA DEL TESORO 3987069001 LIBRETA 00046021109 DEL MINISTERIO DE SALUD A SOLICITUD DEL BANCO DE CREDITO DE BOLIVIA SA</t>
  </si>
  <si>
    <t>COBRO COSTOS DE PAPELERIA SEGUN TRANSFERENCIA DEL EXTERIOR POR ORDEN DE DELEGACION DE BOLIVIA ANTE LA UNESCO LIB. 00099021001 TGN-RECURSOS ORDINARIOS (3987)</t>
  </si>
  <si>
    <t>||REGISTRO COBRO COMISION ENMIENDA LC BS220.-REEMBS.GSTS.COMUNICACION BS220.-Y EMISION COMP.CONTABLE BS50.-,S/G NOTA QUIPUS/GAF/JDTIC/NE Nº 0022/2019,13/02/19 REF.:I-2018-33 P/C EMPRESA PUBLICA QUIPUS A/F TONGFANG HONGKONG LIMITED. LIB.00590012001 EMPRESA PÚBLICA QUIPUS-RECURSOS ESPECÍFICOS REF.:COMIS.ENMIENDA LC I-2018-33</t>
  </si>
  <si>
    <t>REGULARIZACION DE TRANSFERENCIA DEL EXTERIOR SEGUN SWIFT 01669 DE FECHA 14/02/2019 ORDENANTE: CONSULADO GENERAL DE BOLIVIA EN GINEBRA-SUIZA REF.: DEVOLUCION SALDOS PROGRAMA DOCUMENTACION AL 31/12/2018 LIB. 00099021001 TGN-RECURSOS ORDINARIOS (3987)</t>
  </si>
  <si>
    <t>NÚMERO DE LIBRETA CUT: 99031009.00 OPERACIÓN T01 TRANSFERENCIA DE FONDOS A LA CUT - TESORO DIRECTO DE BANCO UNION S.A. A CUENTA UNICA DEL TESORO CON NUMERO DE SOLICITUD = 3500651 Y NUMERO CORRELATIVO = 91320014022019926 TRANSFERENCIA POR OPERACIONES DE VENTA BONOS BTX</t>
  </si>
  <si>
    <t>TRANSFERENCIA DEL EXTERIOR SEGUN SWIFT 01914 DE FECHA 14/02/2019 ORDENANTE: CONSULADO GENERAL DA BOLIVIA SAO PAULO BR REF.: DEVOLUCION DE SALDOS NO EJECUTADOS GESTION 2018 LIB. 00099021001 TGN-RECURSOS ORDINARIOS (3987)</t>
  </si>
  <si>
    <t>TRANSFERENCIA DEL EXTERIOR SEGUN SWIFT 01913 DE FECHA 14/02/2019 ORDENANTE: CONSULADO DE BOLIVIA EN SAO PAULO BR LIB. 00099021001 TGN-RECURSOS ORDINARIOS (3987)</t>
  </si>
  <si>
    <t>TRANSFERENCIA DEL EXTERIOR SEGUN SWIFT 01911 DE FECHA 14/02/2019 ORDENANTE: EMBAJADA DE BOLIVIA EN LONDRES REF.: DEVOLUCION SALDOS GASTOS DE FUNCIONAMIENTO LIB. 00099021001 TGN-RECURSOS ORDINARIOS (3987)</t>
  </si>
  <si>
    <t>TRANSFERENCIA DEL EXTERIOR SEGUN SWIFT 01915 DE FECHA 14/02/2019 ORDENANTE: CONSULDDO DE BOLIVIA EN SP BASIL REF.: DEVOLUCION DE SALDOS NO EJECUTADOS GESTION 18 PROG. DE DOC. LIB. 00099021001 TGN-RECURSOS ORDINARIOS (3987)</t>
  </si>
  <si>
    <t>TRANSFERENCIA DEL EXTERIOR SEGUN SWIFT 01996-01991 DE FECHA 14/02/2019 ORDENANTE: VICECONSULADO DE BOLIVIA EN PILAR - ARG. LIB. 00010011102 MIN.RELACIONES EXTERIORES - GESTORIA CONSULAR LEY Nº 3108</t>
  </si>
  <si>
    <t>TRANSFERENCIA DEL EXTERIOR SEGUN SWIFT 01994-01989 DE FECHA 14/02/2019 ORDENANTE: VICECONSULADO DEL EST.PLURINACIONAL DE BOLIVIA EN PILAR ARGENTINA REF.: SERVICIOS DEL GOBIERNO LIB. 00010011102 MIN.RELACIONES EXTERIORES - GESTORIA CONSULAR LEY Nº 3108</t>
  </si>
  <si>
    <t>COBRO COSTOS DE PAPELERIA SEGUN TRANSFERENCIA DEL EXTERIOR POR ORDEN DE PUMA ENERGY PARAGUAY S.A. LIB. 00513062001 YPFB-OPERACIONES PLANTA DE SEPARACION DE LIQUIDOS RIO GRANDE</t>
  </si>
  <si>
    <t>'TRANSFERENCIA DE FONDOS||S/G.NOTA CITE:MEFP/VTCP/DGAFT/UOIET/TES/N°1021/19 DE F.12-02-19, RECIBIDA EN LA FECHA,DEL MIN.ECO.FINANC.Y PUB.(HRE-TSO-861),RECURS. BI-MONETARIOS AL GAM-TIAHUANACU RESTITUC.CERTIF.DEPOS.JUDIC.N°0139712 $US172.- Y N°0139685 $US1.096.- TCD. DEBITO DE LA LIBRETA N° 00099021001 TGN-RECURSOS ORDINARIOS.</t>
  </si>
  <si>
    <t>'TRANSFERENCIA DE FONDOS||S/G.NOTA CITE:MEFP/VTCP/DGAFT/UOIET/TES/N°1021/19 DE F.12-02-19, RECIBIDA EN LA FECHA,DEL MIN.ECO.FINANC.Y PUB.(HRE-TSO-861),RECURS. BI-MONETARIOS AL GAM-TIAHUANACU RESTITUC.CERTIF.DEPOS.JUDIC.N°0139712 $US172.- Y N°0139685 $US1.096.- TCD. DEBITO DE LA LIBRETA N° 00099021001, RESPOSICION UTILES DE ESCRITORIO.</t>
  </si>
  <si>
    <t>00670012002 DEPOSITO DE EFECTIVO, DEPOSITANTE: YOSHIRO MARTIN ARMENDIA ESCOBAR, CONCEPTO: DEVOLUCION POR CONSUMO TELEFONICO EN DEMASIA, CUENTA DE DEPOSITO: CUENTA UNICA DEL TESORO</t>
  </si>
  <si>
    <t>00099021001 DEPOSITO DE EFECTIVO, DEPOSITANTE: KARINA HORTENCIA GUTIERREZ ROSAS, CONCEPTO: REVERSION PASAJE PREV. 270, CUENTA DE DEPOSITO: CUENTA UNICA DEL TESORO</t>
  </si>
  <si>
    <t>00591012001 DEPOSITO DE EFECTIVO, DEPOSITANTE: ROSEMARY CHOQUE HUANCA, CONCEPTO: CONSUMOS BASICOS, CUENTA DE DEPOSITO: CUENTA UNICA DEL TESORO</t>
  </si>
  <si>
    <t>00130012001 DEPOSITO DE EFECTIVO, DEPOSITANTE: COOP MINERA 16 DE JULIO RL, CONCEPTO: PAGO CUOTA 34 3RA AMPLIACION COOP MINERA 16 DE JULIO RL, CUENTA DE DEPOSITO: CUENTA UNICA DEL TESORO</t>
  </si>
  <si>
    <t>00099021001 DEP.DE CHEQ.AJENOS,RET.DE CAM.,CONCEPTO: DEV. REC. P/ EXTRAVIO DE CRED. (F. GUARACHI,D. LLORENTY,S. VILLARROEL,B. MOSCOSO, J. COAQUIRA),DEP.: CAMARA DE SENADORES , PROCEDENCIA: BANCO UNION S.A., CHEQUE: 7255, FECHA DE EMISION:14/02/2019</t>
  </si>
  <si>
    <t>00099021001 DEP.DE CHEQ.AJENOS,RET.DE CAM.,CONCEPTO: DEVOLUCION DE PASAJES AEREOS BOLTUR,DEP.: MINISTERIO DE CULTURAS Y TURISMO , PROCEDENCIA: BANCO UNION S.A., CHEQUE: 3899, FECHA DE EMISION:14/02/2019</t>
  </si>
  <si>
    <t>00099021001 DEP.DE CHEQ.AJENOS,RET.DE CAM.,CONCEPTO: MAMANI QUISPE ESTHER,DEP.: BANCO UNION  SA , PROCEDENCIA: BANCO UNION S.A., CHEQUE: 160322, FECHA DE EMISION:15/02/2019</t>
  </si>
  <si>
    <t>00099021001 DEPOSITO DE EFECTIVO, DEPOSITANTE: RUBEN TANGARA QUISPE, CONCEPTO: PERCEPCION INDEVIDA DE HABERES, CUENTA DE DEPOSITO: CUENTA UNICA DEL TESORO</t>
  </si>
  <si>
    <t>00099021001 DEPOSITO DE EFECTIVO, DEPOSITANTE: ANA MARIA JORDAN JIMENO, CONCEPTO: DOBLE PERCEPCION, CUENTA DE DEPOSITO: CUENTA UNICA DEL TESORO</t>
  </si>
  <si>
    <t>00099021001 DEPOSITO DE EFECTIVO, DEPOSITANTE: ELSA VANIA BALDERRAMA ILLANES, CONCEPTO: DOBLE PERCEPCION, CUENTA DE DEPOSITO: CUENTA UNICA DEL TESORO</t>
  </si>
  <si>
    <t>PAGO A BID PRÉSTAMO 3599/BL-BO VCTO. 15-02-2019 POR CUENTA DE TGN , NTI. 011864 VALOR 15-02-2019 INTERESES USD 4.575,97 CTA. 3987 CUENTA UNICA DEL TESORO-3987 LIB. 00099021001 REF.: COMISIONES BANCARIAS</t>
  </si>
  <si>
    <t>PAGO A BID PRÉSTAMO 3599/BL-BO VCTO. 15-02-2019 POR CUENTA DE TGN , NTI. 011863 VALOR 15-02-2019 INTERESES USD 246.328,55 COMISIONES USD 88.411,46 CTA. 3987 CUENTA UNICA DEL TESORO-3987 LIB. 00099021001 REF.: COMISIONES BANCARIAS</t>
  </si>
  <si>
    <t>A:00041014101 Débito Automático por incumplimiento del Gobierno Autónomo Municipal de Loreto (GAM LOR), al Convenio Intergubernativo (Equipos de Computación) de fecha 26 de octubre de 2017, suscrito entre el Ministerio de Desarrollo Productivo y Economía Plural y el GAM LOR para el programa “Educación con Revolución Tecnológica”.</t>
  </si>
  <si>
    <t>TRANSFERENCIA DEL EXTERIOR SEGUN SWIFT NO.2012 DE FECHA 15/02/2019 ORDENANTE: EMBAIXADA DA REPUBLICA DA BOLIVIA (BRASIL) REF.: DEVOLUCION SALDOS PROGRAMA DE DOCUMENTACION LIB. 00099021001 TGN-RECURSOS ORDINARIOS (3987)</t>
  </si>
  <si>
    <t>TRANSFERENCIA DEL EXTERIOR SEGUN SWIFT NO.2017 DE FECHA 15/02/2019 ORDENANTE: CONSULADO DE BOLIVIA EN SEVILLA REF.: DEVOLUCION SALDOS GASTOS DE FUNCIONAMIENTO DE GESTION 2018 LIB. 00099021001 TGN-RECURSOS ORDINARIOS (3987)</t>
  </si>
  <si>
    <t>TRANSFERENCIA DEL EXTERIOR SEGUN SWIFT NO.2018 DE FECHA 15/02/2019 ORDENANTE: CONSULADO DE BOLIVIA EN TACNA (PERU) REF.: DEV SALDOS GASTOS DE FUNCIONAMIENTO Y PROGRAMA DOCUMENTACION 2018 LIB. 00099021001 TGN-RECURSOS ORDINARIOS (3987)</t>
  </si>
  <si>
    <t>TRANSFERENCIA DEL EXTERIOR SEGUN SWIFT NO.2014 DE FECHA 15/02/2019 ORDENANTE: CONSULADO DE BOLIVIA-JUJUY-ARGENTINA LIB. 00099021001 TGN-RECURSOS ORDINARIOS (3987)</t>
  </si>
  <si>
    <t>TRANSFERENCIA DEL EXTERIOR SEGUN SWIFT 02020 DE FECHA 15/02/2019 ORDENANTE: EMBAJADA DE BOLIVIA EN SUECIA LIB. 00099021001 TGN-RECURSOS ORDINARIOS (3987)</t>
  </si>
  <si>
    <t>TRANSFERENCIA DEL EXTERIOR SEGUN SWIFT 02015 DE FECHA 15/02/2019 ORDENANTE: CONSULADO DE BOLIVIA EN JUJUY - ARG. LIB. 00099021001 TGN-RECURSOS ORDINARIOS (3987)</t>
  </si>
  <si>
    <t>REGULARIZACION DE TRANSFERENCIA DEL EXTERIOR SEGUN SWIFT 01992-01987 DE FECHA 15/02/2019 ORDENANTE: VICECONSULADO DE BOLIVIA EN LA MATANZA - ARG. LIB. 00099021001 TGN-RECURSOS ORDINARIOS (3987)</t>
  </si>
  <si>
    <t>REGULARIZACION DE TRANSFERENCIA DEL EXTERIOR SEGUN SWIFT 01995-01990 DE FECHA 15/02/2019 ORDENANTE: VICECONSULADO DE BOLIVIA EN SAN JUSTO ARG. LIB. 00099021001 TGN-RECURSOS ORDINARIOS (3987)</t>
  </si>
  <si>
    <t>TRANSFERENCIA DEL EXTERIOR SEGUN SWIFT 02019 DE FECHA 15/02/2019 ORDENANTE: EMBAJADA DE BOLIVIA EN SUECIA LIB. 00099021001 TGN-RECURSOS ORDINARIOS (3987)</t>
  </si>
  <si>
    <t>REGULARIZACION DE TRANSFERENCIA DEL EXTERIOR SEGUN SWIFT 01912 DE FECHA 15/02/2019 ORDENANTE: CONSULADO GENERAL DE BOLIVIA SANTIAGO DE CHILE LIB. 00099021001 TGN-RECURSOS ORDINARIOS (3987)</t>
  </si>
  <si>
    <t>REGULARIZACION DE TRANSFERENCIA DEL EXTERIOR SEGUN SWIFT 01879 DE FECHA 15/02/2019 ORDENANTE: EMBAJADE DEL ESTADO PLURINACIONAL DE BOLIVIA EN MEXICO REF.: DEVOLUCION SALDOS GTOS. DE FUNCIONAMIENTO LIB. 00099021001 TGN-RECURSOS ORDINARIOS (3987)</t>
  </si>
  <si>
    <t>REGULARIZACION DE TRANSFERENCIA DEL EXTERIOR SEGUN SWIFT 01880 DE FECHA 15/02/2019 ORDENANTE: EMBAJADA DEL ESTADO PLURINACIONAL DE BOLIVIA EN MEXICO REF.: DEVOLUCION SALDOS GTOS. DE FUNCIONAMIENTO LIB. 00099021001 TGN-RECURSOS ORDINARIOS (3987)</t>
  </si>
  <si>
    <t>REGULARIZACION DE TRANSFERENCIA DEL EXTERIOR SEGUN SWIFT 01884 DE FECHA 15/02/2019 ORDENANTE: EMBAJADA DE BOLIVIA EN FRANCIA REF.: REVERSION DE SALDO 2018 LIB. 00099021001 TGN-RECURSOS ORDINARIOS (3987)</t>
  </si>
  <si>
    <t>||TRANSFERENCIA DE FONDOS S/G. NOTA CITE:BUN0/CF084/19 DE LA FECHA (HRE-TSO-865).DEVOLUCIÓN DE RECURSOS NO EJECUTADOS A TRAVES EN LA GESTION 2018 DEL PROY. MANEJO INTEGRAL DE LA MICROCUENCA CONDORI,HUACAMPUCO Y HUNACARANI MUNICIPIO. DE TARACO A SOLICITUD GOB.AUT.MCPAL.DE TARACO,LIBRETA N°00099021001 RECURSOS ORDINARIOS; BUN.</t>
  </si>
  <si>
    <t>00099021001 DEPOSITO DE EFECTIVO, DEPOSITANTE: ARMADA BOLIVIANA"BASE NAVAL PUERTO VILLARROEL", CONCEPTO: DEVOLUCION GASTOS DE FUNCIONAMIENTO 6TO.BIM,"MATERIAL DE LIMPIEZA", CUENTA DE DEPOSITO: CUENTA UNICA DEL TESORO</t>
  </si>
  <si>
    <t>00526012001 DEPOSITO DE EFECTIVO, DEPOSITANTE: BOLIVIA TV - FELIX HUMEREZ YUJRA, CONCEPTO: DEVOLUCION POR CONCEPTO DE FONDOS EN AVANCE, CUENTA DE DEPOSITO: CUENTA UNICA DEL TESORO</t>
  </si>
  <si>
    <t>00572012001 DEPOSITO DE EFECTIVO, DEPOSITANTE: RISELA TICONA ALI, CONCEPTO: DEVOLUCION DE HABER MENSUAL - ENERO 2019, CUENTA DE DEPOSITO: CUENTA UNICA DEL TESORO</t>
  </si>
  <si>
    <t>00190012003 DEPOSITO DE EFECTIVO, DEPOSITANTE: ERICK DENNIS CALDERA TORRICO, CONCEPTO: DEVOLUCION DE VIATICOS POR VIAJE A GUAYARAMERIN Y RIBERALTA DEL 3 AL 6 DE DICIEMBRE/2018, CUENTA DE DEPOSITO: CUENTA UNICA DEL TESORO</t>
  </si>
  <si>
    <t>00190012003 DEPOSITO DE EFECTIVO, DEPOSITANTE: ANA MARIA VACAFLORES LENIZ, CONCEPTO: DEVOLUCION DE VIATICOS POR VIAJE AL MUNICIPIO CAIZA DEL 26 DE NOVIEMBRE/2018, CUENTA DE DEPOSITO: CUENTA UNICA DEL TESORO</t>
  </si>
  <si>
    <t>00190012003 DEPOSITO DE EFECTIVO, DEPOSITANTE: JOHNNY RUIZ MAMANI, CONCEPTO: DEVOLUCION DE VIATICOS POR VIAJE AL MUNICIPIO CAIZA DEL 23 DE NOVIEMBRE/2018, CUENTA DE DEPOSITO: CUENTA UNICA DEL TESORO</t>
  </si>
  <si>
    <t>00590012001 DEPOSITO DE EFECTIVO, DEPOSITANTE: DANIEL VERASTEGUI EFFEL, CONCEPTO: POR DEVOLUCION DE PASAJES Y VIATICOS GESTION 2016, CUENTA DE DEPOSITO: CUENTA UNICA DEL TESORO</t>
  </si>
  <si>
    <t>00287102001 DEPOSITO DE EFECTIVO, DEPOSITANTE: FPS/CENTRAL, CONCEPTO: REVERSION DE REFRIGERIOS 2018 SEGUN DETALLE, CUENTA DE DEPOSITO: CUENTA UNICA DEL TESORO</t>
  </si>
  <si>
    <t>00099021001 DEPOSITO DE EFECTIVO, DEPOSITANTE: FLORENCIO FROILAN CASTILLO SILES CI.2623461LP, CONCEPTO: DEVOLUCION DE VIATICOS POR CONSULADO MOVIL, CUENTA DE DEPOSITO: CUENTA UNICA DEL TESORO</t>
  </si>
  <si>
    <t>00099021001 DEPOSITO DE EFECTIVO, DEPOSITANTE: CAMARA DE SENADORES, CONCEPTO: DEVOLUCION EXAMEN PREOCUPACIONAL GESTION 2018, CUENTA DE DEPOSITO: CUENTA UNICA DEL TESORO</t>
  </si>
  <si>
    <t>00599022001 DEP.DE CHEQ.AJENOS,RET.DE CAM.,CONCEPTO: DEVOLUCION DE FONDOS NO EJECUTADOS,DEP.: EMP BOLIVIANA DE ALIMENTOS Y DERIVADOS EBA , PROCEDENCIA: BANCO UNION S.A., CHEQUE: 85, FECHA DE EMISION:15/02/2019</t>
  </si>
  <si>
    <t>00099021001 DEP.DE CHEQ.AJENOS,RET.DE CAM.,CONCEPTO: DEVOLUCION DE PASAJES AEREOS BOLTUR,DEP.: MINISTERIO DE EDUCACION , PROCEDENCIA: BANCO UNION S.A., CHEQUE: 24076, FECHA DE EMISION:14/02/2019</t>
  </si>
  <si>
    <t>00099021001 DEP.DE CHEQ.AJENOS,RET.DE CAM.,CONCEPTO: DEVOLUCION DE PASAJES AEREOS BOLTUR,DEP.: MINISTERIO DE EDUCACION , PROCEDENCIA: BANCO UNION S.A., CHEQUE: 24075, FECHA DE EMISION:14/02/2019</t>
  </si>
  <si>
    <t>00099021001 DEP.DE CHEQ.AJENOS,RET.DE CAM.,CONCEPTO: DEVOLUCION PERMISOS SIN GOCE DE HABERES POR LOS MESES DIC/2018 Y ENE/2019,DEP.: AUTORIDAD DE SUPERVISION DEL SISTEMA FINANCIERO , PROCEDENCIA: BANCO UNION S.A., CHEQUE: 3023, FECHA DE EMISION:14/02/2019</t>
  </si>
  <si>
    <t>00287102013 DEP.DE CHEQ.AJENOS,RET.DE CAM.,CONCEPTO: PAGO DE SERVICIO DE SUPERVISION FDI CBBA DE LAS FACTURAS N 949,997,963,1031 Y 1008,DEP.: FPS/SUPERVISION/FDI , PROCEDENCIA: BANCO UNION S.A., CHEQUE: 1015, FECHA DE EMISION:11/02/2019</t>
  </si>
  <si>
    <t>00287102012 DEP.DE CHEQ.AJENOS,RET.DE CAM.,CONCEPTO: PAGO POR EL MIN DE CULTURAS DEL PROY SOMBRERERIA DE SUCRE FACTA N 528,DEP.: FPS/SUPERVISION/CENTRAL , PROCEDENCIA: BANCO UNION S.A., CHEQUE: 1014, FECHA DE EMISION:11/02/2019</t>
  </si>
  <si>
    <t>00287102013 DEP.DE CHEQ.AJENOS,RET.DE CAM.,CONCEPTO: PAGO DE SERVICIO DE SUPERVISION FDI CHQ DELAS FACTURAS N 349,953,1028,945,984,748,913 Y DEV RET,DEP.: FPS/SUPERVISION/FDI , PROCEDENCIA: BANCO UNION S.A., CHEQUE: 1017, FECHA DE EMISION:11/02/2019</t>
  </si>
  <si>
    <t>00130012001 DEP.DE CHEQ.AJENOS,RET.DE CAM.,CONCEPTO: PAGO DE INTERESES,DEP.: COMERMIN , PROCEDENCIA: BANCO NACIONAL DE BOLIVIA S.A., CHEQUE: 1109476, FECHA DE EMISION:13/02/2019</t>
  </si>
  <si>
    <t>00099021001 DEPOSITO DE EFECTIVO, DEPOSITANTE: EVA  URIA  DE VALDIVIA, CONCEPTO: COBRO INDEVIDO, CUENTA DE DEPOSITO: CUENTA UNICA DEL TESORO</t>
  </si>
  <si>
    <t>00599032003 DEP.DE CHEQ.AJENOS,RET.DE CAM.,CONCEPTO: DEVOLUCION DE SALDOS POR PAGO SERVICIOS Y AVANCES PLANTA IVIRGARZAMA,DEP.: EMP BOLIVIANA DE ALIMENTOS Y DERIVADOS EBA , PROCEDENCIA: BANCO UNION S.A., CHEQUE: 53, FECHA DE EMISION:15/02/2019</t>
  </si>
  <si>
    <t>00222012001 DEP.DE CHEQ.AJENOS,RET.DE CAM.,CONCEPTO: P/INCAPACIDAD TEMPORAL DEL PERSONAL INSTITUTO NAL DE INNOVACION AGROPECUARIA Y FORESTAL MES NOV 2018,DEP.: CAJA DE SALUD DE CAMINOS Y RA</t>
  </si>
  <si>
    <t>TRANSFERENCIA DEL EXTERIOR SEGUN SWIFT NOS.2074-2072 DE FECHA 18/02/2019 ORDENANTE: VICECONSULADO DEL EST.PLURINACIONAL DE BOLIVIA EN PILAR-ARGENTINA REF:SERV.DEL GOBIERNO LIB. 00099021001 TGN-RECURSOS ORDINARIOS (3987)</t>
  </si>
  <si>
    <t>NUMERO DE LIBRETA CUT: 00041014101 OPERACIÓN E75 TRANSFERENCIA DE LA CUENTA FISCAL BUN A LA CUT EN MN TRANSF.FDOS. A SOLICITUD DEL G.A.M. POTOSI SG.NOTA POTOSI 16/02/2019 A CTA.3987 CUT LBRTA.00041014101</t>
  </si>
  <si>
    <t>NÚMERO DE LIBRETA CUT: 99031009.00 OPERACIÓN T01 TRANSFERENCIA DE FONDOS A LA CUT - TESORO DIRECTO DE BANCO UNION S.A. A CUENTA UNICA DEL TESORO CON NUMERO DE SOLICITUD = 3508454 Y NUMERO CORRELATIVO = 91320018022019049 TRANSFERENCIA POR OPERACIONES DE VENTA BONOS BTX</t>
  </si>
  <si>
    <t>00099021001 DEPOSITO DE EFECTIVO, DEPOSITANTE: BORIS OSMAR MIRANDA ZAPATA, CONCEPTO: DEVOLUCION VIATICOS BORIS MIRANDA ZAPATA, CUENTA DE DEPOSITO: CUENTA UNICA DEL TESORO</t>
  </si>
  <si>
    <t>00190012003 DEPOSITO DE EFECTIVO, DEPOSITANTE: DR. LINO PEREZ ESTRADA, CONCEPTO: DEVOLUCION POR EXCESOS DE LLAMADAS S/G AUDITORIA M.M.M., CUENTA DE DEPOSITO: CUENTA UNICA DEL TESORO</t>
  </si>
  <si>
    <t>00287102001 DEPOSITO DE EFECTIVO, DEPOSITANTE: FPS - CENTRAL, CONCEPTO: DEVOLUCION DE SALDO TALLER DE EVALUACION DE LA GESTION 2018 Y PROGRAMACION DE LA GESTION 2019, CUENTA DE DEPOSITO: CUENTA UNICA DEL TESORO</t>
  </si>
  <si>
    <t>00099021001 DEPOSITO DE EFECTIVO, DEPOSITANTE: AGENCIA ESTATAL DE VIVIENDA, CONCEPTO: PAGO DE SERVICIOS DE AGUA POTABLE POR EL MES DE ENERO 2019 EDIF. EX CONAVI, CUENTA DE DEPOSITO: CUENTA UNICA DEL TESORO</t>
  </si>
  <si>
    <t>00373024101 DEPOSITO DE EFECTIVO, DEPOSITANTE: ESTEFANY DAVALOS LEON, CONCEPTO: DEVOLUCION DE FONDOS DE AVANCE DE LA GESTION 2018 DE ROBERTO ANTONIO AGREDA PEREDO, CUENTA DE DEPOSITO: CUENTA UNICA DEL TESORO</t>
  </si>
  <si>
    <t>00070011102 DEPOSITO DE EFECTIVO, DEPOSITANTE: FREDDY ARUQUIPA CHIPANA, CONCEPTO: DEVOLUCION DE 0,75 DIA DE VIATICO A LA CIUDAD DE TARIJA, CUENTA DE DEPOSITO: CUENTA UNICA DEL TESORO</t>
  </si>
  <si>
    <t>00099021001 DEPOSITO DE EFECTIVO, DEPOSITANTE: SAUL GUSTAVO COLQUE VERA, CONCEPTO: DEVOLUCION DE RECURSOS ECONOMICOS DEL ESTADO POR PERCEPCION INDEBIDA DEL MES DE ENERO, CUENTA DE DEPOSITO: CUENTA UNICA DEL TESORO</t>
  </si>
  <si>
    <t>00099021001 DEPOSITO DE EFECTIVO, DEPOSITANTE: SAUL GUSTAVO COLQUE VERA, CONCEPTO: DEVOLUCION DE RECURSOS ECONOMICOS DEL ESTADO POR PERCEPCION INDEBIDA POR AGUINALDO ESFUERZO POR BOLI, CUENTA DE DEPOSITO: CUENTA UNICA DEL TESORO</t>
  </si>
  <si>
    <t>00099021001 DEPOSITO DE EFECTIVO, DEPOSITANTE: MIRIAM ROSSMARY CONDORI MARISCAL, CONCEPTO: PREVENTIVO # 67, CUENTA DE DEPOSITO: CUENTA UNICA DEL TESORO</t>
  </si>
  <si>
    <t>00015011108 DEPOSITO DE EFECTIVO, DEPOSITANTE: RAUL ALEJANDRO LEDEZMA MIRANDA, CONCEPTO: CANCELACION POR USO DE OTROS OPERADORES DE LINEA 72011455, CUENTA DE DEPOSITO: CUENTA UNICA DEL TESORO</t>
  </si>
  <si>
    <t>00099021001 DEPOSITO DE EFECTIVO, DEPOSITANTE: MIGUEL EDGAR CORO SAUCEDO, CONCEPTO: DEVOLUCION DOBLE PERCEPCION POR PERIODOS DICIEMBRE 2018 A ENERO 2019 MAS LA DUODECIMA DE AGUINALDO, CUENTA DE DEPOSITO: CUENTA UNICA DEL TESORO</t>
  </si>
  <si>
    <t>00099021001 DEP.DE CHEQ.AJENOS,RET.DE CAM.,CONCEPTO: PAGO POR DESCUENTO MONTOS EXCEDENTES POR DOBLE PERCEPCION DE RECURSOS PUBLICOS,DEP.: CAJA NACIONAL DE SALUD , PROCEDENCIA: BANCO UNION S.A., CHEQUE: 40690, FECHA DE EMISION:19/02/2019</t>
  </si>
  <si>
    <t>00287102001 DEP.DE CHEQ.AJENOS,RET.DE CAM.,CONCEPTO: DEVOLUCION DE SALDO NO UTILIZADO C-31 N° 7 GERENCIA DEPARTAMENTAL COCHABAMBA,DEP.: FPS - CENTRAL , PROCEDENCIA: BANCO UNION S.A., CHEQUE: 223, FECHA DE EMISION:01/02/2019</t>
  </si>
  <si>
    <t>00287102001 DEP.DE CHEQ.AJENOS,RET.DE CAM.,CONCEPTO: DEVOLUCION DE SALDOS NO UTILIZADOS C-31 N° 13 GERENCIA DEPARTAMENTAL BENI,DEP.: FPS - CENTRAL , PROCEDENCIA: BANCO UNION S.A., CHEQUE: 336, FECHA DE EMISION:31/01/2019</t>
  </si>
  <si>
    <t>00099021001 DEPOSITO DE EFECTIVO, DEPOSITANTE: LUDY CORINA VALERIANO MAMANI, CONCEPTO: DEVOLUCION DE RECURSOS ECONOMICOS DEL ESTADO POR PERCEPCION INDEVIDA DEL AGUINALDO ESFUERZO POR BOLI, CUENTA DE DEPOSITO: CUENTA UNICA DEL TESORO</t>
  </si>
  <si>
    <t>00099021001 DEPOSITO DE EFECTIVO, DEPOSITANTE: SAUL GUSTAVO COLQUE VERA, CONCEPTO: DEVOLUCION DE RECURSOS ECONOMICOS DEL ESTADO POR PERCEPCION INDEBIDA POR AGUINALDO, CUENTA DE DEPOSITO: CUENTA UNICA DEL TESORO</t>
  </si>
  <si>
    <t>00099021001 DEPOSITO DE EFECTIVO, DEPOSITANTE: LUDY CORINA VALERIANO MAMANI, CONCEPTO: DEVOLUCION DE RECURSOS ECONOMICOS DEL ESTADO POR PERCEPCION INDEVIDA DEL MES DE ENERO, CUENTA DE DEPOSITO: CUENTA UNICA DEL TESORO</t>
  </si>
  <si>
    <t>00099021001 DEPOSITO DE EFECTIVO, DEPOSITANTE: SAUL GUSTAVO COLQUE VERA, CONCEPTO: DEVOLUCION DE RECURSOS ECONOMICOS DEL ESTADO POR PERCEPCION INDEBIDA DEL MES DE DICIEMBRE, CUENTA DE DEPOSITO: CUENTA UNICA DEL TESORO</t>
  </si>
  <si>
    <t>00099021001 DEPOSITO DE EFECTIVO, DEPOSITANTE: LUDY CORINA VALERIANO MAMANI, CONCEPTO: DEVOLUCION DE RECURSOS ECONOMICOS DEL ESTADO POR PERCEPCION INDEVIDA DEL MES DE DICIEMBRE, CUENTA DE DEPOSITO: CUENTA UNICA DEL TESORO</t>
  </si>
  <si>
    <t>00099021001 DEPOSITO DE EFECTIVO, DEPOSITANTE: LUDY CORINA VALERIANO MAMANI, CONCEPTO: DEVOLUCION DE RECURSOS ECONOMICOS DEL ESTADO POR PERCEPCION INDEVIDA DEL AGUINALDO, CUENTA DE DEPOSITO: CUENTA UNICA DEL TESORO</t>
  </si>
  <si>
    <t>00099021001 DEPOSITO DE EFECTIVO, DEPOSITANTE: GABRIELA COSTA MENA VENTURA, CONCEPTO: DEV.  RECURSOS ECONOMICOS DEL ESTADO POR PERCEPCION INDEVIDA POR EL  AGUINALDO ESFUERZO POR BOLIVIA, CUENTA DE DEPOSITO: CUENTA UNICA DEL TESORO</t>
  </si>
  <si>
    <t>00099021001 DEPOSITO DE EFECTIVO, DEPOSITANTE: GABRIELA COSTA MENA VENTURA, CONCEPTO: DEVOLUCION DE RECURSOS ECONOMICOS DEL ESTADO POR PERCEPCION INDEVIDA POR EL AGUINALDO, CUENTA DE DEPOSITO: CUENTA UNICA DEL TESORO</t>
  </si>
  <si>
    <t>00099021001 DEPOSITO DE EFECTIVO, DEPOSITANTE: GABRIELA COSTA MENA VENTURA, CONCEPTO: DEVOLUCION DE RECURSOS ECONOMICOS DEL ESTADO POR PERCEPCION INDEVIDAD DEL MES DE DICIEMBRE, CUENTA DE DEPOSITO: CUENTA UNICA DEL TESORO</t>
  </si>
  <si>
    <t>00099021001 DEPOSITO DE EFECTIVO, DEPOSITANTE: GABRIELA COSTA MENA VENTURA, CONCEPTO: DEVOLUCION DE RECURSOS ECONOMICOS DEL ESTADO POR PERCEPCION INDEVIDA DEL MES DE ENERO, CUENTA DE DEPOSITO: CUENTA UNICA DEL TESORO</t>
  </si>
  <si>
    <t>00099021001 DEP.DE CHEQ.AJENOS,RET.DE CAM.,CONCEPTO: DEVOLUCION SALDOS NO EJECUTADOS,DEP.: GOB AUTONOMO DEPARTAMENTAL DE CBBA , PROCEDENCIA: BANCO UNION S.A., CHEQUE: 119004, FECHA DE EMISION:11/02/2019</t>
  </si>
  <si>
    <t>REGULARIZACION DE TRANSFERENCIA DEL EXTERIOR SEGUN SWIFT 01739-01734 DE FECHA 19/02/2019 ORDENANTE: CONSULADO DE BOLIVIA EN MURCIA LIB. 00099021001 TGN-RECURSOS ORDINARIOS (3987)</t>
  </si>
  <si>
    <t>TRANSFERENCIA DEL EXTERIOR SEGUN SWIFT 02100-021201 DE FECHA 19/02/2019 ORDENANTE: CONSULADO DE BOLIVIA EN CALAMA CL. LIB. 00099021001 TGN-RECURSOS ORDINARIOS (3987)</t>
  </si>
  <si>
    <t>REGULARIZACION DE TRANSFERENCIA DEL EXTERIOR SEGUN SWIFT NO.1809 DE FECHA 19/02/2019 ORDENANTE: CONSULADO GERAL DA BOLIVIA EN RIO DE JANEIRO BRASIL REF.: DEVOLUCION DE SALDOS DEL PROGRAMA DE DOCUMENTACION GESTION 2018 LIB. 00099021001 TGN-RECURSOS ORDINARIOS (3987)</t>
  </si>
  <si>
    <t>TRANSFERENCIA DEL EXTERIOR SEGUN SWIFT 02101 DE FECHA 19/02/2019 ORDENANTE: CONSULADO DE BOLIVIA EN CALAMA CL. LIB. 00099021001 TGN-RECURSOS ORDINARIOS (3987)</t>
  </si>
  <si>
    <t>REGULARIZACION DE TRANSFERENCIA DEL EXTERIOR SEGUN SWIFT 01816 DE FECHA 19/02/2019 ORDENANTE: CONSULADO DE BOLIVIA EN SAO PAULO LIB. 00099021001 TGN-RECURSOS ORDINARIOS (3987)</t>
  </si>
  <si>
    <t>REGULARIZACION DE TRANSFERENCIA DEL EXTERIOR SEGUN SWIFT 01810 DE FECHA 19/02/2019 ORDENANTE: CONSULADO DE BOLIVIA EN RIO DE JANEIRO LIB. 00099021001 TGN-RECURSOS ORDINARIOS (3987)</t>
  </si>
  <si>
    <t>REGULARIZACION DE TRANSFERENCIA DEL EXTERIOR SEGUN SWIFT 01720 DE FECHA 19/02/2019 ORDENANTE: EMBAJADA DE BOLIVIA EN ARGENTINA LIB. 00099021001 TGN-RECURSOS ORDINARIOS (3987)</t>
  </si>
  <si>
    <t>REGULARIZACION DE TRANSFERENCIA DEL EXTERIOR SEGUN SWIFT 01721 DE FECHA 19/02/2019 ORDENANTE: EMBAJADA DE BOLIVIA EN ARGENTINA LIB. 00099021001 TGN-RECURSOS ORDINARIOS (3987)</t>
  </si>
  <si>
    <t>REGULARIZACION DE TRANSFERENCIA DEL EXTERIOR SEGUN SWIFT NO.1703 DE FECHA 19/02/2019 ORDENANTE: EMBAJADA DE BOLIVIA (QUITO ECUADOR) REF.: DEVOLUCION DE SALDOS REMESA ADICIONAL GESTION 2018 LIB. 00099021001 TGN-RECURSOS ORDINARIOS (3987)</t>
  </si>
  <si>
    <t>00099021001 DEPOSITO DE EFECTIVO, DEPOSITANTE: JORGE JESUS JULIO GONZALES BOHORQUEZ, CONCEPTO: DEVOLUCION DE DINERO A SENASIR, CUENTA DE DEPOSITO: CUENTA UNICA DEL TESORO</t>
  </si>
  <si>
    <t>00099021001 DEPOSITO DE EFECTIVO, DEPOSITANTE: JOSE VARGAS TARQUI, CONCEPTO: DEVOLUCION POR MULTAS SEGUN CONTRATO FIRMADO CON LA AGETIC CAPSC/0018/2018, CUENTA DE DEPOSITO: CUENTA UNICA DEL TESORO</t>
  </si>
  <si>
    <t>00592012001 DEPOSITO DE EFECTIVO, DEPOSITANTE: JOSE LUIS MAMANI ESPEJO, CONCEPTO: PAGO ND 203349 (50% MIN. JUSTICIA Y TRANSPARENCIA) CTAS X COB. COUNTER 2018 LIA DURAN, CUENTA DE DEPOSITO: CUENTA UNICA DEL TESORO</t>
  </si>
  <si>
    <t>00099021001 DEPOSITO DE EFECTIVO, DEPOSITANTE: ANGELA PATRICIA ROJAS HUAYTA, CONCEPTO: DEVOLUCION EXAMEN PREOCUPACIONAL GESTION 2018, CUENTA DE DEPOSITO: CUENTA UNICA DEL TESORO</t>
  </si>
  <si>
    <t>00591012001 DEPOSITO DE EFECTIVO, DEPOSITANTE: EMP ESTATAL DE TRANSP POR CABLE MI TELEFERICO, CONCEPTO: DEVOLUCION DE IMPUESTOS, CUENTA DE DEPOSITO: CUENTA UNICA DEL TESORO</t>
  </si>
  <si>
    <t>00099021001 DEP.DE CHEQ.AJENOS,RET.DE CAM.,CONCEPTO: DEVOLUCION DEUDA AL TGN POR PARTE DEL SR GUILLERMO ARAMAYO HERRERA DEL MES DE ENERO 2019,DEP.: SENASIR , PROCEDENCIA: BANCO UNION S.A., CHEQUE: 8285, FECHA DE EMISION:18/02/2019</t>
  </si>
  <si>
    <t>00099021001 DEP.DE CHEQ.AJENOS,RET.DE CAM.,CONCEPTO: TRANSFERENCIA DE RECURSOS,DEP.: D.E.P. TRIBUNAL SUPREMO ELECTORAL SERECI LA PAZ , PROCEDENCIA: BANCO UNION S.A., CHEQUE: 2312, FECHA DE EMISION:20/02/2019</t>
  </si>
  <si>
    <t>00130012002 DEPOSITO DE EFECTIVO, DEPOSITANTE: JUAN R. GUERREROS ROQUE, CONCEPTO: DEVOLUCION POR GASTOS DE GASOLINA, CUENTA DE DEPOSITO: CUENTA UNICA DEL TESORO</t>
  </si>
  <si>
    <t>00099021001 DEPOSITO DE EFECTIVO, DEPOSITANTE: RUTH MERY SILES CARDOZO, CONCEPTO: DEVOLUCION PAGO DEL MES DE OCTUBRE DE 2018, CUENTA DE DEPOSITO: CUENTA UNICA DEL TESORO</t>
  </si>
  <si>
    <t>NUMERO DE LIBRETA CUT: 00099021001 OPERACIÓN E18 TRANSFERENCIA DEL SISTEMA FINANCIERO POR CUENTA DE TERCEROS A LA CUT TRANSFERENCIA DEVOLUCION DE RECURSOS FIDEICOMISO BONO JUANCITO PINTO 2018 SOLICITUD BDP SAM FIDEICOMISO BONO JUANCITO PINTO GESTION 2018</t>
  </si>
  <si>
    <t>De: 00206024302 DEVOLUCIÓN DE RECURSOS EJECUTADOS POR EL INE SG NOTA CITE: INE-DGE-DAS-ADM.PFCEBIPBE N° 0134/2019, PAGOS DE CONSULTORÍAS EN LINEA, REEMBOLSO EFECTUADO POR RECURSOS DEL BANCO MUNDIAL. H.R. 6-3839-R.</t>
  </si>
  <si>
    <t>TRANSFERENCIA DEL EXTERIOR SEGUN SWIFT NO.2141 Y NO.2140 DE FECHA 20/02/2019 ORDENANTE: BOTSCH.D. PLURINAT.STAAT.BOLIVIEN REF.: DEVOLUCION SALDO GASTOS DE FUNCIONAMIENTO GESTION 2018 LIB. 00099021001 TGN-RECURSOS ORDINARIOS (3987)</t>
  </si>
  <si>
    <t>TRANSFERENCIA DEL EXTERIOR SEGUN SWIFT NO.2174 DE FECHA 20/02/2019 ORDENANTE: CONSULADO GERAL DA BOLIVIA CACERES-BRASIL REF:DEVOLUCION DE SALDOS GASTOS DE FUNCIONAMIENTO GESTION 2018 LIB. 00099021001 TGN-RECURSOS ORDINARIOS (3987)</t>
  </si>
  <si>
    <t>NUMERO DE LIBRETA CUT: 00099021001 OPERACIÓN E18 TRANSFERENCIA DEL SISTEMA FINANCIERO POR CUENTA DE TERCEROS A LA CUT Devolucion de pagos CC no cobrados por afiliados Civiles y MIlitares correspondiente al periodo de octubre 2018</t>
  </si>
  <si>
    <t>PAGO A JICA PRÉSTAMO BV-P5 VCTO. 20-02-2019 POR CUENTA DE TGN , SEGÚN NOTA MEFP/VTCP/DGCP/UODP-201/2019 VALOR 20-02-2019 INTERESES JPY 8.661,00 COMISIONES JPY 1.171.114,00 LIBRETA N° 00099021001 "TGN RECURSOS ORDINARIOS" (3987)</t>
  </si>
  <si>
    <t>00099021001 DEPOSITO DE EFECTIVO, DEPOSITANTE: NANCY SANTUSA HUAYCANI TIÑINI, CONCEPTO: DEVOLUCION PARA REVERSION ( 902208-DICIEMBRE ), CUENTA DE DEPOSITO: CUENTA UNICA DEL TESORO</t>
  </si>
  <si>
    <t>00099021001 DEPOSITO DE EFECTIVO, DEPOSITANTE: DAVID ALIAGA MEJILLONES, CONCEPTO: DEVOLUCION DE RETROACTIVO, CUENTA DE DEPOSITO: CUENTA UNICA DEL TESORO</t>
  </si>
  <si>
    <t>00035031101 DEPOSITO DE EFECTIVO, DEPOSITANTE: LUIS CUELLAR VERASTEGUI -UCPP, CONCEPTO: PAGO POR COMISIONES BANCARIAS -AFIDA - C31 :SIP N° 13 CUENTA CONTABLE 11322, CUENTA DE DEPOSITO: CUENTA UNICA DEL TESORO</t>
  </si>
  <si>
    <t>00119012001 DEPOSITO DE EFECTIVO, DEPOSITANTE: ALBERTO DANIEL INCH SAINZ, CONCEPTO: DEV POR OBSERVACION DE AUDITORIA EN PAGO DE VIATICOS P/EL FUNCIONARIO DE LA ADSIB ALBERTO D. INCH S., CUENTA DE DEPOSITO: CUENTA UNICA DEL TESORO</t>
  </si>
  <si>
    <t>00590012001 DEPOSITO DE EFECTIVO, DEPOSITANTE: MAURICIO CUBA N., CONCEPTO: DEVOLUCION FONDOS EN AVANCE, CUENTA DE DEPOSITO: CUENTA UNICA DEL TESORO</t>
  </si>
  <si>
    <t>00099021001 DEPOSITO DE EFECTIVO, DEPOSITANTE: ODILON ROJAS ALANOCA, CONCEPTO: REVERSION DE AGUINALDO DE NAVIDAD DE 2018, CUENTA DE DEPOSITO: CUENTA UNICA DEL TESORO</t>
  </si>
  <si>
    <t>00099021001 DEPOSITO DE EFECTIVO, DEPOSITANTE: ODILON ROJAS ALANOCA, CONCEPTO: REVERSION DEL SEGUNDO AGUINALDO ESFUERZO POR BOLIVIA 2018, CUENTA DE DEPOSITO: CUENTA UNICA DEL TESORO</t>
  </si>
  <si>
    <t>00099021001 DEPOSITO DE EFECTIVO, DEPOSITANTE: MARTIN ADOLFO MORALES FIGUEREDO, CONCEPTO: DEVOLUCION, CUENTA DE DEPOSITO: CUENTA UNICA DEL TESORO</t>
  </si>
  <si>
    <t>00099021001 DEPOSITO DE EFECTIVO, DEPOSITANTE: ELSA GILDA IBAÑEZ NUÑEZ, CONCEPTO: DEVOLUCION DE DEUDA, CUENTA DE DEPOSITO: CUENTA UNICA DEL TESORO</t>
  </si>
  <si>
    <t>00099021001 DEPOSITO DE EFECTIVO, DEPOSITANTE: LUIS CASTELLON APAZA, CONCEPTO: DOBLE PERCEPCION, CUENTA DE DEPOSITO: CUENTA UNICA DEL TESORO</t>
  </si>
  <si>
    <t>00099021001 DEPOSITO DE EFECTIVO, DEPOSITANTE: NANCY SANTUSA HUAYCANI TIÑINI, CONCEPTO: DEVOLUCION PARA REVERSION ( 902206 - OCTUBRE ), CUENTA DE DEPOSITO: CUENTA UNICA DEL TESORO</t>
  </si>
  <si>
    <t>00099021001 DEP.DE CHEQ.AJENOS,RET.DE CAM.,CONCEPTO: REEMBOLSO POR INCAPACIDAD TEMPORAL DEL MES NOV./18 ESC. CBBA,DEP.: CAJA BANCARIA ESTATAL DE SALUD , PROCEDENCIA: BANCO UNION S.A., CHEQUE: 30458, FECHA DE EMISION:08/02/2019</t>
  </si>
  <si>
    <t>00670012002 DEP.DE CHEQ.AJENOS,RET.DE CAM.,CONCEPTO: DEVOLUCION DE PASAJES GESTION 2017,DEP.: BOLIVIANA DE AVIACION-BOA , PROCEDENCIA: BANCO UNION S.A., CHEQUE: 10268, FECHA DE EMISION:07/02/2019</t>
  </si>
  <si>
    <t>00099021001 DEP.DE CHEQ.AJENOS,RET.DE CAM.,CONCEPTO: COMPENSACION MENSUAL DE COTIZACION,DEP.: FUTURO DE BOLIVIA SA AFP , PROCEDENCIA: BANCO DE CREDITO DE BOLIVIA S.A., CHEQUE: 57373, FECHA DE EMISION:20/02/2019</t>
  </si>
  <si>
    <t>00572012001 DEP.DE CHEQ.AJENOS,RET.DE CAM.,CONCEPTO: PAGO POR SINIESTRO,DEP.: CIA DE SEGUROS Y REASEGUROS FORTALEZA S.A. , PROCEDENCIA: BANCO NACIONAL DE BOLIVIA S.A., CHEQUE: 7188, FECHA DE EMISION:19/02/2019</t>
  </si>
  <si>
    <t>00099021001 DEP.DE CHEQ.AJENOS,RET.DE CAM.,CONCEPTO: HUAYLLA POZO SIMON VIDAL,DEP.: BANCO UNION S.A. , PROCEDENCIA: BANCO UNION S.A., CHEQUE: 160324, FECHA DE EMISION:21/02/2019</t>
  </si>
  <si>
    <t>00670012002 DEP.DE CHEQ.AJENOS,RET.DE CAM.,CONCEPTO: DEVOLUCION DE PASAJES GESTION 2017,DEP.: BOLIVIANA DE AVIACION-BOA , PROCEDENCIA: BANCO UNION S.A., CHEQUE: 10267, FECHA DE EMISION:07/02/2019</t>
  </si>
  <si>
    <t>A:00041014101 Débito Automático por incumplimiento del Gobierno Autónomo Municipal de Cobija (GAM CBJ), al Convenio Intergubernativo de fecha 26 de octubre de 2017, suscrito entre el Ministerio de Desarrollo Productivo y Economía Plural y el GAM CBJ para el programa “Educación con Revolución Tecnológica”.</t>
  </si>
  <si>
    <t>A:00041014101 Débito automático al Gobierno Autónomo Municipal de Villa Tunari a favor del Ministerio de Desarrollo Productivo y Economía Plural, por incumplimiento de obligaciones emergentes del Convenio Intergubernativo (Equipos de Computación) del Programa “Educación con Revolución Tecnológica” de fecha 10 de agosto de 2017.</t>
  </si>
  <si>
    <t>A:00041014101 Débito Automático por incumplimiento del Gobierno Autónomo Municipal de Santos Mercado (GAM MER), al Convenio Intergubernativo (Equipos de Computación) de fecha 19 de septiembre de 2017, suscrito entre el Ministerio de Desarrollo Productivo y Economía Plural y el GAM MER para el programa “Educación con Revolución Tecnológica”.</t>
  </si>
  <si>
    <t>REGULARIZACION DE TRANSFERENCIA DEL EXTERIOR SEGUN SWIFT 02175 DE FECHA 21/02/2019 ORDENANTE: CONSULADO DE BOLIVIA EN SAO PAULO LIB. 00099021001 TGN-RECURSOS ORDINARIOS (3987)</t>
  </si>
  <si>
    <t>REGULARIZACION DE TRANSFERENCIA DEL EXTERIOR SEGUN SWIFT 02176 DE FECHA 21/02/2019 ORDENANTE: CONSULADO DE BOLIVIA EN CORUMBA LIB. 00099021001 TGN-RECURSOS ORDINARIOS (3987)</t>
  </si>
  <si>
    <t>REGULARIZACION DE TRANSFERENCIA DEL EXTERIOR SEGUN SWIFT NO.2178 DE FECHA 21/02/2019 ORDENANTE: CONSULADO GENERAL DE BOLIVIA (BUENOS AIRES ARGENTINA) REF.: DEVOLUCION DE GASTOS DE FUNCIONAMIENTO GESTION 2018 LIB. 00099021001 TGN-RECURSOS ORDINARIOS (3987)</t>
  </si>
  <si>
    <t>REGULARIZACION DE TRANSFERENCIA DEL EXTERIOR SEGUN SWIFT NO.2177 DE FECHA 21/02/2019 ORDENANTE: CONSULADO GENERAL DE BOLIVIA-BUENOS AIRES -ARGENTINA REF.DEVOLUCION SALDOS GASTOS DE FUNCIONAMIENTO GESTION 2018 LIB. 00099021001 TGN-RECURSOS ORDINARIOS (3987)</t>
  </si>
  <si>
    <t>REGULARIZACION DE TRANSFERENCIA DEL EXTERIOR SEGUN SWIFT NO.1815 DE FECHA 21/02/2019 ORDENANTE: CONSULADO GERAL DA BOLIVIA SAN PABLO-BRASIL REF:DEV.SALDOS GASTOS DE FUNCIONAMIENTO GESTION 2018 LIB. 00099021001 TGN-RECURSOS ORDINARIOS (3987)</t>
  </si>
  <si>
    <t>REGULARIZACION DE TRANSFERENCIA DEL EXTERIOR SEGUN SWIFT NO.1817 DE FECHA 21/02/2019 ORDENANTE: CONSULADO GERAL DA BOLIVIA SAN PABLO-BRASIL REF:DEV.SALDOS PROGRAMA DE DOCUMENTACION GESTION 2018 LIB. 00099021001 TGN-RECURSOS ORDINARIOS (3987)</t>
  </si>
  <si>
    <t>TRANSFERENCIA DEL EXTERIOR SEGUN SWIFT NO.2208 DE FECHA 21/02/2019 ORDENANTE: EMBASSY OF BOLIVIA BEIJING-CHINA REF:DEV.GASTOS DE FUNCIONAMIENTO A DICIEMBRE/18 LIB. 00099021001 TGN-RECURSOS ORDINARIOS (3987)</t>
  </si>
  <si>
    <t>TRANSFERENCIA DEL EXTERIOR SEGUN SWIFT NO.2207 DE FECHA 21/02/2019 ORDENANTE: EMBASSY OF BOLIVIA BEIJING-CHINA REF:DEV.SALDOS DEL PROGRAMA DE DOCUMENTACION A DIC/18 LIB. 00099021001 TGN-RECURSOS ORDINARIOS (3987)</t>
  </si>
  <si>
    <t>REGULARIZACION DE TRANSFERENCIA DEL EXTERIOR SEGUN SWIFT 01814 DE FECHA 21/02/2019 ORDENANTE: CONSULADO DE BOLIVIA EN ILO-PERU LIB. 00099021001 TGN-RECURSOS ORDINARIOS (3987)</t>
  </si>
  <si>
    <t>REGULARIZACION DE TRANSFERENCIA DEL EXTERIOR SEGUN SWIFT 01702 DE FECHA 21/02/2019 ORDENANTE: EMBAJADA DE BOLIVIA EN QUITO ECUADOR LIB. 00099021001 TGN-RECURSOS ORDINARIOS (3987)</t>
  </si>
  <si>
    <t>NÚMERO DE LIBRETA CUT: 99031009.00 OPERACIÓN T01 TRANSFERENCIA DE FONDOS A LA CUT - TESORO DIRECTO DE BANCO UNION S.A. A CUENTA UNICA DEL TESORO CON NUMERO DE SOLICITUD = 3520639 Y NUMERO CORRELATIVO = 91320021022019213 TRANSFERENCIA POR OPERACIONES DE VENTA BONOS BTX</t>
  </si>
  <si>
    <t>00099021001 DEPOSITO DE EFECTIVO, DEPOSITANTE: RENGEL FOTOCOPIAS, CONCEPTO: DEVOLUCION POR DIFERENCIA DE COMPROBANTES 253.1 , 253.2 , 253.4 , 253.12, CUENTA DE DEPOSITO: CUENTA UNICA DEL TESORO</t>
  </si>
  <si>
    <t>00099021001 DEPOSITO DE EFECTIVO, DEPOSITANTE: VICTOR FERNANDO CASTRO GUZMAN, CONCEPTO: DEVOLUCION DE DEUDA AL SENASIR POR DOBLE PERCEPCION, CUENTA DE DEPOSITO: CUENTA UNICA DEL TESORO</t>
  </si>
  <si>
    <t>00099021001 DEPOSITO DE EFECTIVO, DEPOSITANTE: NINFA CALDERON MANRRIQUEZ, CONCEPTO: DEVOLUCION POR PERCEPCION INDEBIDA DEL MES DE NOVIEMBRE, CUENTA DE DEPOSITO: CUENTA UNICA DEL TESORO</t>
  </si>
  <si>
    <t>00099021001 DEPOSITO DE EFECTIVO, DEPOSITANTE: NINFA CALDERON MANRRIQUEZ, CONCEPTO: DEVOLUCION POR PERCEPCION INDEBIDA DEL MES DE OCTUBRE, CUENTA DE DEPOSITO: CUENTA UNICA DEL TESORO</t>
  </si>
  <si>
    <t>00099021001 DEPOSITO DE EFECTIVO, DEPOSITANTE: HERNAN ROMERO ARTEAGA, CONCEPTO: PREVENTIVO # 21, CUENTA DE DEPOSITO: CUENTA UNICA DEL TESORO</t>
  </si>
  <si>
    <t>00099021001 DEPOSITO DE EFECTIVO, DEPOSITANTE: FILOMENA MAYTA VDA DE RAMOS, CONCEPTO: DEVOLUCION A SENASIR, CUENTA DE DEPOSITO: CUENTA UNICA DEL TESORO</t>
  </si>
  <si>
    <t>00041011101 DEPOSITO DE EFECTIVO, DEPOSITANTE: MDPY EP, CONCEPTO: DEVOLUCION POR PERMISO SIN GOCE DE HABER, CUENTA DE DEPOSITO: CUENTA UNICA DEL TESORO</t>
  </si>
  <si>
    <t>00020061101 DEPOSITO DE EFECTIVO, DEPOSITANTE: EMPRESA NAVIERA PANCHITA DE NAVEGACION SA, CONCEPTO: PAGO POR LEGALIZACION DE DOCUMENTO A NOMBRE DE EMPRESA NAVIERA PANCHITA G. DE NAVEGACION SA, CUENTA DE DEPOSITO: CUENTA UNICA DEL TESORO</t>
  </si>
  <si>
    <t>00670014101 DEP.DE CHEQ.AJENOS,RET.DE CAM.,CONCEPTO: TRANSFERENCIA PARA REFERENDO CARTA ORGANICA MUNICIPAL-GOBIERNO AUTONOMO MUNICIPAL DE CAJUATA,DEP.: GOBIERNO AUTONOMO MUNICIPAL DE CAJUATA</t>
  </si>
  <si>
    <t>00099021001 DEP.DE CHEQ.AJENOS,RET.DE CAM.,CONCEPTO: FERNANDO CALVO ZARATE,DEP.: BANCO UNION S.A. , PROCEDENCIA: BANCO UNION S.A., CHEQUE: 160326, FECHA DE EMISION:22/02/2019</t>
  </si>
  <si>
    <t>00099021001 DEP.DE CHEQ.AJENOS,RET.DE CAM.,CONCEPTO: DEV DE RECURSOS POR ABANDONO DE PUESTO DE TRABAJO DICIEMBRE 2018 FREDDY SALAS RODO,DEP.: CAMARA DE SENADORES , PROCEDENCIA: BANCO UNION S.A., CHEQUE: 7270, FECHA DE EMISION:21/02/2019</t>
  </si>
  <si>
    <t>00099021001 DEPOSITO DE EFECTIVO, DEPOSITANTE: VICTOR LEON MIRANDA, CONCEPTO: REVERSION DE BOLETA DE HABER MENSUAL, CUENTA DE DEPOSITO: CUENTA UNICA DEL TESORO</t>
  </si>
  <si>
    <t>00099021001 DEPOSITO DE EFECTIVO, DEPOSITANTE: JOSE ANTONIO ALARCON MENDOZA, CONCEPTO: DEVOLUCION DOBLE PERCEPCION, CUENTA DE DEPOSITO: CUENTA UNICA DEL TESORO</t>
  </si>
  <si>
    <t>00099021001 DEP.DE CHEQ.AJENOS,RET.DE CAM.,CONCEPTO: DEVOLUCION DE FONDOS SALDOS GESTION 2018 PROY MANEJO INTEGRAL MICROCUENCA PHUMPHAWI MUN DE COLLLANA,DEP.: GOB AUTONOMO MUNICIPAL DE COLLANA</t>
  </si>
  <si>
    <t>00591012001 DEP.DE CHEQ.AJENOS,RET.DE CAM.,CONCEPTO: PAGO POR SERVICIO DE AGUA POTABLE,DEP.: KETAL S.A. , PROCEDENCIA: BANCO NACIONAL DE BOLIVIA S.A., CHEQUE: 239549, FECHA DE EMISION:12/02/2019</t>
  </si>
  <si>
    <t>00660012006 DEP.DE CHEQ.AJENOS,RET.DE CAM.,CONCEPTO: DEVOLUCION DE VIATICOS DR LUCIO FUENTES GESTION 2016 EXCEDENTE DE LLAMADAS DICIEMBRE,DEP.: ORGANO JUDICIAL-TRIBUNAL AGROAMBIENTAL , PROCEDENCIA: BANCO UNION S.A., CHEQUE: 586, FECHA DE EMISION:20/02/2019</t>
  </si>
  <si>
    <t>NUMERO DE LIBRETA CUT: 00670014101 OPERACIÓN E75 TRANSFERENCIA DE LA CUENTA FISCAL BUN A LA CUT EN MN TRANSF.FDOS.A SOLICITUD DEL G.A.M. MAIRANA SG.NOTA GOB.A.M.M. OF.065/2019 A CTA.3987 CUT LBRTA.00670014101</t>
  </si>
  <si>
    <t>TRANSFERENCIA DE FONDOS S/G CITE N°||FPS/GFA/FI/TRL/29/2019 DEL FONDO NACIONAL DE INVERSIÓN PRODUCTIVA Y SOCIAL RECIBIDA EN LA FECHA (TRAM-TSO-903) REF: PROGRAMACIÓN DE PAGOS DE INVERSIÓN Y FORTALECIMIENTO CONVENIO PLAN VIDA KFW ABONO EN LA LIBRETA N° 00287104414 FPS - BS - APPC KFW</t>
  </si>
  <si>
    <t>REGULARIZACION DE TRANSFERENCIA DEL EXTERIOR SEGUN SWIFT 01838 DE FECHA 22/02/2019 ORDENANTE: EMBAJQADA DE BOLIVIA EN MONTEVIDEO LIB. 00099021001 TGN-RECURSOS ORDINARIOS (3987)</t>
  </si>
  <si>
    <t>TRANSFERENCIA DE FONDOS S/G CITE N°||FPS/GFA/FI/TRL/29/2019 DEL FONDO NACIONAL DE INVERSIÓN PRODUCTIVA Y SOCIAL RECIBIDA EN LA FECHA (TRAM-TSO-903) REF: PROGRAMACIÓN DE PAGOS DE INVERSIÓN Y FORTALECIMIENTO CONVENIO PLAN VIDA KFW DE LA LIBRETA N° 00287102001 FPS - RECURSOS PROPIOS</t>
  </si>
  <si>
    <t>NÚMERO DE LIBRETA CUT: 99031009.00 OPERACIÓN T01 TRANSFERENCIA DE FONDOS A LA CUT - TESORO DIRECTO DE BANCO UNION S.A. A CUENTA UNICA DEL TESORO CON NUMERO DE SOLICITUD = 3523313 Y NUMERO CORRELATIVO = 91320022022019265 TRANSFERENCIA POR OPERACIONES DE VENTA BONOS BTX</t>
  </si>
  <si>
    <t>TRANSFERENCIA RECIBIDA DEL EXTERIOR SEGÚN MENSAJES SWIFT Nos. 02306-02299 (REM.EXT.) DE FECHA 22-02-2019 POR DESEMBOLSO DE BID PRÉSTAMO 4403/BL-BO REQ 00001 BO OPS0201904526C LIBRETA N° 00287102001 FPS-RECURSOS PROPIOS REF.: UTILES DE ESCRITORIO</t>
  </si>
  <si>
    <t>00099021001 DEPOSITO DE EFECTIVO, DEPOSITANTE: GRISEL VALESKA LUNA ARANIBAR, CONCEPTO: DEVOLUCION DE PASAJES AEREOS, CUENTA DE DEPOSITO: CUENTA UNICA DEL TESORO</t>
  </si>
  <si>
    <t>00099021001 DEPOSITO DE EFECTIVO, DEPOSITANTE: GRISEL VALESKA LUNA ARANIBAR, CONCEPTO: DEVOLUCION DE SALDOS NO UTILIZADOS DE FONDOS EN AVANCE, CUENTA DE DEPOSITO: CUENTA UNICA DEL TESORO</t>
  </si>
  <si>
    <t>00099021001 DEPOSITO DE EFECTIVO, DEPOSITANTE: MARIA DEL PILAR CABEZAS APAZA, CONCEPTO: DEVOLUCION DE SALDOS NO UTILIZADOS DE FONDOS EN AVANCE, CUENTA DE DEPOSITO: CUENTA UNICA DEL TESORO</t>
  </si>
  <si>
    <t>00046114201 DEPOSITO DE EFECTIVO, DEPOSITANTE: ALEJANDRA HURTADO PERALTA, CONCEPTO: DEP DE DOS DIAS DE HABER POR FALTA INJUSTIFICADA EL 31-DIC-2018, CUENTA DE DEPOSITO: CUENTA UNICA DEL TESORO</t>
  </si>
  <si>
    <t>00099021001 DEPOSITO DE EFECTIVO, DEPOSITANTE: YOLANDA LILIANA GONZALES RIOS, CONCEPTO: DEVOLUCION DE HABERES MES JULIO 2017, CUENTA DE DEPOSITO: CUENTA UNICA DEL TESORO</t>
  </si>
  <si>
    <t>00099021001 DEPOSITO DE EFECTIVO, DEPOSITANTE: YOLANDA LILIANA GONZALES RIOS, CONCEPTO: DEVOLUCION DE HABERES MES JUNIO 2017, CUENTA DE DEPOSITO: CUENTA UNICA DEL TESORO</t>
  </si>
  <si>
    <t>00099021001 DEPOSITO DE EFECTIVO, DEPOSITANTE: SIXTO AGUILAR OLIVERA CI 3477302, CONCEPTO: DEVOLUCION DE FONDOS EN AVANCE, CUENTA DE DEPOSITO: CUENTA UNICA DEL TESORO</t>
  </si>
  <si>
    <t>00099021001 DEPOSITO DE EFECTIVO, DEPOSITANTE: ENRIQUE DANIEL APARICIO AMPUERO, CONCEPTO: DEVOLUCION AGUINALDO 2018 DIFERENCIA DE PAGO EN EXCESO, CUENTA DE DEPOSITO: CUENTA UNICA DEL TESORO</t>
  </si>
  <si>
    <t>00099021001 DEPOSITO DE EFECTIVO, DEPOSITANTE: ROXANA CIDONIA MENDOZA ALVAREZ, CONCEPTO: REPOSICION DE FONDOS EN AVANCE, CUENTA DE DEPOSITO: CUENTA UNICA DEL TESORO</t>
  </si>
  <si>
    <t>00099021001 DEPOSITO DE EFECTIVO, DEPOSITANTE: SIMEON ORLANDO MONTAÑO MOLINA, CONCEPTO: DOBLE PERCEPCION, CUENTA DE DEPOSITO: CUENTA UNICA DEL TESORO</t>
  </si>
  <si>
    <t>00099021001 DEP.DE CHEQ.AJENOS,RET.DE CAM.,CONCEPTO: DEVOLUCION DE FONDOS POR CONCEPTO DE PASAJES Y VIATICOS DE P. RIVERO, C. ARISMENDI,DEP.: AUTORIDAD DE SUPERVISION DEL SIST FINANCIERO-ASFI</t>
  </si>
  <si>
    <t>00132079201 DEP.DE CHEQ.AJENOS,RET.DE CAM.,CONCEPTO: DESCUENTOS POR LA NO PRESENTACION DE INFORMES Y DESCARGOS C-31 36,DEP.: LUIS LEDEZMA , PROCEDENCIA: BANCO UNION S.A., CHEQUE: 2209, FECHA DE EMISION:08/02/2019</t>
  </si>
  <si>
    <t>00132022002 DEP.DE CHEQ.AJENOS,RET.DE CAM.,CONCEPTO: DESCUENTOS POR LA NO PRESENTACION DE INFORMES Y DESCARGOS C-31 79-561-80,DEP.: LUIS LEDEZMA , PROCEDENCIA: BANCO UNION S.A., CHEQUE: 2211, FECHA DE EMISION:08/02/2019</t>
  </si>
  <si>
    <t>00099021001 DEP.DE CHEQ.AJENOS,RET.DE CAM.,CONCEPTO: DESCUENTOS POR LA NO PRESENTACION DE INFORMES Y DESCARGOS C-31 2303-1331,DEP.: LUIS LEDEZMA , PROCEDENCIA: BANCO UNION S.A., CHEQUE: 2210, FECHA DE EMISION:08/02/2019</t>
  </si>
  <si>
    <t>00132039201 DEP.DE CHEQ.AJENOS,RET.DE CAM.,CONCEPTO: DESCUENTOS POR LA NO PRESENTACION DE INFORMES Y DESCARGOS C-31 59,DEP.: LUIS LEDEZMA , PROCEDENCIA: BANCO UNION S.A., CHEQUE: 2212, FECHA DE EMISION:08/02/2019</t>
  </si>
  <si>
    <t>00099021001 DEPOSITO DE EFECTIVO, DEPOSITANTE: YOLANDA LILIANA GONZALES RIOS, CONCEPTO: DEVOLUCION DE HABERES MES MAYO 2017, CUENTA DE DEPOSITO: CUENTA UNICA DEL TESORO</t>
  </si>
  <si>
    <t>00099021001 DEPOSITO DE EFECTIVO, DEPOSITANTE: YOLANDA LILIANA GONZALES RIOS, CONCEPTO: DEVOLUCION DE HABERES ABRIL 2017, CUENTA DE DEPOSITO: CUENTA UNICA DEL TESORO</t>
  </si>
  <si>
    <t>00099021001 DEPOSITO DE EFECTIVO, DEPOSITANTE: YOLANDA LILIANA GONZALES RIOS, CONCEPTO: DEVOLUCION DE HABERES MARZO 2017, CUENTA DE DEPOSITO: CUENTA UNICA DEL TESORO</t>
  </si>
  <si>
    <t>00099021001 DEPOSITO DE EFECTIVO, DEPOSITANTE: HANNDY  GEANINNE  FLORES MORENO, CONCEPTO: REVERSION, CUENTA DE DEPOSITO: CUENTA UNICA DEL TESORO</t>
  </si>
  <si>
    <t>COBRO DE||COSTO UTILES DE ESCRITORIO POR LA ELABORACION DEL COMPROBANTE CONTABLE NRO. 0947742 DE LA FECHA DE LA LIB. N° 00099021001 TGN RECURSOS ORDINARIOS MN COBRO COSTO UTILES DE ESCRITORIO</t>
  </si>
  <si>
    <t>COBRO COSTOS DE PAPELERIA POR REGULARIZACION DE TRANSFERENCIA DEL EXTERIOR POR ORDEN DE PUMA ENERGY PARAGUAY S.A. LIB. 00513062001 YPFB-OPERACIONES PLANTA DE SEPARACION DE LIQUIDOS RIO GRANDE</t>
  </si>
  <si>
    <t>De: 00099021001 TRANSFERENCIA DE RECURSOS A SOLICITUD DEL ÓRGANO JUDICIAL MEDIANTE NOTA CITE: UNID./NAL/FINANZAS/DAF-OJ N°135/2019, COMO BENEFICIARIO LA CORPORACIÓN MINERA DE BOLIVIA POR CONCEPTO DE RESTITUCIÓN DE CERTIFICADO DEPOSITO JUDICIAL N° 148793. HR 6-5519-R.</t>
  </si>
  <si>
    <t>COBRO DE||ÚTILES DE ESCRITORIO POR LA ELABORACIÓN DE SIETE COMPROBANTES CONTABLES EN LA FECHA. REF: COBRO CAPITAL E INTERESES DEL CRED. EXT. MEPF - TELEFÉRICO CON VENCIMIENTO EN FECHA 23.02.19 SG. NOTA MEFP/VTCP/UODP-242/2019 (TRAM-TSO-922) DE LA LIBRETA N° 00099021001 TGN  RECURSOS ORDINARIOS M/N, COSTO ÚTILES DE ESCRITORIO.</t>
  </si>
  <si>
    <t>COBRO DE||COBRO DE ÚTILES DE ESCRITORIO POR LA ELABORACIÓN DEL COMPROBANTE CONTABLE N° 0947748 DE LA FECHA. DE LA LIBRETA N°00099021001 TGN - RECURSOS ORDINARIOS M/N COSTO ÚTILES DE ESCRITORIO.</t>
  </si>
  <si>
    <t>COBRO DE||COBRO DE ÚTILES DE ESCRITORIO POR LA ELABORACIÓN DEL COMPROBANTE CONTABLE N° 0947749 DE LA FECHA. DE LA LIBRETA N°00099021001 TGN - RECURSOS ORDINARIOS M/N COSTO ÚTILES DE ESCRITORIO.</t>
  </si>
  <si>
    <t>00190012003 DEPOSITO DE EFECTIVO, DEPOSITANTE: AJAM, CONCEPTO: DEPÓSITO POR EXCEDENTE DE PAGOS SERVICIOS TELEFONICO COTAP REGIONAL POTOSI, CUENTA DE DEPOSITO: CUENTA UNICA DEL TESORO</t>
  </si>
  <si>
    <t>00099021001 DEPOSITO DE EFECTIVO, DEPOSITANTE: DEBORAH LESLIE ARANO ENDARA, CONCEPTO: DESCUENTOS DE RETRASO, CUENTA DE DEPOSITO: CUENTA UNICA DEL TESORO</t>
  </si>
  <si>
    <t>00099021001 DEPOSITO DE EFECTIVO, DEPOSITANTE: WALDO RICARDO TRUJILLO, CONCEPTO: DOBLE PERCEPCION, CUENTA DE DEPOSITO: CUENTA UNICA DEL TESORO</t>
  </si>
  <si>
    <t>00099021001 DEPOSITO DE EFECTIVO, DEPOSITANTE: JOSEFINA GONZALES MAMANI, CONCEPTO: DOBLE PERCEPCION, CUENTA DE DEPOSITO: CUENTA UNICA DEL TESORO</t>
  </si>
  <si>
    <t>00212082001 DEPOSITO DE EFECTIVO, DEPOSITANTE: INSTITUTO NACIONAL DE REFORMA AGRARIA, CONCEPTO: DEVOLUCION DE VIATICOS, CUENTA DE DEPOSITO: CUENTA UNICA DEL TESORO</t>
  </si>
  <si>
    <t>00190012003 DEPOSITO DE EFECTIVO, DEPOSITANTE: FRANCISCO NAVAS SANDI, CONCEPTO: DEVOLUCION DE FONDOS EN AVANCE, CUENTA DE DEPOSITO: CUENTA UNICA DEL TESORO</t>
  </si>
  <si>
    <t>00099021001 DEPOSITO DE EFECTIVO, DEPOSITANTE: LINDA ARACELY AVILA VARGAS, CONCEPTO: DEVOLUCION POR CONCEPTO DE SUELDO DE DICIEMBRE DE 2018, MINISTERIO DE SALUD, CUENTA DE DEPOSITO: CUENTA UNICA DEL TESORO</t>
  </si>
  <si>
    <t>00099021001 DEPOSITO DE EFECTIVO, DEPOSITANTE: MAXIMO CONDORI CONDORI, CONCEPTO: COBRO INDEBIDO POR RENTA Y SU ACTUALIZACION DE LA NOTA A CARGO, CUENTA DE DEPOSITO: CUENTA UNICA DEL TESORO</t>
  </si>
  <si>
    <t>00099021001 DEPOSITO DE EFECTIVO, DEPOSITANTE: EMPRESA NACIONAL DE TELECOMUNICACIONES S.A., CONCEPTO: REVERSION SALDO PAGO DE TELEFONIA, CUENTA DE DEPOSITO: CUENTA UNICA DEL TESORO</t>
  </si>
  <si>
    <t>00526012001 DEPOSITO DE EFECTIVO, DEPOSITANTE: BOLIVIA TV FREDDY ESPRELLA ROJAS, CONCEPTO: DEVOLUCION DE PASAJES, CUENTA DE DEPOSITO: CUENTA UNICA DEL TESORO</t>
  </si>
  <si>
    <t>00099021001 DEP.DE CHEQ.AJENOS,RET.DE CAM.,CONCEPTO: MARTINEZ FLORES JHOVANNA LESLY,DEP.: BANCO UNION S.A. , PROCEDENCIA: BANCO UNION S.A., CHEQUE: 160328, FECHA DE EMISION:26/02/2019</t>
  </si>
  <si>
    <t>00099021001 DEPOSITO DE EFECTIVO, DEPOSITANTE: BORIS YVAN RIVAS PORCEL, CONCEPTO: DESCUENTOS DE RETRASO, CUENTA DE DEPOSITO: CUENTA UNICA DEL TESORO</t>
  </si>
  <si>
    <t>A:00041014201 Transferencia que efectuamos a requerimiento de Zona Franca Cobija, según nota CITE: ZFC-DGE-UAF-ACPYT- 073/2019, por concepto de desembolso del 2% en favor del Ministerio de Desarrollo Productivo y Economía Plural, correspondiente al mes de Enero de 2019, en cumplimiento al Decreto Supremo No 1871 modificado por el DS. No 2779 de 25 de 2016. H.R. 6-5692-R/976</t>
  </si>
  <si>
    <t>A:00041014101 Débito automático al Gobierno Autónomo Municipal de Puerto Acosta a favor del Ministerio de Desarrollo Productivo y Economía Plural, por incumplimiento de obligaciones emergentes del Convenio Intergubernativo (Equipos de Computación) del Programa “Educación con Revolución Tecnológica” de fecha 12 de octubre de 2017.</t>
  </si>
  <si>
    <t>NÚMERO DE LIBRETA CUT: 99031009.00 OPERACIÓN T01 TRANSFERENCIA DE FONDOS A LA CUT - TESORO DIRECTO DE BANCO UNION S.A. A CUENTA UNICA DEL TESORO CON NUMERO DE SOLICITUD = 3531667 Y NUMERO CORRELATIVO = 91320026022019370 TRANSFERENCIA POR OPERACIONES DE VENTA BONOS BTX</t>
  </si>
  <si>
    <t>'TRANSFERENCIA DE FONDOS||S/G. NOTA CITE: MEFP/VTCP/DGCP/UF-113/2019 DE LA FECHA, DEL MIN.DE ECONOMIA Y FINANZAS PUBLICAS (HRE-TSO-2019-927), RECURSOS FIDEICOMISO INCENTIVOS A LAS EXPORTACIONES-CCF. DEBITO DE LA LIBRETA N° 00099021001 RECURSOS ORDINARIOS M/N.</t>
  </si>
  <si>
    <t>'TRANSFERENCIA DE FONDOS||S/G. NOTA CITE: MEFP/VTCP/DGCP/UF-113/2019 DE LA FECHA, DEL MIN.DE ECONOMIA Y FINANZAS PUBLICAS (HRE-TSO-2019-927), RECURSOS FIDEICOMISO INCENTIVOS A LAS EXPORTACIONES-CCF. DEBITO DE LA LIBRETA N° 00099021001, REPOSICION UTILES DE ESCRITORIO.</t>
  </si>
  <si>
    <t>'TRANSFERENCIA DE FONDOS||S/G. NOTA CITE: MEFP/VTCP/DGCP/UF-114/2019 DE LA FECHA, DEL MIN.DE ECONOMIA Y FINANZAS PUBLICAS (HRE-TSO-2019-929), RECURSOS FIDEICOMISO INCENTIVOS A LAS EXPORTACIONES-CCF. DEBITO DE LA LIBRETA N° 00099021001, REPOSICION UTILES DE ESCRITORIO.</t>
  </si>
  <si>
    <t>00099021001 DEPOSITO DE EFECTIVO, DEPOSITANTE: LUIS CARLOS RODRIGUEZ RODRIGUEZ CI. 6990175 LP, CONCEPTO: REVERSION POR SEGURIDAD A LA CUMBRE DE PAISES EXPORTADORES DE GAS GESTION 2017, CUENTA DE DEPOSITO: CUENTA UNICA DEL TESORO</t>
  </si>
  <si>
    <t>00099021001 DEPOSITO DE EFECTIVO, DEPOSITANTE: ANTONIO MAYTA OTAZO, CONCEPTO: DEVOLUCION DE APORTE, CUENTA DE DEPOSITO: CUENTA UNICA DEL TESORO</t>
  </si>
  <si>
    <t>00212012001 DEPOSITO DE EFECTIVO, DEPOSITANTE: ARTURO ALEJANDRO RIVERA GUTIERREZ CI.6572256, CONCEPTO: DEVOLUCION FONDOS EN AVANCE, CUENTA DE DEPOSITO: CUENTA UNICA DEL TESORO</t>
  </si>
  <si>
    <t>00099021001 DEPOSITO DE EFECTIVO, DEPOSITANTE: ENRIQUE HUIZA LAURA, CONCEPTO: DOBLE PERCEPCION, CUENTA DE DEPOSITO: CUENTA UNICA DEL TESORO</t>
  </si>
  <si>
    <t>00212082001 DEPOSITO DE EFECTIVO, DEPOSITANTE: RAUL MATIAS HUARCAYA, CONCEPTO: GASTOS OPERATIVOS, CUENTA DE DEPOSITO: CUENTA UNICA DEL TESORO</t>
  </si>
  <si>
    <t>00212082001 DEPOSITO DE EFECTIVO, DEPOSITANTE: JUAN CARLOS QUILALI  PARI, CONCEPTO: DEVOLUCION DE GASTOS OPERATIVOS C-31 N 662, CUENTA DE DEPOSITO: CUENTA UNICA DEL TESORO</t>
  </si>
  <si>
    <t>00099021001 DEPOSITO DE EFECTIVO, DEPOSITANTE: LUIS FERNANDO MURILLO ROJAS, CONCEPTO: PAGO AL MIN DE LA PRESIDENCIA POR SERV DE AGUA MES DE ENERO 2019 OFI. EDIFICIO CONAVI, CUENTA DE DEPOSITO: CUENTA UNICA DEL TESORO</t>
  </si>
  <si>
    <t>00133012001 DEPOSITO DE EFECTIVO, DEPOSITANTE: LOTERIA NACIONAL DE B Y S, CONCEPTO: V.C. SALDO PREMIOS MENORES SORTEO "FELIZ NAVIDAD", CUENTA DE DEPOSITO: CUENTA UNICA DEL TESORO</t>
  </si>
  <si>
    <t>00591012001 DEP.DE CHEQ.AJENOS,RET.DE CAM.,CONCEPTO: PARA REGISTRAR LOS DEPÓSITOS NO IDENTIFICADOS DE LA GESTION 2018 SEGUN HR MT/2018-10485 Y  HR MT/201,DEP.: EMPRESA EST DE TRANSP POR CABLE MI TELEFERICO</t>
  </si>
  <si>
    <t>00591012001 DEP.DE CHEQ.AJENOS,RET.DE CAM.,CONCEPTO: PARA REGISTRAR LOS INGRESOS POR VENTA DE ACEITE RECICLADO SEGUN HR MT/2019-00259 Y HR MT/2018-10573,DEP.: EMPRESA EST DE TRANSP POR CABLE MI TELEFERICO</t>
  </si>
  <si>
    <t>00591012001 DEP.DE CHEQ.AJENOS,RET.DE CAM.,CONCEPTO: DEPÓSITOS  POR EXTRAVIO DE CREDENCIALES Y ROPA DE TRABAJO SEGUN HOJAS DE RUTA ADJUNTAS,DEP.: EMPRESA EST DE TRANSP POR CABLE MI TELEFERICO</t>
  </si>
  <si>
    <t>00591014201 DEP.DE CHEQ.AJENOS,RET.DE CAM.,CONCEPTO: DEPÓSITO POR DEBITO AUTOMATICO DEL GOBIERNO MUNICIPAL DE ORURO SEGUN HR MT/2019-125,DEP.: EMPRESA EST DE TRANSP POR CABLE MI TELEFERICO</t>
  </si>
  <si>
    <t>00591014101 DEP.DE CHEQ.AJENOS,RET.DE CAM.,CONCEPTO: DEPÓSITO POR DEBITO AUTOMATICO DEL GOBIERNO MUNICIPAL DE ORURO SEGUN HR MT/2019-125,DEP.: EMPRESA EST DE TRANSP POR CABLE MI TELEFERICO</t>
  </si>
  <si>
    <t>00682018001 DEP.DE CHEQ.AJENOS,RET.DE CAM.,CONCEPTO: DEVOLUCION PASAJES AEREOS RUTA SANTA CRUZ - LA PAZ,DEP.: DEFENSORIA DEL PUEBLO , PROCEDENCIA: BANCO UNION S.A., CHEQUE: 1405, FECHA DE EMISION:25/02/2019</t>
  </si>
  <si>
    <t>00099021001 DEP.DE CHEQ.AJENOS,RET.DE CAM.,CONCEPTO: DEVOLUCION PASAJE AEREO REALIZADO POR LA EMPRESA ESTATAL DE TURISMO - BOLTUR,DEP.: AUTORIDAD DE SUPERVISION DEL SISTEMA FINANCIERO</t>
  </si>
  <si>
    <t>TRANSFERENCIA RECIBIDA DEL EXTERIOR SEGÚN MENSAJES SWIFT Nos. 02473-02470 (REM.EXT.) DE FECHA 27-02-2019 POR DESEMBOLSO DE CAF PRÉSTAMO CFA009787 PROGRAMA MIAGUA IV FASE 2 LIBRETA N° 00287102001 FPS-RECURSOS PROPIOS REF.: UTILES DE ESCRITORIO</t>
  </si>
  <si>
    <t>PROVISION DE FONDOS A SOLICITUD DE YACIMIENTOS PETROLIFEROS FISCALES BOLIVIANOS SEGUN SOLICITUD YPFB-0035-2019 REF: PAGO REGALIAS NOVIEMBRE 2018 A TESORO GENERAL DE LA NACION LIB. 00099021001 TGN YPFB PARTICIPACION 6% PRODUCCIÓN BRUTA DE HIDROCARBUROS BOCA DE POZO</t>
  </si>
  <si>
    <t>TRANSFERENCIA DEL EXTERIOR SEGUN SWIFT 02533 DE FECHA 27/02/2019 ORDENANTE: MISION PERMANENTE DE BOLIVIA EN LAS NN.UU. LIB. 00099021001 TGN-RECURSOS ORDINARIOS (3987)</t>
  </si>
  <si>
    <t>TRANSFERENCIA DEL EXTERIOR SEGUN SWIFT NO.2539 DE FECHA 27/02/2019 ORDENANTE: CONSULADO GENERAL DEL ESTADO MIAMI REF:DEV.SALDOS GASTOS DE FUNCIONAMIENTO Y PROG. LIB. 00099021001 TGN-RECURSOS ORDINARIOS (3987)</t>
  </si>
  <si>
    <t>NUMERO DE LIBRETA CUT: 00086088705 OPERACIÓN E18 TRANSFERENCIA DEL SISTEMA FINANCIERO POR CUENTA DE TERCEROS A LA CUT TRANSFERENCIA DESEMBOLSO NO 2 FONABOSQUE SOLICITUD BDP SAM FIDEICOMISO NO 20 FONABOSQUE</t>
  </si>
  <si>
    <t>NUMERO DE LIBRETA CUT: 00373024105 OPERACIÓN E75 TRANSFERENCIA DE LA CUENTA FISCAL BUN A LA CUT EN MN TRANSF.FDOS.A SOLICITUD DEL G.A.M. INDEPENDENCIA SG.NOTA G.A.M.I./MAE/CITE/057/2019 A CTA.3987 CUT LBRTA.00373024105</t>
  </si>
  <si>
    <t>'TRANSFERENCIA '+'SEGUN' CITE MEFP/VTCP/DGPOT||UPCFTGN/N°521/2019 DEL MINISTERIO DE ECONOMÍA Y FINANZAS PÚBLICAS, RECIBIDA EN LA FECHA REF: TRANSFERENCIA DE RECURSOS (TRAM-TGL-2843) DE LA LIBRETA N° 00099021001 TGN RECURSOS ORDINARIOS M/N, COSTO ÚTILES DE ESCRITORIO</t>
  </si>
  <si>
    <t>00099021001 DEPOSITO DE EFECTIVO, DEPOSITANTE: MARCELO VARGAS LUCANA, CONCEPTO: PAGO POR DEUDA ACUMULADA POR ATRASOS Y FALTAS EN EL INST. BOLIVIANO DE CIENCIA Y TECNOLOGIA NUCLEAR, CUENTA DE DEPOSITO: CUENTA UNICA DEL TESORO</t>
  </si>
  <si>
    <t>00099021001 DEPOSITO DE EFECTIVO, DEPOSITANTE: ANTONIO ARUQUIPA MALLEA, CONCEPTO: POR COBRO DE PAGO DE REPARTO ANTICIPADO, CUENTA DE DEPOSITO: CUENTA UNICA DEL TESORO</t>
  </si>
  <si>
    <t>00513712001 DEPOSITO DE EFECTIVO, DEPOSITANTE: GROVER SAUL BELTRAN ALIAGA, CONCEPTO: REVERSION DEFINITIVA SR FREDDY  PUMA, CUENTA DE DEPOSITO: CUENTA UNICA DEL TESORO</t>
  </si>
  <si>
    <t>00287102001 DEPOSITO DE EFECTIVO, DEPOSITANTE: FONDO NACIONAL DE INVERSION PRODUCTIVA Y SOCIAL, CONCEPTO: POR DEVOLUCION DE SALDOS EN AVANCE, CUENTA DE DEPOSITO: CUENTA UNICA DEL TESORO</t>
  </si>
  <si>
    <t>00099021001 DEPOSITO DE EFECTIVO, DEPOSITANTE: MIN DE LA PRESIDENCIA-GONZALO VARGAS RIVAS, CONCEPTO: DEVOLUCION DE UN DEP A MI CUENTA POR CONCEPTO DE VIATICOS DE UN MONTO SUPERIOR AL QUE CORRESPONDIA, CUENTA DE DEPOSITO: CUENTA UNICA DEL TESORO</t>
  </si>
  <si>
    <t>00592012001 DEPOSITO DE EFECTIVO, DEPOSITANTE: PAOLA FATIMA CATACORA FLORERO, CONCEPTO: PAGO ND 201927-201934-201931 GESTION 2018, CUENTA DE DEPOSITO: CUENTA UNICA DEL TESORO</t>
  </si>
  <si>
    <t>00099021001 DEPOSITO DE EFECTIVO, DEPOSITANTE: KEOGH RONALD LEON BELTRAN, CONCEPTO: DEVOLUCION EXAMEN PREOCUPACIONAL GESTION 2018, CUENTA DE DEPOSITO: CUENTA UNICA DEL TESORO</t>
  </si>
  <si>
    <t>00373024103 DEPOSITO DE EFECTIVO, DEPOSITANTE: LUCAS CONDORI CALLISAYA, CONCEPTO: DEVOLUCION DE SALDO DE CIERRE DE PROYECTOS VIGENTES, CUENTA DE DEPOSITO: CUENTA UNICA DEL TESORO</t>
  </si>
  <si>
    <t>00132052001 DEPOSITO DE EFECTIVO, DEPOSITANTE: MACONDO CONSULTORA AGRONEGOCIOS Y SERV INTEGR, CONCEPTO: DEVOLUCION DE CONTRATO SEDEM UC-SEMILLAS N° 021-2018, CUENTA DE DEPOSITO: CUENTA UNICA DEL TESORO</t>
  </si>
  <si>
    <t>00099021001 DEPOSITO DE EFECTIVO, DEPOSITANTE: NANCY VDA DE PINTO, CONCEPTO: DEVOLUCION, CUENTA DE DEPOSITO: CUENTA UNICA DEL TESORO</t>
  </si>
  <si>
    <t>00099021001 DEPOSITO DE EFECTIVO, DEPOSITANTE: IBTEN-JUAN NIETO LOPEZ, CONCEPTO: DEVOLUCION REFRIGERIO ENERO 2019-SAMUEL FERNANDEZ, CUENTA DE DEPOSITO: CUENTA UNICA DEL TESORO</t>
  </si>
  <si>
    <t>00526012001 DEPOSITO DE EFECTIVO, DEPOSITANTE: HEYDI MARYELA GUTIERREZ CENTELLAS, CONCEPTO: DEVOLUCION DE PASAJES DE VIAJE, CUENTA DE DEPOSITO: CUENTA UNICA DEL TESORO</t>
  </si>
  <si>
    <t>00099021001 DEPOSITO DE EFECTIVO, DEPOSITANTE: AGENCIA BOLIVIANA DE ENERGIA NUCLEAR-ABEN, CONCEPTO: RECURSOS ORDINARIOS, CUENTA DE DEPOSITO: CUENTA UNICA DEL TESORO</t>
  </si>
  <si>
    <t>00099021001 DEPOSITO DE EFECTIVO, DEPOSITANTE: JULIO LOPEZ RENJIFO, CONCEPTO: DEVOLUCION DOBLE PERCEPCION, CUENTA DE DEPOSITO: CUENTA UNICA DEL TESORO</t>
  </si>
  <si>
    <t>00592012001 DEPOSITO DE EFECTIVO, DEPOSITANTE: M.D.R.YT., CONCEPTO: EMISIVO ENTIDAD - MIN DESARROLLO RURAL Y TIERRAS PAGO ND 235057 GESTION 2019, CUENTA DE DEPOSITO: CUENTA UNICA DEL TESORO</t>
  </si>
  <si>
    <t>00099021001 DEPOSITO DE EFECTIVO, DEPOSITANTE: MIN. DE DEPORTES-ABRAHAM W. ROJAS, CONCEPTO: SALDO NO UTILIZADO COPA ESTADO PLURINACIONAL 2019 PRIMERA RONDA, CUENTA DE DEPOSITO: CUENTA UNICA DEL TESORO</t>
  </si>
  <si>
    <t>00099021001 DEPOSITO DE EFECTIVO, DEPOSITANTE: MARIA ELENA SARDAN GONZALES, CONCEPTO: DEVOLUCION DE SUBSIDIOS POR NATALIDAD, CUENTA DE DEPOSITO: CUENTA UNICA DEL TESORO</t>
  </si>
  <si>
    <t>00099021001 DEP.DE CHEQ.AJENOS,RET.DE CAM.,CONCEPTO: JUAN CARLOS POQUECHOQUE LOBO,DEP.: BANCO UNION S.A. , PROCEDENCIA: BANCO UNION S.A., CHEQUE: 160332, FECHA DE EMISION:28/02/2019</t>
  </si>
  <si>
    <t>00015011108 DEP.DE CHEQ.AJENOS,RET.DE CAM.,CONCEPTO: DEVOLUCION DE FONDOS,DEP.: MIN. GOBIERNO , PROCEDENCIA: BANCO UNION S.A., CHEQUE: 51292, FECHA DE EMISION:22/02/2019</t>
  </si>
  <si>
    <t>00291012001 DEP.DE CHEQ.AJENOS,RET.DE CAM.,CONCEPTO: DEVOLUCION DE SALDOS,DEP.: ABC-REGIONAL CHUQUISACA , PROCEDENCIA: BANCO UNION S.A., CHEQUE: 4777, FECHA DE EMISION:08/02/2019</t>
  </si>
  <si>
    <t>00670014101 DEP.DE CHEQ.AJENOS,RET.DE CAM.,CONCEPTO: DEPÓSITO POR ESTATUTO AUTONOMICO MUNICIPIO DE SALINAS,DEP.: TRIBUNAL SUPREMO ELECTORAL , PROCEDENCIA: BANCO UNION S.A., CHEQUE: 10659, FECHA DE EMISION:20/02/2019</t>
  </si>
  <si>
    <t>00670012004 DEP.DE CHEQ.AJENOS,RET.DE CAM.,CONCEPTO: POR CERTIFICADO DE NO MILITANCIA,DEP.: TRIBUNAL ELECTORAL DEPARTAMENTAL DE CHUQUISACA , PROCEDENCIA: BANCO UNION S.A., CHEQUE: 5038, FECHA DE EMISION:21/02/2019</t>
  </si>
  <si>
    <t>00099021001 DEP.DE CHEQ.AJENOS,RET.DE CAM.,CONCEPTO: DEVOLUCION DE PASAJES AEREOS FTE 41,DEP.: SEGIP-OFICINA NACIONAL , PROCEDENCIA: BANCO UNION S.A., CHEQUE: 13250, FECHA DE EMISION:12/02/2019</t>
  </si>
  <si>
    <t>00099021001 DEP.DE CHEQ.AJENOS,RET.DE CAM.,CONCEPTO: SUBSIDIOS POR INCAPACIDAD TEMPORAL (MATERNIDAD) CAJA CORDES,DEP.: DIRECCION DEPARTAMENTAL DE EDUCACION COCHABAMBA , PROCEDENCIA: BANCO UNION S.A., CHEQUE: 3443, FECHA DE EMISION:27/02/2019</t>
  </si>
  <si>
    <t>00099021001 DEP.DE CHEQ.AJENOS,RET.DE CAM.,CONCEPTO: SUBSIDIOS POR INCAPACIDAD TEMPORAL (MATERNIDAD) CAJA CORDES,DEP.: DIRECCION DEPARTAMENTAL DE EDUCACION COCHABAMBA , PROCEDENCIA: BANCO UNION S.A., CHEQUE: 5932, FECHA DE EMISION:21/02/2019</t>
  </si>
  <si>
    <t>00287102001 DEP.DE CHEQ.AJENOS,RET.DE CAM.,CONCEPTO: RREMBOLSO POR BAJAS MEDICAS: CAJA DE SALUD CORDES A FONDO NACIONAL DE INV PRODUCTIVA Y SOCIAL FPS,DEP.: CAJA DE SALUD CORDES , PROCEDENCIA: BANCO UNION S.A., CHEQUE: 11168, FECHA DE EMISION:22/02/2019</t>
  </si>
  <si>
    <t>00099021001 DEP.DE CHEQ.AJENOS,RET.DE CAM.,CONCEPTO: REEMBOLSO POR BAJAS MEDICAS DE CAJA DE SALUD CORDES A:MIN DE MEDIO AMBIENTE Y AGUA,DEP.: CAJA DE SALUD CORDES , PROCEDENCIA: BANCO UNION S.A., CHEQUE: 11169, FECHA DE EMISION:22/02/2019</t>
  </si>
  <si>
    <t>00099021001 DEP.DE CHEQ.AJENOS,RET.DE CAM.,CONCEPTO: MARCELINO CORIA MACIAS,DEP.: BANCO UNION S.A. , PROCEDENCIA: BANCO UNION S.A., CHEQUE: 160331, FECHA DE EMISION:28/02/2019</t>
  </si>
  <si>
    <t>00099021001 DEP.DE CHEQ.AJENOS,RET.DE CAM.,CONCEPTO: AUT IMPUG TRIBUTARIA DEVOL INCAPACIDAD TEMP DIC 2019,DEP.: CAJA PETROLERA DE SALUD , PROCEDENCIA: BANCO UNION S.A., CHEQUE: 15029, FECHA DE EMISION:28/02/2019</t>
  </si>
  <si>
    <t>00099021001 DEP.DE CHEQ.AJENOS,RET.DE CAM.,CONCEPTO: ALCOBA LIZARAZU SHIRLEY,DEP.: BANCO UNION S.A. , PROCEDENCIA: BANCO UNION S.A., CHEQUE: 160330, FECHA DE EMISION:28/02/2019</t>
  </si>
  <si>
    <t>00099021001 DEP.DE CHEQ.AJENOS,RET.DE CAM.,CONCEPTO: NAVA OROS WALTER JHONNY,DEP.: BANCO UNION S.A. , PROCEDENCIA: BANCO UNION S.A., CHEQUE: 160329, FECHA DE EMISION:28/02/2019</t>
  </si>
  <si>
    <t>REGULARIZACION DE TRANSFERENCIA DEL EXTERIOR SEGUN SWIFT NO.2304 DE FECHA 28/02/2019 ORDENANTE: AMBASCIATA REPUBLICA DI BOLIVIA ROMA-ITALIA REF:DEVOLUCION DE SALDOS GASTOS DE FUNCIONAMIENTO GESTION 2018 LIB. 00099021001 TGN-RECURSOS ORDINARIOS (3987)</t>
  </si>
  <si>
    <t>REGULARIZACION DE TRANSFERENCIA DEL EXTERIOR SEGUN SWIFT NOS.2362-2360 DE FECHA 28/02/2019 ORDENANTE: CONSULADO GENERAL DE BOLIVIA BUENOS AIRES-ARGENTINA REF:DEV.SALDOS GASTOS DE FUNCIONAMIENTO GESTION 2018 LIB. 00099021001 TGN-RECURSOS ORDINARIOS (3987)</t>
  </si>
  <si>
    <t>REGULARIZACION DE TRANSFERENCIA DEL EXTERIOR SEGUN SWIFT NOS.2374-2373 DE FECHA 28/02/2019 ORDENANTE: CONSULADO GENERAL DE BOLIVIA BUENOS AIRES-ARGENTINA REF:DEV.SALDOS GASTOS DE FUNCIONAMIENTO GESTION 2018 LIB. 00099021001 TGN-RECURSOS ORDINARIOS (3987)</t>
  </si>
  <si>
    <t>REGULARIZACION DE TRANSFERENCIA DEL EXTERIOR SEGUN SWIFT NO.2375 DE FECHA 28/02/2019 ORDENANTE: REPRESENT.PERM.DE BOLIVIA ANTE LA ORG.DE NACIONES UNIDAS ROMA-ITALIA REF:DEV.SALDOS GASTOS DE FUNCIONAMIENTO GESTION 2018 LIB. 00099021001 TGN-RECURSOS ORDINARIOS (3987)</t>
  </si>
  <si>
    <t>TRANSFERENCIA DEL EXTERIOR SEGUN SWIFT NO.2576 DE FECHA 28/02/2019 ORDENANTE: EMBAJADA DEL ESTADO-CANADA REF:DEV.SALDOS GASTOS DE FUNCIONAMIENTO LIB. 00099021001 TGN-RECURSOS ORDINARIOS (3987)</t>
  </si>
  <si>
    <t>A:00591012002 TRANSFERENCIA DE RECURSOS A SOLICITUD DE LA EMPRESA ESTATAL MI TELEFÉRICO MEDIANTE NOTA CITE: EETC-MT-GAF-DAGF-PZM-0245 Y 0031-CAR/2018, Y NOTA DE COORDINACION MEFP/VTCP/DGCP/UODP/146/2019 PARA EL PROYECTO DE INVERSIÓN STC. H.R. 6-2256-R; 6-39245-R.</t>
  </si>
  <si>
    <t>AJUSTE COMPLEMENTARIO POR REVALORIZACION SALDOS DE ACTIVOS DE RESERVA Y OBLIGACIONES MONEDA EXTRANJERA (DOLARES) Saldo MO = -499661861.57 ;Bs/Mo: 6.86000000000 ;Saldo Bs: -3427680370.38</t>
  </si>
  <si>
    <t>PAGO A CAF PRÉSTAMO CFA008814 VCTO. 04-02-2019 POR CUENTA DE TGN , NTI. 011839 VALOR 04-02-2019 CAPITAL USD 573.242,51 INTERESES USD 286.843,67 COMISIONES USD 88.307,25 CTA. 5970 CUENTA UNICA DEL TESORO DOLARES AMERICANOS LIB. 00099021001</t>
  </si>
  <si>
    <t>TRANSFERENCIA RECIBIDA DEL EXTERIOR SEGÚN MENSAJES SWIFT Nos. 1407-1396 (REM.EXT.) DE FECHA 04-02-2019 POR DESEMBOLSO DE CAF PRÉSTAMO CFA008417 PROY. HIDROELECTRICO SAN JOSÉ LIBRETA N° 00514017004 ENDE-USD PROY. CONST. CENTRAL HIDROELECT. SAN JOSE - CAF REF.: UTILES DE ESCRITORIO</t>
  </si>
  <si>
    <t>AJUSTE COMPLEMENTARIO POR REVALORIZACION SALDOS DE ACTIVOS DE RESERVA Y OBLIGACIONES MONEDA EXTRANJERA (DOLARES) Saldo MO = -484146614.84 ;Bs/Mo: 6.86000000000 ;Saldo Bs: -3321245777.78</t>
  </si>
  <si>
    <t>AJUSTE COMPLEMENTARIO POR REVALORIZACION SALDOS DE ACTIVOS DE RESERVA Y OBLIGACIONES MONEDA EXTRANJERA (DOLARES) Saldo MO = -481248788.92 ;Bs/Mo: 6.86000000000 ;Saldo Bs: -3301366691.98</t>
  </si>
  <si>
    <t>A:00099021001 TRANSFERENCIA DE RECURSOS A SOLICITUD DEL ÓRGANO JUDICIAL MEDIANTE NOTA CITE: UNID./NAL/FINANZAS/DAF-OJ N°101/2019, COMO BENEFICIARIO EL GOBIERNO AUTONOMO MUNICIPAL DE TIHUANACU POR CONCEPTO DE RESTITUCIÓN DE CERTIFICADO DEPOSITO JUDICIAL N° 139713 Y 139685. HR 6-3514-R.</t>
  </si>
  <si>
    <t>COBRO COSTOS DE PAPELERIA POR REGULARIZACION DE TRANSFERENCIA DEL EXTERIOR POR ORDEN DE TAMPA CARGO SAS LIB. 00512012001 AASANA CENTRAL-OFICINA NACIONAL</t>
  </si>
  <si>
    <t>PAGO PRÉSTAMO BID 939-SF-BO VCTO. 08-02-2019 POR CUENTA DE BANCO DE DESARROLLO , VALOR 08-02-2019 CAPITAL USD 651.382,87 INTERESES USD 157.616,81 LIBRETA N° 00099021001 TGN RECURSOS ORDINARIOS DOLARES AMERICANOS - ALIVIO MDRI</t>
  </si>
  <si>
    <t>AJUSTE COMPLEMENTARIO POR REVALORIZACION SALDOS DE ACTIVOS DE RESERVA Y OBLIGACIONES MONEDA EXTRANJERA (DOLARES) Saldo MO = -476568128.83 ;Bs/Mo: 6.86000000000 ;Saldo Bs: -3269257363.76</t>
  </si>
  <si>
    <t>'TRANSFERENCIA'||TRANSFERENCIA RECIBIDA DEL EXTERIOR SEGÚN MENSAJES SWIFT NOS. 1671-1654 (REM.EXT.) DE FECHA 11-02-2019, VALOR 11-02-2019 PRESTAMO CFA008417 PROY. HIDROEL. SAN JOSE LIBRETA N° 00514017004 ENDE-USD PROY. CONST. CENTRAL HIDRO REF.: UTILES DE ESCRITORIO</t>
  </si>
  <si>
    <t>'TRANSFERENCIA'||TRANSFERENCIA RECIBIDA DEL EXTERIOR SEGÚN MENSAJES SWIFT NOS. 1672-1655 (REM.EXT.) DE FECHA 11-02-2019, VALOR 11-02-2019 PRESTAMO CFA008417 PROY. HIDROEL. SAN JOSE LIBRETA N° 00514017004 ENDE-USD PROY. CONST. CENTRAL HIDRO REF.: UTILES DE ESCRITORIO</t>
  </si>
  <si>
    <t>AJUSTE COMPLEMENTARIO POR REVALORIZACION SALDOS DE ACTIVOS DE RESERVA Y OBLIGACIONES MONEDA EXTRANJERA (DOLARES) Saldo MO = -453781330.64 ;Bs/Mo: 6.86000000000 ;Saldo Bs: -3112939928.22</t>
  </si>
  <si>
    <t>AJUSTE COMPLEMENTARIO POR REVALORIZACION SALDOS DE ACTIVOS DE RESERVA Y OBLIGACIONES MONEDA EXTRANJERA (DOLARES) Saldo MO = -451763568.14 ;Bs/Mo: 6.86000000000 ;Saldo Bs: -3099098077.42</t>
  </si>
  <si>
    <t>AJUSTE COMPLEMENTARIO POR REVALORIZACION SALDOS DE ACTIVOS DE RESERVA Y OBLIGACIONES MONEDA EXTRANJERA (DOLARES) Saldo MO = -451231654.32 ;Bs/Mo: 6.86000000000 ;Saldo Bs: -3095449148.63</t>
  </si>
  <si>
    <t>AJUSTE COMPLEMENTARIO POR REVALORIZACION SALDOS DE ACTIVOS DE RESERVA Y OBLIGACIONES MONEDA EXTRANJERA (DOLARES) Saldo MO = -451228411.24 ;Bs/Mo: 6.86000000000 ;Saldo Bs: -3095426901.10</t>
  </si>
  <si>
    <t>PAGO A BID PRÉSTAMO 3599/BL-BO VCTO. 15-02-2019 POR CUENTA DE TGN , NTI. 011864 VALOR 15-02-2019 INTERESES USD 4.575,97 CTA. 5970 CUENTA UNICA DEL TESORO DOLARES AMERICANOS LIB. 00099021001</t>
  </si>
  <si>
    <t>PAGO A BID PRÉSTAMO 3599/BL-BO VCTO. 15-02-2019 POR CUENTA DE TGN , NTI. 011863 VALOR 15-02-2019 INTERESES USD 246.328,55 COMISIONES USD 88.411,46 CTA. 5970 CUENTA UNICA DEL TESORO DOLARES AMERICANOS LIB. 00099021001</t>
  </si>
  <si>
    <t>||REGULARIZ.PARCIAL DE LA OP. N° 0945490 Y MENSAJES SWIFT 00920 Y 00923 DEL 24.01.19 Y NOTA DEL MINISTERIO DE EDUCACION-UNI. PEDAGOGICA CITE: UP/DAF-E/N 027/2019 RECIBIDA EN F.15-02-19 (TRAM-TSO-2358) REF: ABONO EN LA LIB. N°. 00016078001 MIN.EDU.-USD PROYECTO LED-UNIVERSIDAD PEDAGOGICA ABONO EN LA LIB. N° 00016078001 MIN.EDU.-USD PROYECTO LED-UNIVERSIDAD PEDAGOGICA</t>
  </si>
  <si>
    <t>AJUSTE COMPLEMENTARIO POR REVALORIZACION SALDOS DE ACTIVOS DE RESERVA Y OBLIGACIONES MONEDA EXTRANJERA (DOLARES) Saldo MO = -437253023.55 ;Bs/Mo: 6.86000000000 ;Saldo Bs: -2999555741.56</t>
  </si>
  <si>
    <t>||TRANSFERENCIA POR COBRO DE COMISIONES QUE EFECTUA EL BANQUERO DEL KOREA EXCHANGE BANK REF.: PAGO PRESTAMO EDCF BOL N° BOL-2 VENCIMIENTO 20/02/2019 LIBRETA N° 00099021001 TGN RECURSOS ORDINARIOS - DOLARES AMERICANOS (5970)</t>
  </si>
  <si>
    <t>||COBRO DE COMISIONES QUE EFECTUA EL MUFG BANK LTD, POR PAGO DEL PRESTAMO BV-P5 VCTO. 20-02-2019 SEGUN MENSAJE SWIFT NRO. 2154 DE LA FECHA LIBRETA N° 00099021001 TGN RECURSOS ORDINARIOS - DOLARES AMERICANOS (5970)</t>
  </si>
  <si>
    <t>PAGO A JICA PRÉSTAMO BV-P5 VCTO. 20-02-2019 POR CUENTA DE TGN , SEGÚN NOTA MEFP/VTCP/DGCP/UODP-201/2019 VALOR 20-02-2019 INTERESES JPY 8.661,00 COMISIONES JPY 1.171.114,00 LIBRETA N° 00099021001 "TGN RECURSOS ORDINARIOS-DOLARES AMERICANOS (5970)</t>
  </si>
  <si>
    <t>AJUSTE COMPLEMENTARIO POR REVALORIZACION SALDOS DE ACTIVOS DE RESERVA Y OBLIGACIONES MONEDA EXTRANJERA (DOLARES) Saldo MO = -430471740.45 ;Bs/Mo: 6.86000000000 ;Saldo Bs: -2953036139.48</t>
  </si>
  <si>
    <t>NUMERO DE LIBRETACUT: 05850102001 OPERACIÓN E46 TRANSFERENCIA DEL SISTEMA FINANCIERO POR CUENTA DE TERCEROS A LA CUT EN DOLARES AMERICANOS ABE-VENTA DE SERVICIOS DE COMUNICACION EMPRESA PUBLICA NACIONAL ESTRATEGICA ACREEDOR 10000659 POR COMPRA DE SERVICIOS Y-O MATERIALES A SOLICITUD YPFB TRANSPORTE</t>
  </si>
  <si>
    <t>AJUSTE COMPLEMENTARIO POR REVALORIZACION SALDOS DE ACTIVOS DE RESERVA Y OBLIGACIONES MONEDA EXTRANJERA (DOLARES) Saldo MO = -403498793.74 ;Bs/Mo: 6.86000000000 ;Saldo Bs: -2768001725.05</t>
  </si>
  <si>
    <t>TRANSFERENCIA RECIBIDA DEL EXTERIOR SEGÚN MENSAJES SWIFT Nos. 02306-02299 (REM.EXT.) DE FECHA 22-02-2019 POR DESEMBOLSO DE BID PRÉSTAMO 4403/BL-BO REQ 00001 BO OPS0201904526C LIBRETA N° 00287104323 FPS-US-BOLIVIA RESILENTE BID 4403/BL-BO</t>
  </si>
  <si>
    <t>AJUSTE COMPLEMENTARIO POR REVALORIZACION SALDOS DE ACTIVOS DE RESERVA Y OBLIGACIONES MONEDA EXTRANJERA (DOLARES) Saldo MO = -408760608.72 ;Bs/Mo: 6.86000000000 ;Saldo Bs: -2804097775.81</t>
  </si>
  <si>
    <t>A:00099021001 TRANSFERENCIA DE RECURSOS A SOLICITUD DEL ÓRGANO JUDICIAL MEDIANTE NOTA CITE: UNID./NAL/FINANZAS/DAF-OJ N°135/2019, COMO BENEFICIARIO LA CORPORACIÓN MINERA DE BOLIVIA POR CONCEPTO DE RESTITUCIÓN DE CERTIFICADO DEPOSITO JUDICIAL N° 148793. HR 6-5519-R.</t>
  </si>
  <si>
    <t>'TRANSFERENCIA DE FONDOS||S/G. NOTA CITE: MEFP/VTCP/DGCP/UF-114/2019 DE LA FECHA, DEL MIN.DE ECONOMIA Y FINANZAS PUBLICAS (HRE-TSO-2019-929), RECURSOS FIDEICOMISO INCENTIVOS A LAS EXPORTACIONES-CCF. DEBITO DE LA LIBRETA N° 00099021001 RECURSOS ORDINARIOS M/E.</t>
  </si>
  <si>
    <t>AJUSTE COMPLEMENTARIO POR REVALORIZACION SALDOS DE ACTIVOS DE RESERVA Y OBLIGACIONES MONEDA EXTRANJERA (DOLARES) Saldo MO = -475469949.66 ;Bs/Mo: 6.86000000000 ;Saldo Bs: -3261723854.66</t>
  </si>
  <si>
    <t>TRANSFERENCIA RECIBIDA DEL EXTERIOR SEGÚN MENSAJES SWIFT Nos. 02473-02470 (REM.EXT.) DE FECHA 27-02-2019 POR DESEMBOLSO DE CAF PRÉSTAMO CFA009787 PROGRAMA MIAGUA IV FASE 2 LIBRETA N° 00287104319 FPS-USD-MIAGUA CAF IV FASE</t>
  </si>
  <si>
    <t>AJUSTE COMPLEMENTARIO POR REVALORIZACION SALDOS DE ACTIVOS DE RESERVA Y OBLIGACIONES MONEDA EXTRANJERA (DOLARES) Saldo MO = -475866432.05 ;Bs/Mo: 6.86000000000 ;Saldo Bs: -3264443723.85</t>
  </si>
  <si>
    <t>De: 00099021001 A:00015061101 Transferencia que realizamos a solicitud del Ministerio de Gobierno mediante nota CITE: MG/DGAA/UF/T/No 339/2018 en aplicación al artículo 63 de la Ley No 913 de 16 de marzo de 2013 y su Reglamentación contenid</t>
  </si>
  <si>
    <t>De: 00099021001 A:00081011108 Transferencia que realizamos a requerimiento del Ministerio de Obras Públicas, Servicios y Vivienda, mediante nota CITE: MOPSV/DGAA/No 010/2019 y en virtud a las notas internas CITE: MEFP/VPCF/DGCF/UCCF Nos. 08</t>
  </si>
  <si>
    <t>00015061101</t>
  </si>
  <si>
    <t>00081011108</t>
  </si>
  <si>
    <t>De: 00512012001 A:00099021001 Transferencia que realizamos a solicitud de la DGAFT de acuerdo a la nota interna CITE: MEFP/VTCP/DGAFT/USCFT/No 0463/19, Informe Técnico MEFP/VTCP/DGAFT/USCFT/INF. No 51/14 de la DGAFT y Informe Legal CITE: ME</t>
  </si>
  <si>
    <t>De: 00099014102 A:00599022001 DEVOLUCIÓN DE RECUPERACIONES DE RECLAMOS DE ACREEDORES A FAVOR DE EBA GESTIÓN 2018, SG NOTA CITE: EBA/GAF/JA/RRHH/2019-0012 Y NOTA DE PROCEDIMIENTO MEFP/VPCF/DGCF/UCCF/N° 177/2019 Y MEFP/VTCP/DGPOT/UAIS/N°1067/</t>
  </si>
  <si>
    <t>00599022001</t>
  </si>
  <si>
    <t>O17166260002</t>
  </si>
  <si>
    <t>O17166290002</t>
  </si>
  <si>
    <t>O17166530002</t>
  </si>
  <si>
    <t>O17166660002</t>
  </si>
  <si>
    <t>O17168170002</t>
  </si>
  <si>
    <t>O17168060002</t>
  </si>
  <si>
    <t>O17167810002</t>
  </si>
  <si>
    <t>O17167420002</t>
  </si>
  <si>
    <t>O17167410002</t>
  </si>
  <si>
    <t>O17167200002</t>
  </si>
  <si>
    <t>O17166720002</t>
  </si>
  <si>
    <t>B17166840002</t>
  </si>
  <si>
    <t>B17166810002</t>
  </si>
  <si>
    <t>B17166790002</t>
  </si>
  <si>
    <t>B17166750002</t>
  </si>
  <si>
    <t>B17166670002</t>
  </si>
  <si>
    <t>Q10889560002</t>
  </si>
  <si>
    <t>G09783780002</t>
  </si>
  <si>
    <t>G09783710003</t>
  </si>
  <si>
    <t>S09483120001</t>
  </si>
  <si>
    <t>S09483320001</t>
  </si>
  <si>
    <t>O17170310002</t>
  </si>
  <si>
    <t>O17170270002</t>
  </si>
  <si>
    <t>O17170190002</t>
  </si>
  <si>
    <t>O17170120002</t>
  </si>
  <si>
    <t>O17170830002</t>
  </si>
  <si>
    <t>O17171100002</t>
  </si>
  <si>
    <t>O17171110002</t>
  </si>
  <si>
    <t>O17171140002</t>
  </si>
  <si>
    <t>O17171200002</t>
  </si>
  <si>
    <t>O17169630002</t>
  </si>
  <si>
    <t>O17169710002</t>
  </si>
  <si>
    <t>O17169800002</t>
  </si>
  <si>
    <t>O17169820002</t>
  </si>
  <si>
    <t>O17170010002</t>
  </si>
  <si>
    <t>O17170020002</t>
  </si>
  <si>
    <t>O17171520002</t>
  </si>
  <si>
    <t>O17171690002</t>
  </si>
  <si>
    <t>B17170160002</t>
  </si>
  <si>
    <t>B17170170002</t>
  </si>
  <si>
    <t>B17170320002</t>
  </si>
  <si>
    <t>Q10899420002</t>
  </si>
  <si>
    <t>Q10899490002</t>
  </si>
  <si>
    <t>O17175850002</t>
  </si>
  <si>
    <t>O17175890002</t>
  </si>
  <si>
    <t>O17175510002</t>
  </si>
  <si>
    <t>O17175500002</t>
  </si>
  <si>
    <t>O17175490002</t>
  </si>
  <si>
    <t>O17175250002</t>
  </si>
  <si>
    <t>O17176810002</t>
  </si>
  <si>
    <t>O17176800002</t>
  </si>
  <si>
    <t>O17176760002</t>
  </si>
  <si>
    <t>O17176270002</t>
  </si>
  <si>
    <t>O17176240002</t>
  </si>
  <si>
    <t>O17176190002</t>
  </si>
  <si>
    <t>B17175270002</t>
  </si>
  <si>
    <t>O17174860002</t>
  </si>
  <si>
    <t>O17174810002</t>
  </si>
  <si>
    <t>O17174800002</t>
  </si>
  <si>
    <t>O17174790002</t>
  </si>
  <si>
    <t>O17174570002</t>
  </si>
  <si>
    <t>O17174480002</t>
  </si>
  <si>
    <t>O17174310002</t>
  </si>
  <si>
    <t>O17173930002</t>
  </si>
  <si>
    <t>S09484970002</t>
  </si>
  <si>
    <t>S09484890003</t>
  </si>
  <si>
    <t>S09484890001</t>
  </si>
  <si>
    <t>Q10904940002</t>
  </si>
  <si>
    <t>S09485050002</t>
  </si>
  <si>
    <t>S09485180002</t>
  </si>
  <si>
    <t>S09485050003</t>
  </si>
  <si>
    <t>S09485160001</t>
  </si>
  <si>
    <t>S09485160004</t>
  </si>
  <si>
    <t>O17179890002</t>
  </si>
  <si>
    <t>O17179920002</t>
  </si>
  <si>
    <t>O17179420002</t>
  </si>
  <si>
    <t>O17179360002</t>
  </si>
  <si>
    <t>O17182280002</t>
  </si>
  <si>
    <t>O17182260002</t>
  </si>
  <si>
    <t>O17181550002</t>
  </si>
  <si>
    <t>O17181270002</t>
  </si>
  <si>
    <t>O17181240002</t>
  </si>
  <si>
    <t>O17181170002</t>
  </si>
  <si>
    <t>O17181090002</t>
  </si>
  <si>
    <t>O17180340002</t>
  </si>
  <si>
    <t>O17180040002</t>
  </si>
  <si>
    <t>B17180100002</t>
  </si>
  <si>
    <t>B17179990002</t>
  </si>
  <si>
    <t>B17179130002</t>
  </si>
  <si>
    <t>B17178940002</t>
  </si>
  <si>
    <t>B17178900002</t>
  </si>
  <si>
    <t>B17178860002</t>
  </si>
  <si>
    <t>B17178850002</t>
  </si>
  <si>
    <t>B17178810002</t>
  </si>
  <si>
    <t>B17178530002</t>
  </si>
  <si>
    <t>O17178680002</t>
  </si>
  <si>
    <t>O17178600002</t>
  </si>
  <si>
    <t>G09815050003</t>
  </si>
  <si>
    <t>G09815040003</t>
  </si>
  <si>
    <t>S09485810004</t>
  </si>
  <si>
    <t>S09485810002</t>
  </si>
  <si>
    <t>S09485810003</t>
  </si>
  <si>
    <t>Q10907540002</t>
  </si>
  <si>
    <t>Q10909510002</t>
  </si>
  <si>
    <t>O17184810002</t>
  </si>
  <si>
    <t>O17184780002</t>
  </si>
  <si>
    <t>O17184930002</t>
  </si>
  <si>
    <t>O17185410002</t>
  </si>
  <si>
    <t>O17183790002</t>
  </si>
  <si>
    <t>O17185620002</t>
  </si>
  <si>
    <t>O17185820002</t>
  </si>
  <si>
    <t>O17186150002</t>
  </si>
  <si>
    <t>O17186190002</t>
  </si>
  <si>
    <t>B17184380002</t>
  </si>
  <si>
    <t>B17184390002</t>
  </si>
  <si>
    <t>B17184440002</t>
  </si>
  <si>
    <t>B17184480002</t>
  </si>
  <si>
    <t>B17184660002</t>
  </si>
  <si>
    <t>B17184840002</t>
  </si>
  <si>
    <t>B17184880002</t>
  </si>
  <si>
    <t>B17184900002</t>
  </si>
  <si>
    <t>B17185180002</t>
  </si>
  <si>
    <t>F0000603</t>
  </si>
  <si>
    <t>S09487450004</t>
  </si>
  <si>
    <t>Q10915440002</t>
  </si>
  <si>
    <t>Q10915510002</t>
  </si>
  <si>
    <t>Q10916140002</t>
  </si>
  <si>
    <t>S09489280001</t>
  </si>
  <si>
    <t>G09839970001</t>
  </si>
  <si>
    <t>O17189640002</t>
  </si>
  <si>
    <t>O17189660002</t>
  </si>
  <si>
    <t>O17189680002</t>
  </si>
  <si>
    <t>O17189690002</t>
  </si>
  <si>
    <t>O17189920002</t>
  </si>
  <si>
    <t>O17189130002</t>
  </si>
  <si>
    <t>O17188910002</t>
  </si>
  <si>
    <t>O17188610002</t>
  </si>
  <si>
    <t>O17191040002</t>
  </si>
  <si>
    <t>O17190370002</t>
  </si>
  <si>
    <t>O17190290002</t>
  </si>
  <si>
    <t>O17190210002</t>
  </si>
  <si>
    <t>B17189510002</t>
  </si>
  <si>
    <t>B17189500002</t>
  </si>
  <si>
    <t>B17189490002</t>
  </si>
  <si>
    <t>B17189430002</t>
  </si>
  <si>
    <t>B17189080002</t>
  </si>
  <si>
    <t>B17188920002</t>
  </si>
  <si>
    <t>B17188840002</t>
  </si>
  <si>
    <t>B17188810002</t>
  </si>
  <si>
    <t>B17188510002</t>
  </si>
  <si>
    <t>O17188430002</t>
  </si>
  <si>
    <t>O17188410002</t>
  </si>
  <si>
    <t>O17188340002</t>
  </si>
  <si>
    <t>O17188070002</t>
  </si>
  <si>
    <t>G09851340002</t>
  </si>
  <si>
    <t>G09851400002</t>
  </si>
  <si>
    <t>Q10921750002</t>
  </si>
  <si>
    <t>Q10921770002</t>
  </si>
  <si>
    <t>I00798650002</t>
  </si>
  <si>
    <t>I00798640002</t>
  </si>
  <si>
    <t>O17192360002</t>
  </si>
  <si>
    <t>O17192640002</t>
  </si>
  <si>
    <t>O17192940002</t>
  </si>
  <si>
    <t>O17194290002</t>
  </si>
  <si>
    <t>O17194300002</t>
  </si>
  <si>
    <t>O17193030002</t>
  </si>
  <si>
    <t>O17193220002</t>
  </si>
  <si>
    <t>O17193570002</t>
  </si>
  <si>
    <t>O17194040002</t>
  </si>
  <si>
    <t>O17194060002</t>
  </si>
  <si>
    <t>B17193330002</t>
  </si>
  <si>
    <t>B17193360002</t>
  </si>
  <si>
    <t>B17192570002</t>
  </si>
  <si>
    <t>B17192610002</t>
  </si>
  <si>
    <t>B17192700002</t>
  </si>
  <si>
    <t>B17192950002</t>
  </si>
  <si>
    <t>B17192980002</t>
  </si>
  <si>
    <t>G09853320004</t>
  </si>
  <si>
    <t>J03533450002</t>
  </si>
  <si>
    <t>G09856030001</t>
  </si>
  <si>
    <t>Q10924150002</t>
  </si>
  <si>
    <t>Q10926200002</t>
  </si>
  <si>
    <t>O17198090002</t>
  </si>
  <si>
    <t>O17198160002</t>
  </si>
  <si>
    <t>O17198180002</t>
  </si>
  <si>
    <t>O17198200002</t>
  </si>
  <si>
    <t>O17198210002</t>
  </si>
  <si>
    <t>O17196250002</t>
  </si>
  <si>
    <t>O17196270002</t>
  </si>
  <si>
    <t>O17197180002</t>
  </si>
  <si>
    <t>O17197370002</t>
  </si>
  <si>
    <t>O17197470002</t>
  </si>
  <si>
    <t>O17199340002</t>
  </si>
  <si>
    <t>O17199440002</t>
  </si>
  <si>
    <t>O17199460002</t>
  </si>
  <si>
    <t>O17199480002</t>
  </si>
  <si>
    <t>O17199490002</t>
  </si>
  <si>
    <t>O17199640002</t>
  </si>
  <si>
    <t>O17198580002</t>
  </si>
  <si>
    <t>O17198670002</t>
  </si>
  <si>
    <t>O17198750002</t>
  </si>
  <si>
    <t>O17198770002</t>
  </si>
  <si>
    <t>O17198920002</t>
  </si>
  <si>
    <t>O17199060002</t>
  </si>
  <si>
    <t>O17199240002</t>
  </si>
  <si>
    <t>O17199260002</t>
  </si>
  <si>
    <t>O17199280002</t>
  </si>
  <si>
    <t>O17199300002</t>
  </si>
  <si>
    <t>O17199320002</t>
  </si>
  <si>
    <t>B17196730002</t>
  </si>
  <si>
    <t>B17196760002</t>
  </si>
  <si>
    <t>B17196830002</t>
  </si>
  <si>
    <t>B17196860002</t>
  </si>
  <si>
    <t>B17197580002</t>
  </si>
  <si>
    <t>B17197610002</t>
  </si>
  <si>
    <t>B17197620002</t>
  </si>
  <si>
    <t>B17197650002</t>
  </si>
  <si>
    <t>B17197660002</t>
  </si>
  <si>
    <t>B17197690002</t>
  </si>
  <si>
    <t>G09870800002</t>
  </si>
  <si>
    <t>G09870810001</t>
  </si>
  <si>
    <t>F0000655</t>
  </si>
  <si>
    <t>Q10931930002</t>
  </si>
  <si>
    <t>Q10931960002</t>
  </si>
  <si>
    <t>G09876920003</t>
  </si>
  <si>
    <t>S09492010001</t>
  </si>
  <si>
    <t>S09492010004</t>
  </si>
  <si>
    <t>S09492080004</t>
  </si>
  <si>
    <t>O17201280002</t>
  </si>
  <si>
    <t>O17201610002</t>
  </si>
  <si>
    <t>O17202100002</t>
  </si>
  <si>
    <t>O17202640002</t>
  </si>
  <si>
    <t>O17202760002</t>
  </si>
  <si>
    <t>O17203080002</t>
  </si>
  <si>
    <t>B17202180002</t>
  </si>
  <si>
    <t>B17202140002</t>
  </si>
  <si>
    <t>B17201780002</t>
  </si>
  <si>
    <t>B17201770002</t>
  </si>
  <si>
    <t>B17200980002</t>
  </si>
  <si>
    <t>B17200950002</t>
  </si>
  <si>
    <t>B17202580002</t>
  </si>
  <si>
    <t>G09879880003</t>
  </si>
  <si>
    <t>G09879940003</t>
  </si>
  <si>
    <t>G09880080003</t>
  </si>
  <si>
    <t>J03537680001</t>
  </si>
  <si>
    <t>J03537690001</t>
  </si>
  <si>
    <t>Q10936350002</t>
  </si>
  <si>
    <t>S09493090002</t>
  </si>
  <si>
    <t>S09493260001</t>
  </si>
  <si>
    <t>S09493260003</t>
  </si>
  <si>
    <t>O17206220002</t>
  </si>
  <si>
    <t>O17207650002</t>
  </si>
  <si>
    <t>O17206950002</t>
  </si>
  <si>
    <t>O17206990002</t>
  </si>
  <si>
    <t>O17207000002</t>
  </si>
  <si>
    <t>O17207170002</t>
  </si>
  <si>
    <t>O17207180002</t>
  </si>
  <si>
    <t>O17207440002</t>
  </si>
  <si>
    <t>O17207510002</t>
  </si>
  <si>
    <t>O17207520002</t>
  </si>
  <si>
    <t>O17207530002</t>
  </si>
  <si>
    <t>B17207110002</t>
  </si>
  <si>
    <t>B17206140002</t>
  </si>
  <si>
    <t>B17206290002</t>
  </si>
  <si>
    <t>B17206640002</t>
  </si>
  <si>
    <t>G09899920002</t>
  </si>
  <si>
    <t>G09899940002</t>
  </si>
  <si>
    <t>G09899960002</t>
  </si>
  <si>
    <t>G09900130003</t>
  </si>
  <si>
    <t>S09493880002</t>
  </si>
  <si>
    <t>S09493890001</t>
  </si>
  <si>
    <t>G09900070001</t>
  </si>
  <si>
    <t>G09900110001</t>
  </si>
  <si>
    <t>G09903850003</t>
  </si>
  <si>
    <t>G09903860003</t>
  </si>
  <si>
    <t>S09494010001</t>
  </si>
  <si>
    <t>S09494010003</t>
  </si>
  <si>
    <t>O17211170002</t>
  </si>
  <si>
    <t>O17211160002</t>
  </si>
  <si>
    <t>O17210720002</t>
  </si>
  <si>
    <t>B17210640002</t>
  </si>
  <si>
    <t>B17210610002</t>
  </si>
  <si>
    <t>B17210600002</t>
  </si>
  <si>
    <t>B17210450002</t>
  </si>
  <si>
    <t>B17210290002</t>
  </si>
  <si>
    <t>B17210070002</t>
  </si>
  <si>
    <t>B17210060002</t>
  </si>
  <si>
    <t>B17209980002</t>
  </si>
  <si>
    <t>B17209940002</t>
  </si>
  <si>
    <t>B17209930002</t>
  </si>
  <si>
    <t>G09905900004</t>
  </si>
  <si>
    <t>G09909710001</t>
  </si>
  <si>
    <t>F0000703</t>
  </si>
  <si>
    <t>Q10947540002</t>
  </si>
  <si>
    <t>S09494660003</t>
  </si>
  <si>
    <t>S09494660001</t>
  </si>
  <si>
    <t>O17214180002</t>
  </si>
  <si>
    <t>O17214240002</t>
  </si>
  <si>
    <t>O17214450002</t>
  </si>
  <si>
    <t>O17214520002</t>
  </si>
  <si>
    <t>O17214560002</t>
  </si>
  <si>
    <t>O17214600002</t>
  </si>
  <si>
    <t>O17214690002</t>
  </si>
  <si>
    <t>O17214700002</t>
  </si>
  <si>
    <t>O17215860002</t>
  </si>
  <si>
    <t>O17215350002</t>
  </si>
  <si>
    <t>B17214610002</t>
  </si>
  <si>
    <t>B17214130002</t>
  </si>
  <si>
    <t>B17214030002</t>
  </si>
  <si>
    <t>G09919990004</t>
  </si>
  <si>
    <t>S09495110001</t>
  </si>
  <si>
    <t>S09495090001</t>
  </si>
  <si>
    <t>Q10952620002</t>
  </si>
  <si>
    <t>Q10953100002</t>
  </si>
  <si>
    <t>S09495190001</t>
  </si>
  <si>
    <t>S09495190003</t>
  </si>
  <si>
    <t>S09495220001</t>
  </si>
  <si>
    <t>S09495380001</t>
  </si>
  <si>
    <t>G09926690003</t>
  </si>
  <si>
    <t>G09926700003</t>
  </si>
  <si>
    <t>G09926710003</t>
  </si>
  <si>
    <t>O17218830002</t>
  </si>
  <si>
    <t>O17218900002</t>
  </si>
  <si>
    <t>O17219070002</t>
  </si>
  <si>
    <t>O17219100002</t>
  </si>
  <si>
    <t>O17219160002</t>
  </si>
  <si>
    <t>O17219200002</t>
  </si>
  <si>
    <t>O17219220002</t>
  </si>
  <si>
    <t>O17219230002</t>
  </si>
  <si>
    <t>O17218240002</t>
  </si>
  <si>
    <t>O17218370002</t>
  </si>
  <si>
    <t>O17218630002</t>
  </si>
  <si>
    <t>O17219670002</t>
  </si>
  <si>
    <t>O17219680002</t>
  </si>
  <si>
    <t>O17219690002</t>
  </si>
  <si>
    <t>O17219710002</t>
  </si>
  <si>
    <t>O17219730002</t>
  </si>
  <si>
    <t>O17219770002</t>
  </si>
  <si>
    <t>O17219800002</t>
  </si>
  <si>
    <t>O17219810002</t>
  </si>
  <si>
    <t>B17218360002</t>
  </si>
  <si>
    <t>B17217710002</t>
  </si>
  <si>
    <t>G09928920003</t>
  </si>
  <si>
    <t>Q10954770002</t>
  </si>
  <si>
    <t>F0000728</t>
  </si>
  <si>
    <t>Q10955180002</t>
  </si>
  <si>
    <t>G09937810002</t>
  </si>
  <si>
    <t>Q10957420002</t>
  </si>
  <si>
    <t>S09495770002</t>
  </si>
  <si>
    <t>S09496110002</t>
  </si>
  <si>
    <t>G09938750003</t>
  </si>
  <si>
    <t>G09938930003</t>
  </si>
  <si>
    <t>G09938940003</t>
  </si>
  <si>
    <t>G09938950003</t>
  </si>
  <si>
    <t>S09495970001</t>
  </si>
  <si>
    <t>S09495970003</t>
  </si>
  <si>
    <t>S09496140001</t>
  </si>
  <si>
    <t>S09496290001</t>
  </si>
  <si>
    <t>S09496300001</t>
  </si>
  <si>
    <t>G09936300001</t>
  </si>
  <si>
    <t>G09936300004</t>
  </si>
  <si>
    <t>G09936320001</t>
  </si>
  <si>
    <t>G09937730003</t>
  </si>
  <si>
    <t>G09937740003</t>
  </si>
  <si>
    <t>G09937750003</t>
  </si>
  <si>
    <t>G09937760003</t>
  </si>
  <si>
    <t>G09937770003</t>
  </si>
  <si>
    <t>G09938710003</t>
  </si>
  <si>
    <t>G09938720003</t>
  </si>
  <si>
    <t>G09938730003</t>
  </si>
  <si>
    <t>G09938740003</t>
  </si>
  <si>
    <t>O17222470002</t>
  </si>
  <si>
    <t>O17222820002</t>
  </si>
  <si>
    <t>O17222910002</t>
  </si>
  <si>
    <t>O17222960002</t>
  </si>
  <si>
    <t>O17222230002</t>
  </si>
  <si>
    <t>O17222220002</t>
  </si>
  <si>
    <t>O17223410002</t>
  </si>
  <si>
    <t>O17223380002</t>
  </si>
  <si>
    <t>B17222440002</t>
  </si>
  <si>
    <t>B17222090002</t>
  </si>
  <si>
    <t>B17221300002</t>
  </si>
  <si>
    <t>B17221110002</t>
  </si>
  <si>
    <t>O17221600002</t>
  </si>
  <si>
    <t>S09497040001</t>
  </si>
  <si>
    <t>Q10962720002</t>
  </si>
  <si>
    <t>G09947520003</t>
  </si>
  <si>
    <t>G09947530003</t>
  </si>
  <si>
    <t>S09497100001</t>
  </si>
  <si>
    <t>S09497100003</t>
  </si>
  <si>
    <t>Q10963510002</t>
  </si>
  <si>
    <t>S09497490002</t>
  </si>
  <si>
    <t>O17225490002</t>
  </si>
  <si>
    <t>O17225510002</t>
  </si>
  <si>
    <t>O17225580002</t>
  </si>
  <si>
    <t>O17225940002</t>
  </si>
  <si>
    <t>O17225950002</t>
  </si>
  <si>
    <t>O17226790002</t>
  </si>
  <si>
    <t>O17227210002</t>
  </si>
  <si>
    <t>O17227350002</t>
  </si>
  <si>
    <t>O17227810002</t>
  </si>
  <si>
    <t>B17225970002</t>
  </si>
  <si>
    <t>S09497850001</t>
  </si>
  <si>
    <t>S09497870001</t>
  </si>
  <si>
    <t>F0000761</t>
  </si>
  <si>
    <t>G09958170002</t>
  </si>
  <si>
    <t>Q10969550002</t>
  </si>
  <si>
    <t>S09498440002</t>
  </si>
  <si>
    <t>S09498060001</t>
  </si>
  <si>
    <t>S09498430001</t>
  </si>
  <si>
    <t>S09498430003</t>
  </si>
  <si>
    <t>S09498600001</t>
  </si>
  <si>
    <t>G09962090003</t>
  </si>
  <si>
    <t>G09962100003</t>
  </si>
  <si>
    <t>G09962110003</t>
  </si>
  <si>
    <t>G09958090003</t>
  </si>
  <si>
    <t>G09959730004</t>
  </si>
  <si>
    <t>O17230250002</t>
  </si>
  <si>
    <t>O17230580002</t>
  </si>
  <si>
    <t>O17230590002</t>
  </si>
  <si>
    <t>O17229610002</t>
  </si>
  <si>
    <t>O17229530002</t>
  </si>
  <si>
    <t>O17229510002</t>
  </si>
  <si>
    <t>O17229410002</t>
  </si>
  <si>
    <t>O17231650002</t>
  </si>
  <si>
    <t>O17230850002</t>
  </si>
  <si>
    <t>O17230690002</t>
  </si>
  <si>
    <t>O17230650002</t>
  </si>
  <si>
    <t>B17229800002</t>
  </si>
  <si>
    <t>B17229250002</t>
  </si>
  <si>
    <t>Q10973890002</t>
  </si>
  <si>
    <t>G09970560002</t>
  </si>
  <si>
    <t>G09970730003</t>
  </si>
  <si>
    <t>G09970740003</t>
  </si>
  <si>
    <t>S09500110001</t>
  </si>
  <si>
    <t>Q10974700002</t>
  </si>
  <si>
    <t>S09500720001</t>
  </si>
  <si>
    <t>S09500720003</t>
  </si>
  <si>
    <t>O17233220002</t>
  </si>
  <si>
    <t>O17233970002</t>
  </si>
  <si>
    <t>O17234100002</t>
  </si>
  <si>
    <t>O17234130002</t>
  </si>
  <si>
    <t>O17234370002</t>
  </si>
  <si>
    <t>O17234380002</t>
  </si>
  <si>
    <t>O17234390002</t>
  </si>
  <si>
    <t>O17234620002</t>
  </si>
  <si>
    <t>O17234770002</t>
  </si>
  <si>
    <t>O17234850002</t>
  </si>
  <si>
    <t>O17235090002</t>
  </si>
  <si>
    <t>O17235350002</t>
  </si>
  <si>
    <t>O17235390002</t>
  </si>
  <si>
    <t>B17234120002</t>
  </si>
  <si>
    <t>B17233590002</t>
  </si>
  <si>
    <t>B17233600002</t>
  </si>
  <si>
    <t>B17233620002</t>
  </si>
  <si>
    <t>B17233660002</t>
  </si>
  <si>
    <t>B17233690002</t>
  </si>
  <si>
    <t>B17233720002</t>
  </si>
  <si>
    <t>B17233750002</t>
  </si>
  <si>
    <t>G09976560003</t>
  </si>
  <si>
    <t>G09976570003</t>
  </si>
  <si>
    <t>G09976580003</t>
  </si>
  <si>
    <t>G09976650004</t>
  </si>
  <si>
    <t>G09977980004</t>
  </si>
  <si>
    <t>G09977990003</t>
  </si>
  <si>
    <t>G09978010003</t>
  </si>
  <si>
    <t>G09978020003</t>
  </si>
  <si>
    <t>G09978030003</t>
  </si>
  <si>
    <t>G09978080003</t>
  </si>
  <si>
    <t>G09978090003</t>
  </si>
  <si>
    <t>G09978100003</t>
  </si>
  <si>
    <t>G09978110003</t>
  </si>
  <si>
    <t>S09502050001</t>
  </si>
  <si>
    <t>S09502290001</t>
  </si>
  <si>
    <t>S09502380002</t>
  </si>
  <si>
    <t>O17236990002</t>
  </si>
  <si>
    <t>O17237090002</t>
  </si>
  <si>
    <t>O17237200002</t>
  </si>
  <si>
    <t>O17237400002</t>
  </si>
  <si>
    <t>O17237960002</t>
  </si>
  <si>
    <t>O17239280002</t>
  </si>
  <si>
    <t>O17239240002</t>
  </si>
  <si>
    <t>O17239020002</t>
  </si>
  <si>
    <t>O17238520002</t>
  </si>
  <si>
    <t>B17237430002</t>
  </si>
  <si>
    <t>B17237380002</t>
  </si>
  <si>
    <t>B17237300002</t>
  </si>
  <si>
    <t>B17237290002</t>
  </si>
  <si>
    <t>B17237250002</t>
  </si>
  <si>
    <t>B17237230002</t>
  </si>
  <si>
    <t>B17238400002</t>
  </si>
  <si>
    <t>B17238310002</t>
  </si>
  <si>
    <t>B17238090002</t>
  </si>
  <si>
    <t>B17237760002</t>
  </si>
  <si>
    <t>B17237990002</t>
  </si>
  <si>
    <t>G09990570003</t>
  </si>
  <si>
    <t>G09995240003</t>
  </si>
  <si>
    <t>G09995320004</t>
  </si>
  <si>
    <t>O17242250002</t>
  </si>
  <si>
    <t>O17242220002</t>
  </si>
  <si>
    <t>O17242090002</t>
  </si>
  <si>
    <t>O17244140002</t>
  </si>
  <si>
    <t>O17244090002</t>
  </si>
  <si>
    <t>O17244070002</t>
  </si>
  <si>
    <t>O17244040002</t>
  </si>
  <si>
    <t>O17244030002</t>
  </si>
  <si>
    <t>O17243200002</t>
  </si>
  <si>
    <t>O17243190002</t>
  </si>
  <si>
    <t>B17241720002</t>
  </si>
  <si>
    <t>B17241680002</t>
  </si>
  <si>
    <t>B17241260002</t>
  </si>
  <si>
    <t>B17242210002</t>
  </si>
  <si>
    <t>B17242200002</t>
  </si>
  <si>
    <t>B17242110002</t>
  </si>
  <si>
    <t>B17241950002</t>
  </si>
  <si>
    <t>B17241800002</t>
  </si>
  <si>
    <t>B17241770002</t>
  </si>
  <si>
    <t>B17241730002</t>
  </si>
  <si>
    <t>O17241690002</t>
  </si>
  <si>
    <t>G09999160002</t>
  </si>
  <si>
    <t>F0000812</t>
  </si>
  <si>
    <t>Q10993260002</t>
  </si>
  <si>
    <t>F0000824</t>
  </si>
  <si>
    <t>Q10996830002</t>
  </si>
  <si>
    <t>Q10997770002</t>
  </si>
  <si>
    <t>T03936260001</t>
  </si>
  <si>
    <t>T03936280001</t>
  </si>
  <si>
    <t>T03936300001</t>
  </si>
  <si>
    <t>T03936320001</t>
  </si>
  <si>
    <t>T03936340001</t>
  </si>
  <si>
    <t>T03936360001</t>
  </si>
  <si>
    <t>T03936380001</t>
  </si>
  <si>
    <t>T03936400001</t>
  </si>
  <si>
    <t>T03936420001</t>
  </si>
  <si>
    <t>T03936440001</t>
  </si>
  <si>
    <t>T03936460001</t>
  </si>
  <si>
    <t>T03936480001</t>
  </si>
  <si>
    <t>T03936500001</t>
  </si>
  <si>
    <t>T03936520001</t>
  </si>
  <si>
    <t>T03936540001</t>
  </si>
  <si>
    <t>T03936560001</t>
  </si>
  <si>
    <t>T03936580001</t>
  </si>
  <si>
    <t>T03936600001</t>
  </si>
  <si>
    <t>T03936620001</t>
  </si>
  <si>
    <t>T03936640001</t>
  </si>
  <si>
    <t>T03936660001</t>
  </si>
  <si>
    <t>T03936680001</t>
  </si>
  <si>
    <t>T03936700001</t>
  </si>
  <si>
    <t>T03936720001</t>
  </si>
  <si>
    <t>T03936740001</t>
  </si>
  <si>
    <t>T03936760001</t>
  </si>
  <si>
    <t>T03936780001</t>
  </si>
  <si>
    <t>T03936800001</t>
  </si>
  <si>
    <t>T03936820001</t>
  </si>
  <si>
    <t>T03936840001</t>
  </si>
  <si>
    <t>T03936860001</t>
  </si>
  <si>
    <t>T03936880001</t>
  </si>
  <si>
    <t>T03936900001</t>
  </si>
  <si>
    <t>T03936920001</t>
  </si>
  <si>
    <t>T03936940001</t>
  </si>
  <si>
    <t>T03936960001</t>
  </si>
  <si>
    <t>T03936980001</t>
  </si>
  <si>
    <t>T03937000001</t>
  </si>
  <si>
    <t>T03937020001</t>
  </si>
  <si>
    <t>T03937040001</t>
  </si>
  <si>
    <t>T03937060001</t>
  </si>
  <si>
    <t>T03937080001</t>
  </si>
  <si>
    <t>T03937100001</t>
  </si>
  <si>
    <t>T03937120001</t>
  </si>
  <si>
    <t>T03937140001</t>
  </si>
  <si>
    <t>T03937160001</t>
  </si>
  <si>
    <t>S09505460004</t>
  </si>
  <si>
    <t>T03935080001</t>
  </si>
  <si>
    <t>T03935100001</t>
  </si>
  <si>
    <t>T03935120001</t>
  </si>
  <si>
    <t>T03935140001</t>
  </si>
  <si>
    <t>T03935160001</t>
  </si>
  <si>
    <t>T03935180001</t>
  </si>
  <si>
    <t>T03935200001</t>
  </si>
  <si>
    <t>T03935220001</t>
  </si>
  <si>
    <t>T03935240001</t>
  </si>
  <si>
    <t>T03935260001</t>
  </si>
  <si>
    <t>T03935280001</t>
  </si>
  <si>
    <t>T03935300001</t>
  </si>
  <si>
    <t>T03935320001</t>
  </si>
  <si>
    <t>T03935340001</t>
  </si>
  <si>
    <t>T03935360001</t>
  </si>
  <si>
    <t>T03935380001</t>
  </si>
  <si>
    <t>T03935400001</t>
  </si>
  <si>
    <t>T03935420001</t>
  </si>
  <si>
    <t>T03935440001</t>
  </si>
  <si>
    <t>T03935460001</t>
  </si>
  <si>
    <t>T03935480001</t>
  </si>
  <si>
    <t>T03935500001</t>
  </si>
  <si>
    <t>T03935520001</t>
  </si>
  <si>
    <t>T03935540001</t>
  </si>
  <si>
    <t>T03935560001</t>
  </si>
  <si>
    <t>T03935580001</t>
  </si>
  <si>
    <t>T03935600001</t>
  </si>
  <si>
    <t>T03935620001</t>
  </si>
  <si>
    <t>T03935640001</t>
  </si>
  <si>
    <t>T03935660001</t>
  </si>
  <si>
    <t>T03935680001</t>
  </si>
  <si>
    <t>T03935700001</t>
  </si>
  <si>
    <t>T03935720001</t>
  </si>
  <si>
    <t>T03935740001</t>
  </si>
  <si>
    <t>T03935760001</t>
  </si>
  <si>
    <t>T03935780001</t>
  </si>
  <si>
    <t>T03935800001</t>
  </si>
  <si>
    <t>T03935820001</t>
  </si>
  <si>
    <t>T03935840001</t>
  </si>
  <si>
    <t>T03935860001</t>
  </si>
  <si>
    <t>T03935880001</t>
  </si>
  <si>
    <t>T03935900001</t>
  </si>
  <si>
    <t>T03935920001</t>
  </si>
  <si>
    <t>T03935940001</t>
  </si>
  <si>
    <t>T03935960001</t>
  </si>
  <si>
    <t>T03935980001</t>
  </si>
  <si>
    <t>T03936000001</t>
  </si>
  <si>
    <t>T03936020001</t>
  </si>
  <si>
    <t>T03936040001</t>
  </si>
  <si>
    <t>T03936060001</t>
  </si>
  <si>
    <t>T03936080001</t>
  </si>
  <si>
    <t>T03936100001</t>
  </si>
  <si>
    <t>T03936120001</t>
  </si>
  <si>
    <t>T03936140001</t>
  </si>
  <si>
    <t>T03936160001</t>
  </si>
  <si>
    <t>T03936180001</t>
  </si>
  <si>
    <t>T03936200001</t>
  </si>
  <si>
    <t>T03936220001</t>
  </si>
  <si>
    <t>T03936240001</t>
  </si>
  <si>
    <t>G10004380003</t>
  </si>
  <si>
    <t>S09504090003</t>
  </si>
  <si>
    <t>00099021001 DEPOSITO DE EFECTIVO, DEPOSITANTE: SONIA ELDER VILDOZO REYES, CONCEPTO: COBRO INDEBIDO, CUENTA DE DEPOSITO: CUENTA UNICA DEL TESORO</t>
  </si>
  <si>
    <t>00099021001 DEPOSITO DE EFECTIVO, DEPOSITANTE: GERONIMO MAYTA ROMERO, CONCEPTO: CONVENIO DE PAGO POR COBRO INDEBIDO N 029-17, CUENTA DE DEPOSITO: CUENTA UNICA DEL TESORO</t>
  </si>
  <si>
    <t>00344018001 DEPOSITO DE EFECTIVO, DEPOSITANTE: EDILBERTO QUISPE CONDE, CONCEPTO: DEVOLUCION, CUENTA DE DEPOSITO: CUENTA UNICA DEL TESORO</t>
  </si>
  <si>
    <t>00099021001 DEPOSITO DE EFECTIVO, DEPOSITANTE: OSCAR MERCADO VARGAS, CONCEPTO: DEVOLUCION POR PAGO POR DEMASIA DEL AGUINALDO DE NAVIDAD GESTION 2018, CUENTA DE DEPOSITO: CUENTA UNICA DEL TESORO</t>
  </si>
  <si>
    <t>00099021001 DEPOSITO DE EFECTIVO, DEPOSITANTE: MAXIMA CHOQUE CHAMBI CI. 308861 LP, CONCEPTO: DEVOLUCION DE COBRO INDEBIDO, CUENTA DE DEPOSITO: CUENTA UNICA DEL TESORO</t>
  </si>
  <si>
    <t>00087011103 DEPOSITO DE EFECTIVO, DEPOSITANTE: WILHELM FLAVIO CALDERON RUSSO, CONCEPTO: DEVOLUCION DE RECURSOS POR EXCESO DE CONSUMO DE TELEFONIA CELULAR, CUENTA DE DEPOSITO: CUENTA UNICA DEL TESORO</t>
  </si>
  <si>
    <t>00099021001 DEPOSITO DE EFECTIVO, DEPOSITANTE: BLANCA ISABEL ALARCON YAMPASI, CONCEPTO: DOBLE PERCEPCION, CUENTA DE DEPOSITO: CUENTA UNICA DEL TESORO</t>
  </si>
  <si>
    <t>00291064101 DEP.DE CHEQ.AJENOS,RET.DE CAM.,CONCEPTO: DESEMBOLSO APORTE LABORAL,DEP.: ABC - REGIONAL POTOSI , PROCEDENCIA: BANCO UNION S.A., CHEQUE: 3130, FECHA DE EMISION:13/02/2019</t>
  </si>
  <si>
    <t>00660122001 DEP.DE CHEQ.AJENOS,RET.DE CAM.,CONCEPTO: DEVOLUCION DE UN DIA DE VIATICO,DEP.: ORGANO JUDICIAL DISTRITO SANTA CRUZ , PROCEDENCIA: BANCO UNION S.A., CHEQUE: 4569, FECHA DE EMISION:26/02/2019</t>
  </si>
  <si>
    <t>00099021001 DEP.DE CHEQ.AJENOS,RET.DE CAM.,CONCEPTO: HUGO ORLANDO MISERICORDIA,DEP.: BANCO UNION SA , PROCEDENCIA: BANCO UNION S.A., CHEQUE: 160335, FECHA DE EMISION:01/03/2019</t>
  </si>
  <si>
    <t>00099021001 DEP.DE CHEQ.AJENOS,RET.DE CAM.,CONCEPTO: GRAGEDA SOTO LUIS ALBERTO,DEP.: BANCO UNION SA , PROCEDENCIA: BANCO UNION S.A., CHEQUE: 160333, FECHA DE EMISION:01/03/2019</t>
  </si>
  <si>
    <t>00099021001 DEP.DE CHEQ.AJENOS,RET.DE CAM.,CONCEPTO: PREV 1796/2018 DEVOL DE RECURSOS DEL SEDEM POR CONCEPTO DE SUBSIDIO S/G HR N° 2240,DEP.: CAMARA DE DIPUTADOS , PROCEDENCIA: BANCO UNION S.A., CHEQUE: 17620, FECHA DE EMISION:28/02/2019</t>
  </si>
  <si>
    <t>NUMERO DE LIBRETA CUT: 00099021001 OPERACIÓN E75 TRANSFERENCIA DE LA CUENTA FISCAL BUN A LA CUT EN MN TRANSF.FDOS.A SOLICITUD DEL G.A.M. PAMPAGRANDE SG.NOTA CITE:G.A.M.PG.-075/2019 A CTA.3987 CUT LBRTA.00099021001</t>
  </si>
  <si>
    <t>TRANSFERENCIA DEL EXTERIOR SEGUN SWIFT 02610 DE FECHA 01/03/2019 ORDENANTE: EMBAJADA DE BOLIVIA EN VENEZUELA LIB. 00099021001 TGN-RECURSOS ORDINARIOS (3987)</t>
  </si>
  <si>
    <t>TRANSFERENCIA DE FONDOS AL EXTERIOR A SOLICITUD DE YACIMIENTOS PETROLIFEROS FISCALES BOLIVIANOS SEGUN SOLICITUD YPFB-0044-2019 REF: TRANSFERENCIA DE FONDOS A REPRESENTACIONES ARGENTINA PRIMER TRIMESTRE 2019 PARA CUBRIR GASTOS ADMINISTRATIVOS Y OPERATIVOS LIB. 00513012003 LBP-YPFB (2011349681373)</t>
  </si>
  <si>
    <t>||DEBITO SEGUN INSTRUCCIONES EN NOTA MEFP/VTCP/DGCP/UODP-255/2019 DE FECHA 28-02-2019 Y NOTA DEL BID DE FECHA 28-02-2019 POR LA REDENCION TOTAL DE LOS PAGARES N° 22, 33, 36, 42, 43 Y PARCIAL DEL PAGARE N° 48 BS EQUIV. A USD 652.143,88 LIBRETA 00099021001 - TGN RECURSOS ORDINARIOS</t>
  </si>
  <si>
    <t>||COBRO UTILES DE ESCRITORIO POR LA REDENCION DE PAGARES DE ACUERDO A LA NOTA MEFP/VTCP/DGCP/UODP-255/2019 DE FECHA 28/02/2019 LIBRETA 00099021001 TGN RECURSOS ORDINARIOS. REF. UTILES DE ESCRITORIO</t>
  </si>
  <si>
    <t>00099021001 DEPOSITO DE EFECTIVO, DEPOSITANTE: NUEMY PLATA VDA. DE LOPEZ, CONCEPTO: DEVOLUCION DE BENEFICIOS DE VIUDEZ, CUENTA DE DEPOSITO: CUENTA UNICA DEL TESORO</t>
  </si>
  <si>
    <t>00513072001 DEPOSITO DE EFECTIVO, DEPOSITANTE: GRGD, CONCEPTO: DEVOLUCION PAGO DE VIATICOS AFECTANDO A LA LIBRETA 00513072001, CUENTA DE DEPOSITO: CUENTA UNICA DEL TESORO</t>
  </si>
  <si>
    <t>00099021001 DEPOSITO DE EFECTIVO, DEPOSITANTE: GUICHI WILGER CALLISAYA HUANCA, CONCEPTO: DEVOLUCION DE PASAJES AL INTERIOR DEL PAIS COMSION DE SERVICIO ADUANA INTERIOR SANTA CRUZ, CUENTA DE DEPOSITO: CUENTA UNICA DEL TESORO</t>
  </si>
  <si>
    <t>00099021001 DEPOSITO DE EFECTIVO, DEPOSITANTE: ELBA ARENAS TIÑINI, CONCEPTO: DEVOLUCION DE PAGO EN DEMASIA EN AGUINALDO NAVIDEÑO CORRESPONDIENTE A LA GESTION 2018, CUENTA DE DEPOSITO: CUENTA UNICA DEL TESORO</t>
  </si>
  <si>
    <t>00099021001 DEPOSITO DE EFECTIVO, DEPOSITANTE: ELBA ARENAS TIÑINI, CONCEPTO: DEVOLUCION DE PAGO EN DEMASIA EN AGUINALDO"ESFUERZO POR BOLIVIA" CORRESPONDIENTE A LA GESTION 2018, CUENTA DE DEPOSITO: CUENTA UNICA DEL TESORO</t>
  </si>
  <si>
    <t>00099021001 DEPOSITO DE EFECTIVO, DEPOSITANTE: ROSSMARY BARRERA VDA. DE CONDORI, CONCEPTO: PAGO CUOTA DE CONVENIO CON SENASIR, CUENTA DE DEPOSITO: CUENTA UNICA DEL TESORO</t>
  </si>
  <si>
    <t>00099021001 DEPOSITO DE EFECTIVO, DEPOSITANTE: OSCAR JHONNY SUNTURA QUENTA, CONCEPTO: REVERSION DE BOLETA DE HABER MENSUAL, CUENTA DE DEPOSITO: CUENTA UNICA DEL TESORO</t>
  </si>
  <si>
    <t>00099021001 DEPOSITO DE EFECTIVO, DEPOSITANTE: MARIA LUZ SEQUEIROS RIVERA, CONCEPTO: DEVOLUCION, CUENTA DE DEPOSITO: CUENTA UNICA DEL TESORO</t>
  </si>
  <si>
    <t>00099021001 DEPOSITO DE EFECTIVO, DEPOSITANTE: MARTIN YAHUASI MAMANI, CONCEPTO: COBRO INDEBIDO CENASIR ACUERDO PLAN DE PAGOS, CUENTA DE DEPOSITO: CUENTA UNICA DEL TESORO</t>
  </si>
  <si>
    <t>00223012001 DEPOSITO DE EFECTIVO, DEPOSITANTE: MARIA LOURDES CORDERO PEREZ, CONCEPTO: 2DO PAGO PARCIAL POR DEVOLUCION DE PASAJES Y VIATICOS DE CUENTAS POR COBRAR, CUENTA DE DEPOSITO: CUENTA UNICA DEL TESORO</t>
  </si>
  <si>
    <t>00513112001 DEP.DE CHEQ.AJENOS,RET.DE CAM.,CONCEPTO: DEVOLUCION SALDO PAGO FINIQUITOS AFECTANDO A LA LIBRETA 00513112001,DEP.: DISTRITO DE REDES DE GAS CHUQUISACA , PROCEDENCIA: BANCO UNION S.A., CHEQUE: 2918, FECHA DE EMISION:01/03/2019</t>
  </si>
  <si>
    <t>00099021001 DEP.DE CHEQ.AJENOS,RET.DE CAM.,CONCEPTO: DEVOLUCION DE DOS PASAJES AEREOS REALIZADOS POR BOLTUR-EMPRESA ESTATAL BOLIVIANA DE TURISMO,DEP.: AUTORIDAD DE SUPERVISION DEL SISTEMA FINANCIERO</t>
  </si>
  <si>
    <t>00099021001 DEP.DE CHEQ.AJENOS,RET.DE CAM.,CONCEPTO: MISERICORDIA MANCILLA HUGO ORLANDO,DEP.: BANCO UNION  S.A. , PROCEDENCIA: BANCO UNION S.A., CHEQUE: 160336, FECHA DE EMISION:06/03/2019</t>
  </si>
  <si>
    <t>COBRO COSTOS DE PAPELERIA SEGUN TRANSFERENCIA DEL EXTERIOR POR ORDEN DE CORPORACION PETROLERA S.A. LIB. 00513062001 YPFB-OPERACIONES PLANTA DE SEPARACION DE LIQUIDOS RIO GRANDE</t>
  </si>
  <si>
    <t>NÚMERO DE LIBRETA CUT: 99031009.00 OPERACIÓN T01 TRANSFERENCIA DE FONDOS A LA CUT - TESORO DIRECTO DE BANCO UNION S.A. A CUENTA UNICA DEL TESORO CON NUMERO DE SOLICITUD = 3550431 Y NUMERO CORRELATIVO = 91320006032019640 TRANSFERENCIA POR OPERACIONES DE VENTA BONOS BTX</t>
  </si>
  <si>
    <t>NÚMERO DE LIBRETA CUT: 99031009.00 OPERACIÓN T01 TRANSFERENCIA DE FONDOS A LA CUT - TESORO DIRECTO DE BANCO UNION S.A. A CUENTA UNICA DEL TESORO CON NUMERO DE SOLICITUD = 3550473 Y NUMERO CORRELATIVO = 91320006032019643 TRANSFERENCIA POR OPERACIONES DE VENTA BONOS BTX</t>
  </si>
  <si>
    <t>00099021001 DEPOSITO DE EFECTIVO, DEPOSITANTE: WILDER FABRICIO PEREZ MENDIZABAL, CONCEPTO: REVERSION DE REFRIGERIO PREV. N° 145, CUENTA DE DEPOSITO: CUENTA UNICA DEL TESORO</t>
  </si>
  <si>
    <t>00591012001 DEPOSITO DE EFECTIVO, DEPOSITANTE: SAF S.R.L., CONCEPTO: PAGO SERVICIOS BASICOS, CUENTA DE DEPOSITO: CUENTA UNICA DEL TESORO</t>
  </si>
  <si>
    <t>00591012001 DEPOSITO DE EFECTIVO, DEPOSITANTE: CORPORACION BOLIVIANA DE FARMACIAS S.A, CONCEPTO: PAGO POR SERVICIO DE AGUA POTABLE, CUENTA DE DEPOSITO: CUENTA UNICA DEL TESORO</t>
  </si>
  <si>
    <t>00591012001 DEPOSITO DE EFECTIVO, DEPOSITANTE: CORPORACION BOLIVIANA DE FARMACIAS S.A., CONCEPTO: PAGO POR SERVICIO DE AGUA POTABLE, CUENTA DE DEPOSITO: CUENTA UNICA DEL TESORO</t>
  </si>
  <si>
    <t>00099021001 DEPOSITO DE EFECTIVO, DEPOSITANTE: RICHARD ROJAS MAMANI-UIF, CONCEPTO: DEVOLUCION PAGO EN DEMASIA SEGUNDO AGUINALDO ESFUERZO POR BOLIVIA GESTION 2018, CUENTA DE DEPOSITO: CUENTA UNICA DEL TESORO</t>
  </si>
  <si>
    <t>00099021001 DEPOSITO DE EFECTIVO, DEPOSITANTE: MELVIN ALEJANDRO ROJAS TORRICO, CONCEPTO: DEVOLUCION POR PAGO EN DEMASIA DEL PRIMER AGUINALDO DE NAVIDAD DE LA GESTION 2018, CUENTA DE DEPOSITO: CUENTA UNICA DEL TESORO</t>
  </si>
  <si>
    <t>00099021001 DEPOSITO DE EFECTIVO, DEPOSITANTE: MELVIN ALEJANDRO ROJAS TORRICO, CONCEPTO: DEVOLUCION POR PAGO EN DEMASIA DEL SEGUNDO AGUINALDO DE NAVIDAD DE LA GESTION 2018, CUENTA DE DEPOSITO: CUENTA UNICA DEL TESORO</t>
  </si>
  <si>
    <t>00099021001 DEPOSITO DE EFECTIVO, DEPOSITANTE: TAMARA OJOPI ALVARADO, CONCEPTO: DEVOLUCION DE SUELDO AGOSTO 2017 POR ERROR DEP A MI PERSONA A CTA DEL BCO UNION, CUENTA DE DEPOSITO: CUENTA UNICA DEL TESORO</t>
  </si>
  <si>
    <t>00591012001 DEPOSITO DE EFECTIVO, DEPOSITANTE: GABRIEL ULO ARTEAGA, CONCEPTO: PAGO DE AGUA DIC.18 A EN. 19, CUENTA DE DEPOSITO: CUENTA UNICA DEL TESORO</t>
  </si>
  <si>
    <t>00591012001 DEPOSITO DE EFECTIVO, DEPOSITANTE: GABRIEL ULO ARTEAGA, CONCEPTO: PAGO DE ENERGIA SEP-18 A DIC-18, CUENTA DE DEPOSITO: CUENTA UNICA DEL TESORO</t>
  </si>
  <si>
    <t>00099021001 DEP.DE CHEQ.AJENOS,RET.DE CAM.,CONCEPTO: DEVOLUCION DE CC NO COBRADO NOV Y AGUINALDO 2018,DEP.: LA VITALICIA SEGUROS Y REASEGUROS DE VIDA SA , PROCEDENCIA: BANCO BISA S.A., CHEQUE: 50459, FECHA DE EMISION:07/03/2019</t>
  </si>
  <si>
    <t>00099021001 DEPOSITO DE EFECTIVO, DEPOSITANTE: AMELIA APAZA  DE APAZA, CONCEPTO: DEVOLUCION POR CONCEPTO SENASIR, CUENTA DE DEPOSITO: CUENTA UNICA DEL TESORO</t>
  </si>
  <si>
    <t>00099021001 DEPOSITO DE EFECTIVO, DEPOSITANTE: BATING-1 CNL MENDEZ, CONCEPTO: SERVICIOS BASICOS MES DICIEMBRE 2018 DE AGUA, CUENTA DE DEPOSITO: CUENTA UNICA DEL TESORO</t>
  </si>
  <si>
    <t>00099021001 DEPOSITO DE EFECTIVO, DEPOSITANTE: BATING-1 CNL MENDEZ, CONCEPTO: ADQUISICION DE COMBUSTIBLE MES DICIEMBRE 2018, CUENTA DE DEPOSITO: CUENTA UNICA DEL TESORO</t>
  </si>
  <si>
    <t>00099021001 DEPOSITO DE EFECTIVO, DEPOSITANTE: BATING-1 CNL MENDEZ, CONCEPTO: SERVICIOS BASICOS MES DICIEMBRE 2018 TELEFONO, CUENTA DE DEPOSITO: CUENTA UNICA DEL TESORO</t>
  </si>
  <si>
    <t>00526012001 DEPOSITO DE EFECTIVO, DEPOSITANTE: BOLIVIA TV - FREDDY HUAYPE LOPEZ, CONCEPTO: DEVOLUCION DE PASAJE, CUENTA DE DEPOSITO: CUENTA UNICA DEL TESORO</t>
  </si>
  <si>
    <t>00169014101 DEPOSITO DE EFECTIVO, DEPOSITANTE: VELIA VELASQUEZ, CONCEPTO: DEVOLUCION REFRIGERIO DIC/2018, CUENTA DE DEPOSITO: CUENTA UNICA DEL TESORO</t>
  </si>
  <si>
    <t>00526012001 DEPOSITO DE EFECTIVO, DEPOSITANTE: BOLIVIA TV - CESAR MAURICIO PEÑARANDA HERRERA, CONCEPTO: DEVOLUCION PASAJES, CUENTA DE DEPOSITO: CUENTA UNICA DEL TESORO</t>
  </si>
  <si>
    <t>00099021001 DEPOSITO DE EFECTIVO, DEPOSITANTE: JUAN FEDERICO RODRIGUEZ MARIÑO, CONCEPTO: DOBLE PERCEPCION, CUENTA DE DEPOSITO: CUENTA UNICA DEL TESORO</t>
  </si>
  <si>
    <t>00099021001 DEPOSITO DE EFECTIVO, DEPOSITANTE: CECILIA FLORES DE CEÑI, CONCEPTO: COBRO INDEBIDO DE SENASIR DEL MES DE MARZO, CUENTA DE DEPOSITO: CUENTA UNICA DEL TESORO</t>
  </si>
  <si>
    <t>00099021001 DEPOSITO DE EFECTIVO, DEPOSITANTE: VITALIANO CALLISAYA LAURA, CONCEPTO: DOBLE PERCEPCION, CUENTA DE DEPOSITO: CUENTA UNICA DEL TESORO</t>
  </si>
  <si>
    <t>||REGULARIZACIÓN DE LA OPERACIÓN S-0948283 DE F. 28/02/2019 SEGÚN INFORMACIÓN ADICIONAL DEL STANDARD CHARTERED BANK Y CORREO ELECTRÓNICO DE IBMETRO DE LA FECHA. ABONO A LA LIBRETA 00041031107 MPM-INSTITUTO BOLIVIANO DE METROLOGIA; P/CTA. ALS LS PERU SAC.</t>
  </si>
  <si>
    <t>'TRANSFERENCIA DE FONDOS||S/G. NOTA CITE MEFP/VTCP/DGCP/UF-143/2019 DE LA FECHA, DEL MIN.DE ECONOMIA Y FINANZAS PUBLICAS(HRE-TSO-2019-979), RECURSOS FIDEICOMISO "ACCESOS SEGUROS PARA VIVIR BIEN", CONSTITUIDO POR EL FONDO NACIONAL DE DESARROLLO REGIONAL. DEBITO DE LA LIBRETA N° 00099021001, REPOSICION UTILES DE ESCRITORIO.</t>
  </si>
  <si>
    <t>'TRANSFERENCIA DE FONDOS||S/G. NOTA CITE MEFP/VTCP/DGCP/UF-143/2019 DE LA FECHA, DEL MIN.DE ECONOMIA Y FINANZAS PUBLICAS(HRE-TSO-2019-979), RECURSOS FIDEICOMISO "ACCESOS SEGUROS PARA VIVIR BIEN", CONSTITUIDO POR EL FONDO NACIONAL DE DESARROLLO REGIONAL. DEBITO DE LA LIBRETA N° 00099021001 TGN-RECURSOS ORDINARIOS MN.</t>
  </si>
  <si>
    <t>NÚMERO DE LIBRETA CUT: 99031009.00 OPERACIÓN T01 TRANSFERENCIA DE FONDOS A LA CUT - TESORO DIRECTO DE BANCO UNION S.A. A CUENTA UNICA DEL TESORO CON NUMERO DE SOLICITUD = 3554732 Y NUMERO CORRELATIVO = 91320007032019714 TRANSFERENCIA POR OPERACIONES DE VENTA BONOS BTX</t>
  </si>
  <si>
    <t>TRANSFERENCIA DE FONDOS S/G CITE N°||FPS/GFA/FI/TRL/38/2019 DEL FONDO NACIONAL DE INVERSIÓN PRODUCTIVA Y SOCIAL RECIBIDA EN LA FECHA (TRAM-TSO-980) REF: PROGRAMACIÓN DE PAGOS DE INVERSIÓN Y FORTALECIMIENTO CONVENIO APPC KFW. ABONO EN LA LIBRETA N° 00287104414 FPS - BS - APPC KFW</t>
  </si>
  <si>
    <t>||RESPUESTA ABONO DEL BANQUERO S/G SWIFT NO.2815 Y NO.2834 DE LA FECHA POR REVERSION DE FONDOS A SOLICITUD DEL BENEFICIARIO UNION INTERNACIONALE DES TELECOMMUNICATIONS LIB.00310012004 ATT- SERVICIO POSTAL - TASAS Y OTROS EQUIV.A USD 12.184,01</t>
  </si>
  <si>
    <t>TRANSFERENCIA DE FONDOS S/G CITE N°||FPS/GFA/FI/TRL/38/2019 DEL FONDO NACIONAL DE INVERSIÓN PRODUCTIVA Y SOCIAL RECIBIDA EN LA FECHA (TRAM-TSO-980) REF: PROGRAMACIÓN DE PAGOS DE INVERSIÓN Y FORTALECIMIENTO CONVENIO APPC KFW. DE LA LIBRETA N° 00287102001 FPS - RECURSOS PROPIOS.</t>
  </si>
  <si>
    <t>||RESPUESTA A DEBITO DEL BANQUERO SEGUN SWIFT NO.2844 DE LA FECHA REF.: TRANSF.DE EUR 1.419,37 DE FECHA 14/02/2019 POR CUENTA DE INSTITUTO BOLIVIANO DE METROLOGIA PAGO POR MEMBRESIA ORG.INT.DE METROLOGIA LIB.00041031107 MPM-INSTITUTO BOLIVIANO DE METROLOGIA COMIS.DEL BANQUERO EQUIV.A EUR 40.-</t>
  </si>
  <si>
    <t>||RESPUESTA A DEBITO DEL BANQUERO SEGUN SWIFT NO.2844 DE LA FECHA REF.: TRANSF.DE EUR 1.419,37 DE FECHA 14/02/2019 POR CUENTA DE INSTITUTO BOLIVIANO DE METROLOGIA PAGO POR MEMBRESIA ORG.INT.DE METROLOGIA LIB.00041031107 MPM-INSTITUTO BOLIVIANO DE METROLOGIA POR COBRO UTILES DE ESCRITORIO</t>
  </si>
  <si>
    <t>00591012001 DEPOSITO DE EFECTIVO, DEPOSITANTE: TANIA PAOLA ULO COSTAS, CONCEPTO: PAGO DE SERVICIOS BASICOS PAGO DEL CONSUMO DE AGUA Y ENERGIA ELECT, CUENTA DE DEPOSITO: CUENTA UNICA DEL TESORO</t>
  </si>
  <si>
    <t>00099021001 DEPOSITO DE EFECTIVO, DEPOSITANTE: LOURDES ALIAGA ZAPATA, CONCEPTO: DOBLE PERCEPCION DEL MES DE MARZO DE 2019, CUENTA DE DEPOSITO: CUENTA UNICA DEL TESORO</t>
  </si>
  <si>
    <t>00099021001 DEPOSITO DE EFECTIVO, DEPOSITANTE: LOURDES ALIAGA ZAPATA, CONCEPTO: DOBLE PERCEPCION DEL MES DE FEBRERO DE 2019, CUENTA DE DEPOSITO: CUENTA UNICA DEL TESORO</t>
  </si>
  <si>
    <t>00592012001 DEPOSITO DE EFECTIVO, DEPOSITANTE: JOSE LUIS MAMANI ESPEJO, CONCEPTO: VENTA EMISIVO PARTICULARES DEL 22 AL 28 FEBRERO Y DEL 01 AL 06 DE MARZO 2019, CUENTA DE DEPOSITO: CUENTA UNICA DEL TESORO</t>
  </si>
  <si>
    <t>00592012001 DEPOSITO DE EFECTIVO, DEPOSITANTE: JOSE LUIS MAMANI ESPEJO, CONCEPTO: VENTA RECEPTIVO PAQUETE TURISTICO 2019, CUENTA DE DEPOSITO: CUENTA UNICA DEL TESORO</t>
  </si>
  <si>
    <t>00099021001 DEPOSITO DE EFECTIVO, DEPOSITANTE: RITA PAULINA JIMENEZ H., CONCEPTO: DEVOLUCION POR NUEVAS NUPCIAS, CUENTA DE DEPOSITO: CUENTA UNICA DEL TESORO</t>
  </si>
  <si>
    <t>00099021001 DEPOSITO DE EFECTIVO, DEPOSITANTE: FROILAN FULGUERA PITA, CONCEPTO: PAGO POR DOBLE PERCEPCION, CUENTA DE DEPOSITO: CUENTA UNICA DEL TESORO</t>
  </si>
  <si>
    <t>00052014102 DEPOSITO DE EFECTIVO, DEPOSITANTE: JUAN INO MAMANI, CONCEPTO: DEVOLUCION DE VIATICOS, CUENTA DE DEPOSITO: CUENTA UNICA DEL TESORO</t>
  </si>
  <si>
    <t>00099021001 DEPOSITO DE EFECTIVO, DEPOSITANTE: ANTONIO MAMANI CONDORI, CONCEPTO: DEVOLUCION DE VIATICOS, CUENTA DE DEPOSITO: CUENTA UNICA DEL TESORO</t>
  </si>
  <si>
    <t>00099021001 DEPOSITO DE EFECTIVO, DEPOSITANTE: JOSEFINA CALDERON RIVERA, CONCEPTO: DEVOLUCION DOBLE PERCEPCION, CUENTA DE DEPOSITO: CUENTA UNICA DEL TESORO</t>
  </si>
  <si>
    <t>00099021001 DEPOSITO DE EFECTIVO, DEPOSITANTE: MARTHA LUCIA GUTIERREZ DE MARCA, CONCEPTO: COBRO INDEBIDO POR NUEVAS NUPCIAS, CUENTA DE DEPOSITO: CUENTA UNICA DEL TESORO</t>
  </si>
  <si>
    <t>00301014201 DEP.DE CHEQ.AJENOS,RET.DE CAM.,CONCEPTO: TRANSFERENCIA DE RECURSOS DE LA GOBERNACION DE ORURO AL SEDERI - ORURO GESTION 2019,DEP.: SEDERI - ORURO , PROCEDENCIA: BANCO UNION S.A., CHEQUE: 365, FECHA DE EMISION:08/03/2019</t>
  </si>
  <si>
    <t>00099021001 DEP.DE CHEQ.AJENOS,RET.DE CAM.,CONCEPTO: DEV. PASAJES NACIONALES NO UTILIZADOS-NOTA INTERNA PGE/SPSI N° 392/18,DEP.: BOA-OFICINA REGIONAL LA PAZ , PROCEDENCIA: BANCO UNION S.A., CHEQUE: 10283, FECHA DE EMISION:13/02/2019</t>
  </si>
  <si>
    <t>00373024101 DEP.DE CHEQ.AJENOS,RET.DE CAM.,CONCEPTO: F.D.I. DEV INCAP TEMP DIC 2018,DEP.: CAJA PETROLERA DE SALUD , PROCEDENCIA: BANCO UNION S.A., CHEQUE: 15031, FECHA DE EMISION:08/03/2019</t>
  </si>
  <si>
    <t>00099021001 DEP.DE CHEQ.AJENOS,RET.DE CAM.,CONCEPTO: H.C. DIPUTADOS DEV INCAP TEMP DIC 2018,DEP.: CAJA PETROLERA DE SALUD , PROCEDENCIA: BANCO UNION S.A., CHEQUE: 15032, FECHA DE EMISION:08/03/2019</t>
  </si>
  <si>
    <t>00119012001 DEP.DE CHEQ.AJENOS,RET.DE CAM.,CONCEPTO: ADSIB DEV INCAP TEMP DIC 2018,DEP.: CAJA PETROLERA DE SALUD , PROCEDENCIA: BANCO UNION S.A., CHEQUE: 15053, FECHA DE EMISION:08/03/2019</t>
  </si>
  <si>
    <t>00099021001 DEP.DE CHEQ.AJENOS,RET.DE CAM.,CONCEPTO: MIN COMUNICACION DEV INCAP TEMP DIC 2018,DEP.: CAJA PETROLERA DE SALUD , PROCEDENCIA: BANCO UNION S.A., CHEQUE: 15056, FECHA DE EMISION:08/03/2019</t>
  </si>
  <si>
    <t>00099021001 DEP.DE CHEQ.AJENOS,RET.DE CAM.,CONCEPTO: SEDES LA PAZ DEV INCAP TEMP DIC 2018,DEP.: CAJA PETROLERA DE SALUD , PROCEDENCIA: BANCO UNION S.A., CHEQUE: 15055, FECHA DE EMISION:08/03/2019</t>
  </si>
  <si>
    <t>00099021001 DEP.DE CHEQ.AJENOS,RET.DE CAM.,CONCEPTO: SEDES DEV INCAP TEMP JULIO 2018,DEP.: CAJA PETROLERA DE SALUD , PROCEDENCIA: BANCO UNION S.A., CHEQUE: 15074, FECHA DE EMISION:08/03/2019</t>
  </si>
  <si>
    <t>00099021001 DEP.DE CHEQ.AJENOS,RET.DE CAM.,CONCEPTO: REEMBOLSO POR INCAPACIDAD TEMPORAL DEL MES 12 DE FEBRERO DE 2019 ESCUELA TECNICA DE CBBA,DEP.: CAJA BANCARIA ESTATAL DE SALUD , PROCEDENCIA: BANCO UNION S.A., CHEQUE: 30907, FECHA DE EMISION:12/02/2019</t>
  </si>
  <si>
    <t>00099021001 DEPOSITO DE EFECTIVO, DEPOSITANTE: MIN.DE DEPORTE-ISABEL ARGUEDAS APAZA 8461766LP, CONCEPTO: DEVOLUCION DE SALDOS NO UTILIZADOS PARA EL CAMPEONATO NACIONAL DE NATACION INTERCLUVES FUERZA LIBRE, CUENTA DE DEPOSITO: CUENTA UNICA DEL TESORO</t>
  </si>
  <si>
    <t>00099021001 DEPOSITO DE EFECTIVO, DEPOSITANTE: JUAN EDWIN DURAN, CONCEPTO: DEVOLUCION DE PRIMERA CUOTA SEGUN COMPROMISO POR DOBLE PERCEPCION, CUENTA DE DEPOSITO: CUENTA UNICA DEL TESORO</t>
  </si>
  <si>
    <t>PAGO A CAF PRÉSTAMO CFA009759 VCTO. 08-03-2019 POR CUENTA DE TGN , NTI. 011949 VALOR 08-03-2019 INTERESES USD 50.389,32 COMISIONES USD 102.172,09 CTA. 3987 CUENTA UNICA DEL TESORO-3987 LIB. 00099021001 REF.: COMISIONES BANCARIAS</t>
  </si>
  <si>
    <t>PAGO A CAF PRÉSTAMO CFA009757 VCTO. 08-03-2019 POR CUENTA DE TGN , NTI. 011948 VALOR 08-03-2019 INTERESES USD 58.187,17 COMISIONES USD 117.235,61 CTA. 3987 CUENTA UNICA DEL TESORO-3987 LIB. 00099021001 REF.: COMISIONES BANCARIAS</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</si>
  <si>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SERGIO MARCELO CEREZO AGUIRRE FEBRERO/2019 LIBRETA 00099021001</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</si>
  <si>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WALTER ABRAHAM PEREZ ALANDIA FEBRERO/2019 LIBRETA 00099021001</t>
  </si>
  <si>
    <t>||TRANSFERENCIA A LA CUENTA UNICA DEL TESORO IMPORTES RETENIDOS A WALTER PEREZ ALANDIA, JULIO HUMEREZ QUIROZ Y SERGIO CEREZO AGUIRRE POR REMUNERACION MAXIMA CORRESPONDIENTE AL MES DE FEBRERO/2019 - LIBRETA N° 00099021001. S/G DOCUMENTOS ADJUNTOS Y ROC N° 294/2019 DEL DCR TRANS. POR REMUNERACION MAXIMA DE JULIO HUMEREZ QUIROZ FEBRERO/2019 LIBRETA 00099021001</t>
  </si>
  <si>
    <t>NUMERO DE LIBRETA CUT: 00099021001 OPERACIÓN E75 TRANSFERENCIA DE LA CUENTA FISCAL BUN A LA CUT EN MN TRANSF.FDOS.A SOLICITUD DEL G.A.M. SHINAHOTA SG.NOTA CITE:G.A.M.SH/DAF/032/2019 A CTA.3987 CUT LBRTA.00099021001</t>
  </si>
  <si>
    <t>NÚMERO DE LIBRETA CUT: 99031009.00 OPERACIÓN T01 TRANSFERENCIA DE FONDOS A LA CUT - TESORO DIRECTO DE BANCO UNION S.A. A CUENTA UNICA DEL TESORO CON NUMERO DE SOLICITUD = 3558306 Y NUMERO CORRELATIVO = 91320008032019786 TRANSFERENCIA POR OPERACIONES DE VENTA BONOS BTX</t>
  </si>
  <si>
    <t>00099021001 DEPOSITO DE EFECTIVO, DEPOSITANTE: MERY QUIÑONES GABRIEL, CONCEPTO: DEVOLUCION DE COBRO INDEVIDO, CUENTA DE DEPOSITO: CUENTA UNICA DEL TESORO</t>
  </si>
  <si>
    <t>00099021001 DEPOSITO DE EFECTIVO, DEPOSITANTE: CARLOS ALIPAZ FLORES, CONCEPTO: DEVOLUCION DE RECURSOS DE INDEMNIZACIONES, CUENTA DE DEPOSITO: CUENTA UNICA DEL TESORO</t>
  </si>
  <si>
    <t>00099021001 DEPOSITO DE EFECTIVO, DEPOSITANTE: WILFREDO SALGUERO MONTAÑO, CONCEPTO: DEVOLUCION PAGO RENTA ANTICIPADA (PRA), CUENTA DE DEPOSITO: CUENTA UNICA DEL TESORO</t>
  </si>
  <si>
    <t>00099021001 DEPOSITO DE EFECTIVO, DEPOSITANTE: EDDY ARTEAGA VALENCIA, CONCEPTO: CAMBIO DE DESTINO VIATICOS, CUENTA DE DEPOSITO: CUENTA UNICA DEL TESORO</t>
  </si>
  <si>
    <t>00099021001 DEPOSITO DE EFECTIVO, DEPOSITANTE: ROMUALDO QUISPE MAMANI, CONCEPTO: DEVOLUCION, CUENTA DE DEPOSITO: CUENTA UNICA DEL TESORO</t>
  </si>
  <si>
    <t>00078014205 DEPOSITO DE EFECTIVO, DEPOSITANTE: LISSET GIRONDA MALDONADO, CONCEPTO: DEVOLUCION DE SALDOS NO EJECUTADOS DE FONDOS EN AVANCE, CUENTA DE DEPOSITO: CUENTA UNICA DEL TESORO</t>
  </si>
  <si>
    <t>00099021001 DEPOSITO DE EFECTIVO, DEPOSITANTE: CARLOS FERNANDO TAPIA CASTILLO, CONCEPTO: DEVOLUCION DOBLE PERCEPCION, CUENTA DE DEPOSITO: CUENTA UNICA DEL TESORO</t>
  </si>
  <si>
    <t>00682018003 DEPOSITO DE EFECTIVO, DEPOSITANTE: DEFENSORIA DEL PUEBLO, CONCEPTO: DEVOLUCION BOLETOS NO UTILIZADOS C31 N°1163 - 6 DP CON FUENTE 80 ORGANISMO 565, CUENTA DE DEPOSITO: CUENTA UNICA DEL TESORO</t>
  </si>
  <si>
    <t>00099021001 DEPOSITO DE EFECTIVO, DEPOSITANTE: DEFENSORIA DEL PUEBLO, CONCEPTO: DEVOLUCION BOLETOS NO UTILIZADOS C-31 N°28-12 Y COSTO DE EXAMEN PREOCUPACIONAL BS 100 GESTION 2018, CUENTA DE DEPOSITO: CUENTA UNICA DEL TESORO</t>
  </si>
  <si>
    <t>00099021001 DEP.DE CHEQ.AJENOS,RET.DE CAM.,CONCEPTO: MARGOT DAJER DE PARADA,DEP.: BANCO UNION S.A. , PROCEDENCIA: BANCO UNION S.A., CHEQUE: 160338, FECHA DE EMISION:11/03/2019</t>
  </si>
  <si>
    <t>00099021001 DEP.DE CHEQ.AJENOS,RET.DE CAM.,CONCEPTO: SANDOVAL BUSTAMANTE MARCELA MIRIAM,DEP.: BANCO UNION S.A. , PROCEDENCIA: BANCO UNION S.A., CHEQUE: 160339, FECHA DE EMISION:11/03/2019</t>
  </si>
  <si>
    <t>00099021001 DEP.DE CHEQ.AJENOS,RET.DE CAM.,CONCEPTO: PADILLA CALVIMONTES ROLANDO,DEP.: BANCO UNION S.A. , PROCEDENCIA: BANCO UNION S.A., CHEQUE: 160340, FECHA DE EMISION:11/03/2019</t>
  </si>
  <si>
    <t>00099021001 DEP.DE CHEQ.AJENOS,RET.DE CAM.,CONCEPTO: CORIA RIVERO JOSE ROBERTO,DEP.: BANCO UNION S.A. , PROCEDENCIA: BANCO UNION S.A., CHEQUE: 160341, FECHA DE EMISION:11/03/2019</t>
  </si>
  <si>
    <t>00015011108 DEP.DE CHEQ.AJENOS,RET.DE CAM.,CONCEPTO: DEVOLUCION DE FONDOS,DEP.: MIN GOBIERNO , PROCEDENCIA: BANCO UNION S.A., CHEQUE: 51298, FECHA DE EMISION:07/03/2019</t>
  </si>
  <si>
    <t>00099021001 DEP.DE CHEQ.AJENOS,RET.DE CAM.,CONCEPTO: PASAJES LINEA ECOJET A  TRAVES DE BOLTUR GESTION 2018,DEP.: MIN DE COMUNICACION , PROCEDENCIA: BANCO UNION S.A., CHEQUE: 9864, FECHA DE EMISION:27/02/2019</t>
  </si>
  <si>
    <t>00099021001 DEP.DE CHEQ.AJENOS,RET.DE CAM.,CONCEPTO: PASAJES LINEA BOA ATRAVES DE BOLTUR GESTION 2018,DEP.: MIN DE COMUNICACION , PROCEDENCIA: BANCO UNION S.A., CHEQUE: 9866, FECHA DE EMISION:27/02/2019</t>
  </si>
  <si>
    <t>00099021001 DEP.DE CHEQ.AJENOS,RET.DE CAM.,CONCEPTO: PASAJE LINEA BOA A TRAVES DE BOLTUR GESTION 2018,DEP.: MIN DE COMUNICACION , PROCEDENCIA: BANCO UNION S.A., CHEQUE: 9865, FECHA DE EMISION:27/02/2019</t>
  </si>
  <si>
    <t>00590012001 DEP.DE CHEQ.AJENOS,RET.DE CAM.,CONCEPTO: POR INCAPACIDAD TEMPORAL DEL PERSONAL QUIPUS CORRESPONDIENTE MES NOVIEMBRE Y DICIEMBRE 2018,DEP.: CAJA DE SALUD DE CAMINOS Y R.A. , PROCEDENCIA: BANCO UNION S.A., CHEQUE: 10292, FECHA DE EMISION:11/02/2019</t>
  </si>
  <si>
    <t>A:00099021001 El concepto de la mencionada operación corresponde a la transferencia de capital al TGN, por el mes de Febrero de 2019 del Fideicomiso Programa de Reconversión Productiva y Comercial TGN 9º.</t>
  </si>
  <si>
    <t>A:00099021001 El concepto de la mencionada operación corresponde a la transferencia de capital por el mes de Febrero/2019, de Cooperativa Sudamérica al TGN.</t>
  </si>
  <si>
    <t>||VENTA DE DIVISAS C/TRANSF DE FDOS AL EXT. Y COM.TRANSF.FDOS.AL EXT.0,10% S/USD 3,851,878,40 REEM.GTOS.COM.BS220.- Y EMISION CBTE.CONT.BS50.- REF:PAGO N°3 LC I-2018-05 P/C ABEN A/F JOINT-STOCK COMPANY, SG NOTA ABEN/DGE/NE/N°200/2019, 070319 Y AUT VTA DIC COD 018229 7362. LIB. 00099021001 TGN RECURSOS ORDINARIOS REF.: COMISIONES PAGO N°3 LC I-2018-05 ABEN.</t>
  </si>
  <si>
    <t>NÚMERO DE LIBRETA CUT: 99031009.00 OPERACIÓN T01 TRANSFERENCIA DE FONDOS A LA CUT - TESORO DIRECTO DE BANCO UNION S.A. A CUENTA UNICA DEL TESORO CON NUMERO DE SOLICITUD = 3563207 Y NUMERO CORRELATIVO = 91320011032019850 TRANSFERENCIA POR OPERACIONES DE VENTA BONOS BTX</t>
  </si>
  <si>
    <t>NUMERO DE LIBRETA CUT: 00099021001 OPERACIÓN E75 TRANSFERENCIA DE LA CUENTA FISCAL BUN A LA CUT EN MN TRANSF FDOS.A SOLICITUD DEL G.A.M. SUCRE SG.NOTA DIR.FINANZAS CITE046/2019 A CTA.3987 CUT LBRTA.00099021001</t>
  </si>
  <si>
    <t>NUMERO DE LIBRETA CUT: 00099021001 OPERACIÓN E18 TRANSFERENCIA DEL SISTEMA FINANCIERO POR CUENTA DE TERCEROS A LA CUT DEVOLUCION PAGOS EN EXCESO GOBIERNO AUTONOMO DEPARTAMENTAL DE POTOSI</t>
  </si>
  <si>
    <t>COBRO COSTOS DE PAPELERIA SEGUN TRANSFERENCIA DEL EXTERIOR POR ORDEN DE GAS CORONA S.A.E.C.A. LIB. 00513062001 YPFB-OPERACIONES PLANTA DE SEPARACION DE LIQUIDOS RIO GRANDE</t>
  </si>
  <si>
    <t>||COMISION TRANSFERENCIA FDOS.AL EXTERIOR 0,10% S/USD160.603,56,REEMB.GSTS.COMUNICACION BS220.-Y EMISION COMP.CONTABLE BS50.-REF.:PAGO 2 LC I-2018-33 EMPRESA PUBLICA QUIPUS A/F TONGFANG HONGKONG LIMITED,EN COMPL.A COMP.948927,11/03/19. LIB.00590012001 EMPRESA PÚBLICA QUIPUS - RECURSOS ESPECÍFICOS REF.:COMIS.PAGO 2 LC I-2018-33</t>
  </si>
  <si>
    <t>COBRO DE COMISIONES AL MEFP LIBRETA 00099021001 TGN-RECURSOS ORDINARIOS MN-CUT (3987) POR PAGO USD 41.492,09 PRESTAMO ICO 0102000036.0 HOSPITAL SAN JUAN DE VCTO. 10-03-2019 DEL GOBIERNO AUTONOMO MUNICIPAL DE TARIJA .</t>
  </si>
  <si>
    <t>00099021001 DEPOSITO DE EFECTIVO, DEPOSITANTE: FUERTES CALLAPINO BERNARDINO C.I. 1283979, CONCEPTO: DEVOLUCION DE SALARIO EXCEDENTE AL ASIGNADO AL PRESIDENTE FEBRERO 2019, CUENTA DE DEPOSITO: CUENTA UNICA DEL TESORO</t>
  </si>
  <si>
    <t>00099021001 DEPOSITO DE EFECTIVO, DEPOSITANTE: AGUIRRE HAUG ROSA C.I. 1616147, CONCEPTO: DEVOLUCION DE SALARIO EXCEDENTE AL ASIGNADO AL PRESIDENTE FEBRERO 2019, CUENTA DE DEPOSITO: CUENTA UNICA DEL TESORO</t>
  </si>
  <si>
    <t>00099021001 DEPOSITO DE EFECTIVO, DEPOSITANTE: VENEGAS RAMOS HERNAN C.I. 3663639, CONCEPTO: DEVOLUCION DE SALARIO EXCEDENTE AL ASIGNADO AL PRESIDENTE FEBRERO 2019, CUENTA DE DEPOSITO: CUENTA UNICA DEL TESORO</t>
  </si>
  <si>
    <t>00099021001 DEPOSITO DE EFECTIVO, DEPOSITANTE: SECKO GONZALES HUGO C.I. 3682597, CONCEPTO: DEVOLUCION DE SALARIO EXCEDENTE AL ASIGNADO AL PRESIDENTE FEBRERO 2019, CUENTA DE DEPOSITO: CUENTA UNICA DEL TESORO</t>
  </si>
  <si>
    <t>00526012001 DEPOSITO DE EFECTIVO, DEPOSITANTE: BOLIVIA  TV, CONCEPTO: DEVOLUCION DE PASAJES, CUENTA DE DEPOSITO: CUENTA UNICA DEL TESORO</t>
  </si>
  <si>
    <t>00526012001 DEPOSITO DE EFECTIVO, DEPOSITANTE: BOLIVIA TV, CONCEPTO: DEVOLUCION DE PASAJES, CUENTA DE DEPOSITO: CUENTA UNICA DEL TESORO</t>
  </si>
  <si>
    <t>00099021001 DEPOSITO DE EFECTIVO, DEPOSITANTE: EDGAR LUCIO BUSTILLOS GUTIERREZ, CONCEPTO: DEVOL DE SALDO NO EJECUTADO PROYECTO GAM PUCARANI MANEJO INTEGRAL DE LA MICROCUENCA LAGO MENOR COHA, CUENTA DE DEPOSITO: CUENTA UNICA DEL TESORO</t>
  </si>
  <si>
    <t>00099021001 DEPOSITO DE EFECTIVO, DEPOSITANTE: SIMON PAUCARA LOZA, CONCEPTO: DEVOLUCION DE SUELDO DEL MES DE FEBRERO 2019, CUENTA DE DEPOSITO: CUENTA UNICA DEL TESORO</t>
  </si>
  <si>
    <t>00099021001 DEPOSITO DE EFECTIVO, DEPOSITANTE: WALTER SALINAS ORTEGA - INSA, CONCEPTO: REVERSION, CUENTA DE DEPOSITO: CUENTA UNICA DEL TESORO</t>
  </si>
  <si>
    <t>00099021001 DEPOSITO DE EFECTIVO, DEPOSITANTE: LUIS CHOQUE CARITA, CONCEPTO: DOBLE PERCEPCION, CUENTA DE DEPOSITO: CUENTA UNICA DEL TESORO</t>
  </si>
  <si>
    <t>00592012001 DEPOSITO DE EFECTIVO, DEPOSITANTE: M.D.R.Y T., CONCEPTO: EMISIVO ENTIDAD MIN DESARROLLO RURAL Y TIERRAS PAGO ND 239014 GESTION 2019, CUENTA DE DEPOSITO: CUENTA UNICA DEL TESORO</t>
  </si>
  <si>
    <t>00291012008 DEPOSITO DE EFECTIVO, DEPOSITANTE: SERVICIO DEPARTAMENTAL DE CAMINOS SEDECA TARIJA, CONCEPTO: SERVICIO DE ENSAYOS DE LABORATORIO PARA CEMENTO ASFALTICO POLIMERIZADO, CUENTA DE DEPOSITO: CUENTA UNICA DEL TESORO</t>
  </si>
  <si>
    <t>00099021001 DEPOSITO DE EFECTIVO, DEPOSITANTE: VICTOR BENITO PACHECO QUENTA CI2325248LP, CONCEPTO: DOBLE PERCEPCION, CUENTA DE DEPOSITO: CUENTA UNICA DEL TESORO</t>
  </si>
  <si>
    <t>00580012001 DEP.DE CHEQ.AJENOS,RET.DE CAM.,CONCEPTO: REPOSICION POR PERDIDA DE CREDENCIAL,DEP.: DEPÓSITOS ADUANEROS BOLIVIANOS , PROCEDENCIA: BANCO UNION S.A., CHEQUE: 8069, FECHA DE EMISION:07/03/2019</t>
  </si>
  <si>
    <t>00580012001 DEP.DE CHEQ.AJENOS,RET.DE CAM.,CONCEPTO: REPOSICION EXTRAVIO PERDIDA DE TARJETA DE PROXIMIDAD,DEP.: DEPÓSITOS ADUANERO BOLIVIANOS , PROCEDENCIA: BANCO UNION S.A., CHEQUE: 8070, FECHA DE EMISION:07/03/2019</t>
  </si>
  <si>
    <t>00580012001 DEP.DE CHEQ.AJENOS,RET.DE CAM.,CONCEPTO: REPOSICION POR PERDIDA DE TARJETA DE PROXIMIDAD,DEP.: DEPÓSITOS ADUANERO BOLIVIANOS , PROCEDENCIA: BANCO UNION S.A., CHEQUE: 8071, FECHA DE EMISION:07/03/2019</t>
  </si>
  <si>
    <t>00099021001 DEP.DE CHEQ.AJENOS,RET.DE CAM.,CONCEPTO: DEVOLUCION DE CC NO COBRADO NOV Y AGUINALDO 2018,DEP.: LA VITALICIA SEGUROS Y REASEGUROS DE VIDA S.A. , PROCEDENCIA: BANCO BISA S.A., CHEQUE: 50472, FECHA DE EMISION:12/03/2019</t>
  </si>
  <si>
    <t>00099021001 DEP.DE CHEQ.AJENOS,RET.DE CAM.,CONCEPTO: DEP POR PERMISO SIN GOCE DE HABERES MES DIC/2018 Y ENERO/2019,DEP.: SEGIP DAMIANA FLORES , PROCEDENCIA: BANCO UNION S.A., CHEQUE: 13259, FECHA DE EMISION:07/03/2019</t>
  </si>
  <si>
    <t>00291012005 DEP.DE CHEQ.AJENOS,RET.DE CAM.,CONCEPTO: ESPACIO PUBLICITARIO TRAMO AUTOPISTA LA PAZ- EL ALTO,DEP.: ENTEL  SA , PROCEDENCIA: BANCO MERCANTIL SANTA CRUZ SA., CHEQUE: 214738, FECHA DE EMISION:08/03/2019</t>
  </si>
  <si>
    <t>00099021001 DEP.DE CHEQ.AJENOS,RET.DE CAM.,CONCEPTO: DEVOLUCION DE PASAJES AEREOS NO UTILIZADOS POR CARLOS E. ARZE SOLIZ Y MAGALY R. SANCHEZ HUANCA,DEP.: CARLOS ARZE SOLIZ MAGALY SANCHEZ HUANCA</t>
  </si>
  <si>
    <t>00099021001 DEP.DE CHEQ.AJENOS,RET.DE CAM.,CONCEPTO: DEVOLUCION DE PASAJES AEREOS NO UTILIZADOS DE MAGALY ROCIO SANCHEZ HUANCA,DEP.: MAGALY ROCIO SANCHEZ HUANCA , PROCEDENCIA: BANCO UNION S.A., CHEQUE: 79, FECHA DE EMISION:27/02/2019</t>
  </si>
  <si>
    <t>00099021001 DEP.DE CHEQ.AJENOS,RET.DE CAM.,CONCEPTO: ACHACOLLO YUCRA MILENA,DEP.: BANCO UNION S.A. , PROCEDENCIA: BANCO UNION S.A., CHEQUE: 160343, FECHA DE EMISION:12/03/2019</t>
  </si>
  <si>
    <t>00099021001 DEPOSITO DE EFECTIVO, DEPOSITANTE: MIN.DE EDUCACION-MIGUEL ANGEL CALLISAYA POMA, CONCEPTO: DEVOLUCION DE AGUINALDO Y SEGUNDO AGUINALDO POR DOBLE PERCEPCION GESTION 2018, CUENTA DE DEPOSITO: CUENTA UNICA DEL TESORO</t>
  </si>
  <si>
    <t>00130012002 DEPOSITO DE EFECTIVO, DEPOSITANTE: SANTOS CORNELIO VALENTE CUTI, CONCEPTO: DEVOLUCION POR GASTOS DE PEAJES, CUENTA DE DEPOSITO: CUENTA UNICA DEL TESORO</t>
  </si>
  <si>
    <t>00099021001 DEPOSITO DE EFECTIVO, DEPOSITANTE: LINEA AEREA ECOLET  SA, CONCEPTO: DEVOLUCION PASAJE DR PAREDES LPZ-CBBA LINEA AEREA ECOLET  SA, CUENTA DE DEPOSITO: CUENTA UNICA DEL TESORO</t>
  </si>
  <si>
    <t>00099021001 DEPOSITO DE EFECTIVO, DEPOSITANTE: MINISTERIO DE DEPORTES ABRAHAM ROJAS PARDO, CONCEPTO: DEVOLUCION FONDOS EN AVANCE PAGO DE ESTIBADORES, CUENTA DE DEPOSITO: CUENTA UNICA DEL TESORO</t>
  </si>
  <si>
    <t>TRANSFERENCIA DEL EXTERIOR SEGUN SWIFT NO.2991 DE FECHA 12/03/2019 ORDENANTE: CONSULADO GENERAL DE BOLIVIA EN HOUSTON REF:DEV.SALDOS GASTOS DE FUNCIONAMIENTO. LIB. 00099021001 TGN-RECURSOS ORDINARIOS (3987)</t>
  </si>
  <si>
    <t>TRANSFERENCIA DEL EXTERIOR SEGUN SWIFT 02992 DE FECHA 12/03/2019 ORDENANTE: CONSULADO GENERAL DE BOLIVIA EN HOUSTON,TX LIB. 00099021001 TGN-RECURSOS ORDINARIOS (3987)</t>
  </si>
  <si>
    <t>NÚMERO DE LIBRETA CUT: 99031009.00 OPERACIÓN T01 TRANSFERENCIA DE FONDOS A LA CUT - TESORO DIRECTO DE BANCO UNION S.A. A CUENTA UNICA DEL TESORO CON NUMERO DE SOLICITUD = 3568159 Y NUMERO CORRELATIVO = 91320012032019912 TRANSFERENCIA POR OPERACIONES DE VENTA BONOS BTX</t>
  </si>
  <si>
    <t>NUMERO DE LIBRETA CUT: 00099021001 OPERACIÓN E18 TRANSFERENCIA DEL SISTEMA FINANCIERO POR CUENTA DE TERCEROS A LA CUT pago pension por riesgos profesionales</t>
  </si>
  <si>
    <t>COBRO COSTOS DE PAPELERIA SEGUN TRANSFERENCIA DEL EXTERIOR POR ORDEN DE GAS TOTAL S.A. LIB. 00513062001 YPFB-OPERACIONES PLANTA DE SEPARACION DE LIQUIDOS RIO GRANDE</t>
  </si>
  <si>
    <t>TRANSFERENCIA AUTOMATICA SEGUN INSTRUCCION DEL MINISTERIO DE ECONOMIA Y FINANZAS PUBLICAS LIBRETA 00253014312 EMAGUA PROGRAMA KFW PACC I GASTOS DE GERENCIAMIENTO</t>
  </si>
  <si>
    <t>TRANSFERENCIA AUTOMATICA SEGUN INSTRUCCION DEL MINISTERIO DE ECONOMIA Y FINANZAS PUBLICAS LIBRETA 00253014313 EMAGUA PROGRAMA KFW PACC II GASTOS DE GERENCIAMIENTO</t>
  </si>
  <si>
    <t>00099021001 DEPOSITO DE EFECTIVO, DEPOSITANTE: FERNANDO ALBERTO QUEVEDO IRIARTE, CONCEPTO: DEVOLUCION POR DOBLE PERCEPCION POR LOS PERIODOS DE NOVIEMBRE/2018 A FEBRERO 2019, CUENTA DE DEPOSITO: CUENTA UNICA DEL TESORO</t>
  </si>
  <si>
    <t>00099021001 DEPOSITO DE EFECTIVO, DEPOSITANTE: JORGE FERNANDEZ ZABALAGA, CONCEPTO: DOBLE PERCEPCION, CUENTA DE DEPOSITO: CUENTA UNICA DEL TESORO</t>
  </si>
  <si>
    <t>00099021001 DEPOSITO DE EFECTIVO, DEPOSITANTE: MARIA ESTER QUISBERT OBLITAS, CONCEPTO: DEVOL DE FONDOS EN AVANCE PARA CUBRIR REFRIGERIO DE COMISION MIXTA JUSTICIA PLURAL CAMARA DE SENADOR, CUENTA DE DEPOSITO: CUENTA UNICA DEL TESORO</t>
  </si>
  <si>
    <t>00099021001 DEPOSITO DE EFECTIVO, DEPOSITANTE: BERTHA YUPANQUI IBAÑEZ, CONCEPTO: DOBLE PERCEPCION, CUENTA DE DEPOSITO: CUENTA UNICA DEL TESORO</t>
  </si>
  <si>
    <t>00526012001 DEPOSITO DE EFECTIVO, DEPOSITANTE: BOLIVIA TV-BORIS LUIS CARTAGENA F., CONCEPTO: DEVOLUCION DE PASAJES-BOLIVIA TV, CUENTA DE DEPOSITO: CUENTA UNICA DEL TESORO</t>
  </si>
  <si>
    <t>00099021001 DEPOSITO DE EFECTIVO, DEPOSITANTE: CELINA QUIÑONES DE LEDEZMA, CONCEPTO: EL DEPÓSITO ES POR EL DESCUENTO DE LA FEDERACION DE TRABAJADORES EN SALUD, CUENTA DE DEPOSITO: CUENTA UNICA DEL TESORO</t>
  </si>
  <si>
    <t>00221022001 DEPOSITO DE EFECTIVO, DEPOSITANTE: SENARECOM, CONCEPTO: DEVOLUCION CREDITO FISCAL PERDIDO ENERO/2019, CUENTA DE DEPOSITO: CUENTA UNICA DEL TESORO</t>
  </si>
  <si>
    <t>00099021001 DEPOSITO DE EFECTIVO, DEPOSITANTE: UMOPAR COTOCA JUDDY F. MENDOZA CAMACHO, CONCEPTO: DEVOLUCION POR COMPRA DE PRODUCTOS NO CONSIDERADOS PARA LA PROVISION DE VIVERES, CUENTA DE DEPOSITO: CUENTA UNICA DEL TESORO</t>
  </si>
  <si>
    <t>00099021001 DEPOSITO DE EFECTIVO, DEPOSITANTE: XAVIER LUIS VEGA MARQUEZ, CONCEPTO: COMPROMISO DE DEVOLUCION DE DEUDA, CUENTA DE DEPOSITO: CUENTA UNICA DEL TESORO</t>
  </si>
  <si>
    <t>00030014201 DEP.DE CHEQ.AJENOS,RET.DE CAM.,CONCEPTO: DEVOLUCION PASAJE AEREO C-31 N 1741/2017,DEP.: BOA-REGIONAL LA PAZ , PROCEDENCIA: BANCO UNION S.A., CHEQUE: 10419, FECHA DE EMISION:12/03/2019</t>
  </si>
  <si>
    <t>00099021001 DEP.DE CHEQ.AJENOS,RET.DE CAM.,CONCEPTO: DEVOLUCION PASAJE AEREO C-31 N 2444/17,DEP.: BOA -REGIONAL LA PAZ , PROCEDENCIA: BANCO UNION S.A., CHEQUE: 10420, FECHA DE EMISION:12/03/2019</t>
  </si>
  <si>
    <t>00099021001 DEP.DE CHEQ.AJENOS,RET.DE CAM.,CONCEPTO: DEV  RECURSOS POR RECUPERACION DE PASAJE AEREO CORRESP A LA GESTION 2017 ADRIANA SALVATIERRA,DEP.: CAMARA DE SENADORES , PROCEDENCIA: BANCO UNION S.A., CHEQUE: 7282, FECHA DE EMISION:13/03/2019</t>
  </si>
  <si>
    <t>00099021001 DEP.DE CHEQ.AJENOS,RET.DE CAM.,CONCEPTO: DEV RECURSOS POR EXTRAVIO DE CREDENCIAL ANGELICA INCA PAILLU,DEP.: CAMARA DE SENADORES , PROCEDENCIA: BANCO UNION S.A., CHEQUE: 7283, FECHA DE EMISION:13/03/2019</t>
  </si>
  <si>
    <t>00099021001 DEP.DE CHEQ.AJENOS,RET.DE CAM.,CONCEPTO: QUIROGA GARECA TERESA,DEP.: BANCO UNION SA , PROCEDENCIA: BANCO UNION S.A., CHEQUE: 160344, FECHA DE EMISION:13/03/2019</t>
  </si>
  <si>
    <t>00099021001 DEP.DE CHEQ.AJENOS,RET.DE CAM.,CONCEPTO: POR INCAPACIDAD  TEMPORAL DE LA CPS DE LA OFICINA NACIONAL AJ,DEP.: AUTORIDAD DE FISCALIZACION DEL  JUEGO , PROCEDENCIA: BANCO UNION S.A., CHEQUE: 1350, FECHA DE EMISION:07/03/2019</t>
  </si>
  <si>
    <t>00099021001 DEP.DE CHEQ.AJENOS,RET.DE CAM.,CONCEPTO: POR INCUMPLIMIENTO A LA RM N 11 DICIEMBRE 2018 DE LA AJ,DEP.: AUTORIDAD DE FISCALIZACION DEL  JUEGO , PROCEDENCIA: BANCO UNION S.A., CHEQUE: 1351, FECHA DE EMISION:07/03/2019</t>
  </si>
  <si>
    <t>VENTA DE DIVISAS CON TRANSFERENCIA DE FONDOS A SOLICITUD DE ASAMBLEA LEGISLATIVA PLURINACIONAL SEGUN SOLICITUD 7333 REF: TRANSFERENCIA AL B.C.B CTA 4088069001/PAGO A LA UNION INTERPARLAMENTARIA (UIP) POR CONCEPTO DE MEMBRESIAS-CUOTAS DE LAS GESTIONES 2017, 2018 Y 2019, FRANCOS SUIZOS 12.500, T/C 6,8 LIB. 00099021001 TGN-RECURSOS ORDINARIOS (3987) POR DIFERENCIAL CAMBIARIO</t>
  </si>
  <si>
    <t>A:00099021001 A requerimiento de la Unidad de Administración e Información Salarial (UAIS), con nota interna CITE: MEFP/VTCP/DGPOT/UAIS/N° 1265/2019, en la cual solicita la reversión definitiva de las boletas de pago solicitado por el SENASIR, consignadas en el Comprobante de Pago N° 71714. H.R. 6-3390-R/1269-R</t>
  </si>
  <si>
    <t>COBRO COSTOS DE PAPELERIA SEGUN TRANSFERENCIA DEL EXTERIOR POR ORDEN DE CONSULADO DE BOLIVIA EN CALAMA CL LIB. 00340012003 RECAUDACION EXTRANJERIA - C.I. -L.C.</t>
  </si>
  <si>
    <t>NUMERO DE LIBRETA CUT: 00099021001 OPERACIÓN E75 TRANSFERENCIA DE LA CUENTA FISCAL BUN A LA CUT EN MN TRANSF.FDOS.A SOLICITUD DEL G.A.M.SAN LORENZO SG.NOTA CITE:OF.DESP.GAMSL 0105/2019 A CTA.3987 CUT - LBRTA.00099021001</t>
  </si>
  <si>
    <t>NÚMERO DE LIBRETA CUT: 99031009.00 OPERACIÓN T01 TRANSFERENCIA DE FONDOS A LA CUT - TESORO DIRECTO DE BANCO UNION S.A. A CUENTA UNICA DEL TESORO CON NUMERO DE SOLICITUD = 3571745 Y NUMERO CORRELATIVO = 91320013032019981 TRANSFERENCIA POR OPERACIONES DE VENTA BOBNOS BTX</t>
  </si>
  <si>
    <t>00099021001 DEPOSITO DE EFECTIVO, DEPOSITANTE: SHIRLEY SALINAS HUARACHI, CONCEPTO: DEVOLUCION  EXAMEN PREOCUPACIONAL GESTION 2018, CUENTA DE DEPOSITO: CUENTA UNICA DEL TESORO</t>
  </si>
  <si>
    <t>00046024204 DEPOSITO DE EFECTIVO, DEPOSITANTE: MAIRENE MAGALI HUANACU MARQUEZ, CONCEPTO: DEVOLUCION DE FONDOS QUE NO CORRESPONDE, CUENTA DE DEPOSITO: CUENTA UNICA DEL TESORO</t>
  </si>
  <si>
    <t>00099021001 DEPOSITO DE EFECTIVO, DEPOSITANTE: ANDRES AYLLON SEGALES, CONCEPTO: DEVOLUCION POR DOBLE PERCEPCION, CUENTA DE DEPOSITO: CUENTA UNICA DEL TESORO</t>
  </si>
  <si>
    <t>00099021001 DEPOSITO DE EFECTIVO, DEPOSITANTE: IRENE BALLADARES VELASQUEZ, CONCEPTO: DEVOLUCION AL SENASIR (COACTIVO SOCIAL), CUENTA DE DEPOSITO: CUENTA UNICA DEL TESORO</t>
  </si>
  <si>
    <t>00099021001 DEPOSITO DE EFECTIVO, DEPOSITANTE: ADOLFO QUISPE ROJAS, CONCEPTO: DEVOLUCION POR DOBLE PERCEPCION, CUENTA DE DEPOSITO: CUENTA UNICA DEL TESORO</t>
  </si>
  <si>
    <t>00099021001 DEPOSITO DE EFECTIVO, DEPOSITANTE: HERNAN ROMERO ARTEAGA, CONCEPTO: PREV. 368, CUENTA DE DEPOSITO: CUENTA UNICA DEL TESORO</t>
  </si>
  <si>
    <t>00099021001 DEPOSITO DE EFECTIVO, DEPOSITANTE: CAROLA MAGDA SAAVEDRA VARGAS, CONCEPTO: DEVOLUCION POR 16 HORAS NO TRABAJADAS EN EL MES JULIO 2017, CUENTA DE DEPOSITO: CUENTA UNICA DEL TESORO</t>
  </si>
  <si>
    <t>00099021001 DEPOSITO DE EFECTIVO, DEPOSITANTE: MIGUEL ANGEL CONTRERAS CAMPERO, CONCEPTO: DEVOLUCION PASAJES, CUENTA DE DEPOSITO: CUENTA UNICA DEL TESORO</t>
  </si>
  <si>
    <t>00099021001 DEPOSITO DE EFECTIVO, DEPOSITANTE: MARIA JESUS HOYOS CASTRO, CONCEPTO: COBRO POR SEGUNDAS NUPCIAS, CUENTA DE DEPOSITO: CUENTA UNICA DEL TESORO</t>
  </si>
  <si>
    <t>00592012001 DEPOSITO DE EFECTIVO, DEPOSITANTE: JOSE LUIS MAMANI ESPEJO, CONCEPTO: VENTA EMISIVO PARTICULARES DEL 07 DE MARZO DE 2019, CUENTA DE DEPOSITO: CUENTA UNICA DEL TESORO</t>
  </si>
  <si>
    <t>00592012001 DEPOSITO DE EFECTIVO, DEPOSITANTE: JOSE LUIS MAMANI ESPEJO, CONCEPTO: PAGO 1° CUOTA ND203349 S/SOLICITUD PAGO HR 464-CXC COUNTER 2018 CTA LIA DURAN, CUENTA DE DEPOSITO: CUENTA UNICA DEL TESORO</t>
  </si>
  <si>
    <t>00592012001 DEPOSITO DE EFECTIVO, DEPOSITANTE: JOSE LUIS MAMANI ESPEJO, CONCEPTO: VENTA RECEPTIVO BOLETOS TKT 2019, CUENTA DE DEPOSITO: CUENTA UNICA DEL TESORO</t>
  </si>
  <si>
    <t>00099021001 DEPOSITO DE EFECTIVO, DEPOSITANTE: AGENCIA NACIONAL DE HIDROCARBUROS, CONCEPTO: DEVOLUCION DE RECURSOS POR CONSUMO DE TELEFONIA EXCEDENTE, CUENTA DE DEPOSITO: CUENTA UNICA DEL TESORO</t>
  </si>
  <si>
    <t>00099021001 DEPOSITO DE EFECTIVO, DEPOSITANTE: MILENCA PINTO FLORES, CONCEPTO: DEVOLUCION DE SALDO DE FONDOS EN AVANCE, CUENTA DE DEPOSITO: CUENTA UNICA DEL TESORO</t>
  </si>
  <si>
    <t>00592012001 DEPOSITO DE EFECTIVO, DEPOSITANTE: EMPRESA ESTATAL BOLIVIANA DE TURISMO, CONCEPTO: DEPÓSITO POR REFRIGERIOS NO COBRADOS POR LA SRA ROSANA ROSPILLOSO POR LOS MESES DE ENERO Y FEBRERO /, CUENTA DE DEPOSITO: CUENTA UNICA DEL TESORO</t>
  </si>
  <si>
    <t>00099021001 DEPOSITO DE EFECTIVO, DEPOSITANTE: LAURA LUCY CHAMBI SORIA, CONCEPTO: DEVOLUCION VIATICOS POR VIAJES AL EXTERIOR DEL PAIS, CUENTA DE DEPOSITO: CUENTA UNICA DEL TESORO</t>
  </si>
  <si>
    <t>00599042001 DEPOSITO DE EFECTIVO, DEPOSITANTE: CIP-IRUPANA -EBA - FERNANDO GONZALES SALAS, CONCEPTO: PREVENTIVO NRO 77 DAH, CUENTA DE DEPOSITO: CUENTA UNICA DEL TESORO</t>
  </si>
  <si>
    <t>00085028001 DEPOSITO DE EFECTIVO, DEPOSITANTE: JUAN MACHACA FERNANDEZ, CONCEPTO: REPOSICION DE COMISION, CUENTA DE DEPOSITO: CUENTA UNICA DEL TESORO</t>
  </si>
  <si>
    <t>00592012001 DEPOSITO DE EFECTIVO, DEPOSITANTE: FONADIN, CONCEPTO: EMISIVO ENTIDAD FONADIN PAGO ND 241226 GESTION 2019, CUENTA DE DEPOSITO: CUENTA UNICA DEL TESORO</t>
  </si>
  <si>
    <t>00592012001 DEPOSITO DE EFECTIVO, DEPOSITANTE: MDRYT, CONCEPTO: ENTIDAD EMISIVO MIN DESARROLLO RURAL Y TIERRAS PAGO ND 239386 GESTION 2019, CUENTA DE DEPOSITO: CUENTA UNICA DEL TESORO</t>
  </si>
  <si>
    <t>00592012001 DEPOSITO DE EFECTIVO, DEPOSITANTE: CAMARA DE SENADORES, CONCEPTO: EMISIVO ENTIDAD CAMARA DE SENADORES PAGO ND 218541-220036-220058 GESTION 2018, CUENTA DE DEPOSITO: CUENTA UNICA DEL TESORO</t>
  </si>
  <si>
    <t>00592012001 DEPOSITO DE EFECTIVO, DEPOSITANTE: IPDSA PROGRAMA CAFICULTURA, CONCEPTO: EMISIVO ENTIDAD IPDSA PROGRAMA CAFICULTURA PAGO ND 226688 GESTION 2018, CUENTA DE DEPOSITO: CUENTA UNICA DEL TESORO</t>
  </si>
  <si>
    <t>00592012001 DEPOSITO DE EFECTIVO, DEPOSITANTE: GLENN TROCHE ALMEDIA, CONCEPTO: PAGO DE SALDO BOLETO 2555740 DE LA ND 200432 DE LA GESTION 2018, CUENTA DE DEPOSITO: CUENTA UNICA DEL TESORO</t>
  </si>
  <si>
    <t>00599062001 DEP.DE CHEQ.AJENOS,RET.DE CAM.,CONCEPTO: DEVOLUCION DE FONDOS NO EJECUTADOS DE FELIMA FERRUFINO,DEP.: EMPRESA BOLIVIANA DE ALIMENTOS Y DERIVADOS - EBA , PROCEDENCIA: BANCO UNION S.A., CHEQUE: 94, FECHA DE EMISION:13/03/2019</t>
  </si>
  <si>
    <t>00599062001 DEP.DE CHEQ.AJENOS,RET.DE CAM.,CONCEPTO: DEVOLUCION DE FONDOS NO EJECUTADOS FELIMA FERRUFINO,DEP.: EMPRESA BOLIVIANA DE ALIMENTOS Y DERIVADOS - EBA , PROCEDENCIA: BANCO UNION S.A., CHEQUE: 95, FECHA DE EMISION:13/03/2019</t>
  </si>
  <si>
    <t>00070011102 DEP.DE CHEQ.AJENOS,RET.DE CAM.,CONCEPTO: DEVOLUCIONES DE VIATICOS POR AJUSTE DE CALCULO DE CLAUDIA FLORES PARA REVERSION C-31 N 219,2,DEP.: MINISTERIO DE TRABAJO EMPLEO Y PREVISION SOCIAL</t>
  </si>
  <si>
    <t>00070011102 DEP.DE CHEQ.AJENOS,RET.DE CAM.,CONCEPTO: DEV DE VIATICOS DE MARVIN MOLINA -FRANK GOMEZ PARA REVERTIR LOS C-31 N 5 3042 Y 2786,DEP.: MINISTERIO DE TRABAJO EMPLEO Y PREVISION SOCIAL</t>
  </si>
  <si>
    <t>00526012001 DEPOSITO DE EFECTIVO, DEPOSITANTE: BOLIVIA TV-DANIEL TICONA MAMANI, CONCEPTO: DEVOLUCION DE PASAJES, CUENTA DE DEPOSITO: CUENTA UNICA DEL TESORO</t>
  </si>
  <si>
    <t>00099021001 DEP.DE CHEQ.AJENOS,RET.DE CAM.,CONCEPTO: DEVOLUCION SEGUROS A CORTO PLAZO,DEP.: SEDES-CBBA , PROCEDENCIA: BANCO UNION S.A., CHEQUE: 6271, FECHA DE EMISION:25/02/2019</t>
  </si>
  <si>
    <t>00099021001 DEP.DE CHEQ.AJENOS,RET.DE CAM.,CONCEPTO: DEVOLUCION SEGUROS A CORTO PLAZO,DEP.: SEDES-CBBA , PROCEDENCIA: BANCO UNION S.A., CHEQUE: 5309, FECHA DE EMISION:25/02/2019</t>
  </si>
  <si>
    <t>00670012002 DEP.DE CHEQ.AJENOS,RET.DE CAM.,CONCEPTO: GOBIERNO AUTONOMO MUNICIPAL DE COMARAPA,DEP.: TRIBUNAL SUPREMO ELECTORAL , PROCEDENCIA: BANCO UNION S.A., CHEQUE: 10684, FECHA DE EMISION:11/03/2019</t>
  </si>
  <si>
    <t>00670012002 DEP.DE CHEQ.AJENOS,RET.DE CAM.,CONCEPTO: DEP DEL GOBIERNO AUTONOMO MUNICIPAL DE SAN JULIAN,DEP.: TRIBUNAL SUPREMO ELECTORAL , PROCEDENCIA: BANCO UNION S.A., CHEQUE: 10685, FECHA DE EMISION:11/03/2019</t>
  </si>
  <si>
    <t>00670014101 DEP.DE CHEQ.AJENOS,RET.DE CAM.,CONCEPTO: GOBIERNO AUTONOMO MUNICIPAL DE CHUQUIHUTA,DEP.: TRIBUNAL SUPREMO ELECTORAL , PROCEDENCIA: BANCO UNION S.A., CHEQUE: 10683, FECHA DE EMISION:11/03/2019</t>
  </si>
  <si>
    <t>00670014101 DEP.DE CHEQ.AJENOS,RET.DE CAM.,CONCEPTO: GOBIERNO AUTONOMO MUNICIPAL DE SORATA,DEP.: TRIBUNAL SUPREMO ELECTORAL , PROCEDENCIA: BANCO UNION S.A., CHEQUE: 10687, FECHA DE EMISION:11/03/2019</t>
  </si>
  <si>
    <t>REGULARIZACION DE TRANSFERENCIA DEL EXTERIOR SEGUN AMBASSADE DEL ETAT PLURINATIONA-FRANCIA REF:REVERSION DE SALDOS 2018 DE FECHA 14/03/2019 ORDENANTE: LIB. 00099021001 TGN-RECURSOS ORDINARIOS (3987)</t>
  </si>
  <si>
    <t>COBRO COSTOS DE PAPELERIA POR REGULARIZACION DE TRANSFERENCIA DEL EXTERIOR POR ORDEN DE LIB. 00099021001 TGN-RECURSOS ORDINARIOS (3987)</t>
  </si>
  <si>
    <t>A:00041014101 Débito Automático por incumplimiento del Gobierno Autónomo Municipal de Portachuelo (GAM PCH), al Convenio Intergubernativo (Equipos de Computación) de fecha 05 de octubre de 2017, suscrito entre el Ministerio de Desarrollo Productivo y Economía Plural y el GAM PCH para el programa “Educación con Revolución Tecnológica”.</t>
  </si>
  <si>
    <t>A:00041014101 Débito Automático por incumplimiento del Gobierno Autónomo Municipal de Postrer Valle (GAM POS), al Convenio Intergubernativo (Equipos de Computación) de fecha 30 de agosto de 2017, suscrito entre el Ministerio de Desarrollo Productivo y Economía Plural y el GAM POS para el programa “Educación con Revolución Tecnológica”.</t>
  </si>
  <si>
    <t>NUMERO DE LIBRETA CUT: 00099021001 OPERACIÓN E18 TRANSFERENCIA DEL SISTEMA FINANCIERO POR CUENTA DE TERCEROS A LA CUT TRANSFERENCIA DE FONDOS POR PAGO ADELANTADO P.R.A. RP FEBRERO 2019</t>
  </si>
  <si>
    <t>PAGO A CAF PRÉSTAMO CFA009545 VCTO. 14-03-2019 POR CUENTA DE TGN , NTI. 011954 VALOR 14-03-2019 INTERESES USD 32.263,06 COMISIONES USD 152.285,38 CTA. 3987 CUENTA UNICA DEL TESORO-3987 LIB. 00099021001 REF.: COMISIONES BANCARIAS</t>
  </si>
  <si>
    <t>||VENTA DE DIVISAS SEGUN NOTA DGCP-05-016 D.D.E. OF NO.1091/2005 MIN.DE ECONOMIA REF.PAGO CUSTODIO CORRESPONDIENTE AL CUARTO TRIMESTRE DE 2018 FACTURA NO.987737 LIB.00099021001 TGN RECURSOS ORDINARIOS</t>
  </si>
  <si>
    <t>||VENTA DE DIVISAS SEGUN NOTA DGCP-05-016 D.D.E. OF NO.1091/2005 MIN.DE ECONOMIA REF.PAGO CUSTODIO CORRESPONDIENTE AL CUARTO TRIMESTRE DE 2018 FACTURA NO.987737 CGO.LIB.00099021001 TGN RECURSOS ORDINARIOS COMIS.0,10% S/USD 83,86 SWIFT BS220.-UTILES BS50.-</t>
  </si>
  <si>
    <t>||VTA.DIV.C/TRANSF.FDOS.AL EXT.Y COMIS.TRANSF.FDOS.AL EXT.0,10% S/USD2.203.636,80.-,REEMB.GSTS.COM.BS220.-Y EMIS.COMP.CONTABLE BS50.-REF.:PAGO 4 LC I-2018-05 P/C ABEN A/F JOINT-STOCK COMPANY,S/G NOTA ABEN/DGE/NE/Nº200/2019,07/03/19 Y AUT.VTA.DIV.COD.018411-7435,14/03/19. LIB.00099021001 TGN RECURSOS ORDINARIOS REF.:COMISIONES PAGO 4 LC I-2018-05.</t>
  </si>
  <si>
    <t>00099021001 DEPOSITO DE EFECTIVO, DEPOSITANTE: CESAR HUACOTO TURPO, CONCEPTO: DEVOLUCION DE COBRO DE PAGO UNICO, CUENTA DE DEPOSITO: CUENTA UNICA DEL TESORO</t>
  </si>
  <si>
    <t>00099021001 DEPOSITO DE EFECTIVO, DEPOSITANTE: RAFO DELGADO MACHICADO, CONCEPTO: DEVOLUCION, CUENTA DE DEPOSITO: CUENTA UNICA DEL TESORO</t>
  </si>
  <si>
    <t>00099021001 DEPOSITO DE EFECTIVO, DEPOSITANTE: FRANCISCA FLORES LEDEZMA, CONCEPTO: PERCEPSION INDEBIDA DE HABERES DE MAGISTERIO, CUENTA DE DEPOSITO: CUENTA UNICA DEL TESORO</t>
  </si>
  <si>
    <t>00099021001 DEPOSITO DE EFECTIVO, DEPOSITANTE: MARTIN ARIEL PINTO CORTEZ, CONCEPTO: BENEFICIO DEVUELTO BONO FRONTERA DE LOS MESES DE MAYO A DICIEMBRE 2018 Y ENERO 2019, CUENTA DE DEPOSITO: CUENTA UNICA DEL TESORO</t>
  </si>
  <si>
    <t>00099021001 DEPOSITO DE EFECTIVO, DEPOSITANTE: EDGAR GREGORIO OQUENDO OROSCO, CONCEPTO: REVERSION VIATICOS PREV. 8433, CUENTA DE DEPOSITO: CUENTA UNICA DEL TESORO</t>
  </si>
  <si>
    <t>00070011102 DEPOSITO DE EFECTIVO, DEPOSITANTE: OSCAR ALEX VILLEGAS GONZALEZ, CONCEPTO: DEVOLUCION FONDOS, CUENTA DE DEPOSITO: CUENTA UNICA DEL TESORO</t>
  </si>
  <si>
    <t>00590012001 DEP.DE CHEQ.AJENOS,RET.DE CAM.,CONCEPTO: DEV.DE FINIQUITO NO EJECUTADO MEDIANTE CHEQUE,DEP.: EMPRESA PUBLICA QUIPUS , PROCEDENCIA: BANCO UNION S.A., CHEQUE: 439, FECHA DE EMISION:13/03/2019</t>
  </si>
  <si>
    <t>00590012001 DEP.DE CHEQ.AJENOS,RET.DE CAM.,CONCEPTO: DEPÓSITO POR VENTA DE EQUIPOS GESTION 2018,DEP.: EMPRESA PUBLICA QUIPUS , PROCEDENCIA: BANCO UNION S.A., CHEQUE: 440, FECHA DE EMISION:13/03/2019</t>
  </si>
  <si>
    <t>00591012001 DEP.DE CHEQ.AJENOS,RET.DE CAM.,CONCEPTO: PARA REGISTRAR LOS DEPÓSITOS POR EXTRAVIO DE CREDENCIALES Y ROPA DE TRABAJO SEGUN HR-1918-1777Y 1812,DEP.: EMPRESA ESTATAL DE TRANS. POR CABLE MI TELEFERICO</t>
  </si>
  <si>
    <t>00591012001 DEP.DE CHEQ.AJENOS,RET.DE CAM.,CONCEPTO: INGRESO POR DEVOLUCION DE LA CAJA PETROLERA DE SALUD OCTUBRE 2018 SG/HR-MT/2018-10158,DEP.: EMPRESA ESTATAL DE TRANS. POR CABLE MI TELEFERICO</t>
  </si>
  <si>
    <t>00041011101 DEP.DE CHEQ.AJENOS,RET.DE CAM.,CONCEPTO: DERECHO DE CONCESION,DEP.: FUNDEMPRESA , PROCEDENCIA: BANCO MERCANTIL SANTA CRUZ SA., CHEQUE: 6375, FECHA DE EMISION:08/03/2019</t>
  </si>
  <si>
    <t>00041011101 DEP.DE CHEQ.AJENOS,RET.DE CAM.,CONCEPTO: GACETA ELECTRONICA,DEP.: FUNDEMPRESA , PROCEDENCIA: BANCO BISA S.A., CHEQUE: 8440, FECHA DE EMISION:08/03/2019</t>
  </si>
  <si>
    <t>00301014201 DEP.DE CHEQ.AJENOS,RET.DE CAM.,CONCEPTO: TRANSFERENCIA DE RECURSOS DE LA GOBERNACION  DE ORURO AL SEDERI - ORURO GESTION 2019,DEP.: SEDERI - ORURO , PROCEDENCIA: BANCO UNION S.A., CHEQUE: 366, FECHA DE EMISION:14/03/2019</t>
  </si>
  <si>
    <t>PAGO A BID PRÉSTAMO 3822/BL-BO VCTO. 15-03-2019 POR CUENTA DE TGN , NTI. 011897 VALOR 15-03-2019 INTERESES USD 710,72 CTA. 3987 CUENTA UNICA DEL TESORO-3987 LIB. 00099021001 REF.: COMISIONES BANCARIAS</t>
  </si>
  <si>
    <t>PAGO A CAF PRÉSTAMO CFA009784 VCTO. 15-03-2019 POR CUENTA DE TGN , NTI. 011951 VALOR 15-03-2019 INTERESES USD 1.519.993,42 CTA. 3987 CUENTA UNICA DEL TESORO-3987 LIB. 00099021001 REF.: COMISIONES BANCARIAS</t>
  </si>
  <si>
    <t>PAGO A IDA PRÉSTAMO 5454-BO VCTO. 15-03-2019 POR CUENTA DE TGN , NTI. 011891 VALOR 15-03-2019 INTERESES USD 21.264,03 CTA. 3987 CUENTA UNICA DEL TESORO-3987 LIB. 00099021001 REF.: COMISIONES BANCARIAS</t>
  </si>
  <si>
    <t>De: 00163012002 TRANSFERENCIA A SOLICITUD DE ANH S/G NOTA ANH 2949 DAFUFI 0254/2019, EN CUMPLIMIENTO A LA LEY N° 3058 ART. 112 Y 142 (Fondo de Ayuda Interna al Desarrollo Nacional) HR 6-5471-R.</t>
  </si>
  <si>
    <t>De: 00163012002 TRANSFERENCIA A SOLICITUD DE ANH S/G NOTA ANH 03795 DAFUFI 0289/2019, EN CUMPLIMIENTO A LA LEY N° 3058 ART. 112 Y 142 (Fondo de Ayuda Interna al Desarrollo Nacional) HR 6-6364-R.</t>
  </si>
  <si>
    <t>NÚMERO DE LIBRETA CUT: 99031009.00 OPERACIÓN T01 TRANSFERENCIA DE FONDOS A LA CUT - TESORO DIRECTO DE BANCO UNION S.A. A CUENTA UNICA DEL TESORO CON NUMERO DE SOLICITUD = 3580653 Y NUMERO CORRELATIVO = 91320015032019115 TRANSFERENCIA POR OPERACIONES DE VENTA BONOS BTX</t>
  </si>
  <si>
    <t>||PAGO PRESTAMO IDA 2013-BO VCTO.15-03-2019 POR CUENTA DE COMIBOL SEGUN COD.LIQ.012007 DEL 15-03-2019; VALOR 15-03-2019 CAPITAL USD 187.584, 82 INTERESES USD 14.772,31 LIBRETA 00099021001 - RECURSOS ORDINARIOS (3987) - MDRI</t>
  </si>
  <si>
    <t>'TRANSFERENCIA DE FONDOS||S/G. NOTA CITE MEFP/VTCP/DGCP/UF-169/2019 DE LA FECHA, DEL MIN.DE ECONOMIA Y FINANZAS PUBLICAS(HRE-TSO-2019-1326), RECURSOS FIDEICOMISO "ACCESOS SEGUROS PARA VIVIR BIEN", CONSTITUIDO CON EL FONDO NACIONAL DE DESARROLLO REGIONAL. DEBITO DE LA LIBRETA N° 00099021001 TGN-RECURSOS ORDINARIOS MN.</t>
  </si>
  <si>
    <t>'TRANSFERENCIA DE FONDOS||S/G. NOTA CITE MEFP/VTCP/DGCP/UF-169/2019 DE LA FECHA, DEL MIN.DE ECONOMIA Y FINANZAS PUBLICAS(HRE-TSO-2019-1326), RECURSOS FIDEICOMISO "ACCESOS SEGUROS PARA VIVIR BIEN", CONSTITUIDO CON EL FONDO NACIONAL DE DESARROLLO REGIONAL. DEBITO DE LA LIBRETA N° 00099021001, REPOSICION UTILES DE ESCRITORIO.</t>
  </si>
  <si>
    <t>00099021001 DEPOSITO DE EFECTIVO, DEPOSITANTE: MA. LUISA CALVO, CONCEPTO: DEVOLUCION DE FONDOS POR DOBLE PAGO EFECTUADO EN LA GESTION 2016, CUENTA DE DEPOSITO: CUENTA UNICA DEL TESORO</t>
  </si>
  <si>
    <t>00099021001 DEPOSITO DE EFECTIVO, DEPOSITANTE: JUAN CHOQUE BERDEJA, CONCEPTO: DEVOLUCION DE RETROACTIVO 12 DIAS DEL MES DE FEBRERO POR RENUNCIA, CUENTA DE DEPOSITO: CUENTA UNICA DEL TESORO</t>
  </si>
  <si>
    <t>00099021001 DEPOSITO DE EFECTIVO, DEPOSITANTE: EVA URIA DE VALDIVIA, CONCEPTO: COBROS INDEVIDO, CUENTA DE DEPOSITO: CUENTA UNICA DEL TESORO</t>
  </si>
  <si>
    <t>00099021001 DEPOSITO DE EFECTIVO, DEPOSITANTE: ANGEL MORALES, CONCEPTO: REVERSION POR FONDOS NO UTILIZADOS POR EL SR. ANGEL MORALES PREVENTIVO 163, CUENTA DE DEPOSITO: CUENTA UNICA DEL TESORO</t>
  </si>
  <si>
    <t>00099021001 DEPOSITO DE EFECTIVO, DEPOSITANTE: GUSTAVO MAMANI, CONCEPTO: REVERSION DE FONDOS NO UTILIZADOS POR EL SR. GUSTAVO MAMANI PREVENTIVO 160, CUENTA DE DEPOSITO: CUENTA UNICA DEL TESORO</t>
  </si>
  <si>
    <t>00099021001 DEPOSITO DE EFECTIVO, DEPOSITANTE: ELBA ARENAS TIÑINI, CONCEPTO: DEVOLUCION DE PAGO EN EXCESO DE SEGUNDO AGUINALDO ESFUERZO POR BOLIVIA DE LA GESTION 2018, CUENTA DE DEPOSITO: CUENTA UNICA DEL TESORO</t>
  </si>
  <si>
    <t>00099021001 DEPOSITO DE EFECTIVO, DEPOSITANTE: ELBA ARENAS TIÑINI, CONCEPTO: DEVOLUCION DE PAGO EN EXCESO DE AGUINALDO DE NAVIDAD EN LA GESTION 2018, CUENTA DE DEPOSITO: CUENTA UNICA DEL TESORO</t>
  </si>
  <si>
    <t>00526012001 DEPOSITO DE EFECTIVO, DEPOSITANTE: CARLOS ANDRES CUSI DURAN, CONCEPTO: DEVOLUCION DE PASAJES BOLIVIA  TV, CUENTA DE DEPOSITO: CUENTA UNICA DEL TESORO</t>
  </si>
  <si>
    <t>00099021001 DEPOSITO DE EFECTIVO, DEPOSITANTE: YOSPORT-ALEXANDER MENDOZA FLORES, CONCEPTO: DEP DE UN (1) DIA DE MULTA DEL CONTRATO ADMINISTRATIVO ANPE N° 33/2018 MIN DE DEPORTES, CUENTA DE DEPOSITO: CUENTA UNICA DEL TESORO</t>
  </si>
  <si>
    <t>00070011102 DEPOSITO DE EFECTIVO, DEPOSITANTE: WILLAM CRISTIAN BAPTISTA NOYA, CONCEPTO: DEVOLUCION SALDO OTROS ALQUILERES (TALLER SANTA CRUZ), CUENTA DE DEPOSITO: CUENTA UNICA DEL TESORO</t>
  </si>
  <si>
    <t>00070011102 DEPOSITO DE EFECTIVO, DEPOSITANTE: WILLAM CRISTIAN BAPTISTA NOYA, CONCEPTO: DEVOLUCION SALDO GASTOS POR ALIMENTACION (TALLER SANTA CRUZ), CUENTA DE DEPOSITO: CUENTA UNICA DEL TESORO</t>
  </si>
  <si>
    <t>00253014310 DEP.DE CHEQ.AJENOS,RET.DE CAM.,CONCEPTO: TRANSFERENCIA A LA CUT POR DEPÓSITO SALDO DESCARGO GASTOS ADMINISTRATIVOS NOVIEMBRE 2018 IÑIGUEZ BER,DEP.: EMAGUA - IÑIGUEZ BERBETTY ROMEL FERNANDO</t>
  </si>
  <si>
    <t>00099021001 DEP.DE CHEQ.AJENOS,RET.DE CAM.,CONCEPTO: HENRY MORUNO CRUZ,DEP.: BANCO UNION  SA , PROCEDENCIA: BANCO UNION S.A., CHEQUE: 160346, FECHA DE EMISION:18/03/2019</t>
  </si>
  <si>
    <t>00660072001 DEP.DE CHEQ.AJENOS,RET.DE CAM.,CONCEPTO: DEP INCORRECTO FONDO ROTATIVO SR WILSON CAMPERO BS 193 SRA MARGOT PEREZ BS 241 PARA REG OTROS INGRE,DEP.: ORGANO JUDICIAL , PROCEDENCIA: BANCO UNION S.A., CHEQUE: 2361, FECHA DE EMISION:14/03/2019</t>
  </si>
  <si>
    <t>00593012001 DEP.DE CHEQ.AJENOS,RET.DE CAM.,CONCEPTO: VENTA DE INSUMOS,DEP.: EMPRESA ESTATAL YACANA , PROCEDENCIA: BANCO UNION S.A., CHEQUE: 306, FECHA DE EMISION:13/03/2019</t>
  </si>
  <si>
    <t>REGULARIZACION DE TRANSFERENCIA DEL EXTERIOR SEGUN SWIFT NO.3202 DE FECHA 18/03/2019 ORDENANTE: CONSULADO DE BOLIVIA EN LA QUIACA ARGENTINA REF:DEV.SALDOS GASTOS DE FUNCIONAMIENTO DICIEMBRE/18 LIB. 00099021001 TGN-RECURSOS ORDINARIOS (3987)</t>
  </si>
  <si>
    <t>REGULARIZACION DE TRANSFERENCIA DEL EXTERIOR SEGUN SWIFT NO.3201 DE FECHA 18/03/2019 ORDENANTE: CONSULADO DE BOLIVIA EN LA QUIACA ARGENTINA REF:DEV.SALDOS GASTOS REMESA ADICIONAL DICIEMBRE/18 LIB. 00099021001 TGN-RECURSOS ORDINARIOS (3987)</t>
  </si>
  <si>
    <t>REGULARIZACION DE TRANSFERENCIA DEL EXTERIOR SEGUN SWIFT 03200 DE FECHA 18/03/2019 ORDENANTE: CONSULADO DE BOLIVIA EN LA QUIACA AR. LIB. 00099021001 TGN-RECURSOS ORDINARIOS (3987)</t>
  </si>
  <si>
    <t>PAGO A BID PRÉSTAMO 1075-SF-BO VCTO. 18-03-2019 POR CUENTA DE FNDR SEGÚN NOTA COD.LIQ.011947 DE FECHA 14-03-2019, VALOR 18-03-2019 CAPITAL USD 42.924,39 INTERESES USD 19.157,21 LIBRETA N° 00099021001 TGN-RECURSOS ORDINARIOS 3987 - ALIVIO MDRI</t>
  </si>
  <si>
    <t>||REGULARIZACION DEL COMPROBANTE S 0944124 DEL 31/12/2018 POR EL REGISTRO TRANSITORIO POR CIERRE DEL CENTRO 59 FDO.COOP.ECONOM.JAPON RIC II-YPFB TRANSPORTE S.A., SEGUN NOTA MEFP/VTCP/DGCP/UF-165/2019 DEL 18/03/2019 DEL MEFP. LIBRETA N° 00099021001 "TGN RECURSOS ORDINARIOS"</t>
  </si>
  <si>
    <t>||COBRO DE UTILES DE ESCRITORIO CORRESPONDIENTE AL COMPROBANTE S 0949388 DE LA FECHA POR REGULARIZACION DEL REGISTRO TRANSITORIO POR CIERRE DEL CENTRO 59, SEGUN NOTA MEFP/VTCP/DGCP/UF-165/2019 DEL 18/03/2019 DEL MEFP LIBRETA N° 00099021001 "TGN RECURSOS ORDINARIOS" REF.: UTILES DE ESCRITORIO</t>
  </si>
  <si>
    <t>COBRO COSTOS DE PAPELERIA SEGUN TRANSFERENCIA DEL EXTERIOR POR ORDEN DE CONSULADO DE BOLIVIA EN MADRID REF.: RECAUDACION EXT.CEDULA IDENTIDAD FEBRERO 2019 LIB. 00340012003 RECAUDACION EXTRANJERIA - C.I. -L.C.</t>
  </si>
  <si>
    <t>COBRO COSTOS DE PAPELERIA SEGUN TRANSFERENCIA DEL EXTERIOR POR ORDEN DE CONSULADO DE BOLIVIA EN MADRID REF.LICENCIAS CONDUCIR FEBRERO 2019 LIB. 00340012003 RECAUDACION EXTRANJERIA - C.I. -L.C.</t>
  </si>
  <si>
    <t>PAGO A BID PRÉSTAMO 2365/BL-BO VCTO. 17-03-2019 POR CUENTA DE TGN , NTI. 011982 VALOR 18-03-2019 CAPITAL USD 292.935,66 INTERESES USD 255.160,98 LIBRETA N° 00099021001 "TGN RECURSOS ORDINARIOS" (3987)</t>
  </si>
  <si>
    <t>PAGO A BID PRÉSTAMO 2365/BL-BO VCTO. 17-03-2019 POR CUENTA DE TGN , NTI. 011981 VALOR 18-03-2019 INTERESES USD 7.438,36 LIBRETA N° 00099021001 "TGN RECURSOS ORDINARIOS" (3987)</t>
  </si>
  <si>
    <t>'TRANSFERENCIA DE FONDOS||TRANSFERENCIA DE FONDOS S/G NOTA CITE: MEFP/VTCP/DGCP/UODP-309/2019 DE LA FECHA, DEL MI. DE ECONOMIA Y FINANZAS PUBLICAS (HRE-TSO-1331) PAGO BTS EXTRABURSATIL - VENCIMIENTO 19 DE MARZO DE 2019 D.S.N°1121 DE 11 DE ENERO DE 2012 DEBITO DE LA LIBRETA N° 00099021001 TGN - RECURSOS ORDINARIOS MN.</t>
  </si>
  <si>
    <t>'TRANSFERENCIA DE FONDOS||TRANSFERENCIA DE FONDOS S/G NOTA CITE: MEFP/VTCP/DGCP/UODP-309/2019 DE LA FECHA, DEL MI. DE ECONOMIA Y FINANZAS PUBLICAS (HRE-TSO-1331) PAGO BTS EXTRABURSATIL - VENCIMIENTO 19 DE MARZO DE 2019 D.S.N°1121 DE 11 DE ENERO DE 2012 DEBITO DE LA LIBRETA 00099021001 REPOSICION DE UTILES DE ESCRITORIO</t>
  </si>
  <si>
    <t>00212082001 DEPOSITO DE EFECTIVO, DEPOSITANTE: BRIGIDA APAZA MAMANI, CONCEPTO: DEVOLUCION DE VIATICOS, CUENTA DE DEPOSITO: CUENTA UNICA DEL TESORO</t>
  </si>
  <si>
    <t>00099021001 DEPOSITO DE EFECTIVO, DEPOSITANTE: VIVIANO LAURA CONDORI, CONCEPTO: HABER INCURRIDO EN EL COBRO DE DOBLE PERCEPCION POR EL PERIODO DE MES DE ENERO 2019 Y SER DEUDOR, CUENTA DE DEPOSITO: CUENTA UNICA DEL TESORO</t>
  </si>
  <si>
    <t>00099021001 DEP.DE CHEQ.AJENOS,RET.DE CAM.,CONCEPTO: DEVOLUCION DE RECURSOS POR PAGOS ERRADOS A EX NOTARIOS GESTION 2016,DEP.: TRIBUNAL ELECTORAL DEPARTAMENTAL DE SANTA CRUZ , PROCEDENCIA: BANCO UNION S.A., CHEQUE: 7091, FECHA DE EMISION:12/03/2019</t>
  </si>
  <si>
    <t>00099021001 DEP.DE CHEQ.AJENOS,RET.DE CAM.,CONCEPTO: DEVOLUCION DE RECURSOS POR RECUPERACION DE EX NOTARIOS ELECTORALES GESTION 2016,DEP.: TRIBUNAL ELECTORAL DEPARTAMENTAL DE SANTA CRUZ</t>
  </si>
  <si>
    <t>00590012001 DEP.DE CHEQ.AJENOS,RET.DE CAM.,CONCEPTO: INCAPACIDAD TEMPORAL DEL PERSONAL DE LA EMPRESA QUIPUS MES DE MARZO A SEPTIEMBRE DE 2018,DEP.: CAJA DE SALUD DE CAMINOS Y RA , PROCEDENCIA: BANCO UNION S.A., CHEQUE: 10349, FECHA DE EMISION:25/02/2019</t>
  </si>
  <si>
    <t>00099021001 DEP.DE CHEQ.AJENOS,RET.DE CAM.,CONCEPTO: PAGO POR DESCUENTO MONTOS EXCEDENTE POR DOBLE PERCEPCION DE RECURSOS PUBLICOS,DEP.: CAJA NACIONAL DE SALUD , PROCEDENCIA: BANCO UNION S.A., CHEQUE: 41436, FECHA DE EMISION:19/03/2019</t>
  </si>
  <si>
    <t>00099021001 DEP.DE CHEQ.AJENOS,RET.DE CAM.,CONCEPTO: SALDO NO EJECUTADO 2018 CONSULADO DE BOLIVIA EN GUAYARAMIRIN-BRASIL,DEP.: CONSULADO DE BOLIVIA EN GUAYARAMIRIN-BRASIL , PROCEDENCIA: BANCO UNION S.A., CHEQUE: 1379, FECHA DE EMISION:13/03/2019</t>
  </si>
  <si>
    <t>00099021001 DEP.DE CHEQ.AJENOS,RET.DE CAM.,CONCEPTO: FRACCION COMPLEMENTARIA MENSUAL,DEP.: FUTURO DE BOLIVIA AFP , PROCEDENCIA: BANCO DE CREDITO DE BOLIVIA S.A., CHEQUE: 57685, FECHA DE EMISION:15/03/2019</t>
  </si>
  <si>
    <t>00099021001 DEP.DE CHEQ.AJENOS,RET.DE CAM.,CONCEPTO: COMPENSACION MENSUAL DE COTIZACIONES,DEP.: FUTURO DE BOLIVIA  AFP , PROCEDENCIA: BANCO DE CREDITO DE BOLIVIA S.A., CHEQUE: 57684, FECHA DE EMISION:15/03/2019</t>
  </si>
  <si>
    <t>VENTA DE DIVISAS CON TRANSFERENCIA DE FONDOS A SOLICITUD DE MINISTERIO DE GOBIERNO SEGUN SOLICITUD 7444 REF: REFERENCIA 3241811656 PAGO PARCIAL DE NOTA DE ADEUDO NRO 3241811656 EMITIDA POR LA COMISION DE LA UNION EUROPEA CORRESPONDIENTE AL CONVENIO DE FINANCIACION PROGRAMA DE INSTITUCIONALIZACION DE LIB. 00099021001 TGN-RECURSOS ORDINARIOS (3987) POR DIFERENCIAL CAMBIARIO</t>
  </si>
  <si>
    <t>COBRO COSTOS DE PAPELERIA SEGUN TRANSFERENCIA DEL EXTERIOR POR ORDEN DE CONSULADO GENERAL DE BOLIVIA-WASHINGTON REF:CEDULAS DE IDENTIDAD FEBRERO 2019 LIB. 00340012003 RECAUDACION EXTRANJERIA - C.I. -L.C.</t>
  </si>
  <si>
    <t>A:00041014201 Transferencia que efectuamos a requerimiento de Zona Franca Cobija, según nota CITE: ZFC-DGE-UAF-ACPyT-118/2019, por concepto de desembolso del 2% en favor del Ministerio de Desarrollo Productivo y Economía Plural, correspondiente al mes de febrero de 2019, en cumplimiento al Decreto Supremo No.1871 modificado por el DS No.2779 de 25 de mayo de 2016.H.R.6-7958-R</t>
  </si>
  <si>
    <t>NÚMERO DE LIBRETA CUT: 99031009.00 OPERACIÓN T01 TRANSFERENCIA DE FONDOS A LA CUT - TESORO DIRECTO DE BANCO UNION S.A. A CUENTA UNICA DEL TESORO CON NUMERO DE SOLICITUD = 3589596 Y NUMERO CORRELATIVO = 91320019032019237 TRANSFERENCIA POR OPERACIONES DE VENTA BONOS BTX</t>
  </si>
  <si>
    <t>'TRANSFERENCIA DE FONDOS||TRANSFERENCIA DE FONDOS S/G. NOTA CITE: MEFP/VTCP/DGCP/UODP-313/2019 DE LA FECHA, DEL MIN.DE ECONOMIA Y FINANZAS PUBLICAS(HRE-TSO-1341), PAGO BTS EXTRABURSATIL-VENCIMIENTO 20 DE MARZO DE 2019 D.S.N°1121 DE 11 DE ENERO DE 2012. DEBITO DE LA LIBRETA N° 00099021001, REPOSICION UTILES DE ESCRITORIO.</t>
  </si>
  <si>
    <t>'TRANSFERENCIA DE FONDOS||TRANSFERENCIA DE FONDOS S/G. NOTA CITE: MEFP/VTCP/DGCP/UODP-313/2019 DE LA FECHA, DEL MIN.DE ECONOMIA Y FINANZAS PUBLICAS(HRE-TSO-1341), PAGO BTS EXTRABURSATIL-VENCIMIENTO 20 DE MARZO DE 2019 D.S.N°1121 DE 11 DE ENERO DE 2012. DEBITO DE LA LIBRETA N° 00099021001 TGN-RECURSOS ORDINARIOS MN.</t>
  </si>
  <si>
    <t>00099021001 DEPOSITO DE EFECTIVO, DEPOSITANTE: LINEA AEREA ECOJET  SA, CONCEPTO: DEVOLUCION PASAJE DE DR MARTINIC  LPZ-CBBA, CUENTA DE DEPOSITO: CUENTA UNICA DEL TESORO</t>
  </si>
  <si>
    <t>00099021001 DEPOSITO DE EFECTIVO, DEPOSITANTE: ELSA PARTORA VEGA SANGUINO VDA.DE CORRILLO, CONCEPTO: DEVOLUCION DE SUELDO DEL MES DE JUNIO DEL 2012 PERCIBIDO X EL SR.RONALD IVER CORRILLO ROMERO ( + ), CUENTA DE DEPOSITO: CUENTA UNICA DEL TESORO</t>
  </si>
  <si>
    <t>00099021001 DEPOSITO DE EFECTIVO, DEPOSITANTE: ELSA PARTORA VEGA SANGUINO VDA.DE CORRILLO, CONCEPTO: DEVOLUCION DE SUELDO DEL MES DE JULIO DEL 2012 PERCIBIDO X EL SR.RONALD IVER CORRILLO ROMERO ( + ), CUENTA DE DEPOSITO: CUENTA UNICA DEL TESORO</t>
  </si>
  <si>
    <t>00099021001 DEPOSITO DE EFECTIVO, DEPOSITANTE: ELSA PASTORA VEGA SANGUINO VDA.DE CORRILLO, CONCEPTO: DEVOLUCION DE SUELDO DEL MES DE AGOSTO DEL 2012 PERCIBIDO X EL SR.RONALD IVER CORRILLO ROMERO ( + ), CUENTA DE DEPOSITO: CUENTA UNICA DEL TESORO</t>
  </si>
  <si>
    <t>00099021001 DEPOSITO DE EFECTIVO, DEPOSITANTE: ELSA PASTORA VEGA SANGUINO VDA.DE CORRILLO, CONCEPTO: DEVOLUCION Y DUODECIMAS AGUINALDO DE LA GESTION 2012 PERCIBIDO X SR.RONALD IVER CORRILLO ROMERO(+), CUENTA DE DEPOSITO: CUENTA UNICA DEL TESORO</t>
  </si>
  <si>
    <t>00099021001 DEPOSITO DE EFECTIVO, DEPOSITANTE: RI 27 ANTOFAGASTA, CONCEPTO: SALDO NO EJECUTADO ENERGIA ELECTRICA NOVIEMBRE, CUENTA DE DEPOSITO: CUENTA UNICA DEL TESORO</t>
  </si>
  <si>
    <t>00099021001 DEPOSITO DE EFECTIVO, DEPOSITANTE: RI 27 ANTOFAGASTA, CONCEPTO: SALDO NO EJECUTADO ENERGIA ELECTRICA DICIEMBRE, CUENTA DE DEPOSITO: CUENTA UNICA DEL TESORO</t>
  </si>
  <si>
    <t>00099021001 DEPOSITO DE EFECTIVO, DEPOSITANTE: ALEJANDRO ASPIAZU, CONCEPTO: DEVOLUCION TASA DE EMBARQUE RUTA SANTA CRUZ-LA PAZ FECHA 01/03/2019, CUENTA DE DEPOSITO: CUENTA UNICA DEL TESORO</t>
  </si>
  <si>
    <t>00526012001 DEPOSITO DE EFECTIVO, DEPOSITANTE: DAVID JULIAN CORONEL MAMANI, CONCEPTO: DEVOLUCION PASAJES, CUENTA DE DEPOSITO: CUENTA UNICA DEL TESORO</t>
  </si>
  <si>
    <t>00130012001 DEPOSITO DE EFECTIVO, DEPOSITANTE: COOP. MINERA 16 DE JULIO R.L., CONCEPTO: PAGO CUOTA 35; 3RA AMPLIACION COOP. MINERA 16 DE JULIO R.L., CUENTA DE DEPOSITO: CUENTA UNICA DEL TESORO</t>
  </si>
  <si>
    <t>00660122001 DEP.DE CHEQ.AJENOS,RET.DE CAM.,CONCEPTO: DEVOLUCION DE VIATICOS,DEP.: ORGANO JUDICIAL -DISTRITO SANTA CRUZ , PROCEDENCIA: BANCO UNION S.A., CHEQUE: 4587, FECHA DE EMISION:15/03/2019</t>
  </si>
  <si>
    <t>00041071101 DEP.DE CHEQ.AJENOS,RET.DE CAM.,CONCEPTO: DEP POR CONCEPTO DE CERTIFICACION DE COSTO BRUTO MES DE ENERO DE 2019,DEP.: MDPYEP , PROCEDENCIA: BANCO UNION S.A., CHEQUE: 1071, FECHA DE EMISION:14/03/2019</t>
  </si>
  <si>
    <t>00099021001 DEP.DE CHEQ.AJENOS,RET.DE CAM.,CONCEPTO: EJECUCION BOLETA DE GARANTIA BCP S.A. DENTRO DEL PROCESO DE CONTRATACION SEGURO MULTIRIESGO,DEP.: MINISTERIO DE COMUNICACION , PROCEDENCIA: BANCO UNION S.A., CHEQUE: 9863, FECHA DE EMISION:27/02/2019</t>
  </si>
  <si>
    <t>VENTA DE DIVISAS CON TRANSFERENCIA DE FONDOS A SOLICITUD DE MINISTERIO DE LA PRESIDENCIA SEGUN SOLICITUD 7475 REF: PAGO SALDO CONTRATO DE ADHESION DE COMPRAVENTA INTERNACIONAL N 018 035 306 2014 A NEURONIC SA POR ADQUISICION DE EQUIPAMIENTO PARA 30 CENTROS DE HABILITACION Y REHABILITACION SEGUN INFO LIB. 00099021001 TGN-RECURSOS ORDINARIOS (3987) POR DIFERENCIAL CAMBIARIO</t>
  </si>
  <si>
    <t>COBRO DE||COSTO UTILES DE ESCRITORIO POR LA ELABORACION DEL COMPROBANTE CONTABLE NRO. 0949509 DE LA FECHA DE LA LIB. N° 00099021001 TGN RECURSOS ORDINARIOS MONEDA NACIONAL COBRO COSTO UTILES DE ESCRITORIO</t>
  </si>
  <si>
    <t>||TRANSFERENCIA DE FONDOS SEGUN NOTA DEL MINISTERIO DE ECONOMIA Y FINANZAS PUBLICAS CITE: MEFP/VTCP/DGCP/UODP-317/2019 RECIBIDA EN LA FECHA (TRAM-TSO-1358) REF: PAGO POR VENCIMIENTO DE BONOS AFP CLAVE DE PIZARRA TGNU1K05 UFV 2.500.000,00AL T/C 2,29785 DE LA LIBRETA N° 00099021001 TGN RECURSOS ORDINARIOS MONEDA NACIONAL</t>
  </si>
  <si>
    <t>NÚMERO DE LIBRETA CUT: 99031009.00 OPERACIÓN T01 TRANSFERENCIA DE FONDOS A LA CUT - TESORO DIRECTO DE BANCO UNION S.A. A CUENTA UNICA DEL TESORO CON NUMERO DE SOLICITUD = 3592949 Y NUMERO CORRELATIVO = 91320020032019302 TRANSFERENCIA POR OPERACIONES DE VENTA BONOS BTX</t>
  </si>
  <si>
    <t>NUMERO DE LIBRETA CUT: 00099021001 OPERACIÓN E18 TRANSFERENCIA DEL SISTEMA FINANCIERO POR CUENTA DE TERCEROS A LA CUT devolucion de pagos CC no cobrados por afiliados Civiles y Militares correspondiente al periodo de noviembre y aguinaldo 2018</t>
  </si>
  <si>
    <t>'TRANSFERENCIA DE FONDOS||TRANSFERENCIA DE FONDOS S/G. NOTA CITE: MEFP/VTCP/DGCP/UODP-318/2019 DE LA FECHA, DEL MIN.DE ECONOMIA Y FINANZAS PUBLICAS(HRE-TSO-1359), PAGO BTS EXTRABURSATIL-VENCIMIENTO 21 DE MARZO DE 2019 D.S.N°1121 DE 11 DE ENERO DE 2012. DEBITO DE LA LIBRETA N° 00099021001 TGN-RECURSOS ORDINARIOS MN.</t>
  </si>
  <si>
    <t>'TRANSFERENCIA DE FONDOS||TRANSFERENCIA DE FONDOS S/G. NOTA CITE: MEFP/VTCP/DGCP/UODP-318/2019 DE LA FECHA, DEL MIN.DE ECONOMIA Y FINANZAS PUBLICAS(HRE-TSO-1359), PAGO BTS EXTRABURSATIL-VENCIMIENTO 21 DE MARZO DE 2019 D.S.N°1121 DE 11 DE ENERO DE 2012. DEBITO DE LA LIBRETA N° 00099021001, REPOSICION UTILES DE ESCRITORIO.</t>
  </si>
  <si>
    <t>'COBRO DE'||UTILES DE ESCRITORIO S/G. NOTA CITE: MEFP/VTCP/DGCP/UF-183/2019 DE LA FECHA, DEL MIN.DE ECONOMIA Y FINANZAS PUBLICAS.(HRE-TSO-1356), DEBITO AUTOMATICO A LA EMPRESA LACTEOSBOL EN FAVOR DEL FIDEICOMISO FINPRO. DEBITO DE LA LIBRETA 00599032001EBA-GEST.PRODUC.FRUTIC.Y DERIV.(COMPLEM.COMPROB.0949538 DE LA FECHA)</t>
  </si>
  <si>
    <t>||TRANSFERENCIA DE FONDOS S/G. NOTA CITE: MEFP/VTCP/DGCP/UF-183/2019 DE LA FECHA, DEL MIN.DE ECONOMIA Y FINANZAS PUBLICAS (HRE-TSO-2019-1356),DEBITO AUTOMATICO A LA EMPRESA LACTEOSBOL EN FAVOR DEL FIDEICOMISO FINPRO. DEBITO DE LA LIBRETA 00599032001 EBA-GESTION PRODUCTIVA FRUTICOLAS Y DERIVADOS.</t>
  </si>
  <si>
    <t>PAGO A BID PRÉSTAMO 2771/BL-BO VCTO. 20-03-2019 POR CUENTA DE TGN SG NOTA MEFP/VTPC/DGCP-316/2019 Y NTI. 011900 VALOR 20-03-2019 CAPITAL USD 1.300.000,00 INTERESES USD 1.201.847,94 LIBRETA N° 00099021001 "TGN RECURSOS ORDINARIOS" (3987)</t>
  </si>
  <si>
    <t>PAGO A BID PRÉSTAMO 2771/BL-BO VCTO. 20-03-2019 POR CUENTA DE TGN SEGUN NOTA MEFP/VTPC/DGCP-316/2019 , NTI. 011901 VALOR 20-03-2019 INTERESES USD 19.339,73 LIBRETA N° 00099021001 "TGN RECURSOS ORDINARIOS" (3987)</t>
  </si>
  <si>
    <t>PAGO A EXIMBANK COREA PRÉSTAMO EDCF NO. BOL-1 VCTO. 20-03-2019 POR CUENTA DE TGN SEGUN NOTA MEFP/VTPC/DGCP-316/2019 , NTI. 012002 VALOR 20-03-2019 CAPITAL KRW 593.825.000,00 INTERESES KRW 184.045.070,00 LIBRETA N° 00099021001 "TGN RECURSOS ORDINARIOS" (3987)</t>
  </si>
  <si>
    <t>00016011101 DEPOSITO DE EFECTIVO, DEPOSITANTE: JUAN MAMANI MENDOZA, CONCEPTO: DEVOLUCION DE SALDO POR CONCEPTO DE COMPRA DE MATERIAL PARA GUARDERIA UAS COBIJA, CUENTA DE DEPOSITO: CUENTA UNICA DEL TESORO</t>
  </si>
  <si>
    <t>00099021001 DEPOSITO DE EFECTIVO, DEPOSITANTE: MARIO RAUL SANDOVAL NAVA, CONCEPTO: REVERSION DE FONDOS NO EJECUTADOS, CUENTA DE DEPOSITO: CUENTA UNICA DEL TESORO</t>
  </si>
  <si>
    <t>00099021001 DEPOSITO DE EFECTIVO, DEPOSITANTE: MARTIN VASQUEZ VALDIVIA, CONCEPTO: DEVOLUCION DE PAGOS, CUENTA DE DEPOSITO: CUENTA UNICA DEL TESORO</t>
  </si>
  <si>
    <t>00099021001 DEPOSITO DE EFECTIVO, DEPOSITANTE: MARIA LUISA INES COLODRO BORDA, CONCEPTO: DEVOLUCION COBRO INDEBIDO NUEVAS NUPCIAS, CUENTA DE DEPOSITO: CUENTA UNICA DEL TESORO</t>
  </si>
  <si>
    <t>00099021001 DEPOSITO DE EFECTIVO, DEPOSITANTE: ELIANA MERCIER HERRERA, CONCEPTO: DEVOLUCION DE AGUINALDO 2018, CUENTA DE DEPOSITO: CUENTA UNICA DEL TESORO</t>
  </si>
  <si>
    <t>00099021001 DEPOSITO DE EFECTIVO, DEPOSITANTE: HUIZA LAURA LUIS ALFREDO, CONCEPTO: DEVOLUCION DE AGUINALDO 2018, CUENTA DE DEPOSITO: CUENTA UNICA DEL TESORO</t>
  </si>
  <si>
    <t>00078014205 DEPOSITO DE EFECTIVO, DEPOSITANTE: LILIANA ALEXANDRA VARGAS BUSTILLOS, CONCEPTO: DEPÓSITO DE SALDOS NO EJECUTADOS DE FONDOS EN AVANCE, CUENTA DE DEPOSITO: CUENTA UNICA DEL TESORO</t>
  </si>
  <si>
    <t>00078014205 DEPOSITO DE EFECTIVO, DEPOSITANTE: EDITH CONDORI CONDORI, CONCEPTO: DEVOLUCION DE SALDOS NO EJECUTADOS DE FONDOS EN AVANCE, CUENTA DE DEPOSITO: CUENTA UNICA DEL TESORO</t>
  </si>
  <si>
    <t>00099021001 DEPOSITO DE EFECTIVO, DEPOSITANTE: PATRICIA MARCELA JAVIER SEJAS, CONCEPTO: DEVOLUCION DE BONO FRONTERA, CUENTA DE DEPOSITO: CUENTA UNICA DEL TESORO</t>
  </si>
  <si>
    <t>00099021001 DEPOSITO DE EFECTIVO, DEPOSITANTE: ANASTACIO VILLANUEVA HUANACO, CONCEPTO: DEVOLUCION POR DOBLE PERCEPCION, CUENTA DE DEPOSITO: CUENTA UNICA DEL TESORO</t>
  </si>
  <si>
    <t>00099021001 DEPOSITO DE EFECTIVO, DEPOSITANTE: EJERCITO DE BOLIVIA, CONCEPTO: REVERSION REGULARIZACION EPSAS CONSUMO AGUA JUNIO/18, CUENTA DE DEPOSITO: CUENTA UNICA DEL TESORO</t>
  </si>
  <si>
    <t>00526012001 DEPOSITO DE EFECTIVO, DEPOSITANTE: JUAN SEBASTIAN QUISPE VELARDE, CONCEPTO: DEVOLUCION DE FONDOS EN AVANCE, CUENTA DE DEPOSITO: CUENTA UNICA DEL TESORO</t>
  </si>
  <si>
    <t>00592012001 DEPOSITO DE EFECTIVO, DEPOSITANTE: ELIAS VAIDAURRE CRUZ, CONCEPTO: PAGO SALDO ANEXO I GESTION 2015 SEGUN INFORME CITE: GE-JTE-RSO-002-INF/19, CUENTA DE DEPOSITO: CUENTA UNICA DEL TESORO</t>
  </si>
  <si>
    <t>00592012001 DEPOSITO DE EFECTIVO, DEPOSITANTE: MIN. RELACIONES EXTERIORES - NAC, CONCEPTO: ENTIDAD EMISIVO - MINISTERIO DE RELACIONES EXTERIORES-NAC PAGO ND 239058 GESTION 2018, CUENTA DE DEPOSITO: CUENTA UNICA DEL TESORO</t>
  </si>
  <si>
    <t>00592012001 DEPOSITO DE EFECTIVO, DEPOSITANTE: MDRYT, CONCEPTO: ENTIDAD EMISIVO - MINISTERIO DE DESARROLLO RURAL Y TIERRAS - PAGO ND 238147 GESTION 2019, CUENTA DE DEPOSITO: CUENTA UNICA DEL TESORO</t>
  </si>
  <si>
    <t>00592012001 DEPOSITO DE EFECTIVO, DEPOSITANTE: MARIA RENEE CIVERA VARGAS, CONCEPTO: CTA MARA RENEE CIVERA VARGAS PAGO ND 227808 GESTION 2018, CUENTA DE DEPOSITO: CUENTA UNICA DEL TESORO</t>
  </si>
  <si>
    <t>00592012001 DEPOSITO DE EFECTIVO, DEPOSITANTE: MARIA RENEE CIVERA VARGAS, CONCEPTO: CTA MARIA RENEE CIVERA VARGAS PAGO ND 107982 Y 107998 GESTION 2017, CUENTA DE DEPOSITO: CUENTA UNICA DEL TESORO</t>
  </si>
  <si>
    <t>00592012001 DEPOSITO DE EFECTIVO, DEPOSITANTE: JOSE LUIS MAMANI ESPEJO, CONCEPTO: VENTA EMISIVO PARTICULARES DEL 13 AL 18 DE MARZO DE 2019, CUENTA DE DEPOSITO: CUENTA UNICA DEL TESORO</t>
  </si>
  <si>
    <t>00291012006 DEP.DE CHEQ.AJENOS,RET.DE CAM.,CONCEPTO: ABC - CNC - USO DE DERECHO DE VIA,DEP.: NUEVATEL PCS DE BOLIVIA S.A. , PROCEDENCIA: BANCO BISA S.A., CHEQUE: 40080, FECHA DE EMISION:15/03/2019</t>
  </si>
  <si>
    <t>00099021001 DEP.DE CHEQ.AJENOS,RET.DE CAM.,CONCEPTO: DEVOLUCION PRESTAMO MES DE FEBRERO 2019 GUILLERMO ARAMAYO HERRERA,DEP.: SENASIR , PROCEDENCIA: BANCO UNION S.A., CHEQUE: 8328, FECHA DE EMISION:18/03/2019</t>
  </si>
  <si>
    <t>TRANSFERENCIA RECIBIDA DEL EXTERIOR SEGÚN MENSAJES SWIFT Nos. 3492-3487 (REM.EXT.) DE FECHA 21-03-2019 POR DESEMBOLSO DE CAF PRÉSTAMO CFA009757 MI RIEGO II LIBRETA N° 00287102001 FPS-RECURSOS PROPIOS REF.: UTILES DE ESCRITORIO</t>
  </si>
  <si>
    <t>NUMERO DE LIBRETA CUT: 00081014202 OPERACIÓN E18 TRANSFERENCIA DEL SISTEMA FINANCIERO POR CUENTA DE TERCEROS A LA CUT TRANSFERENCIA DEVOLUCION DE SALDO NO EJECUTADO, INTERESES Y MULTAS GENERADAS SOLICITUD ENTEL SA</t>
  </si>
  <si>
    <t>De: 00099021001 Transferencia de recursos BI-MONETARIA conforme Art. 53 de RM 153 de 06/04/2016, a requerimiento del Órgano Judicial CITE: UNID./NAL./FINANZAS/DAF-OJ N°189/2019, por concepto de RESTITUCIÓN DE CERTIFICADO DE DEPÓSITO JUDICIAL N° 483148(H.R. 6-8036-R)</t>
  </si>
  <si>
    <t>De: 00099021001 Transferencia de recursos BI-MONETARIA conforme Art. 53 de RM 153 de 06/04/2016, a requerimiento del Órgano Judicial CITE: UNID./NAL./FINANZAS/DAF-OJ N°189/2019, por concepto de RESTITUCIÓN DE CERTIFICADO DE DEPÓSITO JUDICIAL N° 484142 (H.R. 6-8036-R)</t>
  </si>
  <si>
    <t>NUMERO DE LIBRETA CUT: 00099021001 OPERACIÓN E75 TRANSFERENCIA DE LA CUENTA FISCAL BUN A LA CUT EN MN TRANSF.FDOS.A SOLICITUD DEL G.A.M.SUCRE SG.NOTA DIR.FINANCIERA CITE 052/2019 A CTA.3987 CUT LBRTA.00099021001</t>
  </si>
  <si>
    <t>REGULARIZACION DE TRANSFERENCIA DEL EXTERIOR SEGUN SWIFT NO.3166 DE FECHA 21/03/2019 ORDENANTE: CONSULADO GENERAL DE BOLIVIA EN MILAN - ITALIA REF:DEVOLUCION SALDOS GASTOS DE FUNCIONAMIENTO GESTION 2018 LIB. 00099021001 TGN-RECURSOS ORDINARIOS (3987)</t>
  </si>
  <si>
    <t>NÚMERO DE LIBRETA CUT: 99031009.00 OPERACIÓN T01 TRANSFERENCIA DE FONDOS A LA CUT - TESORO DIRECTO DE BANCO UNION S.A. A CUENTA UNICA DEL TESORO CON NUMERO DE SOLICITUD = 3596301 Y NUMERO CORRELATIVO = 91320021032019346 TRANSFERENCIA POR OPERACIONES DE VENTA BONOS BTX</t>
  </si>
  <si>
    <t>||TRANSFERENCIA DE FONDOS PARA LA "EMPRESA EBA PARA LACTEOSBOL - IMPLEMENTACIÓN DE UNA PLANTA PROCESADORA DE LÁCTEOS EN EL TROPICO DE COCHABAMBA (6° DESEMBOLSO); ABONO EN LA CUT LIBRETA N° 00599039201 S/G NOTA CITE: BDP/GOP/CART/1316/2019 DE 19/03/19 LIBRETA 00599039201-EBA "IMPLEMENTACIÓN DE UNA PLANTA PROCESADORA DE LÁCTEOS EN EL DEPTO.COCHABAMBA"</t>
  </si>
  <si>
    <t>||TRANSFERENCIA DE FONDOS S/G. FORMULARIO CITE: BUN/CF130/19 DE LA FECHA.(HRE-TSO-1371), DEVOLUCION DEL SALDO NO EJECUTADO EN LA GESTION 2018 PROYECTO ESTRATEGIA DE REPOBLAMIENTO FORESTAL EN MICROCUENCAS SAYUBA.MAIGE Y MOA-GAM SAN BUENAVENTURA. A SOLICITUD GOB.AUT.MCPAL.SAN BUENAVENTURA, LIBRETA 00099021001 RECURSOS ORDINARIOS; BUN.</t>
  </si>
  <si>
    <t>PAGO A EXIMBANK CHINA POPUL PRÉSTAMO GCL 2009 (43) 294 VCTO. 21-03-2019 POR CUENTA DE TGN SEGUN NOTA MEFP/VTCP/DGCP/UODP-316/2019, NTI. 011910 VALOR 21-03-2019 CAPITAL RMY 9.043.802,00 INTERESES RMY 2.273.511,54 LIBRETA N° 00099021001 "TGN RECURSOS ORDINARIOS" (3987)</t>
  </si>
  <si>
    <t>PAGO A EXIMBANK CHINA POPUL PRÉSTAMO GCL 2016 (29) 599 VCTO. 21-03-2019 POR CUENTA DE TGN SEGUN NOTA MEFP/VTCP/DGCP/UODP-316/2019, NTI. 011914 VALOR 21-03-2019 INTERESES RMY 3.167.500,00 COMISIONES RMY 87.986,11 LIBRETA N° 00099021001 "TGN RECURSOS ORDINARIOS" (3987)</t>
  </si>
  <si>
    <t>PAGO A EXIMBANK CHINA POPUL PRÉSTAMO GCL 2011 (41) 391 VCTO. 21-03-2019 POR CUENTA DE TGN SEGUN NOTA MEFP/VTCP/DGCP/UODP-316/2019 , NTI. 011913 VALOR 21-03-2019 CAPITAL RMY 23.110.550,10 INTERESES RMY 6.506.903,77 LIBRETA N° 00099021001 "TGN RECURSOS ORDINARIOS" (3987)</t>
  </si>
  <si>
    <t>PAGO A EXIMBANK CHINA POPUL PRÉSTAMO GCL 2017 (02) 607 VCTO. 21-03-2019 POR CUENTA DE TGN SEGUN NOTA MEFP/VTCP/DGCP/UODP-316/2019, NTI. 011915 VALOR 21-03-2019 INTERESES RMY 565.833,33 COMISIONES RMY 475.902,78 LIBRETA N° 00099021001 "TGN RECURSOS ORDINARIOS" (3987)</t>
  </si>
  <si>
    <t>'TRANSFERENCIA DE FONDOS||S/G. NOTA CITE: MEFP/VTCP/DGCP/UODP-325/2019 DE LA FECHA, DEL MIN.DE ECONOMIA Y FINANZAS PUBLICAS(HRE-TSO-1367), PAGO BTS EXTRABURSATIL-VENCIMIENTO 22 DE MARZO DE 2019 D.S.N°1121 DE 11 DE ENERO DE 2012. DEBITO DE LA LIBRETA N° 00099021001 TGN-RECURSOS ORDINARIOS MN.</t>
  </si>
  <si>
    <t>'TRANSFERENCIA DE FONDOS||S/G. NOTA CITE: MEFP/VTCP/DGCP/UODP-325/2019 DE LA FECHA, DEL MIN.DE ECONOMIA Y FINANZAS PUBLICAS(HRE-TSO-1367), PAGO BTS EXTRABURSATIL-VENCIMIENTO 22 DE MARZO DE 2019 D.S.N°1121 DE 11 DE ENERO DE 2012. DEBITO DE LA LIBRETA N° 00099021001, REPOSICION UTILES DE ESCRITORIO.</t>
  </si>
  <si>
    <t>'TRANSFERENCIA DE FONDOS S/G CITE Nº' MEFP/VTCP/DGPOT/UPCF||TGN/TR.N°868/2019 DE LA FECHA, DEL MIN.DE ECO. Y FINANC.PUB.(HRE-TSO-1373),POR DOBLE ABONO REALIZADO POR INSTRUCCION DE BBVA PREVISION AFP, POR CONCEPTO DE DEVOLUCION DE PAGO CC NO COBRADOS POR AFILIADOS CIVILES Y MILITARES. DEBITO DE LA LIBRETA N°00099021001 TGN-RECURSOS ORDINARIOS(CORRESPONDIENTE AL PERIODO SEPTIEMBRE/18)</t>
  </si>
  <si>
    <t>||COMPLEMENTO A NUESTRO COMPROBANTE G 0993630 DE LA FECHA POR PAGO AL EXIMBANK CHINA, PTMO. GCL 2004 (08) 118, POR CUENTA DE YPFB, COBRO DE COMISIONES DEL BANQUERO USD 10.- LIBRETA N°00513012002 LBP-YPFB-VENTA GAS NAT.UNRC LP CP (2011349951300)</t>
  </si>
  <si>
    <t>||COMPLEMENTO A NUESTRO COMPROBANTE G 0993632 DE LA FECHA POR PAGO AL EXIMBANK CHINA, PTMO. GCL 2011 (17) 367, POR CUENTA DE YPFB, COBRO DE COMISIONES DEL BANQUERO USD 10.- LIBRETA N°00513012007 YPFB-RECURSOS NACIONALIZACION</t>
  </si>
  <si>
    <t>PAGO A EXIMBANK CHINA POPUL PRÉSTAMO GCL 2004 (08) 118 VCTO. 21-03-2019 POR CUENTA DE YPFB , NTI. 011907 VALOR 21-03-2019 CAPITAL RMY 6.620.579,87 INTERESES RMY 932.030,53 CTA. 00513012002 LBP-YPFB-VENTA GAS NAT.UNRC LP CP (2011349951300)</t>
  </si>
  <si>
    <t>PAGO A EXIMBANK CHINA POPUL PRÉSTAMO GCL 2004 (08) 118 VCTO. 21-03-2019 POR CUENTA DE YPFB , NTI. 011907 VALOR 21-03-2019 CAPITAL RMY 6.620.579,87 INTERESES RMY 932.030,53 CTA. 00513012002 LBP-YPFB-VENTA GAS NAT.UNRC LP CP (2011349951300) REF.: COMISIONES BANCARIAS</t>
  </si>
  <si>
    <t>PAGO A EXIMBANK CHINA POPUL PRÉSTAMO GCL 2011 (17) 367 VCTO. 21-03-2019 POR CUENTA DE YPFB , NTI. 011912 VALOR 21-03-2019 CAPITAL RMY 12.447.146,49 INTERESES RMY 3.379.400,27 CTA. 00513012007 YPFB-RECURSOS NACIONALIZACION</t>
  </si>
  <si>
    <t>PAGO A CAF PRÉSTAMO CFA004274 VCTO. 21-03-2019 POR CUENTA DE TGN NOTA MEFP/VTPC/DGCP-316/2019 , NTI. 011952 VALOR 21-03-2019 CAPITAL USD 750.000,00 INTERESES USD 194.009,38 LIBRETA N° 00099021001 "TGN RECURSOS ORDINARIOS" (3987)</t>
  </si>
  <si>
    <t>PAGO A CAF PRÉSTAMO CFA008340 VCTO. 21-03-2019 POR CUENTA DE TGN NOTA MEFP/VTPC/DGCP-316/2019 , NTI. 011953 VALOR 21-03-2019 CAPITAL USD 1.873.662,70 INTERESES USD 749.233,10 COMISIONES USD 61.478,27 LIBRETA N° 00099021001 "TGN RECURSOS ORDINARIOS" (3987)</t>
  </si>
  <si>
    <t>PAGO A CAF PRÉSTAMO CFA004295 VCTO. 21-03-2019 POR CUENTA DE TGN NOTA MEFP/VTPC/DGCP-316/2019 , NTI. 011955 VALOR 21-03-2019 CAPITAL USD 2.532.249,49 INTERESES USD 655.040,19 LIBRETA N° 00099021001 "TGN RECURSOS ORDINARIOS" (3987)</t>
  </si>
  <si>
    <t>PAGO A BID PRÉSTAMO 2719/BL-BO VCTO. 21-03-2019 POR CUENTA DE TGN NOTA MEFP/VTPC/DGCP-316/2019 , NTI. 011902 VALOR 21-03-2019 INTERESES USD 4.796,00 LIBRETA N° 00099021001 "TGN RECURSOS ORDINARIOS" (3987)</t>
  </si>
  <si>
    <t>PAGO A BID PRÉSTAMO 2719/BL-BO VCTO. 21-03-2019 POR CUENTA DE TGN NOTA MEFP/VTPC/DGCP-316/2019, NTI. 011911 VALOR 21-03-2019 CAPITAL USD 322.383,23 INTERESES USD 270.639,66 LIBRETA N° 00099021001 "TGN RECURSOS ORDINARIOS" (3987)</t>
  </si>
  <si>
    <t>PAGO A BID PRÉSTAMO 2614/BL-BO VCTO. 21-03-2019 POR CUENTA DE TGN SEGÚN NOTA MEFP/VTCP/DGCP/UODP-327/2019, NTI. 011903 VALOR 21-03-2019 CAPITAL USD 1.054.468,08 INTERESES USD 434.805,55 COMISIONES USD 3.644,79 LIBRETA N° 00099021001 "TGN RECURSOS ORDINARIOS" (3987)</t>
  </si>
  <si>
    <t>PAGO A BID PRÉSTAMO 2614/BL-BO VCTO. 21-03-2019 POR CUENTA DE TGN MEFP/VTCP/DGCP/UODP-327/2019 , NTI. 011904 VALOR 21-03-2019 INTERESES USD 10.240,14 LIBRETA N° 00099021001 "TGN RECURSOS ORDINARIOS" (3987)</t>
  </si>
  <si>
    <t>PAGO A EXIMBANK CHINA POPUL PRÉSTAMO GCL 2004 (04) 114A VCTO. 21-03-2019 POR CUENTA DE TGN MEFP/VTCP/DGCP/UODP-316/2019 , NTI. 011906 VALOR 21-03-2019 CAPITAL RMY 1.910.703,24 INTERESES RMY 249.771,37 LIBRETA N° 00099021001 "TGN RECURSOS ORDINARIOS" (3987)</t>
  </si>
  <si>
    <t>PAGO A EXIMBANK CHINA POPUL PRÉSTAMO GCL 2007 (13) 184 VCTO. 21-03-2019 POR CUENTA DE TGN AEGUN NOTA MEFP/VTCP/DGCP/UODP-316/2019, NTI. 011909 VALOR 21-03-2019 CAPITAL RMY 12.168.507,60 INTERESES RMY 2.324.860,98 LIBRETA N° 00099021001 "TGN RECURSOS ORDINARIOS" (3987)</t>
  </si>
  <si>
    <t>00099021001 DEPOSITO DE EFECTIVO, DEPOSITANTE: MARIBEL LECOÑA ALAVI, CONCEPTO: COBRO INDEBIDO, CUENTA DE DEPOSITO: CUENTA UNICA DEL TESORO</t>
  </si>
  <si>
    <t>00099021001 DEPOSITO DE EFECTIVO, DEPOSITANTE: TORIBIO DAVID MARCA  ACEVEDO CI. 4062030 OR., CONCEPTO: DEVOLUCION BONO DE FRONTERA, CUENTA DE DEPOSITO: CUENTA UNICA DEL TESORO</t>
  </si>
  <si>
    <t>00099021001 DEPOSITO DE EFECTIVO, DEPOSITANTE: TORIBIO DAVID MARCA ACEVEDO  CI.  4062030  OR., CONCEPTO: DEVOLUCION BONO FRONTERA, CUENTA DE DEPOSITO: CUENTA UNICA DEL TESORO</t>
  </si>
  <si>
    <t>00513072001 DEPOSITO DE EFECTIVO, DEPOSITANTE: COPA INGENIERIA DE RICARDO J. PAMMO VELARDE, CONCEPTO: DEVOLUCION PAGO REFACCIONES EDIFICIO TORRE ESPRA, CUENTA DE DEPOSITO: CUENTA UNICA DEL TESORO</t>
  </si>
  <si>
    <t>00591012001 DEPOSITO DE EFECTIVO, DEPOSITANTE: YARCO VLADIMIR VILLAMOR ORIHUELA, CONCEPTO: CONSUMO DE ENERGIA, CUENTA DE DEPOSITO: CUENTA UNICA DEL TESORO</t>
  </si>
  <si>
    <t>00591012001 DEPOSITO DE EFECTIVO, DEPOSITANTE: SOFIA ROQUE CHOQUE, CONCEPTO: CONSUMO ENERGIA, CUENTA DE DEPOSITO: CUENTA UNICA DEL TESORO</t>
  </si>
  <si>
    <t>00526012001 DEPOSITO DE EFECTIVO, DEPOSITANTE: BOLIVIA TV -FREDDY ESPRELLA ROJAS, CONCEPTO: DEVOLUCION DE PASAJES, CUENTA DE DEPOSITO: CUENTA UNICA DEL TESORO</t>
  </si>
  <si>
    <t>00099021001 DEP.DE CHEQ.AJENOS,RET.DE CAM.,CONCEPTO: DEVOLUCION FONDOS NO COBRADOS A SENASIR,DEP.: SEGUROS PROVIDA S.A , PROCEDENCIA: BANCO NACIONAL DE BOLIVIA S.A., CHEQUE: 4350288, FECHA DE EMISION:20/03/2019</t>
  </si>
  <si>
    <t>00099021001 DEP.DE CHEQ.AJENOS,RET.DE CAM.,CONCEPTO: DEVOLUCION DE COTIZACION,DEP.: FUTURO DE BOLIVIA AFP , PROCEDENCIA: BANCO DE CREDITO DE BOLIVIA S.A., CHEQUE: 57705, FECHA DE EMISION:21/03/2019</t>
  </si>
  <si>
    <t>00099021001 DEP.DE CHEQ.AJENOS,RET.DE CAM.,CONCEPTO: MIYATA PAZ HUGO,DEP.: BANCO UNION S.A. , PROCEDENCIA: BANCO UNION S.A., CHEQUE: 160349, FECHA DE EMISION:22/03/2019</t>
  </si>
  <si>
    <t>00099024113 DEP.DE CHEQ.AJENOS,RET.DE CAM.,CONCEPTO: MULTA PROYECTO CONSTRUCCION MODULO UNIDAD EDUCATIVA SAN JOSE DEL CAVITU,DEP.: MINISTERIO DE LA PRESIDENCIA - UPRE , PROCEDENCIA: BANCO UNION S.A., CHEQUE: 906, FECHA DE EMISION:06/03/2019</t>
  </si>
  <si>
    <t>00099021001 DEPOSITO DE EFECTIVO, DEPOSITANTE: EDWEY YUCRA BALDIVIEZO, CONCEPTO: PREVENTIVO 132, CUENTA DE DEPOSITO: CUENTA UNICA DEL TESORO</t>
  </si>
  <si>
    <t>||TRANSFERENCIA FONDOS POR CUENTA DEL TGN. PARA PAGO DE VALORES "C" DE LA FECHA SEGUN MEFP/VTCP/DGCP/UODP-331/2019 DE F.22/03/2019 DEL MIN. DE ECONOMIA Y FIN- PUB. LIB:00099021001 "TGN-RECURSOS ORD. M/N. LIBRETA 00099021001 "TGN-RECURSOS ORDINARIOS - M/N."</t>
  </si>
  <si>
    <t>NÚMERO DE LIBRETA CUT: 99031009.00 OPERACIÓN T01 TRANSFERENCIA DE FONDOS A LA CUT - TESORO DIRECTO DE BANCO UNION S.A. A CUENTA UNICA DEL TESORO CON NUMERO DE SOLICITUD = 3600485 Y NUMERO CORRELATIVO = 91320022032019437 TRANSFERENCIA POR OPERACIONES DE VENTA BONOS BTX</t>
  </si>
  <si>
    <t>PAGO A BID PRÉSTAMO 2786/BL-BO VCTO. 22-03-2019 POR CUENTA DE TGN SEGUN NOTA MEFP/VTCP/DGCP/UODP-328/2019 , NTI. 012093 VALOR 22-03-2019 CAPITAL USD 1.667.513,22 INTERESES USD 1.391.750,47 COMISIONES USD 67.774,32 LIBRETA N° 00099021001 "TGN RECURSOS ORDINARIOS" (3987)</t>
  </si>
  <si>
    <t>PAGO A BID PRÉSTAMO 2786/BL-BO VCTO. 22-03-2019 POR CUENTA DE TGN SEGUN NOTA MEFP/VTCP/DGCP/UODP-328/2019 , NTI. 012092 VALOR 22-03-2019 INTERESES USD 21.777,52 LIBRETA N° 00099021001 "TGN RECURSOS ORDINARIOS" (3987)</t>
  </si>
  <si>
    <t>'TRANSFERENCIA DE FONDOS||S/G. NOTA CITE: MEFP/DTCP/DGCP/UODP-332/2019 DE LA FECHA, DEL MIN.DE ECONOMIA Y FINANZAS PUBLICAS(HRE-TSO-1383), PAGO BTS EXTRABURSATIL-VENCIMIENTO 23, 24 Y 25 DE MARZO DE 2019 D.S.N°1121 DE 11 DE ENERO DE 2012. DEBITO DE LA LIBRETA N° 00099021001 TGN-RECURSOS ORDINARIOS MN.</t>
  </si>
  <si>
    <t>'TRANSFERENCIA DE FONDOS||S/G. NOTA CITE: MEFP/DTCP/DGCP/UODP-332/2019 DE LA FECHA, DEL MIN.DE ECONOMIA Y FINANZAS PUBLICAS(HRE-TSO-1383), PAGO BTS EXTRABURSATIL-VENCIMIENTO 23, 24 Y 25 DE MARZO DE 2019 D.S.N°1121 DE 11 DE ENERO DE 2012. DEBITO DE LA LIBRETA N° 00099021001, REPOSICION UTILES DE ESCRITORIO.</t>
  </si>
  <si>
    <t>NUMERO DE LIBRETA CUT: 00099021001 OPERACIÓN E75 TRANSFERENCIA DE LA CUENTA FISCAL BUN A LA CUT EN MN TRANSF.DE FDOS.SG.SOL. DEL G.A.M. DE POROMA SG. NOTA CITE OF.G.A.M.P.0148/2018 A LA CTA. CUT 3987 LIBRETA 00099021001</t>
  </si>
  <si>
    <t>||TRANSFERENCIA DE FONDOS SG. NOTA DEL MINISTERIO DE ECONOMIA Y FINANZAS PUBLICAS CITE: MEFP/VTCP/DGPOT/UPCFTGN/N° 878/2019 RECIBIDA EN LA FECHA (TRAM-TSO-1389) REF:TRANSF.DE RECURSOS,LOS COSTOS UTILES DE ESCRITORIO SON CANCELADOS EN EFECTIVO ABONO EN LA LIBRETA N° 00086018051 MMAYA-BS FORT.INST.APOYO EXPERTICIA ASISTENCIA TECNICA MAYA</t>
  </si>
  <si>
    <t>00099021001 DEPOSITO DE EFECTIVO, DEPOSITANTE: SERVICIO GEODESICO DE MAPAS, CONCEPTO: REVERSION POR REMBOLSO DE INCAPACIDAD TEMPORAL CNS, SEGUN NOTA MEFP/VTCP/DGPOT/UAIS N° 7517/2018, CUENTA DE DEPOSITO: CUENTA UNICA DEL TESORO</t>
  </si>
  <si>
    <t>00099021001 DEPOSITO DE EFECTIVO, DEPOSITANTE: EDMAR REYNALDO RAMIREZ TINTAYA, CONCEPTO: DEVOLUCION EXAMEN PREOCUPACIONAL GESTION 2018, CUENTA DE DEPOSITO: CUENTA UNICA DEL TESORO</t>
  </si>
  <si>
    <t>00099021001 DEPOSITO DE EFECTIVO, DEPOSITANTE: TORIBIO  BLANCO SALAZAR, CONCEPTO: DEVOLUCION DE RETROACTIVO, CUENTA DE DEPOSITO: CUENTA UNICA DEL TESORO</t>
  </si>
  <si>
    <t>00099021001 DEPOSITO DE EFECTIVO, DEPOSITANTE: JAVIER ESPINOZA HERBAS, CONCEPTO: DEVOLUCION DE VIATICOS, CUENTA DE DEPOSITO: CUENTA UNICA DEL TESORO</t>
  </si>
  <si>
    <t>00099021001 DEPOSITO DE EFECTIVO, DEPOSITANTE: JORGE JESUS JULIO GONZALES BOHORQUEZ, CONCEPTO: DEVOLUCION DEUDA A SENASIR, CUENTA DE DEPOSITO: CUENTA UNICA DEL TESORO</t>
  </si>
  <si>
    <t>00099021001 DEPOSITO DE EFECTIVO, DEPOSITANTE: GCAE-I GRAL SANTIAGO, CONCEPTO: REVERSION CONSUMO DE AGUA MES DE ENERO DEL 2019, CUENTA DE DEPOSITO: CUENTA UNICA DEL TESORO</t>
  </si>
  <si>
    <t>00099021001 DEPOSITO DE EFECTIVO, DEPOSITANTE: SANDRO GUTIERREZ CLAROS - MIN.DE DEPORTES, CONCEPTO: DEVOLUCION SALDOS NO EJECUTADOS JUEGOS ESTUDIANTILES PLURINACIONALES 2017, CUENTA DE DEPOSITO: CUENTA UNICA DEL TESORO</t>
  </si>
  <si>
    <t>00099021001 DEPOSITO DE EFECTIVO, DEPOSITANTE: YAFAR YAMIR RODRIGUEZ RAMIREZ, CONCEPTO: DEVOLUCION EXCEDENTE PAGO DE VIATICOS DOS DIAS Y MEDIO REVERSION AL COMPROBANTE 323, CUENTA DE DEPOSITO: CUENTA UNICA DEL TESORO</t>
  </si>
  <si>
    <t>00016011101 DEPOSITO DE EFECTIVO, DEPOSITANTE: FREDY ELOY MAMANI DURAN, CONCEPTO: DEVOLUCION POR CONCEPTO DE PASAJES Y VIATICOS, CUENTA DE DEPOSITO: CUENTA UNICA DEL TESORO</t>
  </si>
  <si>
    <t>00291012009 DEP.DE CHEQ.AJENOS,RET.DE CAM.,CONCEPTO: EJECUCION DE GARANTIA GERENCIA REGIONAL ORURO,DEP.: ABC - OFICINA CENTRAL , PROCEDENCIA: BANCO UNION S.A., CHEQUE: 5441, FECHA DE EMISION:12/03/2019</t>
  </si>
  <si>
    <t>||TRANSFERENCIA DE FONDOS SEGUN NOTA DEL MINISTERIO DE ECONOMIA Y FINANZAS PUBLICAS CITE: MEFP/VTCP/DGCP/UODP-336/2019 RECIBIDA EN LA FECHA (TRAM-TSO-1393) REF: PAGO POR VENCIMIENTO DE BONOS AFP CLAVE DE PIZARRA TGNU1K06 POR UFV 2.500.000,00AL T/C POR UFV 2.29815 DE LA LIBRETA N° 00099021001 TGN RECURSOS ORDINARIOS MONEDA NACIONAL</t>
  </si>
  <si>
    <t>COBRO DE||COSTO UTILES DE ESCRITORIO POR LA ELABORACION DEL COMPROBANTE CONTABLE NRO. 0949785 DE LA FECHA DE LA LIB. N° 00099021001 TGN RECURSOS ORDINARIOS MONEDA NACIONAL COBRO COSTO UTILES DE ESCRITORIO</t>
  </si>
  <si>
    <t>PAGO A BID PRÉSTAMO 1116-SF-BO VCTO. 25-03-2019 POR CUENTA DE GOB.AUT.DEPT.TARIJA SEGÚN NOTA COD.LIQ.011928 DE FECHA 19-03-2019, VALOR 25-03-2019 CAPITAL USD 7.531,84 INTERESES USD 3.660,26 LIBRETA NRO.00099021001 TGN-RECURSOS ORDINARIOS - 3987 - ALIVIO MDRI</t>
  </si>
  <si>
    <t>NÚMERO DE LIBRETA CUT: 99031009.00 OPERACIÓN T01 TRANSFERENCIA DE FONDOS A LA CUT - TESORO DIRECTO DE BANCO UNION S.A. A CUENTA UNICA DEL TESORO CON NUMERO DE SOLICITUD = 3605368 Y NUMERO CORRELATIVO = 91320025032019512 TRANSFERENCIA POR OPERACIONES DE VENTA BONOS BTX</t>
  </si>
  <si>
    <t>||TRANSFERENCIA DE FONDOS S/G. FORMULARIO CITE BUN/CF135/2019 DE LA FECHA.(HRE-TSO-1396). A SOLIC.GOB.AUT.MCPAL.ACHACACHI, LIBRETA N°00086018007 MMAA-PAR-BS PROYECTOS PLAN NAL.CUENCAS;BUN.</t>
  </si>
  <si>
    <t>||AMPLIACIÓN DE VALIDEZ 0,15% S/USD68.700,15 POR 32 DÍAS, REEMB. GASTOS DE COMUNICACIÓN BS220.- Y EMISIÓN DE CBTE. CONTABLE BS50.- S/G NOTA DGAF. STRIA. GRAL. N°098/19 REF.:I-2018-03 P/C ARMADA BOLIVIANA, ZODIAC MILPRO INTERNATIONAL LIB. 0020051101 MIN DEF-ARMADA BOLIVIANA VARIOS REF.: COMISIÓN AMPLIACIÓN VALIDEZ I-2018-03</t>
  </si>
  <si>
    <t>'TRANSFERENCIA DE FONDOS||S/G. NOTA CITE: MEFP/VTCP/DGCP/UODP-337/2019 DE LA FECHA, DEL MIN.DE ECONOMIA Y FINANZAS PUBLICAS(HRE-TSO-1394), PAGO BTS EXTRABURSATIL-VENCIMIENTO 26 DE MARZO DE 2019 D.S.N°1121 DE 11 DE ENERO DE 2012. DEBITO DE LA LIBRETA N° 00099021001 TGN-RECURSOS ORDINARIOS MN.</t>
  </si>
  <si>
    <t>'TRANSFERENCIA DE FONDOS||S/G. NOTA CITE: MEFP/VTCP/DGCP/UODP-337/2019 DE LA FECHA, DEL MIN.DE ECONOMIA Y FINANZAS PUBLICAS(HRE-TSO-1394), PAGO BTS EXTRABURSATIL-VENCIMIENTO 26 DE MARZO DE 2019 D.S.N°1121 DE 11 DE ENERO DE 2012. DEBITO DE LA LIBRETA N° 00099021001, REPOSICION UTILES DE ESCRITORIO.</t>
  </si>
  <si>
    <t>||COBRO UTILES DE ESCRITORIO POR REGULARIZACIÓN DE NUESTRO CPBTE S 0949291 DEL 15/03/2019 POR COBRO DE COMISIONES EFECTUADO POR EL MUFG BANK LTD. POR EL DESEMBOLSO DEL PTMO. JICA BV-P5, SEGUN NOTA MEFP/VTCP/DGCP/UODP-355/2019 DEL 25/03/2019 LIB. N° 00099021001 TGN RECURSOS ORDINARIOS (3987)</t>
  </si>
  <si>
    <t>PAGO PRÉSTAMO BID 815-SF-BO VCTO. 23-03-2019 POR CUENTA DE TGN SEGUN NOTA MEFP/VTCP/DGCP/UODP-328/2019, NTI. 011986 VALOR 25-03-2019 CAPITAL USD 52.524,13 INTERESES USD 9.979,59 LIBRETA N° 00099021001 "TGN RECURSOS ORDINARIOS" (3987)</t>
  </si>
  <si>
    <t>PAGO PRÉSTAMO BID 733-SF-BO VCTO. 24-03-2019 POR CUENTA DE TGN SEGUN NOTA MEFP/VTCP/DGCP/UODP-328/2019 , NTI. 011990 VALOR 25-03-2019 CAPITAL USD 21.666,67 INTERESES USD 2.383,33 LIBRETA N° 00099021001 "TGN RECURSOS ORDINARIOS" (3987)</t>
  </si>
  <si>
    <t>PAGO A BID PRÉSTAMO 964/SF-BO VCTO. 23-03-2019 POR CUENTA DE TGN SEGUN NOTA MEFP/VTCP/DGCP/UODP-328/2019 , NTI. 011989 VALOR 25-03-2019 CAPITAL USD 14.659,52 INTERESES USD 5.088,66 LIBRETA N° 00099021001 "TGN RECURSOS ORDINARIOS" (3987)</t>
  </si>
  <si>
    <t>PAGO A CAF PRÉSTAMO CFA007725 VCTO. 25-03-2019 POR CUENTA DE TGN SEGUN NOTA MEFP/VTCP/DGCP/UODP-328/2019 , NTI. 011998 VALOR 25-03-2019 CAPITAL USD 1.150.162,59 INTERESES USD 393.907,70 LIBRETA N° 00099021001 "TGN RECURSOS ORDINARIOS" (3987)</t>
  </si>
  <si>
    <t>VENTA DE DIVISAS CON TRANSFERENCIA DE FONDOS A SOLICITUD DE YACIMIENTOS PETROLIFEROS FISCALES BOLIVIANOS SEGUN SOLICITUD 7523 REF: PAGO A LA UNION EUROPEA INTERNACIONAL DEL GAS POR CONCEPTO DE MEMBRESIA IGU GESTION 2017 SEGUN INVOICE 17010 EQUIVALENTES 13.558,86 USD LIB. 00513012003 LBP-YPFB (2011349681373) POR DIFERENCIAL CAMBIARIO</t>
  </si>
  <si>
    <t>00099021001 DEPOSITO DE EFECTIVO, DEPOSITANTE: GIL JOSUE BOBARIN VILLAVICENCIO - JUBILADO, CONCEPTO: DEVOLUCION POR DOBLE PERCEPCION, CUENTA DE DEPOSITO: CUENTA UNICA DEL TESORO</t>
  </si>
  <si>
    <t>00086018043 DEPOSITO DE EFECTIVO, DEPOSITANTE: ANDREA MONTAÑO RIVERA, CONCEPTO: DEVOLUCION, CUENTA DE DEPOSITO: CUENTA UNICA DEL TESORO</t>
  </si>
  <si>
    <t>00099021001 DEPOSITO DE EFECTIVO, DEPOSITANTE: ANDREA MONTAÑO RIVERA, CONCEPTO: DEVOLUCION, CUENTA DE DEPOSITO: CUENTA UNICA DEL TESORO</t>
  </si>
  <si>
    <t>00099021001 DEPOSITO DE EFECTIVO, DEPOSITANTE: JORGE ARMANDO SALVATIERRA MURAÑA, CONCEPTO: DEVOLUCION DE VIATICOS, CUENTA DE DEPOSITO: CUENTA UNICA DEL TESORO</t>
  </si>
  <si>
    <t>00099021001 DEPOSITO DE EFECTIVO, DEPOSITANTE: JORGE MANRIQUE ARDUZ, CONCEPTO: DEVOLUCION DE INGRESOS ASIGNADOS, CUENTA DE DEPOSITO: CUENTA UNICA DEL TESORO</t>
  </si>
  <si>
    <t>00660072001 DEPOSITO DE EFECTIVO, DEPOSITANTE: JHONNY CRISTIAN URIMO AYALA, CONCEPTO: CIERRE DE CUENTAS POR COBRAR DEL SEÑOR URIMO AYALA JHONNY CRISTIAN - GESTIONES ANTERIORES, CUENTA DE DEPOSITO: CUENTA UNICA DEL TESORO</t>
  </si>
  <si>
    <t>00099021001 DEPOSITO DE EFECTIVO, DEPOSITANTE: WILFREDO ALEJO CALLE, CONCEPTO: REVERSION POR SALDOS NO EJECUTADOS, CUENTA DE DEPOSITO: CUENTA UNICA DEL TESORO</t>
  </si>
  <si>
    <t>00052047001 DEPOSITO DE EFECTIVO, DEPOSITANTE: JUAN MIGUEL ARROYO DAVILA, CONCEPTO: RECUPERACION DE MULTAS POR SERVICIO DE CONSULTORIA, CUENTA DE DEPOSITO: CUENTA UNICA DEL TESORO</t>
  </si>
  <si>
    <t>00099021001 DEPOSITO DE EFECTIVO, DEPOSITANTE: PASTORA IRIARTE VELASCO, CONCEPTO: DEVOLUCION HABER MES ENERO, CUENTA DE DEPOSITO: CUENTA UNICA DEL TESORO</t>
  </si>
  <si>
    <t>00099021001 DEP.DE CHEQ.AJENOS,RET.DE CAM.,CONCEPTO: SANCA HERBAS RUBEN,DEP.: BANCO UNION  SA , PROCEDENCIA: BANCO UNION S.A., CHEQUE: 160351, FECHA DE EMISION:26/03/2019</t>
  </si>
  <si>
    <t>00041014101 DEP.DE CHEQ.AJENOS,RET.DE CAM.,CONCEPTO: DEPÓSITO POR CONVENIO INTERGUBERNAMENTAL SUSCRITO ENTRE EL MINIST. DE DESARROLLO Y EL GAM LLICA,DEP.: GOBIERNO AUTONOMO MUNICIPAL DE LLICA</t>
  </si>
  <si>
    <t>NÚMERO DE LIBRETA CUT: 99031009.00 OPERACIÓN T01 TRANSFERENCIA DE FONDOS A LA CUT - TESORO DIRECTO DE BANCO UNION S.A. A CUENTA UNICA DEL TESORO CON NUMERO DE SOLICITUD = 3608218 Y NUMERO CORRELATIVO = 91320026032019557 TRANSFERENCIA POR OPERACIONES DE VENTA BONOS BTX</t>
  </si>
  <si>
    <t>TRANSFERENCIA DEL EXTERIOR SEGUN SWIFT NO.3688 DE FECHA 26/03/2019 ORDENANTE: EMBAJADA DE BOLIVIA (ASUNCION PARAGUAY) REF.: DEVOLUCION SALDO DE GASTOS DE FUNC 2018 AL 31 DE DBRE MAS REM ADICI SE M GM-DGAA-UFI-CF-NC-001/2019 LIB. 00099021001 TGN-RECURSOS ORDINARIOS (3987)</t>
  </si>
  <si>
    <t>PAGO A BID PRÉSTAMO 2498/BL-BO VCTO. 26-03-2019 POR CUENTA DE TGN SEGUN NOTA MEFP/VTCP/DGCP/UODP-344/2019 , NTI. 011960 VALOR 26-03-2019 INTERESES USD 5.861,52 LIBRETA N° 00099021001 "TGN RECURSOS ORDINARIOS" (3987)</t>
  </si>
  <si>
    <t>PAGO A BID PRÉSTAMO 2498/BL-BO VCTO. 26-03-2019 POR CUENTA DE TGN SEGUN NOTA MEFP/VTCP/DGCP/UODP-344/2019 , NTI. 012097 VALOR 26-03-2019 CAPITAL USD 230.168,31 INTERESES USD 192.356,61 LIBRETA N° 00099021001 "TGN RECURSOS ORDINARIOS" (3987)</t>
  </si>
  <si>
    <t>||COMISIÓN TRANSFERENCIA FDOS. AL EXTERIOR 0,10% S/USD.287.999,05 REEMB. GSTS. COMUNICACIÓN BS220.- Y EMISIÓN COMP. CONTABLE BS50.- REF.:PAGO 2 LC I-2018-33 EMPRESA PÚBLICA QUIPUS A/F TONGFANG HONGKONG LIMITED LIB. 00590012001 EMPRESA PUBLICA QUIPUS - RECURSOS ESPECIFICOS REF.: COMIS. PAGO 3 LC I-2018-33</t>
  </si>
  <si>
    <t>NUMERO DE LIBRETA CUT: 00099021001 OPERACIÓN E18 TRANSFERENCIA DEL SISTEMA FINANCIERO POR CUENTA DE TERCEROS A LA CUT devolucion pagos en exceso Gobierno Autónomo Departamental de Tarija</t>
  </si>
  <si>
    <t>'TRANSFERENCIA DE FONDOS||S/G. NOTA CITE: MEFP//VTCP/DGCP/UODP-345/2019 DE LA FECHA, DEL MIN.DE ECONOMIA Y FINANZAS PUBLICAS(HRE-TSO-1406), PAGO BTS EXTRABURSATIL-VENCIMIENTO 27 DE MARZO DE 2019 D.S.N°1121 DE 11 DE ENERO DE 2012. DEBITO DE LA LIBRETA N° 00099021001 TGN-RECURSOS ORDINARIOS MN.</t>
  </si>
  <si>
    <t>'TRANSFERENCIA DE FONDOS||S/G. NOTA CITE: MEFP//VTCP/DGCP/UODP-345/2019 DE LA FECHA, DEL MIN.DE ECONOMIA Y FINANZAS PUBLICAS(HRE-TSO-1406), PAGO BTS EXTRABURSATIL-VENCIMIENTO 27 DE MARZO DE 2019 D.S.N°1121 DE 11 DE ENERO DE 2012. DEBITO DE LA LIBRETA N° 00099021001, REPOSICION UTILES DE ESCRITORIO.</t>
  </si>
  <si>
    <t>00590012001 DEPOSITO DE EFECTIVO, DEPOSITANTE: MANUEL GUTIERREZ MAMANI- EMPRESA PUBLICA QUIPUS, CONCEPTO: DEVOLUCION NO EJECUTADO, CUENTA DE DEPOSITO: CUENTA UNICA DEL TESORO</t>
  </si>
  <si>
    <t>00099021001 DEPOSITO DE EFECTIVO, DEPOSITANTE: EDGAR GREGORIO OQUENDO OROSCO, CONCEPTO: REVERSION VIATICOS PREV 7068, CUENTA DE DEPOSITO: CUENTA UNICA DEL TESORO</t>
  </si>
  <si>
    <t>00086031101 DEPOSITO DE EFECTIVO, DEPOSITANTE: PN ANMI COTAPATA, CONCEPTO: RECAUDACION DE SERVICIO HIGIENICO DEL MES DE FEBRERO /2019 PN ANMI COTAPATA, CUENTA DE DEPOSITO: CUENTA UNICA DEL TESORO</t>
  </si>
  <si>
    <t>00086031101 DEPOSITO DE EFECTIVO, DEPOSITANTE: PN ANMI COTAPATA, CONCEPTO: DEVOLUCION POR PAGO DE REFRIGERIO MES DE SEPTIEMBRE /2018 DEL SR JULIO CESAR CHAVEZ QUISPE, CUENTA DE DEPOSITO: CUENTA UNICA DEL TESORO</t>
  </si>
  <si>
    <t>00099021001 DEPOSITO DE EFECTIVO, DEPOSITANTE: RUBEN CARLOS CONDE QUISPE, CONCEPTO: DEVOLUCION DE RETROACTIVO, CUENTA DE DEPOSITO: CUENTA UNICA DEL TESORO</t>
  </si>
  <si>
    <t>00099021001 DEPOSITO DE EFECTIVO, DEPOSITANTE: MARISOL ARAMAYO, CONCEPTO: DEVOLUCION, CUENTA DE DEPOSITO: CUENTA UNICA DEL TESORO</t>
  </si>
  <si>
    <t>00099021001 DEPOSITO DE EFECTIVO, DEPOSITANTE: TITO GUZMAN CHUMACERO, CONCEPTO: DOBLE PERCEPCION, CUENTA DE DEPOSITO: CUENTA UNICA DEL TESORO</t>
  </si>
  <si>
    <t>00130012002 DEPOSITO DE EFECTIVO, DEPOSITANTE: JUAN R. GUERREROS  ROQUE, CONCEPTO: DEVOLUCION POR GASTOS DE PEAJE, CUENTA DE DEPOSITO: CUENTA UNICA DEL TESORO</t>
  </si>
  <si>
    <t>00099021001 DEPOSITO DE EFECTIVO, DEPOSITANTE: CLAUDIA BASILIA CAZAS  TIJO, CONCEPTO: DEVOLUCION DE COBRO INDEVIDO, CUENTA DE DEPOSITO: CUENTA UNICA DEL TESORO</t>
  </si>
  <si>
    <t>00015011108 DEPOSITO DE EFECTIVO, DEPOSITANTE: REGIMEN PENITENCIARIO, CONCEPTO: DESCARGO DE ASIGNACION DE RECURSOS, CUENTA DE DEPOSITO: CUENTA UNICA DEL TESORO</t>
  </si>
  <si>
    <t>00099021001 DEPOSITO DE EFECTIVO, DEPOSITANTE: WILSON ARUQUIPA CALLE, CONCEPTO: DEVOLUCION POR OBSERVACIONES DE GASTOS DE FUNCIONAMIENTO SEGUIMIENTO 60/2018, CUENTA DE DEPOSITO: CUENTA UNICA DEL TESORO</t>
  </si>
  <si>
    <t>00099021001 DEPOSITO DE EFECTIVO, DEPOSITANTE: RICARDO DIAZ SORIA GALVARRO, CONCEPTO: DEVOLUCION POR OBSERVACION, CUENTA DE DEPOSITO: CUENTA UNICA DEL TESORO</t>
  </si>
  <si>
    <t>00512022001 DEPOSITO DE EFECTIVO, DEPOSITANTE: ALEJANDRO RUCK VEGA, CONCEPTO: DEVOLUCION FONDOS PREVENTIVO 96, CUENTA DE DEPOSITO: CUENTA UNICA DEL TESORO</t>
  </si>
  <si>
    <t>00585012002 DEP.DE CHEQ.AJENOS,RET.DE CAM.,CONCEPTO: REGISTRO DE OTROS INGRESOS Y VENTAS,DEP.: AGENCIA BOLIVIANA ESPACIAL-ABE , PROCEDENCIA: BANCO UNION S.A., CHEQUE: 1040, FECHA DE EMISION:26/03/2019</t>
  </si>
  <si>
    <t>00015011108 DEP.DE CHEQ.AJENOS,RET.DE CAM.,CONCEPTO: DEVOLUCION DE FONDOS,DEP.: MIN GOBIERNO , PROCEDENCIA: BANCO UNION S.A., CHEQUE: 51306, FECHA DE EMISION:22/03/2019</t>
  </si>
  <si>
    <t>00099021001 DEP.DE CHEQ.AJENOS,RET.DE CAM.,CONCEPTO: ARANCIBIA VELA ELENA,DEP.: BANCO UNION S.A. , PROCEDENCIA: BANCO UNION S.A., CHEQUE: 160353, FECHA DE EMISION:27/03/2019</t>
  </si>
  <si>
    <t>00099021001 DEP.DE CHEQ.AJENOS,RET.DE CAM.,CONCEPTO: GORENA MARIA TERESA ALFRED VDA DE,DEP.: BANCO UNION S.A. , PROCEDENCIA: BANCO UNION S.A., CHEQUE: 160352, FECHA DE EMISION:27/03/2019</t>
  </si>
  <si>
    <t>00099021001 DEP.DE CHEQ.AJENOS,RET.DE CAM.,CONCEPTO: LOPEZ FLORES JAEL,DEP.: BANCO UNION S.A. , PROCEDENCIA: BANCO UNION S.A., CHEQUE: 163092, FECHA DE EMISION:27/03/2019</t>
  </si>
  <si>
    <t>00099021001 DEP.DE CHEQ.AJENOS,RET.DE CAM.,CONCEPTO: SOTO POZO MARIBEL,DEP.: BANCO UNION S.A. , PROCEDENCIA: BANCO UNION S.A., CHEQUE: 163093, FECHA DE EMISION:27/03/2019</t>
  </si>
  <si>
    <t>00099021001 DEP.DE CHEQ.AJENOS,RET.DE CAM.,CONCEPTO: ESCALERA PLATA MARIA PAOLA,DEP.: BANCO UNION S.A. , PROCEDENCIA: BANCO UNION S.A., CHEQUE: 163091, FECHA DE EMISION:27/03/2019</t>
  </si>
  <si>
    <t>00099021001 DEP.DE CHEQ.AJENOS,RET.DE CAM.,CONCEPTO: ZENAIDA CHINCHE AJHUACHO,DEP.: BANCO UNION S.A. , PROCEDENCIA: BANCO UNION S.A., CHEQUE: 163090, FECHA DE EMISION:27/03/2019</t>
  </si>
  <si>
    <t>PAGO A CAF PRÉSTAMO CFA003805 VCTO. 27-03-2019 POR CUENTA DE TGN , NTI. 011956 VALOR 27-03-2019 CAPITAL USD 2.687.382,37 INTERESES USD 706.992,45 CTA. 3987 CUENTA UNICA DEL TESORO-3987 LIB. 00099021001 REF.: COMISIONES BANCARIAS</t>
  </si>
  <si>
    <t>PAGO A CAF PRÉSTAMO CFA003807 VCTO. 27-03-2019 POR CUENTA DE TGN , NTI. 011974 VALOR 27-03-2019 CAPITAL USD 4.380.611,57 INTERESES USD 1.152.444,60 CTA. 3987 CUENTA UNICA DEL TESORO-3987 LIB. 00099021001 REF.: COMISIONES BANCARIAS</t>
  </si>
  <si>
    <t>PAGO A CAF PRÉSTAMO CFA004616 VCTO. 27-03-2019 POR CUENTA DE TGN , NTI. 011984 VALOR 27-03-2019 CAPITAL USD 971.372,93 INTERESES USD 160.232,19 CTA. 3987 CUENTA UNICA DEL TESORO-3987 LIB. 00099021001 REF.: COMISIONES BANCARIAS</t>
  </si>
  <si>
    <t>VENTA DE DIVISAS CON TRANSFERENCIA DE FONDOS A SOLICITUD DE AUTORIDAD DE REG.Y FISCALIZ.DE TELECOMUNICACIONES Y TRANSP. SEGUN SOLICITUD 7532 REF: TRANSFERENCIA DE FONDOS A LA UNION POSTAL UNIVERSAL U.P.U., CORRESPONDIENTE AL PAGO DE LA CUOTA CONTRIBUTIVA DE LA GESTION 2019, DE ACUERDO AL ARTICULO 50 LIB. 00099021001 TGN-RECURSOS ORDINARIOS (3987) POR DIFERENCIAL CAMBIARIO</t>
  </si>
  <si>
    <t>VENTA DE DIVISAS CON TRANSFERENCIA DE FONDOS A SOLICITUD DE AUTORIDAD DE REG.Y FISCALIZ.DE TELECOMUNICACIONES Y TRANSP. SEGUN SOLICITUD 7530 REF: TRANSFERENCIA DE FONDOS A LA UNION INTERNACIONAL DE TELECOMUNICACION UIT CORRESPONDIENTE AL PAGO ANUAL DE LA GESTION 2019 DE ACUERDO A INFORME TECNICO ATT LIB. 00099021001 TGN-RECURSOS ORDINARIOS (3987) POR DIFERENCIAL CAMBIARIO</t>
  </si>
  <si>
    <t>PAGO A BID PRÉSTAMO 2057/BL-BO VCTO. 27-03-2019 POR CUENTA DE TGN , NTI. 011961 VALOR 27-03-2019 INTERESES USD 12.248,71 CTA. 3987 CUENTA UNICA DEL TESORO-3987 LIB. 00099021001 REF.: COMISIONES BANCARIAS</t>
  </si>
  <si>
    <t>PAGO A BID PRÉSTAMO 2057/BL-BO VCTO. 27-03-2019 POR CUENTA DE TGN , NTI. 011970 VALOR 27-03-2019 CAPITAL USD 479.246,28 INTERESES USD 345.856,42 CTA. 3987 CUENTA UNICA DEL TESORO-3987 LIB. 00099021001 REF.: COMISIONES BANCARIAS</t>
  </si>
  <si>
    <t>PAGO A BID PRÉSTAMO 2082/ BL-BO VCTO. 27-03-2019 POR CUENTA DE TGN , NTI. 011973 VALOR 27-03-2019 INTERESES USD 5.961,73 CTA. 3987 CUENTA UNICA DEL TESORO-3987 LIB. 00099021001 REF.: COMISIONES BANCARIAS</t>
  </si>
  <si>
    <t>PAGO A BID PRÉSTAMO 2082/BL - BO VCTO. 27-03-2019 POR CUENTA DE TGN , NTI. 011972 VALOR 27-03-2019 CAPITAL USD 233.766,57 INTERESES USD 168.701,71 CTA. 3987 CUENTA UNICA DEL TESORO-3987 LIB. 00099021001 REF.: COMISIONES BANCARIAS</t>
  </si>
  <si>
    <t>PAGO A BID PRÉSTAMO 1039/SF-BO VCTO. 27-03-2019 POR CUENTA DE TGN , NTI. 011992 VALOR 27-03-2019 CAPITAL USD 265.929,87 INTERESES USD 110.772,54 CTA. 3987 CUENTA UNICA DEL TESORO-3987 LIB. 00099021001 REF.: COMISIONES BANCARIAS</t>
  </si>
  <si>
    <t>PAGO A BID PRÉSTAMO 2061/BL-BO VCTO. 27-03-2019 POR CUENTA DE TGN , NTI. 011994 VALOR 27-03-2019 INTERESES USD 3.719,18 CTA. 3987 CUENTA UNICA DEL TESORO-3987 LIB. 00099021001 REF.: COMISIONES BANCARIAS</t>
  </si>
  <si>
    <t>PAGO A BID PRÉSTAMO 2061/BL-BO VCTO. 27-03-2019 POR CUENTA DE TGN , NTI. 011995 VALOR 27-03-2019 CAPITAL USD 145.833,33 INTERESES USD 105.243,16 CTA. 3987 CUENTA UNICA DEL TESORO-3987 LIB. 00099021001 REF.: COMISIONES BANCARIAS</t>
  </si>
  <si>
    <t>PAGO A BID PRÉSTAMO 1038 SF-BO VCTO. 27-03-2019 POR CUENTA DE TGN , NTI. 011991 VALOR 27-03-2019 CAPITAL USD 3.907,46 INTERESES USD 1.627,64 CTA. 3987 CUENTA UNICA DEL TESORO-3987 LIB. 00099021001 REF.: COMISIONES BANCARIAS</t>
  </si>
  <si>
    <t>||AMPLIACION DE VALIDEZ 0,15% S/USD94.777,83.-POR 244 DIAS,REEMB.GSTS.COMUNICACION BS220.-Y EMISION COMP.CONTABLE BS50.-,S/G NOTA IN-BOL D.G.E. Nº332/2019,26/03/19 REF.:I-2018-020 P/C INSUMOS BOLIVIA A/F METALPREN S.A. LIB.00224012007 INSUMOS BOLIVIA-PLANTA PROCESADORA DE IVIRGARZAMA REF.:COMIS.AMPL.VAL.LC I-2018-020</t>
  </si>
  <si>
    <t>||COBRO UTILES DE ESCRITORIO POR REGULARIZACION DE NUESTRO CPBTE S 0949513 DEL 20/03/2019 POR COBRO DE COMISIONES EFECTUADO POR EL MUFG BANK LTD. POR EL DESEMBOLSO DEL PTMO. JICA BV-P5, SEGUN NOTA MEFP/VTCP/DGCP/UODP-354/2019 DEL 27/03/2019 DEL MEFP LIB. N° 00099021001 "TGN RECURSOS ORDINARIOS (3987)"</t>
  </si>
  <si>
    <t>||TRANSFERENCIA AL MIN.DE GOBIERNO EN CUMP.AL CONV.INS.SANO-DLBCI 6/18, LEY 400; DS.2175 Y 2344 P/ADQ.ARMAMENTO, MUNICIONES Y E.POLICIAL P/G.SEG.FISICA DEL BCB S/G R.M.116- 20/02/19; RD.009/19; N.M.G.DESP.CITE 403/19; BCB-DSC-HRI-19-11167; CI.BCB-SGR-DSC-CI-19-98 Y F.T.1/19 GG-SGR TRANSFERENCIA A LA LIBRETA 00015011108 MINISTERIO DE GOBIERNO-OTROS INGRESOS-3987069001 CUT</t>
  </si>
  <si>
    <t>00670012003 DEPOSITO DE EFECTIVO, DEPOSITANTE: MAS-IPSP, CONCEPTO: COMISIONES BANCARIAS DE GESTIONES ANTERIORES, CUENTA DE DEPOSITO: CUENTA UNICA DEL TESORO</t>
  </si>
  <si>
    <t>00099021001 DEPOSITO DE EFECTIVO, DEPOSITANTE: JULIO LOPEZ RENJIFO, CONCEPTO: DOBLE PERCEPCION, CUENTA DE DEPOSITO: CUENTA UNICA DEL TESORO</t>
  </si>
  <si>
    <t>00041011101 DEPOSITO DE EFECTIVO, DEPOSITANTE: DOMITILA ANA QUISPE FLORES, CONCEPTO: DEVOLUCION POR PERMISO SIN GOCE DE HABER, CUENTA DE DEPOSITO: CUENTA UNICA DEL TESORO</t>
  </si>
  <si>
    <t>00099021001 DEPOSITO DE EFECTIVO, DEPOSITANTE: JOAQUIN MARCELO QUIROZ CALLE, CONCEPTO: REGULARIZACION TOPE    MAXIMO SALARIAL MES DE MARZO 2019, CUENTA DE DEPOSITO: CUENTA UNICA DEL TESORO</t>
  </si>
  <si>
    <t>00099021001 DEPOSITO DE EFECTIVO, DEPOSITANTE: NIXON EMILIANO VARGAS MAMANI, CONCEPTO: REGULARIZACION TOPE SALARIAL MES MARZO 2019, CUENTA DE DEPOSITO: CUENTA UNICA DEL TESORO</t>
  </si>
  <si>
    <t>00099021001 DEPOSITO DE EFECTIVO, DEPOSITANTE: FRANCISCO ALANES VILLARROEL, CONCEPTO: DEVOLUCION DOBLE PERCEPCION ENERO 2019, CUENTA DE DEPOSITO: CUENTA UNICA DEL TESORO</t>
  </si>
  <si>
    <t>00099021001 DEPOSITO DE EFECTIVO, DEPOSITANTE: MILENCA B. PINTO FLORES -MDRYT, CONCEPTO: DEVOLUCION DE SALDO DE FONDOS EN AVANCE, CUENTA DE DEPOSITO: CUENTA UNICA DEL TESORO</t>
  </si>
  <si>
    <t>00020021102 DEPOSITO DE EFECTIVO, DEPOSITANTE: DAVID VALENCIA ESPER, CONCEPTO: DEVOLUCION VIATICOS, CUENTA DE DEPOSITO: CUENTA UNICA DEL TESORO</t>
  </si>
  <si>
    <t>00099021001 DEP.DE CHEQ.AJENOS,RET.DE CAM.,CONCEPTO: DEVOLUCION POR LICENCIAS SIN GOCE DE HABERES MES  ENERO 2019 S/INF52/19,DEP.: UNIDAD DE INVESTIGACIONES FINANCIERAS -UIF , PROCEDENCIA: BANCO UNION S.A., CHEQUE: 351, FECHA DE EMISION:27/03/2019</t>
  </si>
  <si>
    <t>00099021001 DEP.DE CHEQ.AJENOS,RET.DE CAM.,CONCEPTO: DEVOLUCION POR DESCUENTOS REALIZADOS MES ENERO 2019 S/INF 77/19,DEP.: UNIDAD DE INVESTIGACIONES  FINANCIERAS -UIF , PROCEDENCIA: BANCO UNION S.A., CHEQUE: 348, FECHA DE EMISION:21/03/2019</t>
  </si>
  <si>
    <t>00099021001 DEP.DE CHEQ.AJENOS,RET.DE CAM.,CONCEPTO: CRUZ MARTINEZ NELSY DAYNE,DEP.: BANCO UNION S.A. , PROCEDENCIA: BANCO UNION S.A., CHEQUE: 163094, FECHA DE EMISION:28/03/2019</t>
  </si>
  <si>
    <t>00099021001 DEP.DE CHEQ.AJENOS,RET.DE CAM.,CONCEPTO: MARTINEZ FLORES JHOVANNA LESLY,DEP.: BANCO UNION S.A. , PROCEDENCIA: BANCO UNION S.A., CHEQUE: 163095, FECHA DE EMISION:28/03/2019</t>
  </si>
  <si>
    <t>00099021001 DEP.DE CHEQ.AJENOS,RET.DE CAM.,CONCEPTO: DEVOLUCION DE VIATICOS NO UTILIZADOS DEL FUNCIONARIO REYNALDO MORALES DEL 11 AL 15 DE MARZO DEL 2019,DEP.: MARIA ANGELICA TARIFA BORDA - ATT</t>
  </si>
  <si>
    <t>00099021001 DEP.DE CHEQ.AJENOS,RET.DE CAM.,CONCEPTO: DEVOLUCION DE VIATICOS NO UTILIZADOS POR EX FUNCIONARIO BORIS BRACAMONTE LOS DIAS 25 AL 28 DE FEBRER,DEP.: MARIA ANGELICA TARIFA BORDA - ATT</t>
  </si>
  <si>
    <t>00099021001 DEP.DE CHEQ.AJENOS,RET.DE CAM.,CONCEPTO: DEVOLUCION DEUDORES CON CARGO DE CUENTA DOCUMENTADA SR. OSWALDO PRIETO GESTION 1995,DEP.: VICEMIN DE DEF SOCIAL Y SUST CONTROLADAS VDS-SC</t>
  </si>
  <si>
    <t>00099021001 DEP.DE CHEQ.AJENOS,RET.DE CAM.,CONCEPTO: DEVOLUCION DEUDORES CON CARGO DE CUENTA DOCUMENTADA SR ABIGAILDO REYES GESTION 2001,DEP.: VICEMIN DE DEFSOCIAL Y SUST CONTROLADAS VDS-SC</t>
  </si>
  <si>
    <t>00099021001 DEP.DE CHEQ.AJENOS,RET.DE CAM.,CONCEPTO: DEVOLUCION PASAJES AEREOS C31 1997/18,DEP.: BOLTUR  -  BOA , PROCEDENCIA: BANCO UNION S.A., CHEQUE: 575, FECHA DE EMISION:27/03/2019</t>
  </si>
  <si>
    <t>00287102001 DEP.DE CHEQ.AJENOS,RET.DE CAM.,CONCEPTO: REPOSICION TRASLADO CAMIONETA NISSAN PLACA CONTROL 2254-EBT,DEP.: FPS - OF. CENTRAL , PROCEDENCIA: BANCO UNION S.A., CHEQUE: 1033, FECHA DE EMISION:28/03/2019</t>
  </si>
  <si>
    <t>00590012001 DEP.DE CHEQ.AJENOS,RET.DE CAM.,CONCEPTO: DEVOLUCION DE FINIQUITOS NO UTILIZADOS,DEP.: EMPRESA PUBLICA QUIPUS , PROCEDENCIA: BANCO UNION S.A., CHEQUE: 448, FECHA DE EMISION:25/03/2019</t>
  </si>
  <si>
    <t>PROVISION DE FONDOS A SOLICITUD DE YACIMIENTOS PETROLIFEROS FISCALES BOLIVIANOS SEGUN SOLICITUD YPFB-0059-2019 REF: PAGO REGALIAS DICIEMBRE 2018 A TESORO GENERAL DE LA NACION LIB. 00099021001 TGN YPFB PARTICIPACION 6% PRODUCCIÓN BRUTA DE HIDROCARBUROS BOCA DE POZO</t>
  </si>
  <si>
    <t>TRANSFERENCIA RECIBIDA DEL EXTERIOR SEGÚN MENSAJES SWIFT Nos. 03828-03823 (REM.EXT.) DE FECHA 28-03-2019 POR DESEMBOLSO DE BID PRÉSTAMO 2614/BL-BO REQ 00029 BO OPS0201912969A LIBRETA N° 00287102001 FPS-RECURSOS PROPIOS REF.: UTILES DE ESCRITORIO</t>
  </si>
  <si>
    <t>VENTA DE DIVISAS CON TRANSFERENCIA DE FONDOS A SOLICITUD DE EMPRESA PUBLICA PRODUCTIVA CARTONES DE BOLIVIA-CARTONBOL SEGUN SOLICITUD 7570 REF: TRANSFERENCIA DE RECURSOS AL BCB PARA PAGO AL EXTERIOR PARA LA EMPRESA TEC MA CART POR LA ADQUISICION DE ELEMENTOS MECANICOS PARA EQUIPO CORRUGADO DE CARTON LIB. 00576012002 CARTONBOL - RECAUDADORA POR DIFERENCIAL CAMBIARIO</t>
  </si>
  <si>
    <t>00099021001 DEPOSITO DE EFECTIVO, DEPOSITANTE: LOURDES MONICA CARRASCO MEJIA, CONCEPTO: DEVOLUCION DE COBRO INDEVIDO, CUENTA DE DEPOSITO: CUENTA UNICA DEL TESORO</t>
  </si>
  <si>
    <t>00099021001 DEPOSITO DE EFECTIVO, DEPOSITANTE: LORENZO APAZA  MAYTA, CONCEPTO: DEVOLUCION DE HABER DEL MES DE FEBRERO, CUENTA DE DEPOSITO: CUENTA UNICA DEL TESORO</t>
  </si>
  <si>
    <t>00592012001 DEPOSITO DE EFECTIVO, DEPOSITANTE: ACCESOS ASAP, CONCEPTO: ACCESOS ASAP - PAGO ND 236118, 236122, 236125, 236127 Y 238354 GESTION 2019 EMISIVO, CUENTA DE DEPOSITO: CUENTA UNICA DEL TESORO</t>
  </si>
  <si>
    <t>00592012001 DEPOSITO DE EFECTIVO, DEPOSITANTE: ACCESOS ASAP, CONCEPTO: ACCESOS ASAP - PAGO ND 230706 GESTION 2018 EMISIVO, CUENTA DE DEPOSITO: CUENTA UNICA DEL TESORO</t>
  </si>
  <si>
    <t>00592012001 DEPOSITO DE EFECTIVO, DEPOSITANTE: OLIVER ATAHUICHI, CONCEPTO: EMISIVO ENTIDAD DE LA PRESIDENCIA PAGO ND 240379  GESTION 2019, CUENTA DE DEPOSITO: CUENTA UNICA DEL TESORO</t>
  </si>
  <si>
    <t>00592012001 DEPOSITO DE EFECTIVO, DEPOSITANTE: MARKO LOPEZ, CONCEPTO: EMISIVO ENTIDAD - MINISTERIO DE LA PRESIDENCIA PAGO ND 240026 GESTION 2019, CUENTA DE DEPOSITO: CUENTA UNICA DEL TESORO</t>
  </si>
  <si>
    <t>00592012001 DEPOSITO DE EFECTIVO, DEPOSITANTE: FUNDACION CULTURAL BCB, CONCEPTO: ORDEN DE SERVICIO Y/O COMPRA - FUNDACION CULTURAL BCB PAGO SALDO ND 239982 GESTION 2019, CUENTA DE DEPOSITO: CUENTA UNICA DEL TESORO</t>
  </si>
  <si>
    <t>00047297001 DEPOSITO DE EFECTIVO, DEPOSITANTE: ROMULO ESPINOZA CRUZ, CONCEPTO: SALDO NO EJECUTADO MAS IMPUESTOS RETENIDOS, CUENTA DE DEPOSITO: CUENTA UNICA DEL TESORO</t>
  </si>
  <si>
    <t>00099021001 DEPOSITO DE EFECTIVO, DEPOSITANTE: SEDEGES, CONCEPTO: DEVOLUCION DE SUELDO DE LA SRA SILVIA UZEDA CHAVARRIA DE MAMANI CORRESPONDIENTE AL MES DE FEB / 2019, CUENTA DE DEPOSITO: CUENTA UNICA DEL TESORO</t>
  </si>
  <si>
    <t>00099021001 DEP.DE CHEQ.AJENOS,RET.DE CAM.,CONCEPTO: GUADALUPE ALICIA CAMACHO HERNANDEZ DE DOMINGUEZ,DEP.: BANCO UNION S.A. , PROCEDENCIA: BANCO UNION S.A., CHEQUE: 163097, FECHA DE EMISION:29/03/2019</t>
  </si>
  <si>
    <t>00070011102 DEP.DE CHEQ.AJENOS,RET.DE CAM.,CONCEPTO: DESCUENTO A LOS FUNCIONARIOS EDDY FIGUEREDO Y HEBERT RUIZ POR NO PRESENTAR DESCARGOS - GESTION 2018,DEP.: MINISTERIO DE TRABAJO, EMPLEO Y PREVISION SOCIAL</t>
  </si>
  <si>
    <t>00099021001 DEP.DE CHEQ.AJENOS,RET.DE CAM.,CONCEPTO: DEVOLUCION DE FONDOS AL TESORO GENERAL-REEMBOLSO CNS,DEP.: INSUMOS BOLIVIA , PROCEDENCIA: BANCO UNION S.A., CHEQUE: 3326, FECHA DE EMISION:28/03/2019</t>
  </si>
  <si>
    <t>00099021001 DEP.DE CHEQ.AJENOS,RET.DE CAM.,CONCEPTO: DEVOLUCION DE PASAJES NO UTILIZADOS,DEP.: PROGRAMA NACIONAL DE POST ALFABETIZACION , PROCEDENCIA: BANCO UNION S.A., CHEQUE: 5678, FECHA DE EMISION:26/03/2019</t>
  </si>
  <si>
    <t>00099021001 DEP.DE CHEQ.AJENOS,RET.DE CAM.,CONCEPTO: DEVOLUCION DE PASAJES NO UTILIZADOS,DEP.: PROGRAMA NACIONAL DE POST ALFABETIZACION , PROCEDENCIA: BANCO UNION S.A., CHEQUE: 5679, FECHA DE EMISION:28/03/2019</t>
  </si>
  <si>
    <t>00099021001 DEP.DE CHEQ.AJENOS,RET.DE CAM.,CONCEPTO: DEVOLUCION DE  PASAJES,DEP.: DAVID M. SALAS TORREZ MIN DE ENERGIAS , PROCEDENCIA: BANCO DE CREDITO DE BOLIVIA S.A., CHEQUE: 2794, FECHA DE EMISION:13/03/2019</t>
  </si>
  <si>
    <t>00099021001 DEP.DE CHEQ.AJENOS,RET.DE CAM.,CONCEPTO: DEVOLUCION DE PASAJES AEREOS,DEP.: MIN DE EDUCACION , PROCEDENCIA: BANCO UNION S.A., CHEQUE: 24167, FECHA DE EMISION:29/03/2019</t>
  </si>
  <si>
    <t>00099021001 DEP.DE CHEQ.AJENOS,RET.DE CAM.,CONCEPTO: DEVOLUCION DE MULTAS ELECTORALES PRIMARIAS 2019,DEP.: TRIBUNAL ELECTORAL DEPARTAMENTAL DE POTOSI , PROCEDENCIA: BANCO UNION S.A., CHEQUE: 4006, FECHA DE EMISION:26/03/2019</t>
  </si>
  <si>
    <t>00099021001 DEP.DE CHEQ.AJENOS,RET.DE CAM.,CONCEPTO: MOJICA PANOZO EMETERIO,DEP.: BANCO UNION S.A. , PROCEDENCIA: BANCO UNION S.A., CHEQUE: 163098, FECHA DE EMISION:29/03/2019</t>
  </si>
  <si>
    <t>00099021001 DEP.DE CHEQ.AJENOS,RET.DE CAM.,CONCEPTO: VALDA AMELLER GREGORIO ELOY,DEP.: BANCO UNION S.A. , PROCEDENCIA: BANCO UNION S.A., CHEQUE: 163096, FECHA DE EMISION:29/03/2019</t>
  </si>
  <si>
    <t>00590012001 DEPOSITO DE EFECTIVO, DEPOSITANTE: NELSON J. JUANES PACO, CONCEPTO: DEVOLUCION VIATICOS NELSON JESUS JUANES PACO, CUENTA DE DEPOSITO: CUENTA UNICA DEL TESORO</t>
  </si>
  <si>
    <t>REGULARIZACION DE TRANSFERENCIA DEL EXTERIOR SEGUN SWIFT NO.3865 DE FECHA 29/03/2019 ORDENANTE: CONSULADO GENERAL DE BOLVIIA EN MILAN REF.: DEVOLUCION SALDOS NO EJECUTADOS DEL PROGRAMA DE DOCUMENTACION GESTION 2018 LIB. 00099021001 TGN-RECURSOS ORDINARIOS (3987)</t>
  </si>
  <si>
    <t>A:00041014101 Débito Automático por incumplimiento del Gobierno Autónomo Municipal de Baures (GAM BAU), al Convenio Intergubernativo de fecha 10 de octubre de 2017, suscrito entre el Ministerio de Desarrollo Productivo y Economía Plural y el GAM BAU para el programa “Educación con Revolución Tecnológica”.</t>
  </si>
  <si>
    <t>NUMERO DE LIBRETA CUT: 00099021001 OPERACIÓN E75 TRANSFERENCIA DE LA CUENTA FISCAL BUN A LA CUT EN MN TRANSF. DE FDOS. A SOL. G.A.M. DE TIRAQUE SG.NOTA G.A.M.T.CITE NÂ°0133/2019 A LA CTA. CUT 3987 LIBRETA 00099021001</t>
  </si>
  <si>
    <t>A:00041014101 Débito Automático por incumplimiento del Gobierno Autónomo Municipal de San Pedro de Quemes (GAM PEQ), al Convenio Intergubernativo de fecha 30 de octubre de 2017, suscrito entre el Ministerio de Desarrollo Productivo y Economía Plural y el GAM PEQ para el programa “Educación con Revolución Tecnológica”.</t>
  </si>
  <si>
    <t>NÚMERO DE LIBRETA CUT: 99031009.00 OPERACIÓN T01 TRANSFERENCIA DE FONDOS A LA CUT - TESORO DIRECTO DE BANCO UNION S.A. A CUENTA UNICA DEL TESORO CON NUMERO DE SOLICITUD = 3620776 Y NUMERO CORRELATIVO = 91320029032019770 TRANSFERENCIA POR OPERACIONES DE VENTA BONOS BTX</t>
  </si>
  <si>
    <t>NUMERO DE LIBRETA CUT: 00099021001 OPERACIÓN E18 TRANSFERENCIA DEL SISTEMA FINANCIERO POR CUENTA DE TERCEROS A LA CUT DEVOLUCION PAGOS EN EXCESO GOBIERNO AUTONOMO DEPARTAMENTAL DE TARIJA</t>
  </si>
  <si>
    <t>PAGO A BANCO EUROPEO DE INV PRÉSTAMO FI No 85175 VCTO. 31-03-2019 POR CUENTA DE TGN , NTI. 011957 VALOR 29-03-2019 COMISIONES USD 145.094,44 CTA. 3987 CUENTA UNICA DEL TESORO-3987 LIB. 00099021001 REF.: COMISIONES BANCARIAS</t>
  </si>
  <si>
    <t>COBRO COSTOS DE PAPELERIA POR REGULARIZACION DE TRANSFERENCIA DEL EXTERIOR POR ORDEN DE PETROLEOS PARAGUAYOS - PETROPAR LIB. 00513062001 YPFB-OPERACIONES PLANTA DE SEPARACION DE LIQUIDOS RIO GRANDE</t>
  </si>
  <si>
    <t>'TRANSFERENCIA'||RECIBIDA DEL EXTERIOR SEGÚN MENSAJES SWIFT N°3898-3888 (REM.EXT.) DE FECHA 29-03-2019, VALOR 28-03-2019 AYUDA HUMANITARIA LIBRETA N° 00099021001 TGN-RECURSOS ORDINARIOS (3987)</t>
  </si>
  <si>
    <t>AJUSTE COMPLEMENTARIO POR REVALORIZACION SALDOS DE ACTIVOS DE RESERVA Y OBLIGACIONES MONEDA EXTRANJERA (DOLARES) Saldo MO = -474456582.08 ;Bs/Mo: 6.86000000000 ;Saldo Bs: -3254772153.09</t>
  </si>
  <si>
    <t>PAGO A CAF PRÉSTAMO CFA009757 VCTO. 08-03-2019 POR CUENTA DE TGN , NTI. 011948 VALOR 08-03-2019 INTERESES USD 58.187,17 COMISIONES USD 117.235,61 CTA. 5970 CUENTA UNICA DEL TESORO DOLARES AMERICANOS LIB. 00099021001</t>
  </si>
  <si>
    <t>PAGO A CAF PRÉSTAMO CFA009759 VCTO. 08-03-2019 POR CUENTA DE TGN , NTI. 011949 VALOR 08-03-2019 INTERESES USD 50.389,32 COMISIONES USD 102.172,09 CTA. 5970 CUENTA UNICA DEL TESORO DOLARES AMERICANOS LIB. 00099021001</t>
  </si>
  <si>
    <t>AJUSTE COMPLEMENTARIO POR REVALORIZACION SALDOS DE ACTIVOS DE RESERVA Y OBLIGACIONES MONEDA EXTRANJERA (DOLARES) Saldo MO = -438006714.94 ;Bs/Mo: 6.86000000000 ;Saldo Bs: -3004726064.48</t>
  </si>
  <si>
    <t>AJUSTE COMPLEMENTARIO POR REVALORIZACION SALDOS DE ACTIVOS DE RESERVA Y OBLIGACIONES MONEDA EXTRANJERA (DOLARES) Saldo MO = -431726492.78 ;Bs/Mo: 6.86000000000 ;Saldo Bs: -2961643740.50</t>
  </si>
  <si>
    <t>AJUSTE COMPLEMENTARIO POR REVALORIZACION SALDOS DE ACTIVOS DE RESERVA Y OBLIGACIONES MONEDA EXTRANJERA (DOLARES) Saldo MO = -432078797.39 ;Bs/Mo: 6.86000000000 ;Saldo Bs: -2964060550.09</t>
  </si>
  <si>
    <t>PAGO A CAF PRÉSTAMO CFA009545 VCTO. 14-03-2019 POR CUENTA DE TGN , NTI. 011954 VALOR 14-03-2019 INTERESES USD 32.263,06 COMISIONES USD 152.285,38 CTA. 5970 CUENTA UNICA DEL TESORO DOLARES AMERICANOS LIB. 00099021001</t>
  </si>
  <si>
    <t>PAGO A IDA PRÉSTAMO 5454-BO VCTO. 15-03-2019 POR CUENTA DE TGN , NTI. 011891 VALOR 15-03-2019 INTERESES USD 21.264,03 CTA. 5970 CUENTA UNICA DEL TESORO DOLARES AMERICANOS LIB. 00099021001</t>
  </si>
  <si>
    <t>PAGO A CAF PRÉSTAMO CFA009784 VCTO. 15-03-2019 POR CUENTA DE TGN , NTI. 011951 VALOR 15-03-2019 INTERESES USD 1.519.993,42 CTA. 5970 CUENTA UNICA DEL TESORO DOLARES AMERICANOS LIB. 00099021001</t>
  </si>
  <si>
    <t>PAGO A BID PRÉSTAMO 3822/BL-BO VCTO. 15-03-2019 POR CUENTA DE TGN , NTI. 011897 VALOR 15-03-2019 INTERESES USD 710,72 CTA. 5970 CUENTA UNICA DEL TESORO DOLARES AMERICANOS LIB. 00099021001</t>
  </si>
  <si>
    <t>AJUSTE COMPLEMENTARIO POR REVALORIZACION SALDOS DE ACTIVOS DE RESERVA Y OBLIGACIONES MONEDA EXTRANJERA (DOLARES) Saldo MO = -432757618.06 ;Bs/Mo: 6.86000000000 ;Saldo Bs: -2968717259.87</t>
  </si>
  <si>
    <t>PAGO A BID PRÉSTAMO 2365/BL-BO VCTO. 17-03-2019 POR CUENTA DE TGN , NTI. 011982 VALOR 18-03-2019 CAPITAL USD 292.935,66 INTERESES USD 255.160,98 LIBRETA N° 00099021001 "TGN RECURSOS ORDINARIOS-DOLARES AMERICANOS (5970)</t>
  </si>
  <si>
    <t>PAGO A BID PRÉSTAMO 2365/BL-BO VCTO. 17-03-2019 POR CUENTA DE TGN , NTI. 011981 VALOR 18-03-2019 INTERESES USD 7.438,36 LIBRETA N° 00099021001 "TGN RECURSOS ORDINARIOS-DOLARES AMERICANOS (5970)</t>
  </si>
  <si>
    <t>||VENTA DE DIVISAS S/G NOTA SEDEM/GG/EB/ORU Nº0051/2019,06/03/19 Y AUT.VTA.DIV.EFECT.P/MEFP DE 18/03/19.REF.:EMISION CARTA DE CREDITO I-2019-07,COMISION EMISION L/C 0,15% S/USD142.940.-POR 33 DIAS,REEMB.GSTS.COMUNICACION BS220.-Y EMISION COMP.CONTABLE BS50.- LIB.00132039201 SEDEM - ECEBOL - FINPRO EN DOLARES - ORURO REF.:COMISIONES EMISION LC I-2019-07</t>
  </si>
  <si>
    <t>PAGO A BID PRÉSTAMO 2771/BL-BO VCTO. 20-03-2019 POR CUENTA DE TGN SG NOTA MEFP/VTPC/DGCP-316/2019 Y NTI. 011900 VALOR 20-03-2019 CAPITAL USD 1.300.000,00 INTERESES USD 1.201.847,94 LIBRETA N° 00099021001 "TGN RECURSOS ORDINARIOS-DOLARES AMERICANOS (5970)</t>
  </si>
  <si>
    <t>PAGO A BID PRÉSTAMO 2771/BL-BO VCTO. 20-03-2019 POR CUENTA DE TGN SEGUN NOTA MEFP/VTPC/DGCP-316/2019 , NTI. 011901 VALOR 20-03-2019 INTERESES USD 19.339,73 LIBRETA N° 00099021001 "TGN RECURSOS ORDINARIOS-DOLARES AMERICANOS (5970)</t>
  </si>
  <si>
    <t>PAGO A EXIMBANK COREA PRÉSTAMO EDCF NO. BOL-1 VCTO. 20-03-2019 POR CUENTA DE TGN SEGUN NOTA MEFP/VTPC/DGCP-316/2019 , NTI. 012002 VALOR 20-03-2019 CAPITAL KRW 593.825.000,00 INTERESES KRW 184.045.070,00 LIBRETA N° 00099021001 "TGN RECURSOS ORDINARIOS-DOLARES AMERICANOS (5970)</t>
  </si>
  <si>
    <t>||TRANSFERENCIA POR COBRO DE COMISIONES QUE EFECTUA EL BANQUERO DE KOREA EXCHANGE BANK, REF.: PAGO PRESTAMO EDCF BOL N° BOL-1 VCTO. 20/03/2019. LIB. N° 00099021001 TGN RECURSOS ORDINARIOS - DOLARES AMERICANOS</t>
  </si>
  <si>
    <t>AJUSTE COMPLEMENTARIO POR REVALORIZACION SALDOS DE ACTIVOS DE RESERVA Y OBLIGACIONES MONEDA EXTRANJERA (DOLARES) Saldo MO = -458573521.13 ;Bs/Mo: 6.86000000000 ;Saldo Bs: -3145814354.94</t>
  </si>
  <si>
    <t>TRANSFERENCIA RECIBIDA DEL EXTERIOR SEGÚN MENSAJES SWIFT Nos. 3492-3487 (REM.EXT.) DE FECHA 21-03-2019 POR DESEMBOLSO DE CAF PRÉSTAMO CFA009757 MI RIEGO II LIBRETA N° 00287104322 FPS-USD-MI RIEGO TECNIFICADO CAF</t>
  </si>
  <si>
    <t>A:00099021001 Transferencia de recursos BI-MONETARIA conforme Art. 53 de RM 153 de 06/04/2016, a requerimiento del Órgano Judicial CITE: UNID./NAL./FINANZAS/DAF-OJ N°189/2019, por concepto de RESTITUCIÓN DE CERTIFICADOS DE DEPOSITOS JUDICIALES N° 483148 Y 484142 (H.R. 6-8036-R)</t>
  </si>
  <si>
    <t>PAGO A EXIMBANK CHINA POPUL PRÉSTAMO GCL 2017 (02) 607 VCTO. 21-03-2019 POR CUENTA DE TGN SEGUN NOTA MEFP/VTCP/DGCP/UODP-316/2019, NTI. 011915 VALOR 21-03-2019 INTERESES RMY 565.833,33 COMISIONES RMY 475.902,78 LIBRETA N° 00099021001 "TGN RECURSOS ORDINARIOS-DOLARES AMERICANOS (5970)</t>
  </si>
  <si>
    <t>PAGO A EXIMBANK CHINA POPUL PRÉSTAMO GCL 2011 (41) 391 VCTO. 21-03-2019 POR CUENTA DE TGN SEGUN NOTA MEFP/VTCP/DGCP/UODP-316/2019 , NTI. 011913 VALOR 21-03-2019 CAPITAL RMY 23.110.550,10 INTERESES RMY 6.506.903,77 LIBRETA N° 00099021001 "TGN RECURSOS ORDINARIOS-DOLARES AMERICANOS (5970)</t>
  </si>
  <si>
    <t>PAGO A EXIMBANK CHINA POPUL PRÉSTAMO GCL 2016 (29) 599 VCTO. 21-03-2019 POR CUENTA DE TGN SEGUN NOTA MEFP/VTCP/DGCP/UODP-316/2019, NTI. 011914 VALOR 21-03-2019 INTERESES RMY 3.167.500,00 COMISIONES RMY 87.986,11 LIBRETA N° 00099021001 "TGN RECURSOS ORDINARIOS-DOLARES AMERICANOS (5970)</t>
  </si>
  <si>
    <t>PAGO A EXIMBANK CHINA POPUL PRÉSTAMO GCL 2009 (43) 294 VCTO. 21-03-2019 POR CUENTA DE TGN SEGUN NOTA MEFP/VTCP/DGCP/UODP-316/2019, NTI. 011910 VALOR 21-03-2019 CAPITAL RMY 9.043.802,00 INTERESES RMY 2.273.511,54 LIBRETA N° 00099021001 "TGN RECURSOS ORDINARIOS-DOLARES AMERICANOS (5970)</t>
  </si>
  <si>
    <t>PAGO A EXIMBANK CHINA POPUL PRÉSTAMO GCL 2007 (13) 184 VCTO. 21-03-2019 POR CUENTA DE TGN AEGUN NOTA MEFP/VTCP/DGCP/UODP-316/2019, NTI. 011909 VALOR 21-03-2019 CAPITAL RMY 12.168.507,60 INTERESES RMY 2.324.860,98 LIBRETA N° 00099021001 "TGN RECURSOS ORDINARIOS-DOLARES AMERICANOS (5970)</t>
  </si>
  <si>
    <t>PAGO A EXIMBANK CHINA POPUL PRÉSTAMO GCL 2004 (04) 114A VCTO. 21-03-2019 POR CUENTA DE TGN MEFP/VTCP/DGCP/UODP-316/2019 , NTI. 011906 VALOR 21-03-2019 CAPITAL RMY 1.910.703,24 INTERESES RMY 249.771,37 LIBRETA N° 00099021001 "TGN RECURSOS ORDINARIOS-DOLARES AMERICANOS (5970)</t>
  </si>
  <si>
    <t>PAGO A BID PRÉSTAMO 2614/BL-BO VCTO. 21-03-2019 POR CUENTA DE TGN MEFP/VTCP/DGCP/UODP-327/2019 , NTI. 011904 VALOR 21-03-2019 INTERESES USD 10.240,14 LIBRETA N° 00099021001 "TGN RECURSOS ORDINARIOS-DOLARES AMERICANOS (5970)</t>
  </si>
  <si>
    <t>PAGO A BID PRÉSTAMO 2614/BL-BO VCTO. 21-03-2019 POR CUENTA DE TGN SEGÚN NOTA MEFP/VTCP/DGCP/UODP-327/2019, NTI. 011903 VALOR 21-03-2019 CAPITAL USD 1.054.468,08 INTERESES USD 434.805,55 COMISIONES USD 3.644,79 LIBRETA N° 00099021001 "TGN RECURSOS ORDINARIOS-DOLARES AMERICANOS (5970)</t>
  </si>
  <si>
    <t>PAGO A BID PRÉSTAMO 2719/BL-BO VCTO. 21-03-2019 POR CUENTA DE TGN NOTA MEFP/VTPC/DGCP-316/2019, NTI. 011911 VALOR 21-03-2019 CAPITAL USD 322.383,23 INTERESES USD 270.639,66 LIBRETA N° 00099021001 "TGN RECURSOS ORDINARIOS-DOLARES AMERICANOS (5970)</t>
  </si>
  <si>
    <t>PAGO A BID PRÉSTAMO 2719/BL-BO VCTO. 21-03-2019 POR CUENTA DE TGN NOTA MEFP/VTPC/DGCP-316/2019 , NTI. 011902 VALOR 21-03-2019 INTERESES USD 4.796,00 LIBRETA N° 00099021001 "TGN RECURSOS ORDINARIOS-DOLARES AMERICANOS (5970)</t>
  </si>
  <si>
    <t>PAGO A CAF PRÉSTAMO CFA004295 VCTO. 21-03-2019 POR CUENTA DE TGN NOTA MEFP/VTPC/DGCP-316/2019 , NTI. 011955 VALOR 21-03-2019 CAPITAL USD 2.532.249,49 INTERESES USD 655.040,19 LIBRETA N° 00099021001 "TGN RECURSOS ORDINARIOS-DOLARES AMERICANOS (5970)</t>
  </si>
  <si>
    <t>PAGO A CAF PRÉSTAMO CFA004274 VCTO. 21-03-2019 POR CUENTA DE TGN NOTA MEFP/VTPC/DGCP-316/2019 , NTI. 011952 VALOR 21-03-2019 CAPITAL USD 750.000,00 INTERESES USD 194.009,38 LIBRETA N° 00099021001 "TGN RECURSOS ORDINARIOS-DOLARES AMERICANOS (5970)</t>
  </si>
  <si>
    <t>PAGO A CAF PRÉSTAMO CFA008340 VCTO. 21-03-2019 POR CUENTA DE TGN NOTA MEFP/VTPC/DGCP-316/2019 , NTI. 011953 VALOR 21-03-2019 CAPITAL USD 1.873.662,70 INTERESES USD 749.233,10 COMISIONES USD 61.478,27 LIBRETA N° 00099021001 "TGN RECURSOS ORDINARIOS-DOLARES AMERICANOS (5970)</t>
  </si>
  <si>
    <t>||COMPLEMENTO A NUESTROS COMPROBANTES G 993873, G 993874, G 993875 Y G 993894, G 993893 Y G 993895 DE LA FECHA, POR PAGO AL EXIMBANK CHINA PTMOS. GCL 2004 (04) 114A, 2007(13)184, 2009(43)294, 2011(41)391, 2016(29)599 Y 2017(02)607 POR CUENTA DEL TGN, COBRO DE COMISIONES DEL BANQUERO USD 10.- LIBRETA N° 00099021001 TGN RECURSOS ORDIANRIOS - DOLARES AMERICANOS</t>
  </si>
  <si>
    <t>PAGO A BID PRÉSTAMO 2786/BL-BO VCTO. 22-03-2019 POR CUENTA DE TGN SEGUN NOTA MEFP/VTCP/DGCP/UODP-328/2019 , NTI. 012092 VALOR 22-03-2019 INTERESES USD 21.777,52 LIBRETA N° 00099021001 "TGN RECURSOS ORDINARIOS-DOLARES AMERICANOS (5970)</t>
  </si>
  <si>
    <t>PAGO A BID PRÉSTAMO 2786/BL-BO VCTO. 22-03-2019 POR CUENTA DE TGN SEGUN NOTA MEFP/VTCP/DGCP/UODP-328/2019 , NTI. 012093 VALOR 22-03-2019 CAPITAL USD 1.667.513,22 INTERESES USD 1.391.750,47 COMISIONES USD 67.774,32 LIBRETA N° 00099021001 "TGN RECURSOS ORDINARIOS-DOLARES AMERICANOS (5970)</t>
  </si>
  <si>
    <t>PAGO A BID PRÉSTAMO 709-SF-BO VCTO. 24-03-2019 POR CUENTA DE YPFB TRANSPORTE SEGÚN NOTA TSC-147/2019 Y SWIFT N° 03572 DE FECHA 15-03-2019, VALOR 25-03-2019 CAPITAL USD 603.992,17 INTERESES USD 110727,49 LIBRETA NRO. 00099021001 TGN-RECURSOS ORDINARIOS - 3987 - ALIVIO MDRI</t>
  </si>
  <si>
    <t>PAGO A CAF PRÉSTAMO CFA007725 VCTO. 25-03-2019 POR CUENTA DE TGN SEGUN NOTA MEFP/VTCP/DGCP/UODP-328/2019 , NTI. 011998 VALOR 25-03-2019 CAPITAL USD 1.150.162,59 INTERESES USD 393.907,70 LIBRETA N° 00099021001 "TGN RECURSOS ORDINARIOS-DOLARES AMERICANOS (5970)</t>
  </si>
  <si>
    <t>PAGO PRÉSTAMO BID 815-SF-BO VCTO. 23-03-2019 POR CUENTA DE TGN SEGUN NOTA MEFP/VTCP/DGCP/UODP-328/2019, NTI. 011986 VALOR 25-03-2019 CAPITAL USD 52.524,13 INTERESES USD 9.979,59 LIBRETA N° 00099021001 "TGN RECURSOS ORDINARIOS-DOLARES AMERICANOS (5970)</t>
  </si>
  <si>
    <t>PAGO PRÉSTAMO BID 733-SF-BO VCTO. 24-03-2019 POR CUENTA DE TGN SEGUN NOTA MEFP/VTCP/DGCP/UODP-328/2019 , NTI. 011990 VALOR 25-03-2019 CAPITAL USD 21.666,67 INTERESES USD 2.383,33 LIBRETA N° 00099021001 "TGN RECURSOS ORDINARIOS-DOLARES AMERICANOS (5970)</t>
  </si>
  <si>
    <t>PAGO A BID PRÉSTAMO 964/SF-BO VCTO. 23-03-2019 POR CUENTA DE TGN SEGUN NOTA MEFP/VTCP/DGCP/UODP-328/2019 , NTI. 011989 VALOR 25-03-2019 CAPITAL USD 14.659,52 INTERESES USD 5.088,66 LIBRETA N° 00099021001 "TGN RECURSOS ORDINARIOS-DOLARES AMERICANOS (5970)</t>
  </si>
  <si>
    <t>||REGULARIZACIÓN DE NUESTRO CPBTE S 0949291 DEL 15/03/2019 POR COBRO DE COMISIONES EFECTUADO POR EL MUFG BANK LTD. POR EL DESEMBOLSO DEL PTMO. JICA BV-P5, SEGUN NOTA MEFP/VTCP/DGCP/UODP-355/2019 DEL 25/03/2019 LIB. N° 00099021001 TGN RECURSOS ORDINARIOS - DOLARES AMERICANOS (5970)</t>
  </si>
  <si>
    <t>AJUSTE COMPLEMENTARIO POR REVALORIZACION SALDOS DE ACTIVOS DE RESERVA Y OBLIGACIONES MONEDA EXTRANJERA (DOLARES) Saldo MO = -443407981.78 ;Bs/Mo: 6.86000000000 ;Saldo Bs: -3041778755.00</t>
  </si>
  <si>
    <t>PAGO A BID PRÉSTAMO 2498/BL-BO VCTO. 26-03-2019 POR CUENTA DE TGN SEGUN NOTA MEFP/VTCP/DGCP/UODP-344/2019 , NTI. 011960 VALOR 26-03-2019 INTERESES USD 5.861,52 LIBRETA N° 00099021001 "TGN RECURSOS ORDINARIOS-DOLARES AMERICANOS (5970)</t>
  </si>
  <si>
    <t>PAGO A BID PRÉSTAMO 2498/BL-BO VCTO. 26-03-2019 POR CUENTA DE TGN SEGUN NOTA MEFP/VTCP/DGCP/UODP-344/2019 , NTI. 012097 VALOR 26-03-2019 CAPITAL USD 230.168,31 INTERESES USD 192.356,61 LIBRETA N° 00099021001 "TGN RECURSOS ORDINARIOS-DOLARES AMERICANOS (5970)</t>
  </si>
  <si>
    <t>PAGO A BID PRÉSTAMO 2061/BL-BO VCTO. 27-03-2019 POR CUENTA DE TGN , NTI. 011995 VALOR 27-03-2019 CAPITAL USD 145.833,33 INTERESES USD 105.243,16 CTA. 5970 CUENTA UNICA DEL TESORO DOLARES AMERICANOS LIB. 00099021001</t>
  </si>
  <si>
    <t>PAGO A BID PRÉSTAMO 1038 SF-BO VCTO. 27-03-2019 POR CUENTA DE TGN , NTI. 011991 VALOR 27-03-2019 CAPITAL USD 3.907,46 INTERESES USD 1.627,64 CTA. 5970 CUENTA UNICA DEL TESORO DOLARES AMERICANOS LIB. 00099021001</t>
  </si>
  <si>
    <t>PAGO A BID PRÉSTAMO 2061/BL-BO VCTO. 27-03-2019 POR CUENTA DE TGN , NTI. 011994 VALOR 27-03-2019 INTERESES USD 3.719,18 CTA. 5970 CUENTA UNICA DEL TESORO DOLARES AMERICANOS LIB. 00099021001</t>
  </si>
  <si>
    <t>PAGO A BID PRÉSTAMO 1039/SF-BO VCTO. 27-03-2019 POR CUENTA DE TGN , NTI. 011992 VALOR 27-03-2019 CAPITAL USD 265.929,87 INTERESES USD 110.772,54 CTA. 5970 CUENTA UNICA DEL TESORO DOLARES AMERICANOS LIB. 00099021001</t>
  </si>
  <si>
    <t>PAGO A BID PRÉSTAMO 2082/BL - BO VCTO. 27-03-2019 POR CUENTA DE TGN , NTI. 011972 VALOR 27-03-2019 CAPITAL USD 233.766,57 INTERESES USD 168.701,71 CTA. 5970 CUENTA UNICA DEL TESORO DOLARES AMERICANOS LIB. 00099021001</t>
  </si>
  <si>
    <t>PAGO A BID PRÉSTAMO 2082/ BL-BO VCTO. 27-03-2019 POR CUENTA DE TGN , NTI. 011973 VALOR 27-03-2019 INTERESES USD 5.961,73 CTA. 5970 CUENTA UNICA DEL TESORO DOLARES AMERICANOS LIB. 00099021001</t>
  </si>
  <si>
    <t>PAGO A BID PRÉSTAMO 2057/BL-BO VCTO. 27-03-2019 POR CUENTA DE TGN , NTI. 011970 VALOR 27-03-2019 CAPITAL USD 479.246,28 INTERESES USD 345.856,42 CTA. 5970 CUENTA UNICA DEL TESORO DOLARES AMERICANOS LIB. 00099021001</t>
  </si>
  <si>
    <t>PAGO A BID PRÉSTAMO 2057/BL-BO VCTO. 27-03-2019 POR CUENTA DE TGN , NTI. 011961 VALOR 27-03-2019 INTERESES USD 12.248,71 CTA. 5970 CUENTA UNICA DEL TESORO DOLARES AMERICANOS LIB. 00099021001</t>
  </si>
  <si>
    <t>PAGO A CAF PRÉSTAMO CFA004616 VCTO. 27-03-2019 POR CUENTA DE TGN , NTI. 011984 VALOR 27-03-2019 CAPITAL USD 971.372,93 INTERESES USD 160.232,19 CTA. 5970 CUENTA UNICA DEL TESORO DOLARES AMERICANOS LIB. 00099021001</t>
  </si>
  <si>
    <t>PAGO A CAF PRÉSTAMO CFA003805 VCTO. 27-03-2019 POR CUENTA DE TGN , NTI. 011956 VALOR 27-03-2019 CAPITAL USD 2.687.382,37 INTERESES USD 706.992,45 CTA. 5970 CUENTA UNICA DEL TESORO DOLARES AMERICANOS LIB. 00099021001</t>
  </si>
  <si>
    <t>PAGO A CAF PRÉSTAMO CFA003807 VCTO. 27-03-2019 POR CUENTA DE TGN , NTI. 011974 VALOR 27-03-2019 CAPITAL USD 4.380.611,57 INTERESES USD 1.152.444,60 CTA. 5970 CUENTA UNICA DEL TESORO DOLARES AMERICANOS LIB. 00099021001</t>
  </si>
  <si>
    <t>||REGULARIZACION DE NUESTRO CPBTE S 0949513 DEL 20/03/2019 POR COBRO DE COMISIONES EFECTUADO POR EL MUFG BANK LTD. POR EL DESEMBOLSO DEL PTMO. JICA BV-P5, SEGUN NOTA MEFP/VTCP/DGCP/UODP-354/2019 DEL 27/03/2019 DEL MEFP LIB. N° 00099021001 "TGN RECURSOS ORDINARIOS - DOLARES AMERICANOS (5970)"</t>
  </si>
  <si>
    <t>AJUSTE COMPLEMENTARIO POR REVALORIZACION SALDOS DE ACTIVOS DE RESERVA Y OBLIGACIONES MONEDA EXTRANJERA (DOLARES) Saldo MO = -422831854.33 ;Bs/Mo: 6.86000000000 ;Saldo Bs: -2900626520.73</t>
  </si>
  <si>
    <t>TRANSFERENCIA RECIBIDA DEL EXTERIOR SEGÚN MENSAJES SWIFT Nos. 03828-03823 (REM.EXT.) DE FECHA 28-03-2019 POR DESEMBOLSO DE BID PRÉSTAMO 2614/BL-BO REQ 00029 BO OPS0201912969A LIBRETA N° 00287104311 FPS-US-BID 2614/BL-BO PROG. REDES INT. DE SALUD PTS</t>
  </si>
  <si>
    <t>AJUSTE COMPLEMENTARIO POR REVALORIZACION SALDOS DE ACTIVOS DE RESERVA Y OBLIGACIONES MONEDA EXTRANJERA (DOLARES) Saldo MO = -428094712.24 ;Bs/Mo: 6.86000000000 ;Saldo Bs: -2936729725.96</t>
  </si>
  <si>
    <t>'TRANSFERENCIA'||RECIBIDA DEL EXTERIOR SEGÚN MENSAJES SWIFT N°3898-3888 (REM.EXT.) DE FECHA 29-03-2019, VALOR 28-03-2019 AYUDA HUMANITARIA LIBRETA N° 00099021001 TGN-RECURSOS ORDINARIOS-DOLARES (5970)</t>
  </si>
  <si>
    <t>TRANSFERENCIA RECIBIDA DEL EXTERIOR SEGÚN MENSAJES SWIFT Nos. 03899-03889 (REM.EXT.) DE FECHA 29-03-2019 POR DESEMBOLSO DE IDA PRÉSTAMO 5454-BO 28 LIBRETA N° 00085024301 MEN USD PROY IDTR II GOB CHUQ CONVENIO 5454 BO</t>
  </si>
  <si>
    <t>TRANSFERENCIA RECIBIDA DEL EXTERIOR SEGÚN MENSAJES SWIFT Nos. 03900-03890 (REM.EXT.) DE FECHA 29-03-2019 POR DESEMBOLSO DE IDA PRÉSTAMO 5454-BO 32 LIBRETA N° 00085027001 ME-USD-PROY. IDTR II - TGN-PEVD-CONVENIO 5454-BO</t>
  </si>
  <si>
    <t>PAGO A BANCO EUROPEO DE INV PRÉSTAMO FI No 85175 VCTO. 31-03-2019 POR CUENTA DE TGN , NTI. 011957 VALOR 29-03-2019 COMISIONES USD 145.094,44 CTA. 5970 CUENTA UNICA DEL TESORO DOLARES AMERICANOS LIB. 00099021001</t>
  </si>
  <si>
    <t>TRANSFERENCIA RECIBIDA DEL EXTERIOR SEGÚN MENSAJES SWIFT Nos. 03899-03889 (REM.EXT.) DE FECHA 29-03-2019 POR DESEMBOLSO DE IDA PRÉSTAMO 5454-BO 28 LIBRETA N° 00085024301 MEN USD PROY IDTR II GOB CHUQ CONVENIO 5454 BO REF.: UTILES DE ESCRITORIO</t>
  </si>
  <si>
    <t>TRANSFERENCIA RECIBIDA DEL EXTERIOR SEGÚN MENSAJES SWIFT Nos. 03900-03890 (REM.EXT.) DE FECHA 29-03-2019 POR DESEMBOLSO DE IDA PRÉSTAMO 5454-BO 32 LIBRETA N° 00085027001 ME-USD-PROY. IDTR II - TGN-PEVD-CONVENIO 5454-BO REF.: UTILES DE ESCRITORIO</t>
  </si>
  <si>
    <t>AJUSTE COMPLEMENTARIO POR REVALORIZACION SALDOS DE ACTIVOS DE RESERVA Y OBLIGACIONES MONEDA EXTRANJERA (DOLARES) Saldo MO = -423096917.05 ;Bs/Mo: 6.86000000000 ;Saldo Bs: -2902444850.95</t>
  </si>
  <si>
    <t>De: 00047081101 A:00099018008 Transferencia que realizamos a solicitud del Ministerio de Desarrollo Rural y Tierras mediante nota CITE: MDRYT/DGAA/CONTA/TES/0065-2019 por concepto de devolución de saldos observados de acuerdo a auditoria ex</t>
  </si>
  <si>
    <t>De: 00047081101 A:00099018008 Transferencia que realizamos a solicitud del Ministerio de Desarrollo Rural y Tierras mediante nota CITE: MDRYT/DGAA/CONTA/TES/0066-2019 por concepto de devolución de saldos observados de acuerdo a auditoria ex</t>
  </si>
  <si>
    <t>De: 00047081101 A:00099017001 Transferencia que realizamos a solicitud del Ministerio de Desarrollo Rural y Tierras mediante nota CITE: MDRYT/DGAA/CONTA/TES/0064-2019 por concepto de devolución de saldos observados de acuerdo a auditoria ex</t>
  </si>
  <si>
    <t>De: 00047081101 A:00099018008 A requerimiento del Ministerio de Desarrollo Rural y Tierra, con nota CITE: MDRyT/DGAA/CONTA/TES/ 0063-2019, en la cual solicita traspaso entre Libretas por devolución de saldos observados de acuerdo a auditori</t>
  </si>
  <si>
    <t>De: 00015010001 A:00099021001 Transferencia de recursos BI-MONETARIA conforme Art. 53 de RM 153 de 06/04/2016, a requerimiento del Ministerio de Gobierno CITE: MG/DGAA/UF/T/N°079/2019, por concepto de 15% MINISTERIO PÚBLICO correspondiente</t>
  </si>
  <si>
    <t>De: 00099021001 A:00015011107 Transferencia de recursos BI-MONETARIA conforme Art. 53 de RM 153 de 06/04/2016, a requerimiento del Ministerio de Gobierno CITE: MG/DGAA/UF/T/N°079/2019, por concepto de 15% MINISTERIO PÚBLICO correspondiente</t>
  </si>
  <si>
    <t>De: 00015010001 A:00099021001 Transferencia de recursos BI-MONETARIA conforme Art. 53 de RM 153 de 06/04/2016, a requerimiento del Ministerio de Gobierno CITE: MG/DGAA/UF/T/N°079/2019, por concepto de 55% UELICN correspondiente a la distri</t>
  </si>
  <si>
    <t>De: 00099021001 A:00015011107 Transferencia de recursos BI-MONETARIA conforme Art. 53 de RM 153 de 06/04/2016, a requerimiento del Ministerio de Gobierno CITE: MG/DGAA/UF/T/N°079/2019, por concepto de 55% UELICN correspondiente a la distri</t>
  </si>
  <si>
    <t>00099018008</t>
  </si>
  <si>
    <t>00099017001</t>
  </si>
  <si>
    <t>TOTAL TCR ME</t>
  </si>
  <si>
    <t>TOTAL TCR MN</t>
  </si>
  <si>
    <t>Elaboración:</t>
  </si>
  <si>
    <t>DIRECCIÓN GENERAL DE CONTABILIDAD FISCAL</t>
  </si>
  <si>
    <t>UNIDAD DE CONTABILIDAD Y CUENTAS FISCALES</t>
  </si>
  <si>
    <t>Área de Conciliación y Recolección de Datos</t>
  </si>
  <si>
    <t>(*)  Para conocer el detalle de cada codigo se debe ingresar a las pestañas del presente archivo previa descarga del FORM. N°9 en el PORTAL de la página del SIGEP.</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</si>
  <si>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de manera inmediata a la Dirección General de Contabilidad Fiscal, en oficinas del piso 8vo del Edificio del Ministerio de Economía y Finanzas Públicas ubicado en la Av. Mariscal Santa Cruz, Esq. Loayza.</t>
    </r>
  </si>
  <si>
    <t>La siguiente informacion se encuentra desagregada por códigos de operación que afectan a las Cuentas Únicas del Tesoro (CUT) sin regularización por parte de la entidad durante el período evaluado.</t>
  </si>
  <si>
    <t>G10013050003</t>
  </si>
  <si>
    <t>G10013060003</t>
  </si>
  <si>
    <t>G10013190002</t>
  </si>
  <si>
    <t>S09506110003</t>
  </si>
  <si>
    <t>S09506200001</t>
  </si>
  <si>
    <t>S09506200003</t>
  </si>
  <si>
    <t>S09506220001</t>
  </si>
  <si>
    <t>S09506250001</t>
  </si>
  <si>
    <t>S09506620002</t>
  </si>
  <si>
    <t>J03562630001</t>
  </si>
  <si>
    <t>Q11014680002</t>
  </si>
  <si>
    <t>S09507370002</t>
  </si>
  <si>
    <t>S09507630003</t>
  </si>
  <si>
    <t>Q11026470002</t>
  </si>
  <si>
    <t>G10065460001</t>
  </si>
  <si>
    <t>G10068870003</t>
  </si>
  <si>
    <t>Q11031930002</t>
  </si>
  <si>
    <t>Q11032860002</t>
  </si>
  <si>
    <t>Q11032870002</t>
  </si>
  <si>
    <t>S09509940001</t>
  </si>
  <si>
    <t>S09509940003</t>
  </si>
  <si>
    <t>G10086290001</t>
  </si>
  <si>
    <t>G10091400003</t>
  </si>
  <si>
    <t>Q11035790002</t>
  </si>
  <si>
    <t>F0000936</t>
  </si>
  <si>
    <t>Q11037710002</t>
  </si>
  <si>
    <t>G10105390002</t>
  </si>
  <si>
    <t>G10105410002</t>
  </si>
  <si>
    <t>J03573300002</t>
  </si>
  <si>
    <t>Q11044030002</t>
  </si>
  <si>
    <t>Q11044320002</t>
  </si>
  <si>
    <t>S09512390002</t>
  </si>
  <si>
    <t>S09512390003</t>
  </si>
  <si>
    <t>S09512390004</t>
  </si>
  <si>
    <t>S09512430001</t>
  </si>
  <si>
    <t>S09512430004</t>
  </si>
  <si>
    <t>F0000963</t>
  </si>
  <si>
    <t>F0000964</t>
  </si>
  <si>
    <t>F0000974</t>
  </si>
  <si>
    <t>Q11049270002</t>
  </si>
  <si>
    <t>S09515020002</t>
  </si>
  <si>
    <t>S09515030002</t>
  </si>
  <si>
    <t>S09515040002</t>
  </si>
  <si>
    <t>G10127160032</t>
  </si>
  <si>
    <t>Q11054950002</t>
  </si>
  <si>
    <t>Q11055090002</t>
  </si>
  <si>
    <t>Q11055110002</t>
  </si>
  <si>
    <t>I00806600002</t>
  </si>
  <si>
    <t>G10141270003</t>
  </si>
  <si>
    <t>G10140040003</t>
  </si>
  <si>
    <t>G10140050003</t>
  </si>
  <si>
    <t>Q11060490002</t>
  </si>
  <si>
    <t>G10149480003</t>
  </si>
  <si>
    <t>G10149490003</t>
  </si>
  <si>
    <t>Q11065280002</t>
  </si>
  <si>
    <t>Q11065780002</t>
  </si>
  <si>
    <t>F0001030</t>
  </si>
  <si>
    <t>G10171940002</t>
  </si>
  <si>
    <t>Q11073160002</t>
  </si>
  <si>
    <t>F0001045</t>
  </si>
  <si>
    <t>G10182270003</t>
  </si>
  <si>
    <t>G10182280003</t>
  </si>
  <si>
    <t>F0001055</t>
  </si>
  <si>
    <t>G10193360002</t>
  </si>
  <si>
    <t>G10193410001</t>
  </si>
  <si>
    <t>Q11086420002</t>
  </si>
  <si>
    <t>Q11089820002</t>
  </si>
  <si>
    <t>Q11093010002</t>
  </si>
  <si>
    <t>Q11094560002</t>
  </si>
  <si>
    <t>Q11094780002</t>
  </si>
  <si>
    <t>G10208030003</t>
  </si>
  <si>
    <t>S09522530003</t>
  </si>
  <si>
    <t>F0001079</t>
  </si>
  <si>
    <t>G10209540003</t>
  </si>
  <si>
    <t>G10211030004</t>
  </si>
  <si>
    <t>Q11097750002</t>
  </si>
  <si>
    <t>G10216200003</t>
  </si>
  <si>
    <t>F0001091</t>
  </si>
  <si>
    <t>G10221630002</t>
  </si>
  <si>
    <t>Q11099200002</t>
  </si>
  <si>
    <t>Q11100290002</t>
  </si>
  <si>
    <t>S09523870002</t>
  </si>
  <si>
    <t>S09523870003</t>
  </si>
  <si>
    <t>G10221640001</t>
  </si>
  <si>
    <t>G10226060004</t>
  </si>
  <si>
    <t>Q11103700002</t>
  </si>
  <si>
    <t>Q11106830002</t>
  </si>
  <si>
    <t>Q11107120002</t>
  </si>
  <si>
    <t>S09524330001</t>
  </si>
  <si>
    <t>S09524870001</t>
  </si>
  <si>
    <t>S09524870004</t>
  </si>
  <si>
    <t>Q11107650002</t>
  </si>
  <si>
    <t>F0001111</t>
  </si>
  <si>
    <t>Q11109550002</t>
  </si>
  <si>
    <t>Q11112590002</t>
  </si>
  <si>
    <t>F0001126</t>
  </si>
  <si>
    <t>Q11114230002</t>
  </si>
  <si>
    <t>G10251990003</t>
  </si>
  <si>
    <t>F0001138</t>
  </si>
  <si>
    <t>J03591470002</t>
  </si>
  <si>
    <t>Q11120170002</t>
  </si>
  <si>
    <t>S09527870001</t>
  </si>
  <si>
    <t>S09528720001</t>
  </si>
  <si>
    <t>G10256630003</t>
  </si>
  <si>
    <t>Q11121260002</t>
  </si>
  <si>
    <t>S09528800001</t>
  </si>
  <si>
    <t>S09528800003</t>
  </si>
  <si>
    <t>Q11126890002</t>
  </si>
  <si>
    <t>G10271220001</t>
  </si>
  <si>
    <t>T03945750001</t>
  </si>
  <si>
    <t>T03945770001</t>
  </si>
  <si>
    <t>T03945790001</t>
  </si>
  <si>
    <t>T03945810001</t>
  </si>
  <si>
    <t>T03945830001</t>
  </si>
  <si>
    <t>T03945850001</t>
  </si>
  <si>
    <t>T03945870001</t>
  </si>
  <si>
    <t>T03945890001</t>
  </si>
  <si>
    <t>T03945910001</t>
  </si>
  <si>
    <t>T03945930001</t>
  </si>
  <si>
    <t>T03945950001</t>
  </si>
  <si>
    <t>T03945970001</t>
  </si>
  <si>
    <t>T03945990001</t>
  </si>
  <si>
    <t>T03946010001</t>
  </si>
  <si>
    <t>T03946030001</t>
  </si>
  <si>
    <t>T03946050001</t>
  </si>
  <si>
    <t>T03946070001</t>
  </si>
  <si>
    <t>T03946090001</t>
  </si>
  <si>
    <t>T03946110001</t>
  </si>
  <si>
    <t>T03946130001</t>
  </si>
  <si>
    <t>T03946150001</t>
  </si>
  <si>
    <t>T03946170001</t>
  </si>
  <si>
    <t>T03946190001</t>
  </si>
  <si>
    <t>T03946210001</t>
  </si>
  <si>
    <t>T03946230001</t>
  </si>
  <si>
    <t>T03946250001</t>
  </si>
  <si>
    <t>T03946270001</t>
  </si>
  <si>
    <t>T03946290001</t>
  </si>
  <si>
    <t>T03946310001</t>
  </si>
  <si>
    <t>T03946330001</t>
  </si>
  <si>
    <t>T03946350001</t>
  </si>
  <si>
    <t>T03946380001</t>
  </si>
  <si>
    <t>T03946400001</t>
  </si>
  <si>
    <t>T03946420001</t>
  </si>
  <si>
    <t>T03946440001</t>
  </si>
  <si>
    <t>T03946460001</t>
  </si>
  <si>
    <t>T03946480001</t>
  </si>
  <si>
    <t>T03946500001</t>
  </si>
  <si>
    <t>T03946520001</t>
  </si>
  <si>
    <t>T03946540001</t>
  </si>
  <si>
    <t>T03946560001</t>
  </si>
  <si>
    <t>T03946580001</t>
  </si>
  <si>
    <t>T03946600001</t>
  </si>
  <si>
    <t>T03946620001</t>
  </si>
  <si>
    <t>T03946640001</t>
  </si>
  <si>
    <t>T03946660001</t>
  </si>
  <si>
    <t>T03946680001</t>
  </si>
  <si>
    <t>T03946700001</t>
  </si>
  <si>
    <t>T03946720001</t>
  </si>
  <si>
    <t>T03946740001</t>
  </si>
  <si>
    <t>T03946760001</t>
  </si>
  <si>
    <t>T03946780001</t>
  </si>
  <si>
    <t>T03946800001</t>
  </si>
  <si>
    <t>T03946820001</t>
  </si>
  <si>
    <t>T03946840001</t>
  </si>
  <si>
    <t>T03946860001</t>
  </si>
  <si>
    <t>T03946880001</t>
  </si>
  <si>
    <t>T03946900001</t>
  </si>
  <si>
    <t>T03946920001</t>
  </si>
  <si>
    <t>T03946940001</t>
  </si>
  <si>
    <t>T03946960001</t>
  </si>
  <si>
    <t>T03946980001</t>
  </si>
  <si>
    <t>T03947000001</t>
  </si>
  <si>
    <t>T03947020001</t>
  </si>
  <si>
    <t>T03947040001</t>
  </si>
  <si>
    <t>T03947060001</t>
  </si>
  <si>
    <t>T03947080001</t>
  </si>
  <si>
    <t>T03947100001</t>
  </si>
  <si>
    <t>T03947120001</t>
  </si>
  <si>
    <t>T03947140001</t>
  </si>
  <si>
    <t>T03947160001</t>
  </si>
  <si>
    <t>T03947180001</t>
  </si>
  <si>
    <t>T03947200001</t>
  </si>
  <si>
    <t>T03947220001</t>
  </si>
  <si>
    <t>T03947240001</t>
  </si>
  <si>
    <t>T03947260001</t>
  </si>
  <si>
    <t>T03947280001</t>
  </si>
  <si>
    <t>T03947300001</t>
  </si>
  <si>
    <t>T03947320001</t>
  </si>
  <si>
    <t>T03947340001</t>
  </si>
  <si>
    <t>T03947360001</t>
  </si>
  <si>
    <t>T03947380001</t>
  </si>
  <si>
    <t>T03947400001</t>
  </si>
  <si>
    <t>T03947420001</t>
  </si>
  <si>
    <t>T03947440001</t>
  </si>
  <si>
    <t>T03947460001</t>
  </si>
  <si>
    <t>T03947480001</t>
  </si>
  <si>
    <t>T03947500001</t>
  </si>
  <si>
    <t>T03947520001</t>
  </si>
  <si>
    <t>T03947540001</t>
  </si>
  <si>
    <t>T03947560001</t>
  </si>
  <si>
    <t>T03947580001</t>
  </si>
  <si>
    <t>T03947600001</t>
  </si>
  <si>
    <t>T03947620001</t>
  </si>
  <si>
    <t>T03947640001</t>
  </si>
  <si>
    <t>T03947660001</t>
  </si>
  <si>
    <t>T03947680001</t>
  </si>
  <si>
    <t>T03947700001</t>
  </si>
  <si>
    <t>T03947720001</t>
  </si>
  <si>
    <t>T03947740001</t>
  </si>
  <si>
    <t>T03947760001</t>
  </si>
  <si>
    <t>T03947780001</t>
  </si>
  <si>
    <t>T03947800001</t>
  </si>
  <si>
    <t>T03947820001</t>
  </si>
  <si>
    <t>T03947840001</t>
  </si>
  <si>
    <t>S09530180001</t>
  </si>
  <si>
    <t>O17247210002</t>
  </si>
  <si>
    <t>O17246980002</t>
  </si>
  <si>
    <t>O17246780002</t>
  </si>
  <si>
    <t>O17247410002</t>
  </si>
  <si>
    <t>O17247590002</t>
  </si>
  <si>
    <t>O17247730002</t>
  </si>
  <si>
    <t>O17247800002</t>
  </si>
  <si>
    <t>O17247950002</t>
  </si>
  <si>
    <t>O17248260002</t>
  </si>
  <si>
    <t>B17245620002</t>
  </si>
  <si>
    <t>B17245990002</t>
  </si>
  <si>
    <t>B17246050002</t>
  </si>
  <si>
    <t>B17246260002</t>
  </si>
  <si>
    <t>B17246270002</t>
  </si>
  <si>
    <t>B17246760002</t>
  </si>
  <si>
    <t>B17246790002</t>
  </si>
  <si>
    <t>O17246550002</t>
  </si>
  <si>
    <t>O17246410002</t>
  </si>
  <si>
    <t>O17246380002</t>
  </si>
  <si>
    <t>O17246350002</t>
  </si>
  <si>
    <t>O17245830002</t>
  </si>
  <si>
    <t>O17250880002</t>
  </si>
  <si>
    <t>O17250930002</t>
  </si>
  <si>
    <t>O17251150002</t>
  </si>
  <si>
    <t>O17250840002</t>
  </si>
  <si>
    <t>O17250830002</t>
  </si>
  <si>
    <t>O17250520002</t>
  </si>
  <si>
    <t>O17250510002</t>
  </si>
  <si>
    <t>O17250490002</t>
  </si>
  <si>
    <t>O17252470002</t>
  </si>
  <si>
    <t>O17252450002</t>
  </si>
  <si>
    <t>O17252400002</t>
  </si>
  <si>
    <t>O17252210002</t>
  </si>
  <si>
    <t>B17249950002</t>
  </si>
  <si>
    <t>B17249890002</t>
  </si>
  <si>
    <t>B17249850002</t>
  </si>
  <si>
    <t>O17250090002</t>
  </si>
  <si>
    <t>O17250000002</t>
  </si>
  <si>
    <t>O17249980002</t>
  </si>
  <si>
    <t>O17249960002</t>
  </si>
  <si>
    <t>B17250920002</t>
  </si>
  <si>
    <t>O17255730002</t>
  </si>
  <si>
    <t>O17255680002</t>
  </si>
  <si>
    <t>O17256900002</t>
  </si>
  <si>
    <t>O17256830002</t>
  </si>
  <si>
    <t>O17256810002</t>
  </si>
  <si>
    <t>O17256490002</t>
  </si>
  <si>
    <t>O17256170002</t>
  </si>
  <si>
    <t>O17256130002</t>
  </si>
  <si>
    <t>O17254670002</t>
  </si>
  <si>
    <t>O17254270002</t>
  </si>
  <si>
    <t>O17254040002</t>
  </si>
  <si>
    <t>O17253950002</t>
  </si>
  <si>
    <t>B17255070002</t>
  </si>
  <si>
    <t>B17254570002</t>
  </si>
  <si>
    <t>B17254410002</t>
  </si>
  <si>
    <t>B17253990002</t>
  </si>
  <si>
    <t>B17253850002</t>
  </si>
  <si>
    <t>O17255060002</t>
  </si>
  <si>
    <t>O17255370002</t>
  </si>
  <si>
    <t>O17259750002</t>
  </si>
  <si>
    <t>O17259740002</t>
  </si>
  <si>
    <t>O17259630002</t>
  </si>
  <si>
    <t>O17259620002</t>
  </si>
  <si>
    <t>O17259350002</t>
  </si>
  <si>
    <t>O17260230002</t>
  </si>
  <si>
    <t>O17260210002</t>
  </si>
  <si>
    <t>O17260200002</t>
  </si>
  <si>
    <t>O17259800002</t>
  </si>
  <si>
    <t>O17259760002</t>
  </si>
  <si>
    <t>O17258480002</t>
  </si>
  <si>
    <t>O17258320002</t>
  </si>
  <si>
    <t>O17258310002</t>
  </si>
  <si>
    <t>O17258260002</t>
  </si>
  <si>
    <t>O17258200002</t>
  </si>
  <si>
    <t>B17259010002</t>
  </si>
  <si>
    <t>B17258620002</t>
  </si>
  <si>
    <t>B17258470002</t>
  </si>
  <si>
    <t>B17258450002</t>
  </si>
  <si>
    <t>O17259260002</t>
  </si>
  <si>
    <t>O17259240002</t>
  </si>
  <si>
    <t>O17258540002</t>
  </si>
  <si>
    <t>O17258600002</t>
  </si>
  <si>
    <t>O17258630002</t>
  </si>
  <si>
    <t>O17264080002</t>
  </si>
  <si>
    <t>O17264410002</t>
  </si>
  <si>
    <t>O17264550002</t>
  </si>
  <si>
    <t>O17264070002</t>
  </si>
  <si>
    <t>O17263850002</t>
  </si>
  <si>
    <t>O17263250002</t>
  </si>
  <si>
    <t>O17263220002</t>
  </si>
  <si>
    <t>O17263210002</t>
  </si>
  <si>
    <t>O17263200002</t>
  </si>
  <si>
    <t>O17265940002</t>
  </si>
  <si>
    <t>O17265910002</t>
  </si>
  <si>
    <t>O17265890002</t>
  </si>
  <si>
    <t>O17265860002</t>
  </si>
  <si>
    <t>O17265840002</t>
  </si>
  <si>
    <t>O17265710002</t>
  </si>
  <si>
    <t>O17265540002</t>
  </si>
  <si>
    <t>O17265330002</t>
  </si>
  <si>
    <t>O17265160002</t>
  </si>
  <si>
    <t>O17264950002</t>
  </si>
  <si>
    <t>O17264860002</t>
  </si>
  <si>
    <t>O17264820002</t>
  </si>
  <si>
    <t>O17264740002</t>
  </si>
  <si>
    <t>B17263770002</t>
  </si>
  <si>
    <t>B17263710002</t>
  </si>
  <si>
    <t>B17263630002</t>
  </si>
  <si>
    <t>B17263620002</t>
  </si>
  <si>
    <t>B17263610002</t>
  </si>
  <si>
    <t>B17263540002</t>
  </si>
  <si>
    <t>B17263410002</t>
  </si>
  <si>
    <t>B17263180002</t>
  </si>
  <si>
    <t>B17263160002</t>
  </si>
  <si>
    <t>B17263150002</t>
  </si>
  <si>
    <t>B17263070002</t>
  </si>
  <si>
    <t>B17262750002</t>
  </si>
  <si>
    <t>B17262740002</t>
  </si>
  <si>
    <t>B17262420002</t>
  </si>
  <si>
    <t>B17262410002</t>
  </si>
  <si>
    <t>O17263040002</t>
  </si>
  <si>
    <t>O17262990002</t>
  </si>
  <si>
    <t>O17262980002</t>
  </si>
  <si>
    <t>O17262940002</t>
  </si>
  <si>
    <t>O17262930002</t>
  </si>
  <si>
    <t>O17262860002</t>
  </si>
  <si>
    <t>O17262700002</t>
  </si>
  <si>
    <t>O17262000002</t>
  </si>
  <si>
    <t>O17262040002</t>
  </si>
  <si>
    <t>O17262050002</t>
  </si>
  <si>
    <t>O17262430002</t>
  </si>
  <si>
    <t>O17262460002</t>
  </si>
  <si>
    <t>O17262470002</t>
  </si>
  <si>
    <t>O17262490002</t>
  </si>
  <si>
    <t>O17262500002</t>
  </si>
  <si>
    <t>O17262510002</t>
  </si>
  <si>
    <t>O17262590002</t>
  </si>
  <si>
    <t>O17262610002</t>
  </si>
  <si>
    <t>O17262670002</t>
  </si>
  <si>
    <t>O17269850002</t>
  </si>
  <si>
    <t>O17269740002</t>
  </si>
  <si>
    <t>O17269650002</t>
  </si>
  <si>
    <t>O17269280002</t>
  </si>
  <si>
    <t>O17269260002</t>
  </si>
  <si>
    <t>O17268880002</t>
  </si>
  <si>
    <t>O17270310002</t>
  </si>
  <si>
    <t>O17270270002</t>
  </si>
  <si>
    <t>O17270140002</t>
  </si>
  <si>
    <t>O17267880002</t>
  </si>
  <si>
    <t>O17267740002</t>
  </si>
  <si>
    <t>O17267730002</t>
  </si>
  <si>
    <t>O17267620002</t>
  </si>
  <si>
    <t>O17267390002</t>
  </si>
  <si>
    <t>B17268630002</t>
  </si>
  <si>
    <t>B17268120002</t>
  </si>
  <si>
    <t>B17268110002</t>
  </si>
  <si>
    <t>B17268080002</t>
  </si>
  <si>
    <t>O17268300002</t>
  </si>
  <si>
    <t>O17273710002</t>
  </si>
  <si>
    <t>O17274070002</t>
  </si>
  <si>
    <t>O17274110002</t>
  </si>
  <si>
    <t>O17275010002</t>
  </si>
  <si>
    <t>O17274990002</t>
  </si>
  <si>
    <t>O17274630002</t>
  </si>
  <si>
    <t>O17274370002</t>
  </si>
  <si>
    <t>O17274280002</t>
  </si>
  <si>
    <t>O17274180002</t>
  </si>
  <si>
    <t>B17272640002</t>
  </si>
  <si>
    <t>B17272540002</t>
  </si>
  <si>
    <t>O17273050002</t>
  </si>
  <si>
    <t>O17272320002</t>
  </si>
  <si>
    <t>O17272260002</t>
  </si>
  <si>
    <t>O17272240002</t>
  </si>
  <si>
    <t>O17271980002</t>
  </si>
  <si>
    <t>O17271920002</t>
  </si>
  <si>
    <t>O17271910002</t>
  </si>
  <si>
    <t>O17278290002</t>
  </si>
  <si>
    <t>O17278300002</t>
  </si>
  <si>
    <t>O17277880002</t>
  </si>
  <si>
    <t>O17277870002</t>
  </si>
  <si>
    <t>O17277850002</t>
  </si>
  <si>
    <t>O17277830002</t>
  </si>
  <si>
    <t>O17277810002</t>
  </si>
  <si>
    <t>O17277800002</t>
  </si>
  <si>
    <t>O17277790002</t>
  </si>
  <si>
    <t>O17277760002</t>
  </si>
  <si>
    <t>O17277750002</t>
  </si>
  <si>
    <t>O17277740002</t>
  </si>
  <si>
    <t>O17279580002</t>
  </si>
  <si>
    <t>O17279280002</t>
  </si>
  <si>
    <t>O17279210002</t>
  </si>
  <si>
    <t>O17279040002</t>
  </si>
  <si>
    <t>O17278860002</t>
  </si>
  <si>
    <t>B17277500002</t>
  </si>
  <si>
    <t>B17276740002</t>
  </si>
  <si>
    <t>B17276730002</t>
  </si>
  <si>
    <t>B17276720002</t>
  </si>
  <si>
    <t>B17276710002</t>
  </si>
  <si>
    <t>B17276700002</t>
  </si>
  <si>
    <t>B17276690002</t>
  </si>
  <si>
    <t>B17276670002</t>
  </si>
  <si>
    <t>O17277730002</t>
  </si>
  <si>
    <t>O17277720002</t>
  </si>
  <si>
    <t>O17277690002</t>
  </si>
  <si>
    <t>O17277670002</t>
  </si>
  <si>
    <t>O17277640002</t>
  </si>
  <si>
    <t>O17277630002</t>
  </si>
  <si>
    <t>O17276780002</t>
  </si>
  <si>
    <t>O17276610002</t>
  </si>
  <si>
    <t>B17278310002</t>
  </si>
  <si>
    <t>O17283230002</t>
  </si>
  <si>
    <t>O17283240002</t>
  </si>
  <si>
    <t>O17283270002</t>
  </si>
  <si>
    <t>O17283280002</t>
  </si>
  <si>
    <t>O17282540002</t>
  </si>
  <si>
    <t>O17282380002</t>
  </si>
  <si>
    <t>O17282190002</t>
  </si>
  <si>
    <t>O17282180002</t>
  </si>
  <si>
    <t>O17282070002</t>
  </si>
  <si>
    <t>O17284580002</t>
  </si>
  <si>
    <t>O17283940002</t>
  </si>
  <si>
    <t>O17283620002</t>
  </si>
  <si>
    <t>O17283520002</t>
  </si>
  <si>
    <t>B17282020002</t>
  </si>
  <si>
    <t>B17281970002</t>
  </si>
  <si>
    <t>B17281180002</t>
  </si>
  <si>
    <t>B17281160002</t>
  </si>
  <si>
    <t>O17281780002</t>
  </si>
  <si>
    <t>O17281750002</t>
  </si>
  <si>
    <t>O17281650002</t>
  </si>
  <si>
    <t>O17281610002</t>
  </si>
  <si>
    <t>O17281420002</t>
  </si>
  <si>
    <t>B17282820002</t>
  </si>
  <si>
    <t>B17282910002</t>
  </si>
  <si>
    <t>O17281130002</t>
  </si>
  <si>
    <t>O17281240002</t>
  </si>
  <si>
    <t>O17281250002</t>
  </si>
  <si>
    <t>O17281260002</t>
  </si>
  <si>
    <t>O17281270002</t>
  </si>
  <si>
    <t>O17293760002</t>
  </si>
  <si>
    <t>O17293360002</t>
  </si>
  <si>
    <t>O17291810002</t>
  </si>
  <si>
    <t>O17291800002</t>
  </si>
  <si>
    <t>O17291740002</t>
  </si>
  <si>
    <t>O17291560002</t>
  </si>
  <si>
    <t>O17291340002</t>
  </si>
  <si>
    <t>O17294190002</t>
  </si>
  <si>
    <t>O17294290002</t>
  </si>
  <si>
    <t>O17295760002</t>
  </si>
  <si>
    <t>O17296930002</t>
  </si>
  <si>
    <t>O17296990002</t>
  </si>
  <si>
    <t>O17297060002</t>
  </si>
  <si>
    <t>O17297100002</t>
  </si>
  <si>
    <t>B17286500002</t>
  </si>
  <si>
    <t>O17287390002</t>
  </si>
  <si>
    <t>O17287100002</t>
  </si>
  <si>
    <t>O17286830002</t>
  </si>
  <si>
    <t>O17304040002</t>
  </si>
  <si>
    <t>O17303850002</t>
  </si>
  <si>
    <t>O17304570002</t>
  </si>
  <si>
    <t>O17304630002</t>
  </si>
  <si>
    <t>O17304660002</t>
  </si>
  <si>
    <t>O17304670002</t>
  </si>
  <si>
    <t>O17304680002</t>
  </si>
  <si>
    <t>O17304720002</t>
  </si>
  <si>
    <t>O17304730002</t>
  </si>
  <si>
    <t>O17304770002</t>
  </si>
  <si>
    <t>O17304830002</t>
  </si>
  <si>
    <t>O17305020002</t>
  </si>
  <si>
    <t>O17306350002</t>
  </si>
  <si>
    <t>B17299180002</t>
  </si>
  <si>
    <t>B17299960002</t>
  </si>
  <si>
    <t>B17299980002</t>
  </si>
  <si>
    <t>B17300470002</t>
  </si>
  <si>
    <t>B17300930002</t>
  </si>
  <si>
    <t>B17300960002</t>
  </si>
  <si>
    <t>B17301980002</t>
  </si>
  <si>
    <t>B17302370002</t>
  </si>
  <si>
    <t>O17299380002</t>
  </si>
  <si>
    <t>O17302740002</t>
  </si>
  <si>
    <t>O17301880002</t>
  </si>
  <si>
    <t>O17301130002</t>
  </si>
  <si>
    <t>O17301100002</t>
  </si>
  <si>
    <t>O17300560002</t>
  </si>
  <si>
    <t>O17312280002</t>
  </si>
  <si>
    <t>O17312330002</t>
  </si>
  <si>
    <t>O17312180002</t>
  </si>
  <si>
    <t>O17311830002</t>
  </si>
  <si>
    <t>O17311600002</t>
  </si>
  <si>
    <t>O17313350002</t>
  </si>
  <si>
    <t>O17313320002</t>
  </si>
  <si>
    <t>O17313290002</t>
  </si>
  <si>
    <t>B17309900002</t>
  </si>
  <si>
    <t>B17309830002</t>
  </si>
  <si>
    <t>O17310770002</t>
  </si>
  <si>
    <t>O17309500002</t>
  </si>
  <si>
    <t>O17309170002</t>
  </si>
  <si>
    <t>B17310450002</t>
  </si>
  <si>
    <t>B17310470002</t>
  </si>
  <si>
    <t>B17310490002</t>
  </si>
  <si>
    <t>O17308090002</t>
  </si>
  <si>
    <t>O17308500002</t>
  </si>
  <si>
    <t>O17308820002</t>
  </si>
  <si>
    <t>O17308850002</t>
  </si>
  <si>
    <t>O17308990002</t>
  </si>
  <si>
    <t>O17309040002</t>
  </si>
  <si>
    <t>O17317740002</t>
  </si>
  <si>
    <t>O17317380002</t>
  </si>
  <si>
    <t>O17317060002</t>
  </si>
  <si>
    <t>O17317040002</t>
  </si>
  <si>
    <t>O17319780002</t>
  </si>
  <si>
    <t>O17318990002</t>
  </si>
  <si>
    <t>B17317480002</t>
  </si>
  <si>
    <t>B17317400002</t>
  </si>
  <si>
    <t>B17317090002</t>
  </si>
  <si>
    <t>B17316700002</t>
  </si>
  <si>
    <t>B17316670002</t>
  </si>
  <si>
    <t>B17316640002</t>
  </si>
  <si>
    <t>B17316600002</t>
  </si>
  <si>
    <t>B17316590002</t>
  </si>
  <si>
    <t>B17316300002</t>
  </si>
  <si>
    <t>O17317010002</t>
  </si>
  <si>
    <t>O17316940002</t>
  </si>
  <si>
    <t>O17316910002</t>
  </si>
  <si>
    <t>O17316560002</t>
  </si>
  <si>
    <t>O17316470002</t>
  </si>
  <si>
    <t>O17315950002</t>
  </si>
  <si>
    <t>O17315860002</t>
  </si>
  <si>
    <t>B17317590002</t>
  </si>
  <si>
    <t>B17317530002</t>
  </si>
  <si>
    <t>O17325940002</t>
  </si>
  <si>
    <t>O17325930002</t>
  </si>
  <si>
    <t>O17325920002</t>
  </si>
  <si>
    <t>O17325910002</t>
  </si>
  <si>
    <t>O17325790002</t>
  </si>
  <si>
    <t>O17325570002</t>
  </si>
  <si>
    <t>O17325220002</t>
  </si>
  <si>
    <t>O17325060002</t>
  </si>
  <si>
    <t>O17325050002</t>
  </si>
  <si>
    <t>O17325030002</t>
  </si>
  <si>
    <t>O17325000002</t>
  </si>
  <si>
    <t>O17324970002</t>
  </si>
  <si>
    <t>O17324960002</t>
  </si>
  <si>
    <t>O17322270002</t>
  </si>
  <si>
    <t>O17322160002</t>
  </si>
  <si>
    <t>B17323720002</t>
  </si>
  <si>
    <t>B17323630002</t>
  </si>
  <si>
    <t>B17323620002</t>
  </si>
  <si>
    <t>B17323570002</t>
  </si>
  <si>
    <t>B17323530002</t>
  </si>
  <si>
    <t>B17323470002</t>
  </si>
  <si>
    <t>B17323430002</t>
  </si>
  <si>
    <t>B17323390002</t>
  </si>
  <si>
    <t>B17323090002</t>
  </si>
  <si>
    <t>B17322730002</t>
  </si>
  <si>
    <t>B17322540002</t>
  </si>
  <si>
    <t>B17322480002</t>
  </si>
  <si>
    <t>O17323940002</t>
  </si>
  <si>
    <t>O17323890002</t>
  </si>
  <si>
    <t>O17323860002</t>
  </si>
  <si>
    <t>O17323840002</t>
  </si>
  <si>
    <t>O17323830002</t>
  </si>
  <si>
    <t>O17323380002</t>
  </si>
  <si>
    <t>O17323240002</t>
  </si>
  <si>
    <t>O17323230002</t>
  </si>
  <si>
    <t>O17322720002</t>
  </si>
  <si>
    <t>O17322670002</t>
  </si>
  <si>
    <t>O17329590002</t>
  </si>
  <si>
    <t>O17329880002</t>
  </si>
  <si>
    <t>O17329890002</t>
  </si>
  <si>
    <t>O17329190002</t>
  </si>
  <si>
    <t>O17328500002</t>
  </si>
  <si>
    <t>O17328450002</t>
  </si>
  <si>
    <t>O17328000002</t>
  </si>
  <si>
    <t>O17331910002</t>
  </si>
  <si>
    <t>O17331740002</t>
  </si>
  <si>
    <t>O17331650002</t>
  </si>
  <si>
    <t>O17330860002</t>
  </si>
  <si>
    <t>O17330810002</t>
  </si>
  <si>
    <t>O17330800002</t>
  </si>
  <si>
    <t>O17330790002</t>
  </si>
  <si>
    <t>O17330730002</t>
  </si>
  <si>
    <t>O17330410002</t>
  </si>
  <si>
    <t>B17328070002</t>
  </si>
  <si>
    <t>B17328050002</t>
  </si>
  <si>
    <t>B17328010002</t>
  </si>
  <si>
    <t>B17327870002</t>
  </si>
  <si>
    <t>B17327680002</t>
  </si>
  <si>
    <t>O17327760002</t>
  </si>
  <si>
    <t>O17327510002</t>
  </si>
  <si>
    <t>O17327500002</t>
  </si>
  <si>
    <t>O17327370002</t>
  </si>
  <si>
    <t>O17327350002</t>
  </si>
  <si>
    <t>O17327280002</t>
  </si>
  <si>
    <t>B17329000002</t>
  </si>
  <si>
    <t>B17329050002</t>
  </si>
  <si>
    <t>B17329130002</t>
  </si>
  <si>
    <t>B17329170002</t>
  </si>
  <si>
    <t>O17335610002</t>
  </si>
  <si>
    <t>O17335790002</t>
  </si>
  <si>
    <t>O17336400002</t>
  </si>
  <si>
    <t>O17335250002</t>
  </si>
  <si>
    <t>O17334990002</t>
  </si>
  <si>
    <t>O17334640002</t>
  </si>
  <si>
    <t>O17337200002</t>
  </si>
  <si>
    <t>O17337180002</t>
  </si>
  <si>
    <t>O17337150002</t>
  </si>
  <si>
    <t>O17337130002</t>
  </si>
  <si>
    <t>O17337090002</t>
  </si>
  <si>
    <t>O17337030002</t>
  </si>
  <si>
    <t>O17336600002</t>
  </si>
  <si>
    <t>B17334750002</t>
  </si>
  <si>
    <t>B17334740002</t>
  </si>
  <si>
    <t>B17334500002</t>
  </si>
  <si>
    <t>B17335450002</t>
  </si>
  <si>
    <t>B17335440002</t>
  </si>
  <si>
    <t>B17334820002</t>
  </si>
  <si>
    <t>B17334840002</t>
  </si>
  <si>
    <t>B17334850002</t>
  </si>
  <si>
    <t>B17335150002</t>
  </si>
  <si>
    <t>B17335380002</t>
  </si>
  <si>
    <t>O17341440002</t>
  </si>
  <si>
    <t>O17341670002</t>
  </si>
  <si>
    <t>O17341800002</t>
  </si>
  <si>
    <t>O17341090002</t>
  </si>
  <si>
    <t>O17340290002</t>
  </si>
  <si>
    <t>O17343430002</t>
  </si>
  <si>
    <t>O17343410002</t>
  </si>
  <si>
    <t>O17343080002</t>
  </si>
  <si>
    <t>O17342990002</t>
  </si>
  <si>
    <t>O17342620002</t>
  </si>
  <si>
    <t>O17342420002</t>
  </si>
  <si>
    <t>O17342250002</t>
  </si>
  <si>
    <t>O17342080002</t>
  </si>
  <si>
    <t>B17340440002</t>
  </si>
  <si>
    <t>B17340400002</t>
  </si>
  <si>
    <t>O17340240002</t>
  </si>
  <si>
    <t>O17339830002</t>
  </si>
  <si>
    <t>O17339770002</t>
  </si>
  <si>
    <t>B17341170002</t>
  </si>
  <si>
    <t>O17346260002</t>
  </si>
  <si>
    <t>O17346350002</t>
  </si>
  <si>
    <t>O17345740002</t>
  </si>
  <si>
    <t>O17347150002</t>
  </si>
  <si>
    <t>O17347040002</t>
  </si>
  <si>
    <t>B17345850002</t>
  </si>
  <si>
    <t>B17345510002</t>
  </si>
  <si>
    <t>B17345490002</t>
  </si>
  <si>
    <t>B17345480002</t>
  </si>
  <si>
    <t>B17345460002</t>
  </si>
  <si>
    <t>B17345430002</t>
  </si>
  <si>
    <t>O17345720002</t>
  </si>
  <si>
    <t>O17345710002</t>
  </si>
  <si>
    <t>O17345680002</t>
  </si>
  <si>
    <t>O17345660002</t>
  </si>
  <si>
    <t>O17345620002</t>
  </si>
  <si>
    <t>O17345610002</t>
  </si>
  <si>
    <t>O17344710002</t>
  </si>
  <si>
    <t>O17345540002</t>
  </si>
  <si>
    <t>O17352210002</t>
  </si>
  <si>
    <t>O17352080002</t>
  </si>
  <si>
    <t>O17351340002</t>
  </si>
  <si>
    <t>O17351270002</t>
  </si>
  <si>
    <t>O17350990002</t>
  </si>
  <si>
    <t>O17350840002</t>
  </si>
  <si>
    <t>O17350340002</t>
  </si>
  <si>
    <t>O17350150002</t>
  </si>
  <si>
    <t>O17354920002</t>
  </si>
  <si>
    <t>O17354830002</t>
  </si>
  <si>
    <t>O17353150002</t>
  </si>
  <si>
    <t>B17351240002</t>
  </si>
  <si>
    <t>B17351230002</t>
  </si>
  <si>
    <t>B17351210002</t>
  </si>
  <si>
    <t>B17351100002</t>
  </si>
  <si>
    <t>B17349730002</t>
  </si>
  <si>
    <t>O17349990002</t>
  </si>
  <si>
    <t>B17351980002</t>
  </si>
  <si>
    <t>B17351940002</t>
  </si>
  <si>
    <t>B17351930002</t>
  </si>
  <si>
    <t>B17351920002</t>
  </si>
  <si>
    <t>B17351640002</t>
  </si>
  <si>
    <t>B17351610002</t>
  </si>
  <si>
    <t>O17358990002</t>
  </si>
  <si>
    <t>O17358440002</t>
  </si>
  <si>
    <t>O17360110002</t>
  </si>
  <si>
    <t>O17360090002</t>
  </si>
  <si>
    <t>O17360070002</t>
  </si>
  <si>
    <t>O17359410002</t>
  </si>
  <si>
    <t>O17359330002</t>
  </si>
  <si>
    <t>O17356460002</t>
  </si>
  <si>
    <t>B17357650002</t>
  </si>
  <si>
    <t>B17357530002</t>
  </si>
  <si>
    <t>B17357310002</t>
  </si>
  <si>
    <t>B17357250002</t>
  </si>
  <si>
    <t>B17357240002</t>
  </si>
  <si>
    <t>B17357220002</t>
  </si>
  <si>
    <t>B17357200002</t>
  </si>
  <si>
    <t>B17356990002</t>
  </si>
  <si>
    <t>B17356960002</t>
  </si>
  <si>
    <t>B17356930002</t>
  </si>
  <si>
    <t>O17358280002</t>
  </si>
  <si>
    <t>O17357260002</t>
  </si>
  <si>
    <t>O17356700002</t>
  </si>
  <si>
    <t>O17356760002</t>
  </si>
  <si>
    <t>O17356840002</t>
  </si>
  <si>
    <t>O17357090002</t>
  </si>
  <si>
    <t>O17361660002</t>
  </si>
  <si>
    <t>O17361690002</t>
  </si>
  <si>
    <t>O17362280002</t>
  </si>
  <si>
    <t>O17362770002</t>
  </si>
  <si>
    <t>O17362790002</t>
  </si>
  <si>
    <t>O17363380002</t>
  </si>
  <si>
    <t>O17363790002</t>
  </si>
  <si>
    <t>O17364080002</t>
  </si>
  <si>
    <t>O17364560002</t>
  </si>
  <si>
    <t>O17364720002</t>
  </si>
  <si>
    <t>B17361980002</t>
  </si>
  <si>
    <t>B17361990002</t>
  </si>
  <si>
    <t>B17362020002</t>
  </si>
  <si>
    <t>B17362080002</t>
  </si>
  <si>
    <t>B17362510002</t>
  </si>
  <si>
    <t>B17362680002</t>
  </si>
  <si>
    <t>B17362760002</t>
  </si>
  <si>
    <t>00099021001 DEP.DE CHEQ.AJENOS,RET.DE CAM.,CONCEPTO: PAGO INCAPACIDADES TEMPORALES (REEMBOLSO) MINISTERIO DE ECONOMIA FINANZAS PUBLICAS,DEP.: CAJA NACIONAL DE SALUD , PROCEDENCIA: BANCO UNION S.A., CHEQUE: 18163, FECHA DE EMISION:19/03/2019
NOTA MEFP/VTCP/DGPOT/UAIS/N°1958/2019  DE 05/04/2019</t>
  </si>
  <si>
    <t>00099021001 DEP.DE CHEQ.AJENOS,RET.DE CAM.,CONCEPTO: PAGO INCAPACIDADES TEMPORALES (REEMBOLSO) MINISTERIO DE ECONOMIA FINANZAS PUBLICAS,DEP.: CAJA NACIONAL DE SALUD , PROCEDENCIA: BANCO UNION S.A., CHEQUE: 18162, FECHA DE EMISION:19/03/2019
NOTA MEFP/VTCP/DGPOT/UAIS/N°1958/2019  DE 05/04/2019</t>
  </si>
  <si>
    <t>00099021001 DEP.DE CHEQ.AJENOS,RET.DE CAM.,CONCEPTO: PAGO INCAPACIDADES TEMPORALES (REEMBOLSO) MINISTERIO DE ECONOMIA FINANZAS PUBLICAS,DEP.: CAJA NACIONAL DE SALUD , PROCEDENCIA: BANCO UNION S.A., CHEQUE: 18164, FECHA DE EMISION:19/03/2019
NOTA MEFP/VTCP/DGPOT/UAIS/N°1958/2019  DE 05/04/2019</t>
  </si>
  <si>
    <t>PAGO A NATIXIS FRANCIA PRÉSTAMO 931-OA1 VCTO. 31-03-2019 POR CUENTA DE GMSCZ , VALOR 01-04-2019 CAPITAL EUR 14.000,40 INTERESES EUR 2.179,18 LIB. 00099031002 RECUP.DIFERENCIALES CAPITAL E INTERES-CRED.EXT.</t>
  </si>
  <si>
    <t>PAGO A NATIXIS FRANCIA PRÉSTAMO 931-OB1 VCTO. 31-03-2019 POR CUENTA DE SEMAPA , VALOR 01-04-2019 CAPITAL EUR 32.274,00 INTERESES EUR 1.606,16 LIB. 00099031002 RECUP.DIFERENCIALES CAPITAL E INTERES-CRED.EXT.</t>
  </si>
  <si>
    <t>PAGO PRÉSTAMO IDA 948-BO VCTO. 01-04-2019 POR CUENTA DE SAGUAPAC , VALOR 01-04-2019 CAPITAL USD 135.000,00 INTERESES USD 10.631,25 LIB. 00099021001 - RECURSOS ORDINARIOS (3987) - MDRI</t>
  </si>
  <si>
    <t>||TRANSFERENCIA DE FONDOS S/G. MENSAJE SWIFT NRO. 03974 Y CORREO ELECTRÓNICO DE LA UMSA DE LA FECHA. (SECTOR PÚBLICO - DONACIONES). DE LA CTA. 1-4696388 CUENTA UNICA UNIVERSITARIA - C.U.U. - UMSA; COBRO UTILES DE ESCRITORIO.</t>
  </si>
  <si>
    <t>'TRANSFERENCIA DE FONDOS||S/G. NOTA CITE MEFP/VTCP/DGCP/UF-222/2019 DE LA FECHA, DEL MIN.DE ECONOMIA Y FINANZAS PUBLICAS(HRE-TSO-2019-1451), RECURSOS FIDEICOMISO "ACCESOS SEGUROS PARA VIVIR BIEN", CONSTITUIDO CON EL FONDO NACIONAL DE DESARROLLO REGIONAL. DEBITO DE LA LIBRETA N° 00099021001 TGN-RECURSOS ORDINARIOS MN.</t>
  </si>
  <si>
    <t>'TRANSFERENCIA DE FONDOS||S/G. NOTA CITE MEFP/VTCP/DGCP/UF-222/2019 DE LA FECHA, DEL MIN.DE ECONOMIA Y FINANZAS PUBLICAS(HRE-TSO-2019-1451), RECURSOS FIDEICOMISO "ACCESOS SEGUROS PARA VIVIR BIEN", CONSTITUIDO CON EL FONDO NACIONAL DE DESARROLLO REGIONAL. DEBITO DE LA LIBRETA N° 00099021001, REPOSICION UTILES DE ESCRITORIO.</t>
  </si>
  <si>
    <t>||TRANSFERENCIA DE FONDOS S/G. NOTA CITE: MEFP/VTCP/DGCP/UF-217/2019 DE LA FECHA, DEL MIN.DE ECONOMIA Y FINANZAS PUBLICAS.(HRE-TSO-2019-1450), DEBITO AUTOMATICO A EBA - PROMIEL EN FAVOR DEL FIDEICOMISO FINPRO. DEBITO DE LA LIBRETA 00599042001 EBA-ENDULZANTES ADMINISTRACION Y OPERATIVO.</t>
  </si>
  <si>
    <t>'COBRO DE'||UTILES DE ESCRITORIO S/G. NOTA CITE: MEFP/VTCP/DGCP/UF-217/2019 DE LA FECHA, DEL MIN.DE ECONOMIA Y FINANZAS PUBLICAS.(HRE-TSO-2019-1450), DEBITO AUTOMATICO A EBA - PROMIEL EN FAVOR DEL FIDEICOMISO FINPRO. DEBITO DE LA LIBRETA 00599042001 EBA-ENDULZANTES ADM. Y OPERT.(COMPL.COMPROB.0950622 DE LA FECHA)</t>
  </si>
  <si>
    <t>||REGULARIZACIÓN DE LA OPERACIÓN NRO. 0950611 DE F. 01/04/2019 POR ERROR EN APROPIACIÓN DE LA CUENTA DE DÉBITO.</t>
  </si>
  <si>
    <t>De: 00163012002 TRANSFERENCIA A SOLICITUD DE ANH S/G NOTA ANH 05593 DAFUFI 0435/2019, EN CUMPLIMIENTO A LA LEY N° 3058 ART. 112 Y 142 (Fondo de Ayuda Interna al Desarrollo Nacional) HR 6-9688-R.</t>
  </si>
  <si>
    <t>NÚMERO DE LIBRETA CUT: 99031009.00 OPERACIÓN T01 TRANSFERENCIA DE FONDOS A LA CUT - TESORO DIRECTO DE BANCO UNION S.A. A CUENTA UNICA DEL TESORO CON NUMERO DE SOLICITUD = 3635344 Y NUMERO CORRELATIVO = 91320003042019965 TRANSFERENCIA POR OPERACIONES DE VENTA BONOS BTX</t>
  </si>
  <si>
    <t>||TRANSFERENCIA DE FONDOS S/G. FORMULARIO CITE: BUN/CF150/19 DE LA FECHA.(HRE-TSO-1469). A SOLICITUD. GOB.AUT.MCPAL.LA PAZ, LIBRETA N°00086011103 MMAA-AUDITORIAS AMBIENTALES-BNB; BUN.</t>
  </si>
  <si>
    <t>||TRANSF. DE FONDOS AL EXTERIOR SG NOTA DGAA DIR FINN.SECC.TSRA NO.218/19 Y SOL.018724-7611, REGISTRADA 01/04/2019 REF:PAGO A F/THALES LAS FRANCE SAS CANCELACION DE 34 FACTURAS POR LA EJECUCION DEL PROYECTO IMPLEMENTACION DEL SIDACTA EQUIV.EUR 8,605,370,50 MENOS COMIS. LIB.00099021001 TGN-RECURSOS ORDINARIOS (UTILES BS50.-, SWIFT BS220.-)</t>
  </si>
  <si>
    <t>NÚMERO DE LIBRETA CUT: 99031009.00 OPERACIÓN T01 TRANSFERENCIA DE FONDOS A LA CUT - TESORO DIRECTO DE BANCO UNION S.A. A CUENTA UNICA DEL TESORO CON NUMERO DE SOLICITUD = 3644925 Y NUMERO CORRELATIVO = 91320005042019108 TRANSFERENCIA POR OPERACIONES DE VENTA BONOS BTX</t>
  </si>
  <si>
    <t>COBRO COSTOS DE PAPELERIA SEGUN TRANSFERENCIA DEL EXTERIOR POR ORDEN DE CONSULADO DE BOLIVIA EN CALAMA REF:TRANSFERENCIA RECAUDACIONES MES DE MARZO LIB. 00340012003 RECAUDACION EXTRANJERIA - C.I. -L.C.</t>
  </si>
  <si>
    <t>PAGO A BID PRÉSTAMO 2664/BL-BO VCTO. 05-04-2019 POR CUENTA DE TGN , NTI. 012067 VALOR 05-04-2019 INTERESES USD 1.869,87 CTA. 3987 CUENTA UNICA DEL TESORO-3987 LIB. 00099021001 REF.: COMISIONES BANCARIAS</t>
  </si>
  <si>
    <t>NÚMERO DE LIBRETA CUT: 99031009.00 OPERACIÓN T01 TRANSFERENCIA DE FONDOS A LA CUT - TESORO DIRECTO DE BANCO UNION S.A. A CUENTA UNICA DEL TESORO CON NUMERO DE SOLICITUD = 3648841 Y NUMERO CORRELATIVO = 91320008042019181 TRANSFERENCIA POR OPERACIOPNES DE VENTA BONOS BTX</t>
  </si>
  <si>
    <t>NUMERO DE LIBRETA CUT: 00099021001 OPERACIÓN E18 TRANSFERENCIA DEL SISTEMA FINANCIERO POR CUENTA DE TERCEROS A LA CUT PAGO INDEBIDO RP PERIODO MARZO LIBRETA 00099021001 CASO 5540 A SOLICITUD FUTURO DE BOLIVIA S.A.</t>
  </si>
  <si>
    <t>NUMERO DE LIBRETA CUT: 0099021001 OPERACIÓN E18 TRANSFERENCIA DEL SISTEMA FINANCIERO POR CUENTA DE TERCEROS A LA CUT PAGO ADELANTO P.R.A. RP PERIODO MARZO 2019 A SOLICITUD DE FUTURO DE BOLIVIA S.A.</t>
  </si>
  <si>
    <t>'TRANSFERENCIA DE FONDOS||S/G. NOTA CITE MEFP/VTCP/DGCP/UF-243/2019 DE LA FECHA, DEL MIN.DE ECONOMIA Y FINANZAS PUBLICAS(HRE-TSO-2019-1497), RECURSOS FIDEICOMISO "ACCESOS SEGUROS PARA VIVIR BIEN", CONSTITUIDO CON EL FONDO NACIONAL DE DESARROLLO REGIONAL. DEBITO DE LA LIBRETA N° 00099021001 TGN-RECURSOS ORDINARIOS MN.</t>
  </si>
  <si>
    <t>'TRANSFERENCIA DE FONDOS||S/G. NOTA CITE MEFP/VTCP/DGCP/UF-243/2019 DE LA FECHA, DEL MIN.DE ECONOMIA Y FINANZAS PUBLICAS(HRE-TSO-2019-1497), RECURSOS FIDEICOMISO "ACCESOS SEGUROS PARA VIVIR BIEN", CONSTITUIDO CON EL FONDO NACIONAL DE DESARROLLO REGIONAL. DEBITO DE LA LIBRETA N° 00099021001, REPOSICION UTILES DE ESCRITORIO.</t>
  </si>
  <si>
    <t>COBRO COSTOS DE PAPELERIA POR REGULARIZACION DE TRANSFERENCIA DEL EXTERIOR POR ORDEN DE CONSULADO GENERAL DE BOLIVIA EN SAO PAULO BR LIB. 00340012003 RECAUDACION EXTRANJERIA - C.I. -L.C.</t>
  </si>
  <si>
    <t>TRANSFERENCIA RECIBIDA DEL EXTERIOR SEGÚN MENSAJES SWIFT Nos. 4336-4329 (REM.EXT.) DE FECHA 09-04-2019 POR DESEMBOLSO DE CAF PRÉSTAMO CFA009272 PROY.CARR.DOBLE VÍA SANTA CRUZ WARNES LIBRETA N° 00291012002 ABC-RECURSOS PROPIOS REF.: UTILES DE ESCRITORIO</t>
  </si>
  <si>
    <t>NUMERO DE LIBRETA CUT: 00086088705 OPERACIÓN E18 TRANSFERENCIA DEL SISTEMA FINANCIERO POR CUENTA DE TERCEROS A LA CUT TRANSFERENCIA DESEMBOLSO NO 3 FONABOSQUE SOLICITUD BDP SAM FIDEICOMISO NO 20 FONABOSQUE</t>
  </si>
  <si>
    <t>A:00099021001 Pago de capital e interés corriente a favor del TGN, adeudado por el GAD Santa Cruz, correspondiente al Préstamo Convenio Subsidiario CAF 2324, Proyecto Sistema de Electrificación Rural la Planchada.</t>
  </si>
  <si>
    <t>NÚMERO DE LIBRETA CUT: 99031009.00 OPERACIÓN T01 TRANSFERENCIA DE FONDOS A LA CUT - TESORO DIRECTO DE BANCO UNION S.A. A CUENTA UNICA DEL TESORO CON NUMERO DE SOLICITUD = 3653726 Y NUMERO CORRELATIVO = 91320009042019239 TRANSFERENCIA POR OPERACIONES DE VENTA BONOS BTX</t>
  </si>
  <si>
    <t>COBRO COSTOS DE PAPELERIA SEGUN TRANSFERENCIA DEL EXTERIOR POR ORDEN DE YPF EXPLORACION Y PRODUCCION DE HIDROCARBUROS DE BOLIVIA S.A. LIB. 00513012007 YPFB - RECURSOS NACIONALIZACIÓN</t>
  </si>
  <si>
    <t>TRANSFERENCIA DEL EXTERIOR SEGUN SWIFT NO.4418 DE FECHA 10/04/2019 ORDENANTE: CONSULADO GENERAL DE BOLIVIA-BARCELONA-ESPAÑA REF:DEVOLUCIN SALDOS PROGRAMA DOCUMENTACION LIB. 00010011102 MIN.RELACIONES EXTERIORES - GESTORIA CONSULAR LEY Nº 3108</t>
  </si>
  <si>
    <t>TRANSFERENCIA DEL EXTERIOR SEGUN SWIFT NO.4419 DE FECHA 10/04/2019 ORDENANTE: CONSULADO GENERAL DE BOLIVIA-MADRID-ESPAÑA REF:DEVOLUCION GASTOS DE FUNCIONAMIENTO LIB. 00010011102 MIN.RELACIONES EXTERIORES - GESTORIA CONSULAR LEY Nº 3108</t>
  </si>
  <si>
    <t>A:00099021001 A requerimiento de la Unidad de Administración e Información Salarial (UAIS), con nota interna CITE: MEFP/VTCP/DGPOT/UAIS/N° 2021/2019, en la cual solicita la reversión definitiva de las boletas de pago solicitados por el SENASIR, consignadas en el Comprobante de Pago N° 71722, H.R. 6-9079-R/1787.</t>
  </si>
  <si>
    <t>NUMERO DE LIBRETA CUT: 00099021001 OPERACIÓN E18 TRANSFERENCIA DEL SISTEMA FINANCIERO POR CUENTA DE TERCEROS A LA CUT Devolucion pagos en exceso Gobierno Autónomo Departamental de Potosí</t>
  </si>
  <si>
    <t>NUMERO DE LIBRETA CUT: 00099021001 OPERACIÓN E18 TRANSFERENCIA DEL SISTEMA FINANCIERO POR CUENTA DE TERCEROS A LA CUT Pago adelantado P.R.A -RP Bs. 4.360,76Pago Indevido - RP Bs.473,66</t>
  </si>
  <si>
    <t>||TRANSFERENCIA A LA CUENTA UNICA DEL TESORO IMPORTES RETENIDOS A WALTER PEREZ, JULIO HUMEREZ Y SERGIO CEREZO POR REMUNERACION MAXIMA CORRESPONDIENTE AL MES DE MARZO/2019 - LIBRETA N° 00099021001, S/G DOCS ADJTS Y ROC N° 484/19 DEL DCR TRANS. POR REMUNERACION MAXIMA DE WALTER ABRAHAM PEREZ ALANDIA MARZO/19 LIBRETA 00099021001</t>
  </si>
  <si>
    <t>||TRANSFERENCIA A LA CUENTA UNICA DEL TESORO IMPORTES RETENIDOS A WALTER PEREZ, JULIO HUMEREZ Y SERGIO CEREZO POR REMUNERACION MAXIMA CORRESPONDIENTE AL MES DE MARZO/2019 - LIBRETA N° 00099021001, S/G DOCS ADJTS Y ROC N° 484/19 DEL DCR TRANS. POR REMUNERACION MAXIMA DE JULIO HUMEREZ QUIROZ MARZO/19 LIBRETA 00099021001</t>
  </si>
  <si>
    <t>||TRANSFERENCIA A LA CUENTA UNICA DEL TESORO IMPORTES RETENIDOS A WALTER PEREZ, JULIO HUMEREZ Y SERGIO CEREZO POR REMUNERACION MAXIMA CORRESPONDIENTE AL MES DE MARZO/2019 - LIBRETA N° 00099021001, S/G DOCS ADJTS Y ROC N° 484/19 DEL DCR TRANS. POR REMUNERACION MAXIMA DE SERGIO MARCELO CEREZO AGUIRRE MARZO/19 LIBRETA 00099021001</t>
  </si>
  <si>
    <t>||REGULARIZACION DEL COMP. S-950928 DEL 8/4/19 POR COBRO COMIS.DE INVESTIGACION DEL BANQUERO REF.: REVERSION DE TRANF.POR USD 12.184,01 DEL 20/2/19 A FAVOR DE UNION INTERNATIONALE DES COMUNICATIONS POR ORDEN DE LA AUT.DE REG.Y FISC.DE TELECOM.Y TRANSP. - ATT LIB.00099021001 TGN-RECURSOS ORDINARIOS POR COBRO COMISIONES DEL BANQUERO EQUIV.A USD 50.-</t>
  </si>
  <si>
    <t>||REGULARIZACION DEL COMP. S-950928 DEL 8/4/19 POR COBRO COMIS.DE INVESTIGACION DEL BANQUERO REF.: REVERSION DE TRANF.POR USD 12.184,01 DEL 20/2/19 A FAVOR DE UNION INTERNATIONALE DES COMUNICATIONS POR ORDEN DE LA AUT.DE REG.Y FISC.DE TELECOM.Y TRANSP. - ATT LIB.00099021001 TGN-RECURSOS ORDINARIOS POR COBRO UTILES DE ESCRITORIO</t>
  </si>
  <si>
    <t>De: 00290014102 DEVOLUCIÓN DE RECURSOS DEL SERVICIO DE IMPUESTOS NACIONALES DE LA GESTIÓN 2018 S/G NOTA CITE: SIN/GAF/DRF/NOT/00744/2019 (H.R.6-8465-R)</t>
  </si>
  <si>
    <t>A:00099021001 El concepto de la mencionada operación corresponde a la transferencia de capital por el mes de marzo/2019, de Cooperativa Sudamérica al TGN.</t>
  </si>
  <si>
    <t>De: 00099021001 Transferencia de recursos a solicitud del Órgano Judicial, (operación bimonetaria), SG Nota CITE: UNID./NAL./FINANZAS/DAF-OJ N°242/2019, por depósitos judiciales a favor del Ministerio de Educación por restitución del Certificado Deposito Judicial N° 4783. H.R. 6-10518-R.</t>
  </si>
  <si>
    <t>NÚMERO DE LIBRETA CUT: 99031009.00 OPERACIÓN T01 TRANSFERENCIA DE FONDOS A LA CUT - TESORO DIRECTO DE BANCO UNION S.A. A CUENTA UNICA DEL TESORO CON NUMERO DE SOLICITUD = 3662398 Y NUMERO CORRELATIVO = 91320011042019414 TRANSFERENCIA POR OPERACIONES DE VENTA BONOS BTX</t>
  </si>
  <si>
    <t>||TRANSFERENCIA DE FONDOS S/G. FORMULARIO CITE: BUN/CF163/19 DE LA FECHA.(HRE-TSO-1825), SUSCRIPCION DEL CONVENIO INTERGUBERNATIVO PARA LA ADQUISICION DE EQUIPOS DE COMPUTACION-QUIPUS GOB.AUT.MCPAL.TIAHUANACU. A SOLICITUD GOB.AUT.MCPAL.TIAHUANACU, LIBRETA N° 00041014101 MDPEP-REVOLUCION TECNOLOG.EN EDUC.; BUN</t>
  </si>
  <si>
    <t>||TRANSFERENCIA DE FONDOS S/G. FORMULARIO CITE: BUN/CF164/19 DE LA FECHA.(HRE-TSO-1826), DEVOLUCION DE SALDOS NO EJECUTADOS DEL PROYECTO DE "MANEJO INTEGRAL DE LA SUBCUENTA LURIBAY" - GOB.AUT.DPTAL.LA PAZ. A SOLICITUD GOB.AUT.DPTAL.LA PAZ, LIBRETA N°00086018007 MMAA PAR BSPROY.PLAN NAL.DE CUENCAS; BUN.</t>
  </si>
  <si>
    <t>||TRANSFERENCIA DE FONDOS S/G. FORMULARIO CITE: BUN/CF165/19 DE LA FECHA.(HRE-TSO-1827), DEVOLUCION DE SALDOS NO EJECUTADOS DEL PROYECTO "CONST.SISTEMA ALCANTARILLADO SANITARIO ANACURI" GOB.AUT.MPCPAL.CORIPATA. A SOLICITUD GOB.AUT.MCPAL.CORIPATA, LIBRETA N° 00099021001 TGN-RECURSOS ORDINARIOS; BUN.</t>
  </si>
  <si>
    <t>VENTA DE DIVISAS CON TRANSFERENCIA DE FONDOS A SOLICITUD DE MINISTERIO DE RELACIONES EXTERIORES SEGUN SOLICITUD 7719 REF: PAGO DE COSTO DE VIDA DEL PERSONAL SERVICIO DIPLOMATICO CONSULAR Y AGREGADOS COMERCIALES DEL MES DE MARZO 2019 SEGUN PLANILLA MIXTA DE RRHH N 031906 Y DOCUMENTACION ADJ. LIB. 00099021001 TGN-RECURSOS ORDINARIOS (3987) POR DIFERENCIAL CAMBIARIO</t>
  </si>
  <si>
    <t>NÚMERO DE LIBRETA CUT: 99031009.00 OPERACIÓN T01 TRANSFERENCIA DE FONDOS A LA CUT - TESORO DIRECTO DE BANCO UNION S.A. A CUENTA UNICA DEL TESORO CON NUMERO DE SOLICITUD = 3669815 Y NUMERO CORRELATIVO = 91320012042019599 TRANSFERENCIA POR OPERACIONES DE VENTA BONOS BTX</t>
  </si>
  <si>
    <t>NUMERO DE LIBRETA CUT: 00378012002 OPERACIÓN E18 TRANSFERENCIA DEL SISTEMA FINANCIERO POR CUENTA DE TERCEROS A LA CUT TRANSFERENCIA A SOLICITUD DEL MEFP SEGUN NOTA CITE MEFP VTCP DGPOT UAIS CPI NO 0419006 BUN 19</t>
  </si>
  <si>
    <t>NUMERO DE LIBRETA CUT: 00660012002 OPERACIÓN E18 TRANSFERENCIA DEL SISTEMA FINANCIERO POR CUENTA DE TERCEROS A LA CUT TRANSFERENCIA A SOLICITUD DEL MEFP SEGUN NOTA CITE MEFP VTCP DGPOT UAIS CPI NO 0419005 BUN 19</t>
  </si>
  <si>
    <t>PAGO PRÉSTAMO IDA 2565-BO VCTO. 15-04-2019 POR CUENTA DE FNDR , NTI. 012078 VALOR 15-04-2019 CAPITAL USD 361.044,31 INTERESES USD 40.617,49 LIB. 00099021001 - RECURSOS ORDINARIOS (3987) - MDRI</t>
  </si>
  <si>
    <t>PAGO A IDA PRÉSTAMO TF-16083 VCTO. 15-04-2019 POR CUENTA DE TGN , NTI. 012072 VALOR 15-04-2019 INTERESES USD 2.880,53 CTA. 3987 CUENTA UNICA DEL TESORO-3987 LIB. 00099021001 REF.: COMISIONES BANCARIAS</t>
  </si>
  <si>
    <t>PAGO A BIRF PRÉSTAMO BIRF 8648-BO VCTO. 15-04-2019 POR CUENTA DE TGN , NTI. 012074 VALOR 15-04-2019 INTERESES USD 9.959,45 COMISIONES USD 248.691,79 CTA. 3987 CUENTA UNICA DEL TESORO-3987 LIB. 00099021001 REF.: COMISIONES BANCARIAS</t>
  </si>
  <si>
    <t>NÚMERO DE LIBRETA CUT: 99031009.00 OPERACIÓN T01 TRANSFERENCIA DE FONDOS A LA CUT - TESORO DIRECTO DE BANCO UNION S.A. A CUENTA UNICA DEL TESORO CON NUMERO DE SOLICITUD = 3676865 Y NUMERO CORRELATIVO = 91320015042019683 TRANSFERENCIA POR OPERACIONES DE VENTA BONOS BTX</t>
  </si>
  <si>
    <t>PAGO A BID PRÉSTAMO 3725/BL-BO VCTO. 15-04-2019 POR CUENTA DE TGN SEGÚN NOTA MEFP/VTCP/DGCP/UODP-418/2019 , NTI. 012128 VALOR 15-04-2019 INTERESES USD 400,68 LIBRETA N° 00099021001 "TGN RECURSOS ORDINARIOS" (3987)</t>
  </si>
  <si>
    <t>PAGO A BID PRÉSTAMO 3725/BL-BO VCTO. 15-04-2019 POR CUENTA DE TGN SEGÚN NOTA MEFP/VTCP/DGCP/UODP-418/2019, NTI. 012124 VALOR 15-04-2019 INTERESES USD 32.804,88 COMISIONES USD 127.292,97 LIBRETA N° 00099021001 "TGN RECURSOS ORDINARIOS" (3987)</t>
  </si>
  <si>
    <t>NÚMERO DE LIBRETA CUT: 99031009.00 OPERACIÓN T01 TRANSFERENCIA DE FONDOS A LA CUT - TESORO DIRECTO DE BANCO UNION S.A. A CUENTA UNICA DEL TESORO CON NUMERO DE SOLICITUD = 3683355 Y NUMERO CORRELATIVO = 91320016042019860 TRANSFERENCIA POR OPERACIONES DE VENTA BONOS BTX</t>
  </si>
  <si>
    <t>NUMERO DE LIBRETA CUT: 00291012009 OPERACIÓN E18 TRANSFERENCIA DEL SISTEMA FINANCIERO POR CUENTA DE TERCEROS A LA CUT EJECUCION BOLETA GARANTIA BG0049470700</t>
  </si>
  <si>
    <t>A:00227012002 Transferencia de recursos a solicitud del ZOFRA COBIJA sg nota CITE: ZFC/DG/N°0166/2019, por implementación del SIGEP WEB y operativizar a través de la CUT en el marco del D.S. 1841. H.R. 6-11508-R.</t>
  </si>
  <si>
    <t>TRANSFERENCIA DEL EXTERIOR SEGUN SWIFT 04911-04907 DE FECHA 17/04/2019 ORDENANTE: VICECONSULADO DE BOLIVIA EN SAN JUESTO - ARGENTINA LIB. 00099021001 TGN-RECURSOS ORDINARIOS (3987)</t>
  </si>
  <si>
    <t>NÚMERO DE LIBRETA CUT: 99031009.00 OPERACIÓN T01 TRANSFERENCIA DE FONDOS A LA CUT - TESORO DIRECTO DE BANCO UNION S.A. A CUENTA UNICA DEL TESORO CON NUMERO DE SOLICITUD = 3689771 Y NUMERO CORRELATIVO = 91320017042019994 TRANSFERENCIA POR OPERACIONES DE VENTA BONOS BTX</t>
  </si>
  <si>
    <t>De: 00099021001 Transferencia de recursos a solicitud del Órgano Judicial, (operación bimonetaria), SG Nota CITE: UNID./NAL./FINANZAS/DAF-OJ N°263/2019, por depósitos judiciales a favor de la Caja Nacional de Salud por restitución del Certificados Depósitos Judiciales N° 27209. H.R. 6-11322-R.</t>
  </si>
  <si>
    <t>De: 00099021001 Transferencia de recursos a solicitud del Órgano Judicial, (operación bimonetaria), SG Nota CITE: UNID./NAL./FINANZAS/DAF-OJ N°263/2019, por depósitos judiciales a favor del Ministerio de Educación por restitución del Certificados Depósitos Judiciales N° 21996. H.R. 6-11322-R.</t>
  </si>
  <si>
    <t>De: 00099021001 Transferencia de recursos a solicitud del Órgano Judicial, (operación bimonetaria), SG Nota CITE: UNID./NAL./FINANZAS/DAF-OJ N°263/2019, por depósitos judiciales a favor de la CNS por restitución del Certificados Depósitos Judiciales N° 478769. H.R. 6-11322-R.</t>
  </si>
  <si>
    <t>PAGO A BID PRÉSTAMO 2908/BL-BO VCTO. 18-04-2019 POR CUENTA DE TGN SEGÚN NOTA MEFP/VTCP/DGCP/UODP-437/2019 , NTI. 012234 VALOR 18-04-2019 INTERESES USD 854.842,96 LIBRETA N° 00099021001 "TGN RECURSOS ORDINARIOS" (3987)</t>
  </si>
  <si>
    <t>PAGO A BID PRÉSTAMO 2908/BL-BO VCTO. 18-04-2019 POR CUENTA DE TGN SEGÚN NOTA MEFP/VTCP/DGCP/UODP-437/2019 , NTI. 012218 VALOR 18-04-2019 INTERESES USD 13.603,59 LIBRETA N° 00099021001 "TGN RECURSOS ORDINARIOS" (3987)</t>
  </si>
  <si>
    <t>A:00099021001 Pago de capital e interés corriente a favor del TGN, adeudado por el GAD Santa Cruz, correspondiente a los Préstamos Convenios Subsidiarios CAF 2324, Proyectos de Sistemas de Interconexión Eléctrica de la Chiquitanía y de Electrificación San Matías.</t>
  </si>
  <si>
    <t>TRANSFERENCIA DEL EXTERIOR SEGUN SWIFT NO.5048 DE FECHA 22/04/2019 ORDENANTE: CONSULADO GENERAL DE BOLIVIA EN HOUSTON REF.: DEV.SALDOS GAST.FUNCIONAMIENTO LIB. 00099021001 TGN-RECURSOS ORDINARIOS (3987)</t>
  </si>
  <si>
    <t>COBRO COSTOS DE PAPELERIA SEGUN TRANSFERENCIA DEL EXTERIOR POR ORDEN DE CONSULADO GENERAL DE BOLIVIA EN WASHINGTON DC LIB. 00340012003 RECAUDACION EXTRANJERIA - C.I. -L.C.</t>
  </si>
  <si>
    <t>NÚMERO DE LIBRETA CUT: 99031009.00 OPERACIÓN T01 TRANSFERENCIA DE FONDOS A LA CUT - TESORO DIRECTO DE BANCO UNION S.A. A CUENTA UNICA DEL TESORO CON NUMERO DE SOLICITUD = 3699297 Y NUMERO CORRELATIVO = 91320022042019237 TRANSFERENCIA POR OPERACIONES DE VENTA BONOS BTX</t>
  </si>
  <si>
    <t>NÚMERO DE LIBRETA CUT: 99031009.00 OPERACIÓN T01 TRANSFERENCIA DE FONDOS A LA CUT - TESORO DIRECTO DE BANCO UNION S.A. A CUENTA UNICA DEL TESORO CON NUMERO DE SOLICITUD = 3700075 Y NUMERO CORRELATIVO = 91320022042019238 TRANSFERENCIA POR OPERACIONES DE VENTA BONOS BTX</t>
  </si>
  <si>
    <t>NUMERO DE LIBRETA CUT: 00291012009 OPERACIÓN E18 TRANSFERENCIA DEL SISTEMA FINANCIERO POR CUENTA DE TERCEROS A LA CUT EJECUCION BOLETA GARANTIA BG0049460700</t>
  </si>
  <si>
    <t>NUMERO DE LIBRETA CUT: 00155010001 OPERACIÓN E18 TRANSFERENCIA DEL SISTEMA FINANCIERO POR CUENTA DE TERCEROS A LA CUT SOLICITADO POR VILLAVICENCIO SANJINEZ MONICA HAYDEE PARA DIRNOPLU PAGO FIANZA REAL POR NOTARIA NRO 107</t>
  </si>
  <si>
    <t>NÚMERO DE LIBRETA CUT: 99031009.00 OPERACIÓN T01 TRANSFERENCIA DE FONDOS A LA CUT - TESORO DIRECTO DE BANCO UNION S.A. A CUENTA UNICA DEL TESORO CON NUMERO DE SOLICITUD = 3704294 Y NUMERO CORRELATIVO = 91320023042019901 TRANSFERENCIA POR OPERACIONES DE VENTA BONOS BTX</t>
  </si>
  <si>
    <t>TRANSFERENCIA RECIBIDA DEL EXTERIOR SEGÚN MENSAJES SWIFT Nos. 5158-5157 (REM.EXT.) DE FECHA 23-04-2019 POR DESEMBOLSO DE FONPLATA PRÉSTAMO BOL 30/2017 INFRAESTRUCTURA URBANA, DESEMB. N° 17 LIBRETA N° 00287102001 FPS-RECURSOS PROPIOS REF.: UTILES DE ESCRITORIO</t>
  </si>
  <si>
    <t>||PAGO AL BID PRESTAMO 4612/BL-BO (OC) VCTO. 15/04/2019 POR CUENTA DEL TGN, COD. LIQ. 012238 DE FECHA 22/04/2019, VALOR 23/04/2019, COMISIONES 176.113,01 LIB.00099021001-TGN-RECURSOS ORDINARIOS (3987) REF. COMISIONES BANCARIAS.</t>
  </si>
  <si>
    <t>A:00099021001 El concepto de la mencionada operación corresponde a la transferencia de capital al TGN, por el mes de marzo de 2019 del Fideicomiso Programa de Reconversión Productiva y Comercial TGN 9º.</t>
  </si>
  <si>
    <t>PAGO A CAF PRÉSTAMO CFA009609 VCTO. 24-04-2019 POR CUENTA DE TGN , NTI. 012036 VALOR 24-04-2019 INTERESES USD 27.205,17 COMISIONES USD 30.606,19 CTA. 3987 CUENTA UNICA DEL TESORO-3987 LIB. 00099021001 REF.: COMISIONES BANCARIAS</t>
  </si>
  <si>
    <t>VENTA DE DIVISAS CON TRANSFERENCIA DE FONDOS A SOLICITUD DE MINISTERIO DE GOBIERNO SEGUN SOLICITUD 7831 REF: REFERENCIA 3241811656 PAGO DE NOTA DE ADEUDO NRO 3241811656 EMITIDA POR LA COMISION DE LA UNION EUROPEA CORRESPONDIENTE AL CONVENIO DE FINANCIACION PROGRAMA DE INSTITUCIONALIZACION DEL CONCEJ LIB. 00099021001 TGN-RECURSOS ORDINARIOS (3987) POR DIFERENCIAL CAMBIARIO</t>
  </si>
  <si>
    <t>NUMERO DE LIBRETA CUT: 00099021001 OPERACIÓN E75 TRANSFERENCIA DE LA CUENTA FISCAL BUN A LA CUT EN MN TRANSF.DE FDOS.SG.SOL.G.A.M.SAN PEDRO DE BUENA VISTA SG.NOTA S/N A LA CTA CUT 3987 LIBRETA 00099021001</t>
  </si>
  <si>
    <t>TRANSFERENCIA RECIBIDA DEL EXTERIOR SEGÚN MENSAJES SWIFT Nos. 05177 - 05170 (REM.EXT.) DE FECHA 24-04-2019 POR DESEMBOLSO DE BID PRÉSTAMO 3699/BL-BO REF.: REQ 00012 BO OPS0201916418A LIBRETA N° 00287102001 FPS-RECURSOS PROPIOS REF.: UTILES DE ESCRITORIO</t>
  </si>
  <si>
    <t>A:00099021001 DEVOLUCION RETENCION DE DESCUENTOS EFECTUADOS POR CONVENIOS DE COMPENSACION DE COTIZACIONES CON BBVA PREVISION AFP S.A., CORRESPONDIENTE AL MES DE FEBRERO/2019 Y AGUINALDO 2012 AL 2018. S/G CITE SENASIR UAF TTES N° 0029/2019, DE FECHA 23/04/2019.</t>
  </si>
  <si>
    <t>A:00099021001 DEVOLUCION RETENCION DE DESCUENTOS EFECTUADOS POR CONVENIOS DE COMPENSACION DE COTIZACIONES CON FUTURO DE BOLIVIA S.A. AFP, CORRESPONDIENTE AL MES DE FEBRERO/2019 Y AGUINALDO 2010 AL 2018. S/G CITE SENASIR UAF TTES N° 0028/2019, DE FECHA 23/04/2019.</t>
  </si>
  <si>
    <t>A:00099021001 DEVOLUCION RETENCION DE DESCUENTOS EFECTUADOS POR RECUPERACION DEL P.R.A. (PAGO DE REPARTO ANTICIPADO), CORRESPONDIENTE AL MES DE MARZO/2019. S/G CITE SENASIR UAF TTES N° 0031/2019, DE FECHA 23/04/2019.</t>
  </si>
  <si>
    <t>A:00099021001 DEVOLUCION RETENCION DE DESCUENTOS EFECTUADOS POR CONVENIOS DE COMPENSACION DE COTIZACIONES CON LA VITALICIA SEGUROS Y REASEGUROS DE VIDA S.A., CORRESPONDIENTE AL MES DE FEBRERO/2019 Y AGUINALDO 2014 AL 2018. S/G CITE SENASIR UAF TTES N° 0027/2019, DE FECHA 23/04/2019.</t>
  </si>
  <si>
    <t>A:00099021001 DEVOLUCION RETENCION DE DESCUENTOS EFECTUADOS POR CONVENIOS DE COMPENSACION DE COTIZACIONES CON SEGUROS PROVIDA S.A., CORRESPONDIENTE AL MES DE FEBRERO/2019 Y AGUINALDO 2015 AL 2018. S/G CITE SENASIR UAF TTES N° 0026/2019, DE FECHA 23/04/2019.</t>
  </si>
  <si>
    <t>A:00099021001 DEVOLUCION RETENCION DE DESCUENTOS EFECTUADOS POR COBROS Y PAGOS INDEBIDOS, CORRESPONDIENTE AL MES DE MARZO/2019. S/G CITE SENASIR UAF TTES N° 0030/2019, DE FECHA 23/04/2019.</t>
  </si>
  <si>
    <t>REGULARIZACION DE TRANSFERENCIA DEL EXTERIOR SEGUN SWIFT NO.5102 DE FECHA 24/04/2019 ORDENANTE: CONSULADO GERAL DA BOLIVIA-SAO PAULO LIB. 00340012005 SEGIP - RECAUDACION EXTERIOR - CEDULAS DE IDENTIDAD</t>
  </si>
  <si>
    <t>NUMERO DE LIBRETA CUT: 00099021001 OPERACIÓN E18 TRANSFERENCIA DEL SISTEMA FINANCIERO POR CUENTA DE TERCEROS A LA CUT devolucion en exceso Gobierno Autónomo Departamental de Potosí</t>
  </si>
  <si>
    <t>NÚMERO DE LIBRETA CUT: 99031009.00 OPERACIÓN T01 TRANSFERENCIA DE FONDOS A LA CUT - TESORO DIRECTO DE BANCO UNION S.A. A CUENTA UNICA DEL TESORO CON NUMERO DE SOLICITUD = 3708364 Y NUMERO CORRELATIVO = 91320024042019451 TRANSFERENCIA POR OPERACIONES DE VENTA BONOS BTX</t>
  </si>
  <si>
    <t>||TRANSFERENCIA DE FONDOS S/G. MENSAJE SWIFT NRO. 05213 Y CORREOS ELECTRONICOS DEL MINISTERIO DE EDUCACIÓN DE LA FECHA. (SECTOR PÚBLICO - DONACIONES). A LA LIB.00016078002 MIN.EDUCACION-UNIVERSIDAD PEDAGOGICA-AECID;P/CTA.AG.ESP.COOP.INTERN.PARA DESARR</t>
  </si>
  <si>
    <t>||TRANSFERENCIA DE FONDOS S/G. MENSAJE SWIFT NRO. 05213 Y CORREOS ELECTRONICOS DEL MINISTERIO DE EDUCACIÓN DE LA FECHA. (SECTOR PÚBLICO - DONACIONES). DEBITO DE LA LIBRETA 00016071101 MIN.EDUCACION-UNIVERSIDAD PEDAGOGICA; COBRO UTILES DE ESCRITORIO.</t>
  </si>
  <si>
    <t>COBRO COSTOS DE PAPELERIA POR REGULARIZACION DE TRANSFERENCIA DEL EXTERIOR POR ORDEN DE CONSULADO GERAL DA BOLIVIA-SAO PAULO LIB. 00340012003 RECAUDACION EXTRANJERIA - C.I. -L.C.</t>
  </si>
  <si>
    <t>VENTA DE DIVISAS CON TRANSFERENCIA DE FONDOS A SOLICITUD DE EMPRESA BOLIVIANA DE ALIMENTOS Y DERIVADOS - EBA SEGUN SOLICITUD 7833 REF: PAGO A IPPAN SHADAN HOUJIN LATENAMERICANDO NIHON POR LA PARTICIPACION DE LA EMPRESA BOLIVIANA DE ALIMENTOS Y DERIVADOS EN EL STAND BOLIVIANO DURANTE LA FERIA INTERNA LIB. 00599022001 EBA-COMERCIALIZACION PRODUCTOS MERCADO INTERNO Y EXPORTACION POR DIFERENCIAL CAMBIARIO</t>
  </si>
  <si>
    <t>NUMERO DE LIBRETA CUT: 00047364102 OPERACIÓN E75 TRANSFERENCIA DE LA CUENTA FISCAL BUN A LA CUT EN MN TRANSF.DE FDOS.A SOL.G.A.M.DE SANTIVAÃEZ SG.NOTA CITE:GAMS-MEA/0111/2019 A LA CTA.CUT 3987 LIBRETA 00047364102</t>
  </si>
  <si>
    <t>COBRO COSTOS DE PAPELERIA SEGUN TRANSFERENCIA DEL EXTERIOR POR ORDEN DE AMARILLA GAS SA LIB. 00513062001 YPFB-OPERACIONES PLANTA DE SEPARACION DE LIQUIDOS RIO GRANDE</t>
  </si>
  <si>
    <t>NUMERO DE LIBRETA CUT: 00099021001 OPERACIÓN E18 TRANSFERENCIA DEL SISTEMA FINANCIERO POR CUENTA DE TERCEROS A LA CUT DEVOLUCION DE PAGOS CC NO COBRADOS POR AFILIADOS CIVILES Y MILITARES CORRESPONDIENTE AL PERIODO DE DICIEMBRE 2018</t>
  </si>
  <si>
    <t>NÚMERO DE LIBRETA CUT: 99031009.00 OPERACIÓN T01 TRANSFERENCIA DE FONDOS A LA CUT - TESORO DIRECTO DE BANCO UNION S.A. A CUENTA UNICA DEL TESORO CON NUMERO DE SOLICITUD = 3712724 Y NUMERO CORRELATIVO = 91320025042019590 TRANSFERENCIA POR OPERACIONES DE VENTA BONOS BTX</t>
  </si>
  <si>
    <t>||COMISIÓN TRANSFERENCIA FDOS. AL EXTERIOR 0.10% S/USD 68.912.-, REEMB. GSTS. COM. BS. 220.- Y EMISIÓN COMP. CONT. BS. 50.-, REF.: PAGO 4 LC I-2018-22 P/C MIN. HIDROCARBUROS EEC-GNV A/F INPROCIL SA, EN COMP. A COMP. CONT. N°0952438, 25/04/19 LIB.:00078034201 MHE-EEC-GNV FONDO DE CONVERSIÓN DE VEHÍCULOS REF.:COMISIONES PAGO 4 LC- I-2018-22</t>
  </si>
  <si>
    <t>||RESPUESTA DEBITO DEL BANQUERO SG/ SWIFT 05260 DE LA FECHA REF: COBRO COMISION POR TRANSFERENCIA DE JPY 187.263,00 DE LA FECHA SG/ SOLICITUD DE LA EMPRESA BOLIVIANA DE ALIMENTOS Y DERIVADOS - EBA REF.: PAGO A/F IPPAN SHADAN HOUJIN LATENAMERICANDO NIHON LIB.00599022001 EBA-COMERCIALIZACION PRODUCTOS MERCADO INTERNO Y EXPORTACION (COMIS. EQ JPY 2.500,-)</t>
  </si>
  <si>
    <t>||RESPUESTA DEBITO DEL BANQUERO SG/ SWIFT 05260 DE LA FECHA REF: COBRO COMISION POR TRANSFERENCIA DE JPY 187.263,00 DE LA FECHA SG/ SOLICITUD DE LA EMPRESA BOLIVIANA DE ALIMENTOS Y DERIVADOS - EBA REF.: PAGO A/F IPPAN SHADAN HOUJIN LATENAMERICANDO NIHON LIB.00599022001 EBA-COMERCIALIZACION PRODUCTOS MERCADO INTERNO Y EXPORTACION (UTILES DE ESCRITORIO)</t>
  </si>
  <si>
    <t>NUMERO DE LIBRETA CUT: 00130012001 OPERACIÓN E18 TRANSFERENCIA DEL SISTEMA FINANCIERO POR CUENTA DE TERCEROS A LA CUT TRANSFERENCIA DE FONDOS A LA CUENTA UNICA DEL TESORO POR PAGO PRIMERA CUOTA DE PAGO DE INTERESES DE ACUEDO A ACTA DE ENTENDIMIENTO A SOLICITUD DE CENTRAL INTEGARL DE COMERCIALIZAC</t>
  </si>
  <si>
    <t>A:00041014201 A: 00227012002 Transferencia que efectuamos a requerimiento de Zona Franca Cobija, según nota CITE: ZFC-DGE-UAF-ACPyT-172/2019, por concepto de desembolso del 2% en favor del Ministerio de Desarrollo Productivo y Economía Plural, correspondiente al mes de marzo de 2019, en cumplimiento al Decreto Supremo No.1871 modificado por el DS No.2779 de 25 de mayo de 2016.H.R. 6-12128-R.</t>
  </si>
  <si>
    <t>NUMERO DE LIBRETA CUT: 00041014101 OPERACIÓN E75 TRANSFERENCIA DE LA CUENTA FISCAL BUN A LA CUT EN MN TRANSF.DE FDOS.SG.SOL.G.A.M. SOROCACHI SG.NOTA GAM.S.0373/2019 A LA CTA CUT 3987 LIBRETA 00041014101</t>
  </si>
  <si>
    <t>NÚMERO DE LIBRETA CUT: 99031009.00 OPERACIÓN T01 TRANSFERENCIA DE FONDOS A LA CUT - TESORO DIRECTO DE BANCO UNION S.A. A CUENTA UNICA DEL TESORO CON NUMERO DE SOLICITUD = 3717425 Y NUMERO CORRELATIVO = 91320026042019071 TRANSFERENCIA POR OPERACIONES DE VENTA BONOS BTX</t>
  </si>
  <si>
    <t>A:00099021001 TRANSFERENCIA DE RECUPERACIONES SEGÚN NOTA GEF-LIN-MCM-0306-NOT/19 PARA PAGO DE INTERESES DE ACUERDO A CONTRATO DE FIDEICOMISO “PROGRAMA APOYO A LA EJECUCION DE LA INVERSION PUBLICA” FIRMADO ENTRE MINISTERIO DE PLANIFICACION Y EL FNDR, CORRESPONDIENTE AL GAM COBIJA.</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</si>
  <si>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CHARCAS.</t>
  </si>
  <si>
    <t>A:00099021001 TRANSFERENCIA DE RECUPERACIONES SEGÚN NOTA GEF-LIN-MCM-0306-NOT/19 PARA PAGO DE INTERESES DE ACUERDO A CONTRATO DE FIDEICOMISO “PROGRAMA APOYO A LA EJECUCION DE LA INVERSION PUBLICA” FIRMADO ENTRE MINISTERIO DE PLANIFICACION Y EL FNDR, CORRESPONDIENTE AL GAM LA GUARDIA.</t>
  </si>
  <si>
    <t>A:00099021001 TRANSFERENCIA DE RECUPERACIONES SEGÚN NOTA GEF-LIN-MCM-0306-NOT/19 PARA PAGO DE INTERESES DE ACUERDO A CONTRATO DE FIDEICOMISO “PROGRAMA APOYO A LA EJECUCION DE LA INVERSION PUBLICA” FIRMADO ENTRE MINISTERIO DE PLANIFICACION Y EL FNDR, CORRESPONDIENTE AL GAM YACUIBA.</t>
  </si>
  <si>
    <t>A:00099021001 TRANSFERENCIA DE RECUPERACIONES SEGÚN NOTA GEF-LIN-MCM-0306-NOT/19 PARA PAGO DE INTERESES DE ACUERDO A CONTRATO DE FIDEICOMISO “PROGRAMA APOYO A LA EJECUCION DE LA INVERSION PUBLICA” FIRMADO ENTRE MINISTERIO DE PLANIFICACION Y EL FNDR, CORRESPONDIENTE AL GAM ACHACACHI.</t>
  </si>
  <si>
    <t>A:00099021001 TRANSFERENCIA DE RECUPERACIONES SEGÚN NOTA GEF-LIN-MCM-0306-NOT/19 PARA PAGO DE INTERESES DE ACUERDO A CONTRATO DE FIDEICOMISO “PROGRAMA APOYO A LA EJECUCION DE LA INVERSION PUBLICA” FIRMADO ENTRE MINISTERIO DE PLANIFICACION Y EL FNDR, CORRESPONDIENTE AL GAM CULPINA.</t>
  </si>
  <si>
    <t>A:00099021001 TRANSFERENCIA DE RECUPERACIONES SEGUN NOTA INTERNA GEF-LIN-MCM-0306-NOT/19 PARA PAGO DE INTERESES DE ACUERDO A CONTRARO DE FIDEICOMISO (PROGRAMA APOYO A LA EJECUCION DE LA INVERSION PUBLICA), CORRESPONDIENTE AL GAM ENTRE RIOS (TARIJA)</t>
  </si>
  <si>
    <t>A:00099021001 TRANSFERENCIA DE RECUPERACIONES SEGÚN NOTA GEF-LIN-MCM-0306-NOT/19 PARA PAGO DE INTERESES DE ACUERDO A CONTRATO DE FIDEICOMISO “PROGRAMA APOYO A LA EJECUCION DE LA INVERSION PUBLICA” FIRMADO ENTRE MINISTERIO DE PLANIFICACION Y EL FNDR, CORRESPONDIENTE AL GAD ORURO.</t>
  </si>
  <si>
    <t>A:00099021001 TRANSFERENCIA DE RECUPERACIONES SEGÚN NOTA GEF-LIN-MCM-0306-NOT/19 PARA PAGO DE INTERESES DE ACUERDO A CONTRATO DE FIDEICOMISO “PROGRAMA APOYO A LA EJECUCION DE LA INVERSION PUBLICA” FIRMADO ENTRE MINISTERIO DE PLANIFICACION Y EL FNDR, CORRESPONDIENTE AL GAM PADILLA.</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</si>
  <si>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TUNARI.</t>
  </si>
  <si>
    <t>A:00099021001 TRANSFERENCIA DE RECUPERACIONES SEGUN NOTA INTERNA GEF-LIN-MCM-0306-NOT/19 PARA PAGO DE INTERESES DE ACUERDO A CONTRARO DE FIDEICOMISO (PROGRAMA APOYO A LA EJECUCION DE LA INVERSION PUBLICA), CORRESPONDIENTE AL GAM SACABA</t>
  </si>
  <si>
    <t>A:00099021001 TRANSFERENCIA DE RECUPERACIONES SEGÚN NOTA GEF-LIN-MCM-0306-NOT/19 PARA PAGO DE INTERESES DE ACUERDO A CONTRATO DE FIDEICOMISO “PROGRAMA APOYO A LA EJECUCION DE LA INVERSION PUBLICA” FIRMADO ENTRE MINISTERIO DE PLANIFICACION Y EL FNDR, CORRESPONDIENTE AL GAM CHIMORE.</t>
  </si>
  <si>
    <t>A:00099021001 TRANSFERENCIA DE RECUPERACIONES SEGÚN NOTA GEF-LIN-MCM-0306-NOT/19 PARA PAGO DE INTERESES DE ACUERDO A CONTRATO DE FIDEICOMISO “PROGRAMA APOYO A LA EJECUCION DE LA INVERSION PUBLICA” FIRMADO ENTRE MINISTERIO DE PLANIFICACION Y EL FNDR, CORRESPONDIENTE AL GAM TIQUIPAYA.</t>
  </si>
  <si>
    <t>NUMERO DE LIBRETA CUT: 3440108001 OPERACIÓN E18 TRANSFERENCIA DEL SISTEMA FINANCIERO POR CUENTA DE TERCEROS A LA CUT INSTITUTO PLURINACIONAL DE ESTUDIOS DE LENGUAS Y CULTURAS UNICEF PAYMENT NUMBER 3190102598</t>
  </si>
  <si>
    <t>PROVISION DE FONDOS A SOLICITUD DE YACIMIENTOS PETROLIFEROS FISCALES BOLIVIANOS SEGUN SOLICITUD YPFB-0086-2019 REF: PAGO REGALIAS AL TESORO GENERAL DE LA NACION DE ENERO 2019 LIB. 00099021001 TGN YPFB PARTICIPACION 6% PRODUCCIÓN BRUTA DE HIDROCARBUROS BOCA DE POZO</t>
  </si>
  <si>
    <t>A:00099021001 Pago de capital e interés corriente a favor del TGN, adeudado por el GAD Cochabamba, correspondiente a los Préstamos Convenios Subsidiarios CAF 2324, Proyecto de Electrificación Rural Fase III.</t>
  </si>
  <si>
    <t>A:00099021001 A requerimiento de la Unidad de Administración e Información Salarial (UAIS), con nota interna CITE: MEFP/VTCP/DGPOT/UAIS/N° 2101/2019, en la cual solicita la reversión definitiva de las boletas de pago solicitados por el SENASIR, consignadas en el Comprobante de Pago N° 71730, H.R. 6-10196-R/2031.</t>
  </si>
  <si>
    <t>NÚMERO DE LIBRETA CUT: 99031009.00 OPERACIÓN T01 TRANSFERENCIA DE FONDOS A LA CUT - TESORO DIRECTO DE BANCO UNION S.A. A CUENTA UNICA DEL TESORO CON NUMERO DE SOLICITUD = 3722875 Y NUMERO CORRELATIVO = 91320029042019805 TRANSFERENCIA POR OPERACIONES DE VENTA BONOS BTX</t>
  </si>
  <si>
    <t>||RESPUESTA A DEBITO DEL BANQUERO SEGUN SWIFT 05390 DE LA FECHA. REF.: COMISION POR TRANSF. EUR 10,026,70 VALOR 24/04/2019 SEGUN SOLICITUD 019124-7831 DEL 23/04/2019 DEL MIN. GOBIERNO. LIBRETA 00099021001 TGN-RECURSOS ORDINARIOS</t>
  </si>
  <si>
    <t>||AMPLIACION DE VALIDEZ 0,15% S/USD4.876.125.-POR 61 DIAS,REEMB.GSTS.COMUNICACION BS220.-Y EMISION COMP.CONTABLE BS50.-,S/G NOTA MH / EEC-GNV-00431/2019,26/04/19 REF.:I-2018-24 P/C MH-EEC-GNV A/F LANDI RENZO SPA. LIB.00078034201 MHE -EEC-GNV FONDO DE CONVERSION DE VEHICULOS REF.:COMIS.ENMIENDA LC I-2018-24</t>
  </si>
  <si>
    <t>TRANSFERENCIA RECIBIDA DEL EXTERIOR SEGÚN MENSAJES SWIFT Nos. 05381-05374 (REM.EXT.) DE FECHA 29-04-2019 POR DESEMBOLSO DE IDA PRÉSTAMO TF-16083 7 FPS LIBRETA N° 00287102001 FPS-RECURSOS PROPIOS REF.: UTILES DE ESCRITORIO</t>
  </si>
  <si>
    <t>NUMERO DE LIBRETA CUT: 00513012008 OPERACIÓN E18 TRANSFERENCIA DEL SISTEMA FINANCIERO POR CUENTA DE TERCEROS A LA CUT TRANSFERENCIA DE FONDOS POR PAGO DE DIVIDENDOS POR UTILIDADES 2007-2008 O YPFB DIVIDENDOS NUMERO CTA 3987 A SOLICITUD DE YPFB TRANSPORTE S.A.</t>
  </si>
  <si>
    <t>'TRANSFERENCIA DE FONDOS||S/G. NOTA CITE: MEFP/VTCP/DGCP/UODP-468/2019 DE F.26-04-2019, RECIBIDA EN LA FECHA, DEL MIN.DE ECONOMIA Y FINANZAS PUBLICAS(HRE-TSO-2005), EN FAVOR DEL GOBIERNO AUTONOMO MUNICIPAL DE EL ALTO. DEBITO DE LA LIBRETA N°00099037014 "PAR-BID 2908 PROG.MULT.REORD.URBANO DE LA CEJA F1-GAMEA".</t>
  </si>
  <si>
    <t>'TRANSFERENCIA DE FONDOS||S/G. NOTA CITE: MEFP/VTCP/DGCP/UODP-468/2019 DE F.26-04-2019, RECIBIDA EN LA FECHA, DEL MIN.DE ECONOMIA Y FINANZAS PUBLICAS(HRE-TSO-2005), EN FAVOR DEL GOBIERNO AUTONOMO MUNICIPAL DE EL ALTO. DEBITO DE LA LIBRETA N°00099021001, REPOSICION UTILES DE ESCRITORIO.</t>
  </si>
  <si>
    <t>NÚMERO DE LIBRETA CUT: 99031009.00 OPERACIÓN T01 TRANSFERENCIA DE FONDOS A LA CUT - TESORO DIRECTO DE BANCO UNION S.A. A CUENTA UNICA DEL TESORO CON NUMERO DE SOLICITUD = 3728543 Y NUMERO CORRELATIVO = 91320030042019901 TRANSFERENCIA POR OPERACIONES DE VENTA BONOS BTX</t>
  </si>
  <si>
    <t>||REGISTRO COBRO COMISION AVISO ENMIENDA CARTA DE CREDITO STANDBY BS220.-Y EMISION COMP.CONTABLE BS50.-REF.:R087821860012 (BCB:SB-R-2018-17) A/F MIN.HIDROCABUROS EEC-GNV,S/G SWIFT 5464 ADJ.DE LA FECHA. LIB.00078034201 MHE -EEC-GNV FONDO DE CONVERSION DE VEHICULOS REF.:COMIS.AV.ENM SBLC R087821860012</t>
  </si>
  <si>
    <t>00099031004 DEPOSITO DE EFECTIVO, DEPOSITANTE: MIN DE GOBIERNO, CONCEPTO: DEP POR DEVOLUCION DE NOCRE NO UTILIZADA DEL MIN DE GOBIERNO, CUENTA DE DEPOSITO: CUENTA UNICA DEL TESORO</t>
  </si>
  <si>
    <t>00099021001 DEPOSITO DE EFECTIVO, DEPOSITANTE: OTILIA VELASQUEZ TORREZ, CONCEPTO: DEVOLUCION POR DOBLE PERCEPCION, CUENTA DE DEPOSITO: CUENTA UNICA DEL TESORO</t>
  </si>
  <si>
    <t>00041031107 DEPOSITO DE EFECTIVO, DEPOSITANTE: IBMETRO, CONCEPTO: DEVOLUCION DE PASAJES Y TRASLADO DE PATRONES, CUENTA DE DEPOSITO: CUENTA UNICA DEL TESORO</t>
  </si>
  <si>
    <t>00099021001 DEPOSITO DE EFECTIVO, DEPOSITANTE: MERY FLORES MAITA, CONCEPTO: DEVOLUCION A SENASIR DE DICIEMBRE 2018 A ENERO 2019, CUENTA DE DEPOSITO: CUENTA UNICA DEL TESORO</t>
  </si>
  <si>
    <t>00130012002 DEPOSITO DE EFECTIVO, DEPOSITANTE: SANTOS CORNELIO VALENTE CUTI, CONCEPTO: DEVOLUCION POR GASTOS DE PEAJE, CUENTA DE DEPOSITO: CUENTA UNICA DEL TESORO</t>
  </si>
  <si>
    <t>00099021001 DEPOSITO DE EFECTIVO, DEPOSITANTE: ABIGAIL MISHELL LOPEZ ARUQUIPA -TROPICAL TOURS, CONCEPTO: DEVOLUCION DE PASAJE NO UTILIZADO POR EDUARDO LAURA PIZARRO ATT, CUENTA DE DEPOSITO: CUENTA UNICA DEL TESORO</t>
  </si>
  <si>
    <t>00099021001 DEPOSITO DE EFECTIVO, DEPOSITANTE: CAMARA DE SENADORES, CONCEPTO: REVERSION ANTICIPADA, CUENTA DE DEPOSITO: CUENTA UNICA DEL TESORO</t>
  </si>
  <si>
    <t>00099021001 DEPOSITO DE EFECTIVO, DEPOSITANTE: CAMARA DE DIPUTADOS, CONCEPTO: REVERSION ANTICIPADA CAMARA DE DIPUTADOS, CUENTA DE DEPOSITO: CUENTA UNICA DEL TESORO</t>
  </si>
  <si>
    <t>00099024113 DEP.DE CHEQ.AJENOS,RET.DE CAM.,CONCEPTO: MULTA POR INCUMPLIMIENTO DEL PROY CONSTRUCCION COLISEO VILLA EL CARMEN,DEP.: MIN DE LA PRESIDENCIA UPRE , PROCEDENCIA: BANCO UNION S.A., CHEQUE: 911, FECHA DE EMISION:25/03/2019</t>
  </si>
  <si>
    <t>00099021001 DEP.DE CHEQ.AJENOS,RET.DE CAM.,CONCEPTO: DEV SALDOS NO EJECUTADOS 2018,DEP.: CONSULADO DE BOLIVIA EN LA QUIACA ARGENTINA , PROCEDENCIA: BANCO UNION S.A., CHEQUE: 1390, FECHA DE EMISION:29/03/2019</t>
  </si>
  <si>
    <t>00099021001 DEP.DE CHEQ.AJENOS,RET.DE CAM.,CONCEPTO: DEVOLUCION GASTOS OBS SR. GROVER TERAN ROMA ITALIA,DEP.: EMBAJADA DE BOLIVIA EN ROMA ITALIA , PROCEDENCIA: BANCO UNION S.A., CHEQUE: 1388, FECHA DE EMISION:25/03/2019</t>
  </si>
  <si>
    <t>00099021001 DEP.DE CHEQ.AJENOS,RET.DE CAM.,CONCEPTO: FIORILO MENESES RIVER,DEP.: BANCO UNION SA , PROCEDENCIA: BANCO UNION S.A., CHEQUE: 163102, FECHA DE EMISION:01/04/2019</t>
  </si>
  <si>
    <t>00099021001 DEP.DE CHEQ.AJENOS,RET.DE CAM.,CONCEPTO: FIORILO MENESES RIVER,DEP.: BANCO UNION SA , PROCEDENCIA: BANCO UNION S.A., CHEQUE: 163101, FECHA DE EMISION:01/04/2019</t>
  </si>
  <si>
    <t>00099021001 DEP.DE CHEQ.AJENOS,RET.DE CAM.,CONCEPTO: DEVOLUCION DE RECURSOS DEL PROY PROD Y RENOVACION CULTIVARES CITRICOS COMUN DE MOCORI  YANACACHI,DEP.: GOB AUTONOMO MUNICIPAL DE YANACACHI</t>
  </si>
  <si>
    <t>00593012001 DEP.DE CHEQ.AJENOS,RET.DE CAM.,CONCEPTO: VENTA DE INSUMOS,DEP.: EMPRESA ESTATAL YACANA , PROCEDENCIA: BANCO UNION S.A., CHEQUE: 308, FECHA DE EMISION:29/03/2019</t>
  </si>
  <si>
    <t>00099021001 DEPOSITO DE EFECTIVO, DEPOSITANTE: ALVARO MARCO ANTONIO CABA OLIVAREZ CI 2377522LP, CONCEPTO: CITE MEFP/VTCP/DGPOT/UAIS-CPI/N 030/2016 REGULARIZACION :ENERO-FEBRERO 2019, CUENTA DE DEPOSITO: CUENTA UNICA DEL TESORO</t>
  </si>
  <si>
    <t>00099021001 DEPOSITO DE EFECTIVO, DEPOSITANTE: CARLOS SANTOS CALLE CORNEJO, CONCEPTO: REVERSION DE BOLETA DE HABER MENSUAL, CUENTA DE DEPOSITO: CUENTA UNICA DEL TESORO</t>
  </si>
  <si>
    <t>00099021001 DEPOSITO DE EFECTIVO, DEPOSITANTE: ROMUALDO QUISPE MAMANI, CONCEPTO: DEVOLUCION DE RENTA, CUENTA DE DEPOSITO: CUENTA UNICA DEL TESORO</t>
  </si>
  <si>
    <t>00591012001 DEPOSITO DE EFECTIVO, DEPOSITANTE: SIMONA M. YANARICO DE CONDORI, CONCEPTO: PAGO POR SERVICIO DE AGUA POTABLE, CUENTA DE DEPOSITO: CUENTA UNICA DEL TESORO</t>
  </si>
  <si>
    <t>00099021001 DEPOSITO DE EFECTIVO, DEPOSITANTE: ROMMEL UÑO MARTINEZ, CONCEPTO: DEVOLUCION DE VIATICOS, CUENTA DE DEPOSITO: CUENTA UNICA DEL TESORO</t>
  </si>
  <si>
    <t>00041031107 DEPOSITO DE EFECTIVO, DEPOSITANTE: JOSHYMAR ANTONIO ECHEVERRIA ORTIZ, CONCEPTO: DEVOLUCION GASTOS 1 DIA DE VIATICO, CUENTA DE DEPOSITO: CUENTA UNICA DEL TESORO</t>
  </si>
  <si>
    <t>00526012001 DEPOSITO DE EFECTIVO, DEPOSITANTE: FERNANDO QUISPE - BOLIVIA TV, CONCEPTO: DEVOLUCION, CUENTA DE DEPOSITO: CUENTA UNICA DEL TESORO</t>
  </si>
  <si>
    <t>00526012001 DEPOSITO DE EFECTIVO, DEPOSITANTE: RUBEN AUZA - BOLIVIA TV, CONCEPTO: DEVOLUCION, CUENTA DE DEPOSITO: CUENTA UNICA DEL TESORO</t>
  </si>
  <si>
    <t>00526012001 DEPOSITO DE EFECTIVO, DEPOSITANTE: CELSO MAMANI - BOLIVIA TV, CONCEPTO: DEVOLUCION, CUENTA DE DEPOSITO: CUENTA UNICA DEL TESORO</t>
  </si>
  <si>
    <t>00099021001 DEPOSITO DE EFECTIVO, DEPOSITANTE: MARK TERRAZAS BALBOA, CONCEPTO: REVERSION OTROS MATERIALES Y SUMINISTROS PREVENTIVO  842, CUENTA DE DEPOSITO: CUENTA UNICA DEL TESORO</t>
  </si>
  <si>
    <t>00099021001 DEPOSITO DE EFECTIVO, DEPOSITANTE: MARK TERRAZAS BALBOA, CONCEPTO: REVERSION ALQUILER DE MATERIALES PARA EVENTOS PREV. 1177, CUENTA DE DEPOSITO: CUENTA UNICA DEL TESORO</t>
  </si>
  <si>
    <t>00221022001 DEPOSITO DE EFECTIVO, DEPOSITANTE: T. JIMENA RAMOS LUNA, CONCEPTO: DEVOLUCION DE PAGO POR USO DE OTRO PRE FIJO EN LLAMADAS DE TELEFONIA FIJA - DPTAL LA PAZ, CUENTA DE DEPOSITO: CUENTA UNICA DEL TESORO</t>
  </si>
  <si>
    <t>00670012001 DEP.DE CHEQ.AJENOS,RET.DE CAM.,CONCEPTO: MULTAS ELECTORALES,DEP.: TRIBUNAL ELECTORAL DEPARTAMENTAL DE PANDO , PROCEDENCIA: BANCO UNION S.A., CHEQUE: 1405, FECHA DE EMISION:26/03/2019</t>
  </si>
  <si>
    <t>00099021001 DEP.DE CHEQ.AJENOS,RET.DE CAM.,CONCEPTO: DEVOLUCION A LA CUT POR PASAJES AEREOS LINEA AMAZONAS A TRAVES DE LA AGENCIA BOLTUR,DEP.: MINISTERIO DE COMUNICACION , PROCEDENCIA: BANCO UNION S.A., CHEQUE: 9890, FECHA DE EMISION:29/03/2019</t>
  </si>
  <si>
    <t>00099021001 DEP.DE CHEQ.AJENOS,RET.DE CAM.,CONCEPTO: DEVOLUCION A LA CUT POR PASAJES AEREOS LINEA ECOJET A TRAVES DE LA AGENCIA BOLTUR,DEP.: MINISTERIO DE COMUNICACION , PROCEDENCIA: BANCO UNION S.A., CHEQUE: 9891, FECHA DE EMISION:29/03/2019</t>
  </si>
  <si>
    <t>00099021001 DEPOSITO DE EFECTIVO, DEPOSITANTE: ALEX ISRRAEL BUSTILLOS VARGAS, CONCEPTO: EXCEDENTE POR DOBLE PERCEPCION DEL SECTOR PUBLICO, CUENTA DE DEPOSITO: CUENTA UNICA DEL TESORO</t>
  </si>
  <si>
    <t>00041031107 DEPOSITO DE EFECTIVO, DEPOSITANTE: EDSON DANIEL GOMEZ RAMOS, CONCEPTO: DEVOLUCION DE PASAJES, CUENTA DE DEPOSITO: CUENTA UNICA DEL TESORO</t>
  </si>
  <si>
    <t>00041031107 DEPOSITO DE EFECTIVO, DEPOSITANTE: OMAR CESAR CALLISAYA MAMANI, CONCEPTO: DEVOLUCION DE PASAJES, CUENTA DE DEPOSITO: CUENTA UNICA DEL TESORO</t>
  </si>
  <si>
    <t>00041031107 DEPOSITO DE EFECTIVO, DEPOSITANTE: LUIS ESTEBAN FLORES SAMO, CONCEPTO: DEVOLUCION EXCEDENTE EN PASAJES, CUENTA DE DEPOSITO: CUENTA UNICA DEL TESORO</t>
  </si>
  <si>
    <t>00593012001 DEP.DE CHEQ.AJENOS,RET.DE CAM.,CONCEPTO: VENTA DE INSUMOS,DEP.: EMPRESA ESTATAL YACANA , PROCEDENCIA: BANCO UNION S.A., CHEQUE: 309, FECHA DE EMISION:29/03/2019</t>
  </si>
  <si>
    <t>00099021001 DEPOSITO DE EFECTIVO, DEPOSITANTE: BRUNO ANTONIO RIOS NOYA, CONCEPTO: DEVOLUCION DE PASAJE AEREO DE FECHA 21-03-2019 DEL TRAMO LA PAZ-SUCRE, CUENTA DE DEPOSITO: CUENTA UNICA DEL TESORO</t>
  </si>
  <si>
    <t>00099021001 DEPOSITO DE EFECTIVO, DEPOSITANTE: ARIEL ANDRE ROCHA MUÑOZ, CONCEPTO: DEVOLUCION DE PASAJE AEREO DE FECHA 21-03-2019 DEL TRAMO LA PAZ SUCRE, CUENTA DE DEPOSITO: CUENTA UNICA DEL TESORO</t>
  </si>
  <si>
    <t>00099021001 DEPOSITO DE EFECTIVO, DEPOSITANTE: ORLANDO JORGE MOLINA PALACIOS, CONCEPTO: DEVOLUCION RENTA POR DOBLE PERCEPCION, CUENTA DE DEPOSITO: CUENTA UNICA DEL TESORO</t>
  </si>
  <si>
    <t>00266022001 DEPOSITO DE EFECTIVO, DEPOSITANTE: LIDIA C. BRUNO CASILLA, CONCEPTO: DEVOL DE REFRIGERIO DEL MES DE NOVIEMBRE 2018 DE LA DIRECCION DISTRITALES DE EDUCACION, CUENTA DE DEPOSITO: CUENTA UNICA DEL TESORO</t>
  </si>
  <si>
    <t>00266022001 DEPOSITO DE EFECTIVO, DEPOSITANTE: LIDIA C. BRUNO CASILLA, CONCEPTO: DEVOL DE REFRIGERIO MES DE DICIEMBRE 2018 DE LA DIRECCION DISTRITALES DE EDUCACION, CUENTA DE DEPOSITO: CUENTA UNICA DEL TESORO</t>
  </si>
  <si>
    <t>00512022001 DEPOSITO DE EFECTIVO, DEPOSITANTE: APOLINAR APAZA ADUVIRI, CONCEPTO: DEVOLUCION DE EXCEDENTE PREVENTIVO  N° 116, CUENTA DE DEPOSITO: CUENTA UNICA DEL TESORO</t>
  </si>
  <si>
    <t>00119012001 DEPOSITO DE EFECTIVO, DEPOSITANTE: LIVIA TERAN CLAROS, CONCEPTO: DEVOLUCION DE 1 DIA DE REFRIGERIO DICIEMBRE - 2018, CUENTA DE DEPOSITO: CUENTA UNICA DEL TESORO</t>
  </si>
  <si>
    <t>00099021001 DEPOSITO DE EFECTIVO, DEPOSITANTE: GLADYS ROCIO MAMANI CUSSI, CONCEPTO: DEVOLUCION BONO DE ANTIGUEDAD, SEPTIEMBRE, OCTUBRE Y NOVIEMBRE/18, CUENTA DE DEPOSITO: CUENTA UNICA DEL TESORO</t>
  </si>
  <si>
    <t>00283012002 DEPOSITO DE EFECTIVO, DEPOSITANTE: ALIBETH PAMELA MENDOZA VERA, CONCEPTO: DEVOLUCION DE PASAJES AEREOS, CUENTA DE DEPOSITO: CUENTA UNICA DEL TESORO</t>
  </si>
  <si>
    <t>00099021001 DEPOSITO DE EFECTIVO, DEPOSITANTE: LUIS ALBERTO MENDOZA MENDOZA CI. 6123672 LP, CONCEPTO: REVERSION TOTAL: SE USA EN PLANILLAS CASOS DONDE PAGO FUE ABONADO EN CUENTA O EL CHEQUE FUE COBRADO, CUENTA DE DEPOSITO: CUENTA UNICA DEL TESORO</t>
  </si>
  <si>
    <t>00099021001 DEP.DE CHEQ.AJENOS,RET.DE CAM.,CONCEPTO: DEVOLUCION DE CC NO COBRADA DICIEMBRE 2018,DEP.: LA VITALICIA SEGUROS Y REASEGUROS DE VIDA S.A. , PROCEDENCIA: BANCO BISA S.A., CHEQUE: 50614, FECHA DE EMISION:03/04/2019</t>
  </si>
  <si>
    <t>00291012001 DEP.DE CHEQ.AJENOS,RET.DE CAM.,CONCEPTO: REVERSION,DEP.: ABC OFICINA CENTRAL , PROCEDENCIA: BANCO UNION S.A., CHEQUE: 5675, FECHA DE EMISION:28/03/2019</t>
  </si>
  <si>
    <t>00592012001 DEP.DE CHEQ.AJENOS,RET.DE CAM.,CONCEPTO: PAGO NOTAS DEBITO GESTION 2018-MINISTERIO MEDIO AMBIENTE Y AGUA ND:229967,229972,DEP.: MMAYA , PROCEDENCIA: BANCO DE CREDITO DE BOLIVIA S.A., CHEQUE: 950, FECHA DE EMISION:01/04/2019</t>
  </si>
  <si>
    <t>00030014201 DEP.DE CHEQ.AJENOS,RET.DE CAM.,CONCEPTO: DEVOLUCION PASAJES AEREOS C-31 22-3,DEP.: BOLTUR BOA , PROCEDENCIA: BANCO UNION S.A., CHEQUE: 570, FECHA DE EMISION:27/03/2019</t>
  </si>
  <si>
    <t>00287100058 DEP.DE CHEQ.AJENOS,RET.DE CAM.,CONCEPTO: DEVOLUCION POR REVERSION DE DEVENGADO N° 490 DE GESTION 2018 DE FPS-DPTAL.LA PAZ,DEP.: ERIK RIQUEZA CATARI , PROCEDENCIA: BANCO UNION S.A., CHEQUE: 702, FECHA DE EMISION:01/04/2019</t>
  </si>
  <si>
    <t>00099021001 DEPOSITO DE EFECTIVO, DEPOSITANTE: JAVIER LOZA MAMANI, CONCEPTO: DEVOLUCION DE DOBLE PERCEPCION, CUENTA DE DEPOSITO: CUENTA UNICA DEL TESORO</t>
  </si>
  <si>
    <t>00020014203 DEPOSITO DE EFECTIVO, DEPOSITANTE: YESID GARY AMARU PACO, CONCEPTO: REVERSION PREV N 659/19, CUENTA DE DEPOSITO: CUENTA UNICA DEL TESORO</t>
  </si>
  <si>
    <t>00592012001 DEPOSITO DE EFECTIVO, DEPOSITANTE: VIVIAN SALINAS SARAVIA, CONCEPTO: PAGO NOTA DE DEBITO N°221034 BOLETO 9302765596073 MAMANI AIROJA YENNY (GESTION 2018), CUENTA DE DEPOSITO: CUENTA UNICA DEL TESORO</t>
  </si>
  <si>
    <t>00099021001 DEPOSITO DE EFECTIVO, DEPOSITANTE: RITA PAULINA JIMENEZ HUANCOLLO, CONCEPTO: DEVOLUCION POR COBRO INDEBIDO NUEVAS NUPCIAS, CUENTA DE DEPOSITO: CUENTA UNICA DEL TESORO</t>
  </si>
  <si>
    <t>00099021001 DEPOSITO DE EFECTIVO, DEPOSITANTE: CANDIA  SUSANA  BACARREZA VASQUEZ, CONCEPTO: DEVOLUCION DOBLE PERCEPCION, CUENTA DE DEPOSITO: CUENTA UNICA DEL TESORO</t>
  </si>
  <si>
    <t>00099021001 DEPOSITO DE EFECTIVO, DEPOSITANTE: SONIA VILDOZO REYES, CONCEPTO: COBRO INDEBIDO, CUENTA DE DEPOSITO: CUENTA UNICA DEL TESORO</t>
  </si>
  <si>
    <t>00099021001 DEPOSITO DE EFECTIVO, DEPOSITANTE: JOSE DAVID COCHE, CONCEPTO: DEVOLUCION DE SUELDO MES DE MARZO, CUENTA DE DEPOSITO: CUENTA UNICA DEL TESORO</t>
  </si>
  <si>
    <t>00099021001 DEPOSITO DE EFECTIVO, DEPOSITANTE: MIN DE DEPORTES-GRAL ALBERTO DAZA, CONCEPTO: PAGO EN DEMASIA AGUINALDO 2018 GRAL ALBERTO DAZA QUEZADA, CUENTA DE DEPOSITO: CUENTA UNICA DEL TESORO</t>
  </si>
  <si>
    <t>00099021001 DEPOSITO DE EFECTIVO, DEPOSITANTE: JOSE DAVID COCHE, CONCEPTO: DEVOLUCION DE SUELDO MES DE FEBRERO, CUENTA DE DEPOSITO: CUENTA UNICA DEL TESORO</t>
  </si>
  <si>
    <t>00592012001 DEPOSITO DE EFECTIVO, DEPOSITANTE: VIVIAN SALINAS SARAVIA, CONCEPTO: PAGO NOTA DE DEBITO N°221037 BOLETO 9302765596070 SHIGLER PALACIOS JUAN CARLOS (GESTION 2018), CUENTA DE DEPOSITO: CUENTA UNICA DEL TESORO</t>
  </si>
  <si>
    <t>00099021001 DEPOSITO DE EFECTIVO, DEPOSITANTE: CANDIA SUSANA  BACARREZA VASQUEZ, CONCEPTO: DEVOLUCION DE SUELDO, CUENTA DE DEPOSITO: CUENTA UNICA DEL TESORO</t>
  </si>
  <si>
    <t>00099021001 DEPOSITO DE EFECTIVO, DEPOSITANTE: RUTH DANIELA CORTES PAREDES, CONCEPTO: REVERSION DE PAGO DE VIATICOS POR CAMBIO DE DESTINO, CUENTA DE DEPOSITO: CUENTA UNICA DEL TESORO</t>
  </si>
  <si>
    <t>00099021001 DEPOSITO DE EFECTIVO, DEPOSITANTE: GABRIELA MAMANI CORI  CI. 10008287  LP., CONCEPTO: DEVOLUCION POR DOBLE PERCEPCION DE SUPLENCIA EN EL MES DE OCTUBRE 2018, CUENTA DE DEPOSITO: CUENTA UNICA DEL TESORO</t>
  </si>
  <si>
    <t>00070011102 DEPOSITO DE EFECTIVO, DEPOSITANTE: JAVIER OMAR BARRA MORALES, CONCEPTO: DEPÓSITO PARA REIMPRESION DE CREDENCIALES  M.T.E.P.S., CUENTA DE DEPOSITO: CUENTA UNICA DEL TESORO</t>
  </si>
  <si>
    <t>00099021001 DEP.DE CHEQ.AJENOS,RET.DE CAM.,CONCEPTO: DEVOLUCION DE SUBSIDIOS PIL - TARIJA MES DE ENERO 2019,DEP.: ABC , PROCEDENCIA: BANCO UNION S.A., CHEQUE: 3492, FECHA DE EMISION:04/04/2019</t>
  </si>
  <si>
    <t>00099021001 DEP.DE CHEQ.AJENOS,RET.DE CAM.,CONCEPTO: DEVOLUCION DE HABERES DE JAIME QUENTA MARZO /2019,DEP.: UNIDAD DE INVESTIGACIONES FINANCIERAS , PROCEDENCIA: BANCO UNION S.A., CHEQUE: 355, FECHA DE EMISION:02/04/2019</t>
  </si>
  <si>
    <t>00099021001 DEP.DE CHEQ.AJENOS,RET.DE CAM.,CONCEPTO: DEVOLUCION GASTOS OBSERVADOS ANTONIO ABAL OÑA COMODOCO RIVADAVIA ARGENTINA,DEP.: CONSULADO DE BOLIVIA EN COMODOCO RIVADAVIA-ARG , PROCEDENCIA: BANCO UNION S.A., CHEQUE: 1393, FECHA DE EMISION:03/04/2019</t>
  </si>
  <si>
    <t>00302014201 DEP.DE CHEQ.AJENOS,RET.DE CAM.,CONCEPTO: DEPÓSITO PARA EJECUCION DE GASTO CORRIENTE,DEP.: MARIA LOURDES RICALDI MARISCAL , PROCEDENCIA: BANCO UNION S.A., CHEQUE: 259, FECHA DE EMISION:04/04/2019</t>
  </si>
  <si>
    <t>00133012001 DEPOSITO DE EFECTIVO, DEPOSITANTE: LOTERIA NACIONAL DE B Y S, CONCEPTO: VC SALDO PAGO DE PREMIOS MENORES SORTEO MINI LOTERIA 2019, CUENTA DE DEPOSITO: CUENTA UNICA DEL TESORO</t>
  </si>
  <si>
    <t>00099021001 DEPOSITO DE EFECTIVO, DEPOSITANTE: ALEX OSCAR RUIZ MAMANI, CONCEPTO: DEVOLUCION DE BONO A CARGO, CUENTA DE DEPOSITO: CUENTA UNICA DEL TESORO</t>
  </si>
  <si>
    <t>00099021001 DEPOSITO DE EFECTIVO, DEPOSITANTE: IRMA MENESES VDA  ALDUNATE, CONCEPTO: DEVOLUCION A SENASIR, CUENTA DE DEPOSITO: CUENTA UNICA DEL TESORO</t>
  </si>
  <si>
    <t>00070011102 DEPOSITO DE EFECTIVO, DEPOSITANTE: JUDITH YOLANDA REVOLLO VALDA, CONCEPTO: INF AUDITORIA INTERNA INF. MTEPS/UAI INT 02/2017 POR PAGO MULTA A CAJA NAL D/SALUD DEUDA SOLIDARIA, CUENTA DE DEPOSITO: CUENTA UNICA DEL TESORO</t>
  </si>
  <si>
    <t>00099021001 DEPOSITO DE EFECTIVO, DEPOSITANTE: MARIANA YASIARA ELIAS CARRAZANA, CONCEPTO: DOBLE PERCEPCION DE RENTA SENASIR, CUENTA DE DEPOSITO: CUENTA UNICA DEL TESORO</t>
  </si>
  <si>
    <t>00190012003 DEPOSITO DE EFECTIVO, DEPOSITANTE: NIEVES NONA CORTES SOTOMAYOR DE RIOS, CONCEPTO: DEVOLUCION DE RETROACTIVO, CUENTA DE DEPOSITO: CUENTA UNICA DEL TESORO</t>
  </si>
  <si>
    <t>00070011102 DEPOSITO DE EFECTIVO, DEPOSITANTE: AYDE DEL PILAR CARRION FLORES, CONCEPTO: INFORME DE AUDITORIA INTERNA INF. MTEPS/UAI INT02/2017 POR PAGO MULTA A LA CAJA NACIONAL DE SALUD, CUENTA DE DEPOSITO: CUENTA UNICA DEL TESORO</t>
  </si>
  <si>
    <t>00070011102 DEPOSITO DE EFECTIVO, DEPOSITANTE: SABINO CHOQUE BALDERRAMA, CONCEPTO: PAGO DE MULTAS A LA CAJA NACIONAL DE SALUD, CUENTA DE DEPOSITO: CUENTA UNICA DEL TESORO</t>
  </si>
  <si>
    <t>00099021001 DEPOSITO DE EFECTIVO, DEPOSITANTE: INSTITUTO NACIONAL DE ESTADISTICA, CONCEPTO: DEVOLUCION HABERES POR EL MES ENERO 2019, CUENTA DE DEPOSITO: CUENTA UNICA DEL TESORO</t>
  </si>
  <si>
    <t>00099021001 DEPOSITO DE EFECTIVO, DEPOSITANTE: INE, CONCEPTO: DEVOLUCION HABERES POR EL MES FEBRERO 2019, CUENTA DE DEPOSITO: CUENTA UNICA DEL TESORO</t>
  </si>
  <si>
    <t>00099021001 DEPOSITO DE EFECTIVO, DEPOSITANTE: ANTONIO ARUQUIPA MALLEA, CONCEPTO: COBRO DE PAGO DE REPART ANTICIPO PRA, CUENTA DE DEPOSITO: CUENTA UNICA DEL TESORO</t>
  </si>
  <si>
    <t>00099021001 DEPOSITO DE EFECTIVO, DEPOSITANTE: MONSERRAT CASTELLANOS APARICIO, CONCEPTO: DEVOLUCION  POR VIATICO VIAJE A TARIJA - VILLAMONTES C31:557, CUENTA DE DEPOSITO: CUENTA UNICA DEL TESORO</t>
  </si>
  <si>
    <t>00592012001 DEPOSITO DE EFECTIVO, DEPOSITANTE: JOSE LUIS MAMANI ESPEJO, CONCEPTO: VENTA RECEPTIVO DE BOLETOS TKT 2019, CUENTA DE DEPOSITO: CUENTA UNICA DEL TESORO</t>
  </si>
  <si>
    <t>00592012001 DEPOSITO DE EFECTIVO, DEPOSITANTE: JOSE LUIS MAMANI ESPEJO, CONCEPTO: VENTA RECEPTIVO DE PAQUETE TURISTICO 2019, CUENTA DE DEPOSITO: CUENTA UNICA DEL TESORO</t>
  </si>
  <si>
    <t>00592012001 DEPOSITO DE EFECTIVO, DEPOSITANTE: JOSE LUIS MAMANI ESPEJO, CONCEPTO: VENTA EMISIVO PARTICULARES DEL 19 AL 29 DE MARZO DEL 2019, CUENTA DE DEPOSITO: CUENTA UNICA DEL TESORO</t>
  </si>
  <si>
    <t>00592012001 DEPOSITO DE EFECTIVO, DEPOSITANTE: M.A Y A., CONCEPTO: EMISIVO ENTIDAD - MIN.MEDIO AMBIENTE Y AGUA PAGO ND. 244135 GESTION 2019, CUENTA DE DEPOSITO: CUENTA UNICA DEL TESORO</t>
  </si>
  <si>
    <t>00590012001 DEPOSITO DE EFECTIVO, DEPOSITANTE: MANUEL ALBERTO LEON SILVA, CONCEPTO: DEVOLUCION SALDO DE FONDOS EN AVANCE, CUENTA DE DEPOSITO: CUENTA UNICA DEL TESORO</t>
  </si>
  <si>
    <t>00287102001 DEPOSITO DE EFECTIVO, DEPOSITANTE: FONDO  NACIONAL DE INVERSION PRODUCTIVA Y SOCIAL, CONCEPTO: DEVOLUCION DE RECURSOS NO UTILIZADOS PARA REVERSION DEL C-31 N 458, CUENTA DE DEPOSITO: CUENTA UNICA DEL TESORO</t>
  </si>
  <si>
    <t>00099021001 DEPOSITO DE EFECTIVO, DEPOSITANTE: PABLO SALAZAR MORALES, CONCEPTO: DEVOLUCION DE FONDOS EN AVANCE, CUENTA DE DEPOSITO: CUENTA UNICA DEL TESORO</t>
  </si>
  <si>
    <t>00099021001 DEPOSITO DE EFECTIVO, DEPOSITANTE: EDITH HUALCO FERNANDEZ VDA DE VILLCA, CONCEPTO: DEVOLUCION, CUENTA DE DEPOSITO: CUENTA UNICA DEL TESORO</t>
  </si>
  <si>
    <t>00099021001 DEPOSITO DE EFECTIVO, DEPOSITANTE: FREDY MOISES FLORES MAMANI, CONCEPTO: COBRO INDEBIDO DEL PRA., CUENTA DE DEPOSITO: CUENTA UNICA DEL TESORO</t>
  </si>
  <si>
    <t>00670192001 DEPOSITO DE EFECTIVO, DEPOSITANTE: SERVICIO DE REGISTRO CIVICO DE PANDO, CONCEPTO: DEVOLUCION DE UN DIA DE REFRIGERIO DE 16 FUNCIONARIOS, CUENTA DE DEPOSITO: CUENTA UNICA DEL TESORO</t>
  </si>
  <si>
    <t>00099021001 DEP.DE CHEQ.AJENOS,RET.DE CAM.,CONCEPTO: MIN COMUNICACION DEVOL INCAP TEMP ENERO/19,DEP.: CAJA PETROLERA DE SALUD , PROCEDENCIA: BANCO UNION S.A., CHEQUE: 15217, FECHA DE EMISION:03/04/2019</t>
  </si>
  <si>
    <t>00099021001 DEP.DE CHEQ.AJENOS,RET.DE CAM.,CONCEPTO: SEDES DEVOL INCAP TEMP ENERO/19,DEP.: CAJA PETROLERA DE SALUD , PROCEDENCIA: BANCO UNION S.A., CHEQUE: 15213, FECHA DE EMISION:03/04/2019</t>
  </si>
  <si>
    <t>00099021001 DEP.DE CHEQ.AJENOS,RET.DE CAM.,CONCEPTO: AUT FISC CONTROL EMPRESAS DEVOL INCAP TEMP MARZO /18,DEP.: CAJA PETROLERA DE SALUD , PROCEDENCIA: BANCO UNION S.A., CHEQUE: 15154, FECHA DE EMISION:03/04/2019</t>
  </si>
  <si>
    <t>00099021001 DEP.DE CHEQ.AJENOS,RET.DE CAM.,CONCEPTO: MIN COMUNICACION DEVOL ICAP TEMP ABRIL /18,DEP.: CAJA PETROLERA DE SALUD , PROCEDENCIA: BANCO UNION S.A., CHEQUE: 15155, FECHA DE EMISION:03/04/2019</t>
  </si>
  <si>
    <t>00373024101 DEP.DE CHEQ.AJENOS,RET.DE CAM.,CONCEPTO: FDI DEVOL  INCAPACIDAD TEMP ABRIL /18,DEP.: CAJA PETROLERA DE SALUD , PROCEDENCIA: BANCO UNION S.A., CHEQUE: 15153, FECHA DE EMISION:03/04/2019</t>
  </si>
  <si>
    <t>00070011102 DEP.DE CHEQ.AJENOS,RET.DE CAM.,CONCEPTO: DEV SALDO NO EJECUTADO CRISTHYAN RODRIGUEZ FERNANDEZ - MONTERO PARA REV C-31 N°187,1,DEP.: MIN DE TRABAJO EMPLEO Y PREVISION SOCIAL</t>
  </si>
  <si>
    <t>00099021001 DEP.DE CHEQ.AJENOS,RET.DE CAM.,CONCEPTO: REEMBOLSO POR BAJAS MEDICAS DE LOS MESES DE OCTUBRE NOVIEMBRE Y DICIEMBRE,DEP.: AGENCIA BOLIVIANA DE CORREOS , PROCEDENCIA: BANCO UNION S.A., CHEQUE: 43, FECHA DE EMISION:04/04/2019</t>
  </si>
  <si>
    <t>00015011108 DEP.DE CHEQ.AJENOS,RET.DE CAM.,CONCEPTO: DEVOLUCION DE FONDOS,DEP.: MIN. GOBIERNO , PROCEDENCIA: BANCO UNION S.A., CHEQUE: 51308, FECHA DE EMISION:29/03/2019</t>
  </si>
  <si>
    <t>00015011108 DEP.DE CHEQ.AJENOS,RET.DE CAM.,CONCEPTO: DEVOLUCION DE FONDOS,DEP.: MIN. GOBIERNO , PROCEDENCIA: BANCO UNION S.A., CHEQUE: 51310, FECHA DE EMISION:29/03/2019</t>
  </si>
  <si>
    <t>00015011108 DEP.DE CHEQ.AJENOS,RET.DE CAM.,CONCEPTO: DEVOLUCION DE FONDOS,DEP.: MIN. GOBIERNO , PROCEDENCIA: BANCO UNION S.A., CHEQUE: 51309, FECHA DE EMISION:29/03/2019</t>
  </si>
  <si>
    <t>00015011108 DEP.DE CHEQ.AJENOS,RET.DE CAM.,CONCEPTO: DEVOLUCION DE FONDOS,DEP.: MIN. GOBIERNO , PROCEDENCIA: BANCO UNION S.A., CHEQUE: 51313, FECHA DE EMISION:02/04/2019</t>
  </si>
  <si>
    <t>00099021001 DEP.DE CHEQ.AJENOS,RET.DE CAM.,CONCEPTO: ACHACOLLO YUCRA MILENA,DEP.: BANCO UNION S.A. , PROCEDENCIA: BANCO UNION S.A., CHEQUE: 163106, FECHA DE EMISION:05/04/2019</t>
  </si>
  <si>
    <t>00099021001 DEP.DE CHEQ.AJENOS,RET.DE CAM.,CONCEPTO: ACHACOLLO YUCRA MILENA,DEP.: BANCO UNION S.A. , PROCEDENCIA: BANCO UNION S.A., CHEQUE: 163105, FECHA DE EMISION:05/04/2019</t>
  </si>
  <si>
    <t>00099021001 DEP.DE CHEQ.AJENOS,RET.DE CAM.,CONCEPTO: PAGO INCAPACIDADES TEMPORALES (REEMBOLSO) MINISTERIO DE ECONOMIA FINANZAS PUBLICAS,DEP.: CAJA NACIONAL DE SALUD , PROCEDENCIA: BANCO UNION S.A., CHEQUE: 18254, FECHA DE EMISION:05/04/2019; NOTA MEFP/VTCP/DGPOT/UAIS/N° 2313/2019.</t>
  </si>
  <si>
    <t>00099021001 DEP.DE CHEQ.AJENOS,RET.DE CAM.,CONCEPTO: PAGO INCAPACIDADES TEMPORALES (REEMBOLSO) MINISTERIO DE ECONOMIA FINANZAS PUBLICAS,DEP.: CAJA NACIONAL DE SALUD , PROCEDENCIA: BANCO UNION S.A., CHEQUE: 18244, FECHA DE EMISION:05/04/2019</t>
  </si>
  <si>
    <t>00099021001 DEPOSITO DE EFECTIVO, DEPOSITANTE: MMAYA - CYNTHIA SILVA M.  CI. 802481, CONCEPTO: DEVOLUCION DE GASTOS DE REPRESENTACION DE LOS DIAS 28,29 Y 30 DE MARZO DE 2019, CUENTA DE DEPOSITO: CUENTA UNICA DEL TESORO</t>
  </si>
  <si>
    <t>00099021001 DEPOSITO DE EFECTIVO, DEPOSITANTE: MMAYA - CYNTHIA SILVA M.  CI. 802481, CONCEPTO: DEVOLUCION DE VIATICOS EXTERIOR DE LOS DIAS 28,29 Y 30 MARZO DE 2019, CUENTA DE DEPOSITO: CUENTA UNICA DEL TESORO</t>
  </si>
  <si>
    <t>00099021001 DEPOSITO DE EFECTIVO, DEPOSITANTE: HUMBERTO FUENTES LOPEZ, CONCEPTO: DEVOLUCION DEUDORES CON CARGO DE CUENTA DOCUMENTADA DE LA GESTION 1995 AL 2002, CUENTA DE DEPOSITO: CUENTA UNICA DEL TESORO</t>
  </si>
  <si>
    <t>00099021001 DEPOSITO DE EFECTIVO, DEPOSITANTE: CECILIA FLORES DE CEÑI, CONCEPTO: COBRO INDEBIDO DE SENACIR DEL MES DE ABRIL, CUENTA DE DEPOSITO: CUENTA UNICA DEL TESORO</t>
  </si>
  <si>
    <t>00099021001 DEPOSITO DE EFECTIVO, DEPOSITANTE: ENDE-EMPRESA NACIONAL DE ELECTRICIDAD, CONCEPTO: CUMPL.DS 3034 REMUNERACION MAX.FEBRERO/ WILFREDO OVANDO ROJAS, CUENTA DE DEPOSITO: CUENTA UNICA DEL TESORO</t>
  </si>
  <si>
    <t>00099021001 DEPOSITO DE EFECTIVO, DEPOSITANTE: YOLANDA BELTRAN CARVALLO, CONCEPTO: DOBLE PERCEPCION, CUENTA DE DEPOSITO: CUENTA UNICA DEL TESORO</t>
  </si>
  <si>
    <t>00099021001 DEPOSITO DE EFECTIVO, DEPOSITANTE: ATT, CONCEPTO: REPOSICION DE FONDOS POR COMISIONES BANCARIAS DE DIVISAS A LA UPAEP, CUENTA DE DEPOSITO: CUENTA UNICA DEL TESORO</t>
  </si>
  <si>
    <t>00099021001 DEPOSITO DE EFECTIVO, DEPOSITANTE: VIRGINIA PUSARICO HUALLPA, CONCEPTO: DEVOLUCION BONO FRONTERA, CUENTA DE DEPOSITO: CUENTA UNICA DEL TESORO</t>
  </si>
  <si>
    <t>00099021001 DEPOSITO DE EFECTIVO, DEPOSITANTE: ROSSMARY BARRERA VDA CONDORI, CONCEPTO: PAGO CUOTA DE CONVENIO CON SENASIR, CUENTA DE DEPOSITO: CUENTA UNICA DEL TESORO</t>
  </si>
  <si>
    <t>00099021001 DEPOSITO DE EFECTIVO, DEPOSITANTE: RONALD JHONNY VARGAS MARTINEZ, CONCEPTO: DEVOLUCION DE FONDOS EN AVANCE, CUENTA DE DEPOSITO: CUENTA UNICA DEL TESORO</t>
  </si>
  <si>
    <t>00099021001 DEPOSITO DE EFECTIVO, DEPOSITANTE: ARMADA BOLIVIANA, CONCEPTO: DEVOLUCION DE COMBUSTIBLE    AV - GAS, CUENTA DE DEPOSITO: CUENTA UNICA DEL TESORO</t>
  </si>
  <si>
    <t>00099021001 DEPOSITO DE EFECTIVO, DEPOSITANTE: VERA AMPUERO MARIA INES, CONCEPTO: SECCION PRA PARA EL REGISTRO EN EL SISTEMA NACIONAL, CUENTA DE DEPOSITO: CUENTA UNICA DEL TESORO</t>
  </si>
  <si>
    <t>00099021001 DEPOSITO DE EFECTIVO, DEPOSITANTE: VICTORIA CARMEN RIVAS VDA DE COCHI, CONCEPTO: COBROS INDEVIDOS POR NUEVAS NUPCIAS, CUENTA DE DEPOSITO: CUENTA UNICA DEL TESORO</t>
  </si>
  <si>
    <t>00099021001 DEPOSITO DE EFECTIVO, DEPOSITANTE: ROSA F. PEÑALOZA RAMIREZ, CONCEPTO: DOBLE PERCEPCION, CUENTA DE DEPOSITO: CUENTA UNICA DEL TESORO</t>
  </si>
  <si>
    <t>00099021001 DEPOSITO DE EFECTIVO, DEPOSITANTE: MARTHA GUTIERREZ DE MARCA, CONCEPTO: NUEVAS NUPCIAS, CUENTA DE DEPOSITO: CUENTA UNICA DEL TESORO</t>
  </si>
  <si>
    <t>00099021001 DEPOSITO DE EFECTIVO, DEPOSITANTE: LUCIO DELGADILLO VASQUEZ, CONCEPTO: DEVOLUCION DE PERCEPCION INDEBIDA DE AGUINALDO GESTION 2018, CUENTA DE DEPOSITO: CUENTA UNICA DEL TESORO</t>
  </si>
  <si>
    <t>00099021001 DEPOSITO DE EFECTIVO, DEPOSITANTE: ERIKA MAYRA MEDINA TRUJILLO, CONCEPTO: DEVOLUCION DE FONDOS, CUENTA DE DEPOSITO: CUENTA UNICA DEL TESORO</t>
  </si>
  <si>
    <t>00099021001 DEPOSITO DE EFECTIVO, DEPOSITANTE: PAULINO CHURQUI LIMA, CONCEPTO: DEVOLUCION DE SALARIO DEL MES DE MARZO 2019, CUENTA DE DEPOSITO: CUENTA UNICA DEL TESORO</t>
  </si>
  <si>
    <t>00301014201 DEPOSITO DE EFECTIVO, DEPOSITANTE: JARJURI MAMANI KARINA, CONCEPTO: DEVOLUCION SALDO FONDO EN AVANCE COMPRA REFRIGERIO CORRESPONDIENTE AL C31 N18 DE LA PRESENTE GESTION, CUENTA DE DEPOSITO: CUENTA UNICA DEL TESORO</t>
  </si>
  <si>
    <t>00041031107 DEPOSITO DE EFECTIVO, DEPOSITANTE: ERIK GUEVARA IBMETRO, CONCEPTO: DEVOLUCION GASTOS OPERATIVOS YPFB DISTRITAL AMAZONICO, CUENTA DE DEPOSITO: CUENTA UNICA DEL TESORO</t>
  </si>
  <si>
    <t>00099021001 DEPOSITO DE EFECTIVO, DEPOSITANTE: AMELIA APAZA DE APAZA, CONCEPTO: DEVOLUCION POR CONCEPTO SENASIR, CUENTA DE DEPOSITO: CUENTA UNICA DEL TESORO</t>
  </si>
  <si>
    <t>00099021001 DEPOSITO DE EFECTIVO, DEPOSITANTE: ALBERTO ANDRES CHOQUE MAMANI, CONCEPTO: DEVOLUCION DE SUELDO-MES DE MARZO, CUENTA DE DEPOSITO: CUENTA UNICA DEL TESORO</t>
  </si>
  <si>
    <t>00291012005 DEP.DE CHEQ.AJENOS,RET.DE CAM.,CONCEPTO: PAGO SERVICIO PUBLICITARIO TRAMO AUTOPISTA LA PAZ EL ALTO,DEP.: ENTEL SA , PROCEDENCIA: BANCO MERCANTIL SANTA CRUZ SA., CHEQUE: 214823, FECHA DE EMISION:05/04/2019</t>
  </si>
  <si>
    <t>00099021001 DEP.DE CHEQ.AJENOS,RET.DE CAM.,CONCEPTO: SANDRO MELENDRES ALMENDRAS,DEP.: BANCO UNION SA , PROCEDENCIA: BANCO UNION S.A., CHEQUE: 163111, FECHA DE EMISION:08/04/2019</t>
  </si>
  <si>
    <t>00099021001 DEP.DE CHEQ.AJENOS,RET.DE CAM.,CONCEPTO: ELBIA CALI CAPACALLE,DEP.: BANCO UNION SA , PROCEDENCIA: BANCO UNION S.A., CHEQUE: 163110, FECHA DE EMISION:08/04/2019</t>
  </si>
  <si>
    <t>00099021001 DEP.DE CHEQ.AJENOS,RET.DE CAM.,CONCEPTO: VILLANUEVA LUNA ELVIS FERNANDO,DEP.: BANCO UNION SA , PROCEDENCIA: BANCO UNION S.A., CHEQUE: 163108, FECHA DE EMISION:08/04/2019</t>
  </si>
  <si>
    <t>00099021001 DEPOSITO DE EFECTIVO, DEPOSITANTE: ELVIS RAMIREZ AGUILAR, CONCEPTO: DEVOLUCION SUELDO MARZO 2019, CUENTA DE DEPOSITO: CUENTA UNICA DEL TESORO</t>
  </si>
  <si>
    <t>00526012001 DEPOSITO DE EFECTIVO, DEPOSITANTE: MARIA DE LOS ANGELES VEJARANO GONZALES, CONCEPTO: DEVOLUCION CURSO CENCAP, CUENTA DE DEPOSITO: CUENTA UNICA DEL TESORO</t>
  </si>
  <si>
    <t>00526012001 DEPOSITO DE EFECTIVO, DEPOSITANTE: BOLIVIA  TV- FORTUNATO ALIAGA AGUILAR, CONCEPTO: DEVOLUCION DE PASAJES, CUENTA DE DEPOSITO: CUENTA UNICA DEL TESORO</t>
  </si>
  <si>
    <t>00035031101 DEPOSITO DE EFECTIVO, DEPOSITANTE: UNIDAD DE COORDINACION DE PROGRAMAS Y PROYECTOS, CONCEPTO: DEVOLUCION DE SALDO EN AVANCE - REFACCION DEL MURO PERIMETRAL SALA DE EXPOSICION EL AMARILLO (C31:89, CUENTA DE DEPOSITO: CUENTA UNICA DEL TESORO</t>
  </si>
  <si>
    <t>00099021001 DEPOSITO DE EFECTIVO, DEPOSITANTE: MARIO GONZALO ARUQUIPA LASTARIO, CONCEPTO: DEVOLUCION DE VIATICOS, CUENTA DE DEPOSITO: CUENTA UNICA DEL TESORO</t>
  </si>
  <si>
    <t>00046024201 DEPOSITO DE EFECTIVO, DEPOSITANTE: MAXIMA SEGUNDINA ZAMORA RAMOS, CONCEPTO: OBSERVACION FACTURA PRESENTADA NIT QUE NO ES CORRECTO DEL MINISTERIO  FECHA 29/10/2010, CUENTA DE DEPOSITO: CUENTA UNICA DEL TESORO</t>
  </si>
  <si>
    <t>00099021001 DEPOSITO DE EFECTIVO, DEPOSITANTE: REYNA LECOÑA   ALAVI, CONCEPTO: COBRO INDEBIDO, CUENTA DE DEPOSITO: CUENTA UNICA DEL TESORO</t>
  </si>
  <si>
    <t>00099021001 DEPOSITO DE EFECTIVO, DEPOSITANTE: EJERCITO DE BOLIVIA  BAT.LOG.1"HEROICAS RABONAS", CONCEPTO: REVERSION POR GASTOS NO EJECUTADOS PARTIDA DE COMBUSTIBLE CORRESPONDIENTE AL MES DE FEBRERO, CUENTA DE DEPOSITO: CUENTA UNICA DEL TESORO</t>
  </si>
  <si>
    <t>00099021001 DEPOSITO DE EFECTIVO, DEPOSITANTE: JOSE AGUILAR ESPEJO, CONCEPTO: DEVOLUCION DAÑO ECONOMICO SEGUN INFORME AUDITORIA MPD-UAI N° 067/2018, CUENTA DE DEPOSITO: CUENTA UNICA DEL TESORO</t>
  </si>
  <si>
    <t>00070011102 DEP.DE CHEQ.AJENOS,RET.DE CAM.,CONCEPTO: PAGO DE SERVICIOS BOLIVIA LINE SERVICES LTDA MES DE FEB/19,DEP.: MINISTERIO DE TRABAJO EMPLEO Y PREVISION SOCIAL , PROCEDENCIA: BANCO UNION S.A., CHEQUE: 9205, FECHA DE EMISION:04/04/2019</t>
  </si>
  <si>
    <t>00099021001 DEP.DE CHEQ.AJENOS,RET.DE CAM.,CONCEPTO: ALVARADO BRAVO VICTOR HUGO,DEP.: BANCO UNION SA , PROCEDENCIA: BANCO UNION S.A., CHEQUE: 163115, FECHA DE EMISION:09/04/2019</t>
  </si>
  <si>
    <t>00099021001 DEPOSITO DE EFECTIVO, DEPOSITANTE: JEANNETT GRUSCHENSKA DE LA FUENTE JERIA, CONCEPTO: DOBLE PERCEPCION PERIODOS FEBRERO 2016 A MARZO 2016 COMPROMISO DE DEVOLUCION DE DEUDA, CUENTA DE DEPOSITO: CUENTA UNICA DEL TESORO</t>
  </si>
  <si>
    <t>00099021001 DEPOSITO DE EFECTIVO, DEPOSITANTE: GREGORIA FERNANDEZ TARQUI, CONCEPTO: DOBLE PERCEPCION, CUENTA DE DEPOSITO: CUENTA UNICA DEL TESORO</t>
  </si>
  <si>
    <t>00099021001 DEPOSITO DE EFECTIVO, DEPOSITANTE: GAM PUERTO VILLARROEL, CONCEPTO: DEVOLUCION PROY FORTALECIMIENTO A LA PRODUCCION AVICOLA MUNICIPIO PUERTO VILLARROEL, CUENTA DE DEPOSITO: CUENTA UNICA DEL TESORO</t>
  </si>
  <si>
    <t>00099021001 DEPOSITO DE EFECTIVO, DEPOSITANTE: TERESA GOMEZ VALENZUELA, CONCEPTO: COBROS INDEBIDOS, CUENTA DE DEPOSITO: CUENTA UNICA DEL TESORO</t>
  </si>
  <si>
    <t>00099021001 DEPOSITO DE EFECTIVO, DEPOSITANTE: LISSETH PATRICIA MONTAÑO VALLEJOS, CONCEPTO: DEVOLUCION  BONO FRONTERA POR 9 MESES, CUENTA DE DEPOSITO: CUENTA UNICA DEL TESORO</t>
  </si>
  <si>
    <t>00117012001 DEPOSITO DE EFECTIVO, DEPOSITANTE: SERGIO ALBERTO PEREZ TORREJON, CONCEPTO: DEVOLUCION DE VIATICO C-31 459, CUENTA DE DEPOSITO: CUENTA UNICA DEL TESORO</t>
  </si>
  <si>
    <t>00099021001 DEPOSITO DE EFECTIVO, DEPOSITANTE: FREDDY IVAN CONDORI CUNO ( HIJO ), CONCEPTO: IMPORTE POR COBRO INDEBIDO DE LA SRA. LOLA CUNO CANASA (Q.E.P.D.), CUENTA DE DEPOSITO: CUENTA UNICA DEL TESORO</t>
  </si>
  <si>
    <t>00099021001 DEPOSITO DE EFECTIVO, DEPOSITANTE: BERNARDINA MEJIA CONDORI, CONCEPTO: DEVOLUCION DE SUELDO, CUENTA DE DEPOSITO: CUENTA UNICA DEL TESORO</t>
  </si>
  <si>
    <t>00099021001 DEPOSITO DE EFECTIVO, DEPOSITANTE: ARTURO MARCIAL ECHALAR RIVERA, CONCEPTO: REVERSION DEL PROYECTO ACTUALIZACION CARTOGRAFICA, CUENTA DE DEPOSITO: CUENTA UNICA DEL TESORO</t>
  </si>
  <si>
    <t>00099021001 DEPOSITO DE EFECTIVO, DEPOSITANTE: ARTURO MARCIAL ECHALAR RIVERA, CONCEPTO: PROYECTO ACTUALIZACION CARTOGRAFICA, CUENTA DE DEPOSITO: CUENTA UNICA DEL TESORO</t>
  </si>
  <si>
    <t>00099021001 DEPOSITO DE EFECTIVO, DEPOSITANTE: MERCEDEZ NOZA MORENO, CONCEPTO: DEVOLUCION DE FONDOS EN AVANCE, CUENTA DE DEPOSITO: CUENTA UNICA DEL TESORO</t>
  </si>
  <si>
    <t>00099021001 DEPOSITO DE EFECTIVO, DEPOSITANTE: MARIA PEÑARANDA TAPIA, CONCEPTO: SEGUN DOC. MPD - UAI-I-N° 169/17 DEP POR RECUPERACIONES EXTRAORDINARIAS MARIA PEÑARNADA TAPIA, CUENTA DE DEPOSITO: CUENTA UNICA DEL TESORO</t>
  </si>
  <si>
    <t>00099021001 DEPOSITO DE EFECTIVO, DEPOSITANTE: ROSARIO LAZARTE DE MUÑOZ, CONCEPTO: DEVOLUCION DE PAGO SALARIO FEB REVERSION, CUENTA DE DEPOSITO: CUENTA UNICA DEL TESORO</t>
  </si>
  <si>
    <t>00099021001 DEP.DE CHEQ.AJENOS,RET.DE CAM.,CONCEPTO: DEVOLUCION PASAJE AEREO DE JOSE LUIS ABASTOFLOR,DEP.: BOLTUR AMAZONAS , PROCEDENCIA: BANCO UNION S.A., CHEQUE: 4278, FECHA DE EMISION:09/04/2019</t>
  </si>
  <si>
    <t>00035031101 DEP.DE CHEQ.AJENOS,RET.DE CAM.,CONCEPTO: ALQUILER DE ESPACIO PARA EL FUNCIONAMIENTO DE UN CAJERO ATM,DEP.: UNIDAD DE COORDINACION DE PROGRAMAS Y PROYECTOS , PROCEDENCIA: BANCO UNION S.A., CHEQUE: 1549, FECHA DE EMISION:09/04/2019</t>
  </si>
  <si>
    <t>00035031101 DEP.DE CHEQ.AJENOS,RET.DE CAM.,CONCEPTO: ALQUILER DE ESPACIO PARA EL DESARROLLO DEL EVENTO NOCHE DE TALENTOS,DEP.: UNIDAD DE COORDINACION DE PROGRAMAS Y PROYECTOS , PROCEDENCIA: BANCO UNION S.A., CHEQUE: 1550, FECHA DE EMISION:09/04/2019</t>
  </si>
  <si>
    <t>00035031101 DEP.DE CHEQ.AJENOS,RET.DE CAM.,CONCEPTO: ALQUILER DE ESPACIO PARA EL DESARROLLO DEL EVENTO CBA 2019,DEP.: UNIDAD DE COORDINACION DE PROGRAMAS Y PROYECTOS , PROCEDENCIA: BANCO UNION S.A., CHEQUE: 1552, FECHA DE EMISION:09/04/2019</t>
  </si>
  <si>
    <t>00035031101 DEP.DE CHEQ.AJENOS,RET.DE CAM.,CONCEPTO: PERDIDA DE CREDENCIAL DE VISITANTE,DEP.: UNIDAD DE COORDINACION DE PROGRAMAS Y PROYECTOS , PROCEDENCIA: BANCO UNION S.A., CHEQUE: 1554, FECHA DE EMISION:09/04/2019</t>
  </si>
  <si>
    <t>00035031101 DEP.DE CHEQ.AJENOS,RET.DE CAM.,CONCEPTO: ALQUILER DE ESPACIO ENTEL SA C21 35,DEP.: UNIDAD DE COORDINACION DE PROGRAMAS Y PROYECTOS , PROCEDENCIA: BANCO UNION S.A., CHEQUE: 1555, FECHA DE EMISION:09/04/2019</t>
  </si>
  <si>
    <t>00035031101 DEP.DE CHEQ.AJENOS,RET.DE CAM.,CONCEPTO: INGRESO POR USO DE PARQUEO MES MARZO 2019,DEP.: UNIDAD DE COORDINACION DE PROGRAMAS Y PROYECTOS , PROCEDENCIA: BANCO UNION S.A., CHEQUE: 1556, FECHA DE EMISION:09/04/2019</t>
  </si>
  <si>
    <t>00035031101 DEP.DE CHEQ.AJENOS,RET.DE CAM.,CONCEPTO: LICENCIA SIN GOCE DE HABER FTE 11 MES MARZO C31 41,DEP.: UNIDAD DE COORDINACION DE PROGRAMAS Y PROYECTOS , PROCEDENCIA: BANCO UNION S.A., CHEQUE: 1557, FECHA DE EMISION:09/04/2019</t>
  </si>
  <si>
    <t>00099021001 DEPOSITO DE EFECTIVO, DEPOSITANTE: LOURDES ALIAGA ZAPATA, CONCEPTO: DOBLE PERCEPCION DEL MES DE ABRIL 2019, CUENTA DE DEPOSITO: CUENTA UNICA DEL TESORO</t>
  </si>
  <si>
    <t>00590012001 DEP.DE CHEQ.AJENOS,RET.DE CAM.,CONCEPTO: REEMBOLSO POR SUBSIDIO DE INCAPACIDAD TEMPORAL PERSONAL QUIPUS CORRESPONDIENTE AL MES DE FEBRERO,DEP.: CAJA DE SALUD DE CAMINOS Y RA</t>
  </si>
  <si>
    <t>00526012001 DEPOSITO DE EFECTIVO, DEPOSITANTE: PABLO GREGORIO SUXO COYA - BOLIVIA TV, CONCEPTO: DEVOLUCION DE PASAJE, CUENTA DE DEPOSITO: CUENTA UNICA DEL TESORO</t>
  </si>
  <si>
    <t>00099021001 DEPOSITO DE EFECTIVO, DEPOSITANTE: FUERTES CALLAPINO BERNARDINO  CI. 1283979, CONCEPTO: DEVOLUCION DE SALARIO EXCEDENTE AL ASIGNADO AL PRESIDENTE MARZO 2019, CUENTA DE DEPOSITO: CUENTA UNICA DEL TESORO</t>
  </si>
  <si>
    <t>00099021001 DEPOSITO DE EFECTIVO, DEPOSITANTE: VENEGAS RAMOS HERNAN  CI. 3663639, CONCEPTO: DEVOLUCION DE SALARIO EXCEDENTE AL ASIGNADO AL PRESIDENTE MARZO 2019, CUENTA DE DEPOSITO: CUENTA UNICA DEL TESORO</t>
  </si>
  <si>
    <t>00099021001 DEPOSITO DE EFECTIVO, DEPOSITANTE: SECKO GONZALES HUGO  CI. 3682597, CONCEPTO: DEVOLUCION DE SALARIO EXCEDENTE AL ASIGNADO AL PRESIDENTE MARZO 2019, CUENTA DE DEPOSITO: CUENTA UNICA DEL TESORO</t>
  </si>
  <si>
    <t>00099021001 DEPOSITO DE EFECTIVO, DEPOSITANTE: AGUIRRE HAUG ROSA  CI. 1616147, CONCEPTO: DEVOLUCION DE SALARIO EXCEDENTE AL ASIGNADO AL PRESIDENTE MARZO 2019, CUENTA DE DEPOSITO: CUENTA UNICA DEL TESORO</t>
  </si>
  <si>
    <t>00099021001 DEPOSITO DE EFECTIVO, DEPOSITANTE: GENARO MOLINA, CONCEPTO: DEVOLUCION, CUENTA DE DEPOSITO: CUENTA UNICA DEL TESORO</t>
  </si>
  <si>
    <t>00099021001 DEPOSITO DE EFECTIVO, DEPOSITANTE: FERNANDO MURILLO ROJAS, CONCEPTO: DEVOLUCION DE PAGO POR COURRIER, CUENTA DE DEPOSITO: CUENTA UNICA DEL TESORO</t>
  </si>
  <si>
    <t>00099021001 DEPOSITO DE EFECTIVO, DEPOSITANTE: CLEOFE JUDITH MENA HUAYTA, CONCEPTO: CONCEPTO REBERSION DE AGUINALDO 2018, CUENTA DE DEPOSITO: CUENTA UNICA DEL TESORO</t>
  </si>
  <si>
    <t>00099021001 DEPOSITO DE EFECTIVO, DEPOSITANTE: CLEOFE JUDITH MENA HUAYTA, CONCEPTO: CONCEPTO REBERSION DE AGUINALDO ESFUERZO POR BOLVIA, CUENTA DE DEPOSITO: CUENTA UNICA DEL TESORO</t>
  </si>
  <si>
    <t>00099021001 DEPOSITO DE EFECTIVO, DEPOSITANTE: CESAR PAUCARA QUISPE, CONCEPTO: DEVOLUCION DEL BENEFICIARIO COLATERAL DE ASIGNACION AL CARGO, CUENTA DE DEPOSITO: CUENTA UNICA DEL TESORO</t>
  </si>
  <si>
    <t>00592012001 DEPOSITO DE EFECTIVO, DEPOSITANTE: PROGRAMA MEJORA GEST MUNICIPAL II, CONCEPTO: ORDEN DE SERVI Y/O COMPRA PROG DE MEJORA GEST MUN II PAGO ND 227399, 227403 Y 227405 GESTION 2018, CUENTA DE DEPOSITO: CUENTA UNICA DEL TESORO</t>
  </si>
  <si>
    <t>00099021001 DEPOSITO DE EFECTIVO, DEPOSITANTE: TCNL SERV. JESUS BARBERY VACA, CONCEPTO: DEBOLUCION HABERES ENERO Y FEBRERO 2018, CUENTA DE DEPOSITO: CUENTA UNICA DEL TESORO</t>
  </si>
  <si>
    <t>00513012003 DEPOSITO DE EFECTIVO, DEPOSITANTE: LIDIA NINA NINA, CONCEPTO: DEVOLUCION DE RETROACTIVO, CUENTA DE DEPOSITO: CUENTA UNICA DEL TESORO</t>
  </si>
  <si>
    <t>00099021001 DEP.DE CHEQ.AJENOS,RET.DE CAM.,CONCEPTO: PONCE ALVAREZ LIDIA,DEP.: BANCO UNION SA , PROCEDENCIA: BANCO UNION S.A., CHEQUE: 163120, FECHA DE EMISION:11/04/2019</t>
  </si>
  <si>
    <t>00099021001 DEP.DE CHEQ.AJENOS,RET.DE CAM.,CONCEPTO: VILLCA HUARACHI MARIO,DEP.: BANCO UNION  SA , PROCEDENCIA: BANCO UNION S.A., CHEQUE: 163118, FECHA DE EMISION:11/04/2019</t>
  </si>
  <si>
    <t>00035031101 DEP.DE CHEQ.AJENOS,RET.DE CAM.,CONCEPTO: ALQUILER DE ESPACIO PARA EL DESARROLLO DEL EVENTO FERIA  INDUSTRIAL Y DE LA CONSTRUCCION,DEP.: UNIDAD DE COORDINACION DE PROGRAMAS Y PROYECTOS</t>
  </si>
  <si>
    <t>00035031101 DEP.DE CHEQ.AJENOS,RET.DE CAM.,CONCEPTO: ALQUILER DE ESPACIO PARA EL DESARROLLO DEL EVENTO KIM HYUNG JUN,DEP.: UNIDAD DE COORDINACION DE PROGRAMAS Y PROYECTOS , PROCEDENCIA: BANCO UNION S.A., CHEQUE: 1560, FECHA DE EMISION:10/04/2019</t>
  </si>
  <si>
    <t>00099021001 DEPOSITO DE EFECTIVO, DEPOSITANTE: SEDES ORURO - GEOVANA QUISPE BAPTISTA, CONCEPTO: DEVOLUCION BONO FRONTERA, CUENTA DE DEPOSITO: CUENTA UNICA DEL TESORO</t>
  </si>
  <si>
    <t>00099021001 DEPOSITO DE EFECTIVO, DEPOSITANTE: LEONILDA LUZ TELLERIA VERA, CONCEPTO: DEVOLUCION DE DOBLE PERCEPCION, CUENTA DE DEPOSITO: CUENTA UNICA DEL TESORO</t>
  </si>
  <si>
    <t>00099021001 DEPOSITO DE EFECTIVO, DEPOSITANTE: ENDE, CONCEPTO: CUMPL DS  3034 RENUMERACION MAX MARZO/2019 WILFREDO OVANDO ROJAS, CUENTA DE DEPOSITO: CUENTA UNICA DEL TESORO</t>
  </si>
  <si>
    <t>00099021001 DEPOSITO DE EFECTIVO, DEPOSITANTE: LUIS FERNANDO ROSALES LOZADA, CONCEPTO: OBSERVACIONES DEL INFORME DE GASTOS DE FUNCIONAMIENTO DE GINEBRA, CUENTA DE DEPOSITO: CUENTA UNICA DEL TESORO</t>
  </si>
  <si>
    <t>00099021001 DEP.DE CHEQ.AJENOS,RET.DE CAM.,CONCEPTO: DEVOLUCION DE CC NO COBRADA DICIEMBRE 2018,DEP.: LA VITALICIA SEGUROS Y REASEGUROS DE VIDA SA , PROCEDENCIA: BANCO BISA S.A., CHEQUE: 50631, FECHA DE EMISION:11/04/2019</t>
  </si>
  <si>
    <t>00513162001 DEP.DE CHEQ.AJENOS,RET.DE CAM.,CONCEPTO: DEVOLUCION DE SALDOS NO EJECUTADOS,DEP.: YPFB , PROCEDENCIA: BANCO UNION S.A., CHEQUE: 1612, FECHA DE EMISION:10/04/2019</t>
  </si>
  <si>
    <t>00099021001 DEPOSITO DE EFECTIVO, DEPOSITANTE: EDGAR RUBEN MAMANI SUNTURA, CONCEPTO: DEVOLUCION DEL BENEFICIO COLATERAL DE ASIGNACION DE CARGO, CUENTA DE DEPOSITO: CUENTA UNICA DEL TESORO</t>
  </si>
  <si>
    <t>00099021001 DEPOSITO DE EFECTIVO, DEPOSITANTE: ISAAC KUKOC PAZ, CONCEPTO: DEVOLUCION DE DE 173 ISAAC KUKOC PAZ PAGO DE MULTA DE PASAJES AEREOS, CUENTA DE DEPOSITO: CUENTA UNICA DEL TESORO</t>
  </si>
  <si>
    <t>00099021001 DEPOSITO DE EFECTIVO, DEPOSITANTE: CLEOFE JUDITH MENA HUAYTA, CONCEPTO: CONCEPTO REBERCION DE BOLETAS DE DICIEMBRE 2018, CUENTA DE DEPOSITO: CUENTA UNICA DEL TESORO</t>
  </si>
  <si>
    <t>00099021001 DEPOSITO DE EFECTIVO, DEPOSITANTE: RUBEN PATTY, CONCEPTO: DEVOLUCION DE 544 DE RUBEN PATTY POR PAGO DE REFRIGERIO AL PERSONAL DEL OPCE, CUENTA DE DEPOSITO: CUENTA UNICA DEL TESORO</t>
  </si>
  <si>
    <t>00099021001 DEPOSITO DE EFECTIVO, DEPOSITANTE: CLEOFE JUDITH MENA HUAYTA, CONCEPTO: CONCEPTO REBERSION DE BOLETAS DE NOVIEMBRE 2018, CUENTA DE DEPOSITO: CUENTA UNICA DEL TESORO</t>
  </si>
  <si>
    <t>00099021001 DEPOSITO DE EFECTIVO, DEPOSITANTE: EUSEBIO MAMANI JAVIER, CONCEPTO: DEVOLUCION POR DOBLE PERCEPCION  N° LIBRETA00099021001, CUENTA DE DEPOSITO: CUENTA UNICA DEL TESORO</t>
  </si>
  <si>
    <t>00099021001 DEPOSITO DE EFECTIVO, DEPOSITANTE: RUBEN CABALLERO BALLESTEROS, CONCEPTO: DEVOLUCION POR DOBLE PERCEPCION, CUENTA DE DEPOSITO: CUENTA UNICA DEL TESORO</t>
  </si>
  <si>
    <t>00099021001 DEPOSITO DE EFECTIVO, DEPOSITANTE: RI 36 SLDO SANTOS PARIAMO, CONCEPTO: DEVOLUCION DE SERVICISO BASICOS, CUENTA DE DEPOSITO: CUENTA UNICA DEL TESORO</t>
  </si>
  <si>
    <t>00099021001 DEPOSITO DE EFECTIVO, DEPOSITANTE: RI 36 SLDO SANTOS PARIAMO, CONCEPTO: DEVOLUCION DE SERVICIOS BASICOS, CUENTA DE DEPOSITO: CUENTA UNICA DEL TESORO</t>
  </si>
  <si>
    <t>00099021001 DEPOSITO DE EFECTIVO, DEPOSITANTE: MINISTERIO DE DEPORTES BETTY FLORES CABEZAS, CONCEPTO: DEVOLUCIÓN SALDOS NO UTILIZADOS EN LA FIRMA DE CONVENIO, CUENTA DE DEPOSITO: CUENTA UNICA DEL TESORO</t>
  </si>
  <si>
    <t>00099021001 DEPOSITO DE EFECTIVO, DEPOSITANTE: JORGE AQUIZE MIRANDA, CONCEPTO: DOBLE PERCEPCIÓN, CUENTA DE DEPOSITO: CUENTA UNICA DEL TESORO</t>
  </si>
  <si>
    <t>00099021001 DEPOSITO DE EFECTIVO, DEPOSITANTE: FLORA BLACUT BARRON, CONCEPTO: DOBLE PERCEPCION-SENASIR, CUENTA DE DEPOSITO: CUENTA UNICA DEL TESORO</t>
  </si>
  <si>
    <t>00099021001 DEPOSITO DE EFECTIVO, DEPOSITANTE: EDWIN CHALY ACHU ACARAPI, CONCEPTO: REVERSION, CUENTA DE DEPOSITO: CUENTA UNICA DEL TESORO</t>
  </si>
  <si>
    <t>00592012001 DEPOSITO DE EFECTIVO, DEPOSITANTE: MINISTERIO DE LA PRESIDENCIA, CONCEPTO: EMISIVO ENTIDAD MINISTERIO DE LA PRESIDENCIAPAGO ND 242214 GESTIÓN 2019, CUENTA DE DEPOSITO: CUENTA UNICA DEL TESORO</t>
  </si>
  <si>
    <t>00592012001 DEPOSITO DE EFECTIVO, DEPOSITANTE: JOSE LUIS MAMANI ESPEJO, CONCEPTO: VENTA EMISIVO PARTICULARES DEL 01 AL 09 DE ABRIL DE 2019, CUENTA DE DEPOSITO: CUENTA UNICA DEL TESORO</t>
  </si>
  <si>
    <t>00099021001 DEP.DE CHEQ.AJENOS,RET.DE CAM.,CONCEPTO: REEMBOLSO POR BAJAS MEDICAS DE INCAPACIDAD TEMPORAL 2019 CORRESPONDIENTE ESC. COCHABAMBA,DEP.: CAJA BANCARIA ESTATAL DE SALUD , PROCEDENCIA: BANCO UNION S.A., CHEQUE: 31133, FECHA DE EMISION:14/03/2019</t>
  </si>
  <si>
    <t>00099021001 DEPOSITO DE EFECTIVO, DEPOSITANTE: MINISTERIO DE DEFENSA, CONCEPTO: REVERSION DE COMBUSTIBLE MES MARZO, CUENTA DE DEPOSITO: CUENTA UNICA DEL TESORO</t>
  </si>
  <si>
    <t>00099021001 DEPOSITO DE EFECTIVO, DEPOSITANTE: WALTER SALINAS - INSA, CONCEPTO: REVERSION, CUENTA DE DEPOSITO: CUENTA UNICA DEL TESORO</t>
  </si>
  <si>
    <t>00099021001 DEPOSITO DE EFECTIVO, DEPOSITANTE: MARIA FELICIDAD GARCIA DE ACHA, CONCEPTO: DOBLE PERCEPCION, CUENTA DE DEPOSITO: CUENTA UNICA DEL TESORO</t>
  </si>
  <si>
    <t>00099021001 DEPOSITO DE EFECTIVO, DEPOSITANTE: JUAN BRAULIO GONZALES PAREDEZ, CONCEPTO: DOBLE PERCEPCION, CUENTA DE DEPOSITO: CUENTA UNICA DEL TESORO</t>
  </si>
  <si>
    <t>00020011103 DEPOSITO DE EFECTIVO, DEPOSITANTE: VICTORIO RONNIE TERAN RIOJA, CONCEPTO: REVERSION, CUENTA DE DEPOSITO: CUENTA UNICA DEL TESORO</t>
  </si>
  <si>
    <t>00099021001 DEPOSITO DE EFECTIVO, DEPOSITANTE: RILDA GEMIO CORTEZ, CONCEPTO: DEVOLUCION DE SUELDO MES DE ENERO 2019, CUENTA DE DEPOSITO: CUENTA UNICA DEL TESORO</t>
  </si>
  <si>
    <t>00099021001 DEPOSITO DE EFECTIVO, DEPOSITANTE: RILDA GEMIO CORTEZ, CONCEPTO: DEVOLUCION BONO DE FRONTERA MES DICIEMBRE 2018, CUENTA DE DEPOSITO: CUENTA UNICA DEL TESORO</t>
  </si>
  <si>
    <t>00099021001 DEPOSITO DE EFECTIVO, DEPOSITANTE: RILDA GEMIO CORTEZ, CONCEPTO: DEVOLUCION BONO FRONTERA 2° AGUINALDO, CUENTA DE DEPOSITO: CUENTA UNICA DEL TESORO</t>
  </si>
  <si>
    <t>00099021001 DEPOSITO DE EFECTIVO, DEPOSITANTE: RILDA GEMIO CORTEZ, CONCEPTO: DEVOLUCION BONO FRONTERA 1° AGUINALDO, CUENTA DE DEPOSITO: CUENTA UNICA DEL TESORO</t>
  </si>
  <si>
    <t>00099021001 DEPOSITO DE EFECTIVO, DEPOSITANTE: RILDA GEMIO CORTEZ, CONCEPTO: DEVOLUCION BONO FRONTERA NOVIEMBRE 2018, CUENTA DE DEPOSITO: CUENTA UNICA DEL TESORO</t>
  </si>
  <si>
    <t>00099021001 DEPOSITO DE EFECTIVO, DEPOSITANTE: RILDA GEMIO CORTEZ, CONCEPTO: DEVOLUCION BONO FRONTERA MES OCTUBRE 2018, CUENTA DE DEPOSITO: CUENTA UNICA DEL TESORO</t>
  </si>
  <si>
    <t>00099021001 DEPOSITO DE EFECTIVO, DEPOSITANTE: RILDA GEMIO CORTEZ, CONCEPTO: DEVOLUCION BONO FRONTERA SEPTIEMBRE 2018, CUENTA DE DEPOSITO: CUENTA UNICA DEL TESORO</t>
  </si>
  <si>
    <t>00099021001 DEPOSITO DE EFECTIVO, DEPOSITANTE: RILDA GEMIO CORTEZ, CONCEPTO: DEVOLUCION BONO FRONTERA AGOSTO 2018, CUENTA DE DEPOSITO: CUENTA UNICA DEL TESORO</t>
  </si>
  <si>
    <t>00099021001 DEPOSITO DE EFECTIVO, DEPOSITANTE: RILDA GEMIO CORTEZ, CONCEPTO: DEVOLUCION DE BONO FRONTERA MES JULIO 2018, CUENTA DE DEPOSITO: CUENTA UNICA DEL TESORO</t>
  </si>
  <si>
    <t>00099021001 DEPOSITO DE EFECTIVO, DEPOSITANTE: ROMEL EDUARD COLQUE USNAYO, CONCEPTO: REVERSION DE HABERES DE MAYO A DICIEMBRE 2017 Y ENERO Y FEBRERO 2018, CUENTA DE DEPOSITO: CUENTA UNICA DEL TESORO</t>
  </si>
  <si>
    <t>00041031107 DEPOSITO DE EFECTIVO, DEPOSITANTE: IBMETRO - GARY CHAMBI, CONCEPTO: DEVOLUCION GASTOS DE TRANSPORTE, CUENTA DE DEPOSITO: CUENTA UNICA DEL TESORO</t>
  </si>
  <si>
    <t>00591012001 DEP.DE CHEQ.AJENOS,RET.DE CAM.,CONCEPTO: PARA REGISTRAR LOS DEP NO IDENTIFICADOS GESTION 2019 SEGUN MT-2019-02391 RECIBO 783 DEL 24/01/19,DEP.: EMPRESA ESTATAL DE TRANS POR CABLE MI TELEFERICO</t>
  </si>
  <si>
    <t>00041011101 DEP.DE CHEQ.AJENOS,RET.DE CAM.,CONCEPTO: DERECHO DE CONCECION,DEP.: FUNDEMPRESA , PROCEDENCIA: BANCO MERCANTIL SANTA CRUZ SA., CHEQUE: 6389, FECHA DE EMISION:01/04/2019</t>
  </si>
  <si>
    <t>00041011101 DEP.DE CHEQ.AJENOS,RET.DE CAM.,CONCEPTO: GACETA ELECTRONICA,DEP.: FUNDEMPRESA , PROCEDENCIA: BANCO FORTALEZA SOCIEDAD ANONIMA (BANCO FORTALEZA S.A.), CHEQUE: 322, FECHA DE EMISION</t>
  </si>
  <si>
    <t>00099021001 DEP.DE CHEQ.AJENOS,RET.DE CAM.,CONCEPTO: DEVOLUCION DE PASAJES,DEP.: DAVID MARCELO SALAS TORREZ-MINISTERIO DE ENERGIA , PROCEDENCIA: BANCO UNION S.A., CHEQUE: 10582, FECHA DE EMISION:12/04/2019</t>
  </si>
  <si>
    <t>00099021001 DEP.DE CHEQ.AJENOS,RET.DE CAM.,CONCEPTO: ARISPE PANOSO FRANZ MACEDONIO,DEP.: BANCO UNION S.A. , PROCEDENCIA: BANCO UNION S.A., CHEQUE: 163123, FECHA DE EMISION:15/04/2019</t>
  </si>
  <si>
    <t>00099021001 DEP.DE CHEQ.AJENOS,RET.DE CAM.,CONCEPTO: GUERRA LUZMILA ALMARAZ DE,DEP.: BANCO UNION S.A. , PROCEDENCIA: BANCO UNION S.A., CHEQUE: 163124, FECHA DE EMISION:15/04/2019</t>
  </si>
  <si>
    <t>00099021001 DEP.DE CHEQ.AJENOS,RET.DE CAM.,CONCEPTO: POR REEMBOLSO DE INCAPACIDAD TEMPORAL DEL PERSONAL DE LA EMPRESA ABC,DEP.: CAJA DE SALUD DE CAMINOS Y RA , PROCEDENCIA: BANCO UNION S.A., CHEQUE: 10476, FECHA DE EMISION:28/03/2019</t>
  </si>
  <si>
    <t>00591012001 DEP.DE CHEQ.AJENOS,RET.DE CAM.,CONCEPTO: PAGO POR SERVICIO DE AGUA POTABLE,DEP.: KETAL S.A. , PROCEDENCIA: BANCO BISA S.A., CHEQUE: 804, FECHA DE EMISION:09/04/2019</t>
  </si>
  <si>
    <t>00099021001 DEPOSITO DE EFECTIVO, DEPOSITANTE: SAE -2 SANTA CRUZ, CONCEPTO: REVERSION DE AGUA POTABLE DEL MES DE ENERO DE LA SAE -2 SANTA CRUZ, CUENTA DE DEPOSITO: CUENTA UNICA DEL TESORO</t>
  </si>
  <si>
    <t>00099021001 DEPOSITO DE EFECTIVO, DEPOSITANTE: SEVERINO COCHI TRUJILLO, CONCEPTO: DOBLE PERCEPCION, CUENTA DE DEPOSITO: CUENTA UNICA DEL TESORO</t>
  </si>
  <si>
    <t>00099021001 DEPOSITO DE EFECTIVO, DEPOSITANTE: EDIFICIO CONAVI COOPROPIETARIOS, CONCEPTO: PAGO EPSAS - MARZO - 2019, CUENTA DE DEPOSITO: CUENTA UNICA DEL TESORO</t>
  </si>
  <si>
    <t>00099021001 DEPOSITO DE EFECTIVO, DEPOSITANTE: VICENTE CELSO CALLISAYA APAZA, CONCEPTO: DOBLE PERCEPCION, CUENTA DE DEPOSITO: CUENTA UNICA DEL TESORO</t>
  </si>
  <si>
    <t>00099021001 DEPOSITO DE EFECTIVO, DEPOSITANTE: AGENCIA ESTATAL DE VIVIENDA, CONCEPTO: PAGO POR SERVICIO DE AGUA POTABLE POR EL MES DE MARZO 2019 DEL EDIFICIO EX-CONAVI, CUENTA DE DEPOSITO: CUENTA UNICA DEL TESORO</t>
  </si>
  <si>
    <t>00099021001 DEPOSITO DE EFECTIVO, DEPOSITANTE: CARLOS TRIGO, CONCEPTO: DEVOLUCION DE SALDOS, CUENTA DE DEPOSITO: CUENTA UNICA DEL TESORO</t>
  </si>
  <si>
    <t>00047297001 DEPOSITO DE EFECTIVO, DEPOSITANTE: COMUNIDAD ORIGINARIA DE CHIHUO, CONCEPTO: DEVOLUCION DE SALDOS NO EJECUTADOS DEL CONVENIO DE FINANCIAMIENTO I/3989-2018 LEG/023/2018, CUENTA DE DEPOSITO: CUENTA UNICA DEL TESORO</t>
  </si>
  <si>
    <t>00047297001 DEPOSITO DE EFECTIVO, DEPOSITANTE: COMUNIDAD DE LURUMNI, CONCEPTO: DEVOLUCION DE SALDOS NO EJECUTADOS DEL CONVENIO DE FINANCIAMIENTO I/13897-2018 LEG/027/2018, CUENTA DE DEPOSITO: CUENTA UNICA DEL TESORO</t>
  </si>
  <si>
    <t>00047297001 DEPOSITO DE EFECTIVO, DEPOSITANTE: AYLLU SULLCA CALAVILLCA D/PUEBLO ORIG D/ ORINOCA, CONCEPTO: DEVOLUCION DE SALDOS NO EJECUTADOS DEL CONVENIO DE FINANCIAMIENTO I/09482-2018 LEG/120/2018, CUENTA DE DEPOSITO: CUENTA UNICA DEL TESORO</t>
  </si>
  <si>
    <t>00041031107 DEPOSITO DE EFECTIVO, DEPOSITANTE: IBMETRO DAVID SAMUEL LAURA TIÑINI, CONCEPTO: DEVOLUCION DE PASAJES PESAS PATRON 500KG, CUENTA DE DEPOSITO: CUENTA UNICA DEL TESORO</t>
  </si>
  <si>
    <t>00099021001 DEPOSITO DE EFECTIVO, DEPOSITANTE: LIZZETH ALEJANDRA HUANCA AGUILAR, CONCEPTO: REVERSION OCTUBRE 2018, CUENTA DE DEPOSITO: CUENTA UNICA DEL TESORO</t>
  </si>
  <si>
    <t>00099021001 DEPOSITO DE EFECTIVO, DEPOSITANTE: LIZZETH ALEJANDRA HUANCA AGUILAR, CONCEPTO: REVERSION NOVIEMBRE 2018, CUENTA DE DEPOSITO: CUENTA UNICA DEL TESORO</t>
  </si>
  <si>
    <t>00099021001 DEPOSITO DE EFECTIVO, DEPOSITANTE: LIZZETH ALEJANDRA HUANCA AGUILAR, CONCEPTO: REVERSION DICIEMBRE 2018, CUENTA DE DEPOSITO: CUENTA UNICA DEL TESORO</t>
  </si>
  <si>
    <t>00526012001 DEPOSITO DE EFECTIVO, DEPOSITANTE: HEYDI GUTIERREZ, CONCEPTO: DEVOLUCION DE PASAJES, CUENTA DE DEPOSITO: CUENTA UNICA DEL TESORO</t>
  </si>
  <si>
    <t>00592012001 DEP.DE CHEQ.AJENOS,RET.DE CAM.,CONCEPTO: PAGO ND 231642 DEVOLUCION PARCIAL C/CHEQUE N 10555-AER BOA GESTION 2019,DEP.: ELENA LILIANA CARVALLO , PROCEDENCIA: BANCO UNION S.A., CHEQUE: 10555, FECHA DE EMISION:05/04/2019</t>
  </si>
  <si>
    <t>00099021001 DEP.DE CHEQ.AJENOS,RET.DE CAM.,CONCEPTO: COMPENSACION MENSUAL DE COTIZACIONES,DEP.: FUTURO DE BOLIVIA A AFP , PROCEDENCIA: BANCO DE CREDITO DE BOLIVIA S.A., CHEQUE: 57981, FECHA DE EMISION:16/04/2019</t>
  </si>
  <si>
    <t>00016071101 DEPOSITO DE EFECTIVO, DEPOSITANTE: UNIVERSIDAD PEDAGOGICA ALBERTO DURAN LOMAR, CONCEPTO: DEVOLUCION DE SALDO NO EJECUTADO, CUENTA DE DEPOSITO: CUENTA UNICA DEL TESORO</t>
  </si>
  <si>
    <t>00099021001 DEPOSITO DE EFECTIVO, DEPOSITANTE: ALBERTO JORGE SAINZ HERBAS, CONCEPTO: REVERSION PASAJES LA PAZ SANTA CRUZ ROBORE SANTA CRUZ LA PAZ COMISION CONTROL GANADO BOVINO, CUENTA DE DEPOSITO: CUENTA UNICA DEL TESORO</t>
  </si>
  <si>
    <t>00099021001 DEPOSITO DE EFECTIVO, DEPOSITANTE: LITTO JUNIOR POZO ESPADA C.I.3472111LP, CONCEPTO: DEVOLUCION DE BONO AL CARGO, CUENTA DE DEPOSITO: CUENTA UNICA DEL TESORO</t>
  </si>
  <si>
    <t>00099021001 DEP.DE CHEQ.AJENOS,RET.DE CAM.,CONCEPTO: DEVOLUCION DE RECURSOS AL TGN POR REPOSICION DE CREDENCIALES POR FUNCIONARIOS,DEP.: MIN. COMUNICACION , PROCEDENCIA: BANCO UNION S.A., CHEQUE: 9898, FECHA DE EMISION:10/04/2019</t>
  </si>
  <si>
    <t>00099021001 DEP.DE CHEQ.AJENOS,RET.DE CAM.,CONCEPTO: DEVOLUCION DE RECURSOS AL TGN POR REPOSICION DE CREDENCIALES POR FUNCIONARIOS,DEP.: MIN. COMUNICACION , PROCEDENCIA: BANCO UNION S.A., CHEQUE: 9897, FECHA DE EMISION:10/04/2019</t>
  </si>
  <si>
    <t>00099021001 DEP.DE CHEQ.AJENOS,RET.DE CAM.,CONCEPTO: DEVOLUCION  A LA CUT POR PASAJES AEREOS LINEA AMAZONAS A TRAVES DE LA AG. BOLTUR,DEP.: MIN. COMUNICACION , PROCEDENCIA: BANCO UNION S.A., CHEQUE: 9901, FECHA DE EMISION:10/04/2019</t>
  </si>
  <si>
    <t>00099021001 DEPOSITO DE EFECTIVO, DEPOSITANTE: JOSE LUIS FERNANDEZ CONDE, CONCEPTO: DEVOLUCION DE PASAJE AEREO CHUQUISACA - LA PAZ, CUENTA DE DEPOSITO: CUENTA UNICA DEL TESORO</t>
  </si>
  <si>
    <t>00099021001 DEPOSITO DE EFECTIVO, DEPOSITANTE: JAIME GARECA GONZALES, CONCEPTO: REVERSION CORRESPONDIENTE AL MES DE FEBRERO, CUENTA DE DEPOSITO: CUENTA UNICA DEL TESORO</t>
  </si>
  <si>
    <t>00099021001 DEPOSITO DE EFECTIVO, DEPOSITANTE: RAIMUNDO LAURA MAMANI, CONCEPTO: DEVOLUCION DE PERCEPCION DE BONO AL CARGO, CUENTA DE DEPOSITO: CUENTA UNICA DEL TESORO</t>
  </si>
  <si>
    <t>00099021001 DEPOSITO DE EFECTIVO, DEPOSITANTE: SIMEON  ORLANDO  MONTAÑO  MOLINA, CONCEPTO: DOBLE PERCEPCION SENASIR, CUENTA DE DEPOSITO: CUENTA UNICA DEL TESORO</t>
  </si>
  <si>
    <t>00270024201 DEPOSITO DE EFECTIVO, DEPOSITANTE: DIRECCION DEPARTAMENTAL DE EDUCACION-TARIJA, CONCEPTO: DEP SERVICIOS BASICOS, CUENTA DE DEPOSITO: CUENTA UNICA DEL TESORO</t>
  </si>
  <si>
    <t>00270024201 DEPOSITO DE EFECTIVO, DEPOSITANTE: DIRECCION DEPARTAMENTAL DE EDUCACION-TARIJA, CONCEPTO: DEP DIFERENCIA JORGE DURAN (REFACCION - AMBIENTES), CUENTA DE DEPOSITO: CUENTA UNICA DEL TESORO</t>
  </si>
  <si>
    <t>00099021001 DEPOSITO DE EFECTIVO, DEPOSITANTE: SOFIA R. CHAVEZ CALDERON, CONCEPTO: DEVOLUCION POR DOBLE PERCEPCION AFP FUTURO, CUENTA DE DEPOSITO: CUENTA UNICA DEL TESORO</t>
  </si>
  <si>
    <t>00099021001 DEPOSITO DE EFECTIVO, DEPOSITANTE: GREGORIO ANTEZANA A., CONCEPTO: DOBLE PERCEPCION, CUENTA DE DEPOSITO: CUENTA UNICA DEL TESORO</t>
  </si>
  <si>
    <t>00099021001 DEPOSITO DE EFECTIVO, DEPOSITANTE: DAVID TICONA VINO, CONCEPTO: REFRIGERIOS NO COBRADOS VT ENERO-2018, CUENTA DE DEPOSITO: CUENTA UNICA DEL TESORO</t>
  </si>
  <si>
    <t>00099021001 DEPOSITO DE EFECTIVO, DEPOSITANTE: DAVID TICONA VINO, CONCEPTO: REFRIGERIOS NO COBRADOS VCDI ENERO-2018, CUENTA DE DEPOSITO: CUENTA UNICA DEL TESORO</t>
  </si>
  <si>
    <t>00599022001 DEPOSITO DE EFECTIVO, DEPOSITANTE: ARMANDO CERRON FLORES, CONCEPTO: DEVOLUCION DE VIATICOS POR VIAJE AL INTERIOR DEL PAIS DE ACUERDO AL C-31 N° 656, CUENTA DE DEPOSITO: CUENTA UNICA DEL TESORO</t>
  </si>
  <si>
    <t>00130012001 DEPOSITO DE EFECTIVO, DEPOSITANTE: COOP MINERA 16 DE JULIO RL, CONCEPTO: PAGO CUTA 36 3RA AMPLIACION COOP MINERA 16 DE JULIO RL, CUENTA DE DEPOSITO: CUENTA UNICA DEL TESORO</t>
  </si>
  <si>
    <t>00099021001 DEP.DE CHEQ.AJENOS,RET.DE CAM.,CONCEPTO: DEVOLUCION DE RECURSOS EMERGENTE DE AUDITORIA ESPECIAL,DEP.: MIN. COMUNICACION , PROCEDENCIA: BANCO UNION S.A., CHEQUE: 9904, FECHA DE EMISION:11/04/2019</t>
  </si>
  <si>
    <t>00287102001 DEP.DE CHEQ.AJENOS,RET.DE CAM.,CONCEPTO: DEVOLUCION DE FONDOS EN AVANCE (PASAJES NO UTILIZADOS) C31-4/2019,DEP.: FPS - OF CENTRAL , PROCEDENCIA: BANCO UNION S.A., CHEQUE: 10558, FECHA DE EMISION:05/04/2019</t>
  </si>
  <si>
    <t>00016141101 DEP.DE CHEQ.AJENOS,RET.DE CAM.,CONCEPTO: DEVOLUCION DE  PASAJES Y VIATICOS,DEP.: MINISTERIO DE EDUCACION , PROCEDENCIA: BANCO UNION S.A., CHEQUE: 24186, FECHA DE EMISION:15/04/2019</t>
  </si>
  <si>
    <t>00099021001 DEP.DE CHEQ.AJENOS,RET.DE CAM.,CONCEPTO: TRIBEÑO BRIGITTE SORAYA REVOLLO DE,DEP.: BANCO UNION SA , PROCEDENCIA: BANCO UNION S.A., CHEQUE: 163134, FECHA DE EMISION:17/04/2019</t>
  </si>
  <si>
    <t>00099021001 DEP.DE CHEQ.AJENOS,RET.DE CAM.,CONCEPTO: VARON CARABALLO ROS MERY,DEP.: BANCO UNION SA , PROCEDENCIA: BANCO UNION S.A., CHEQUE: 163133, FECHA DE EMISION:17/04/2019</t>
  </si>
  <si>
    <t>00099021001 DEP.DE CHEQ.AJENOS,RET.DE CAM.,CONCEPTO: EMILIA VASQUEZ MENECES DE MENDIETA,DEP.: BANCO UNION SA , PROCEDENCIA: BANCO UNION S.A., CHEQUE: 163137, FECHA DE EMISION:17/04/2019</t>
  </si>
  <si>
    <t>00099021001 DEP.DE CHEQ.AJENOS,RET.DE CAM.,CONCEPTO: EMILIA VASQUEZ MENECES DE MENDIETA,DEP.: BANCO UNION SA , PROCEDENCIA: BANCO UNION S.A., CHEQUE: 163136, FECHA DE EMISION:17/04/2019</t>
  </si>
  <si>
    <t>00099021001 DEP.DE CHEQ.AJENOS,RET.DE CAM.,CONCEPTO: EMILIA VASQUEZ MENECES DE MENDIETA,DEP.: BANCO UNION SA , PROCEDENCIA: BANCO UNION S.A., CHEQUE: 163135, FECHA DE EMISION:17/04/2019</t>
  </si>
  <si>
    <t>00099024113 DEP.DE CHEQ.AJENOS,RET.DE CAM.,CONCEPTO: MULTA PROYECTO CONST UNIDAD EDUCATIVA NACIONAL MIAQUE,DEP.: MINISTERIO DE LA PRESIDENCIA -UPRE , PROCEDENCIA: BANCO UNION S.A., CHEQUE: 916, FECHA DE EMISION:10/04/2019</t>
  </si>
  <si>
    <t>00099021001 DEPOSITO DE EFECTIVO, DEPOSITANTE: DAVID TICONA VINO, CONCEPTO: REFRIGERIOS NO COBRADOS  MDRYT ENERO-2018, CUENTA DE DEPOSITO: CUENTA UNICA DEL TESORO</t>
  </si>
  <si>
    <t>00099021001 DEPOSITO DE EFECTIVO, DEPOSITANTE: GUSTAVO MAMANI, CONCEPTO: REVERSION FONDOS NO UTILIZADOS DEL SR GUSTAVO MAMANI PREVENTIVO 219, CUENTA DE DEPOSITO: CUENTA UNICA DEL TESORO</t>
  </si>
  <si>
    <t>00099021001 DEPOSITO DE EFECTIVO, DEPOSITANTE: SERGIO RENGEL, CONCEPTO: REVERSION FONDOS NO UTILIZADOS DEL SR SERGIO RENGEL, CUENTA DE DEPOSITO: CUENTA UNICA DEL TESORO</t>
  </si>
  <si>
    <t>00099021001 DEPOSITO DE EFECTIVO, DEPOSITANTE: LUZ NANCY SOLIS VERASTEGUI, CONCEPTO: DOBLE PERCEPCION, CUENTA DE DEPOSITO: CUENTA UNICA DEL TESORO</t>
  </si>
  <si>
    <t>00291012002 DEPOSITO DE EFECTIVO, DEPOSITANTE: VICENTE ALVARO GONZALES CACERES, CONCEPTO: REPOSICION DE CREDENCIAL, CUENTA DE DEPOSITO: CUENTA UNICA DEL TESORO</t>
  </si>
  <si>
    <t>00099021001 DEP.DE CHEQ.AJENOS,RET.DE CAM.,CONCEPTO: DEVOLUCION A LA CUT POR PASAJES AEREOS LINEA AMAZONAS A TRAVES DE LA AGENCIA BOLTUR,DEP.: MIN COMUNICACION , PROCEDENCIA: BANCO UNION S.A., CHEQUE: 9893, FECHA DE EMISION:10/04/2019</t>
  </si>
  <si>
    <t>00099021001 DEP.DE CHEQ.AJENOS,RET.DE CAM.,CONCEPTO: DEVOLUCION DE RECURSOS AL TGN POR REPOSICION DE CREDENCIALES POR FUNCIONARIOS,DEP.: MIN. COMUNICACION , PROCEDENCIA: BANCO UNION S.A., CHEQUE: 9895, FECHA DE EMISION:10/04/2019</t>
  </si>
  <si>
    <t>00526012001 DEPOSITO DE EFECTIVO, DEPOSITANTE: CARLOS VASQUEZ FERNANDEZ, CONCEPTO: DEVOLUCION DE PASAJES, CUENTA DE DEPOSITO: CUENTA UNICA DEL TESORO</t>
  </si>
  <si>
    <t>00099021001 DEPOSITO DE EFECTIVO, DEPOSITANTE: RAMIRO RUBEN PARY MONTECINOS, CONCEPTO: DEVOLUCION SALARIO MARZO 2019, CUENTA DE DEPOSITO: CUENTA UNICA DEL TESORO</t>
  </si>
  <si>
    <t>00099021001 DEPOSITO DE EFECTIVO, DEPOSITANTE: RAMIRO RUBEN PARY MONTECINOS, CONCEPTO: DEVOLUCION SALARIO FEBRERO 2019, CUENTA DE DEPOSITO: CUENTA UNICA DEL TESORO</t>
  </si>
  <si>
    <t>00099021001 DEPOSITO DE EFECTIVO, DEPOSITANTE: RAMIRO RUBEN PARY MONTECINOS, CONCEPTO: DEVOLUCION SALARIO ENERO 2019, CUENTA DE DEPOSITO: CUENTA UNICA DEL TESORO</t>
  </si>
  <si>
    <t>00099021001 DEPOSITO DE EFECTIVO, DEPOSITANTE: RAMIRO RUBEN PARY MONTECINOS, CONCEPTO: DEVOLUCION SALARIO DICIEMBRE 2018, CUENTA DE DEPOSITO: CUENTA UNICA DEL TESORO</t>
  </si>
  <si>
    <t>00099021001 DEPOSITO DE EFECTIVO, DEPOSITANTE: ZAMIRA DANITZA PACHECO MIRANDA, CONCEPTO: DEVOLUCION DE FONDO EN AVANCE, CUENTA DE DEPOSITO: CUENTA UNICA DEL TESORO</t>
  </si>
  <si>
    <t>00099021001 DEPOSITO DE EFECTIVO, DEPOSITANTE: XAVIER VEGA MARQUEZ, CONCEPTO: COMPROMISO DE DEVOLUCION DE DEUDA, CUENTA DE DEPOSITO: CUENTA UNICA DEL TESORO</t>
  </si>
  <si>
    <t>00099021001 DEPOSITO DE EFECTIVO, DEPOSITANTE: FRANZ REYNALDO QUISPE CASTAÑETA, CONCEPTO: DEVOLUCION DE HABERES DEL MES DE MARZO, CUENTA DE DEPOSITO: CUENTA UNICA DEL TESORO</t>
  </si>
  <si>
    <t>00592012001 DEPOSITO DE EFECTIVO, DEPOSITANTE: JOSE LUIS MAMANI ESPEJO, CONCEPTO: PAGO 2° CUOTA ND 203349 S/SOLICITUD PAGO HR 464 CXC COUNTER 2018 CTA LIA DURAN 1112, CUENTA DE DEPOSITO: CUENTA UNICA DEL TESORO</t>
  </si>
  <si>
    <t>00592012001 DEPOSITO DE EFECTIVO, DEPOSITANTE: JOSE LUIS MAMANI ESPEJO, CONCEPTO: VENTA EMISIVO PARTICULARES DEL 10 AL 15 DE ABRIL DE 2019, CUENTA DE DEPOSITO: CUENTA UNICA DEL TESORO</t>
  </si>
  <si>
    <t>00592012001 DEPOSITO DE EFECTIVO, DEPOSITANTE: MIN DE LA PRESIDENCIA - UPRE, CONCEPTO: EMISIVO ENTIDAD MIN DE LA PRESIDENCIA - UPRE PAGO ND 240607 GESTION 2019, CUENTA DE DEPOSITO: CUENTA UNICA DEL TESORO</t>
  </si>
  <si>
    <t>00592012001 DEPOSITO DE EFECTIVO, DEPOSITANTE: MINISTERIO DE CULTURAS, CONCEPTO: EMISIVO ENTIDAD MINISTERIO DE CULTURAS PAGO ND 247098 GESTION 2019, CUENTA DE DEPOSITO: CUENTA UNICA DEL TESORO</t>
  </si>
  <si>
    <t>00099021001 DEPOSITO DE EFECTIVO, DEPOSITANTE: CAMARA DE DIPUTADOS, CONCEPTO: REVERSION ANTICIPADA, CUENTA DE DEPOSITO: CUENTA UNICA DEL TESORO</t>
  </si>
  <si>
    <t>00099021001 DEP.DE CHEQ.AJENOS,RET.DE CAM.,CONCEPTO: CADARIO FRANCO BERNARDO ALONSO,DEP.: BANCO UNION S.A. , PROCEDENCIA: BANCO UNION S.A., CHEQUE: 163138, FECHA DE EMISION:18/04/2019</t>
  </si>
  <si>
    <t>00099021001 DEP.DE CHEQ.AJENOS,RET.DE CAM.,CONCEPTO: DEVOLUCION DE RECURSOS,DEP.: JOSE LUIS PEREZ RODRIGUEZ , PROCEDENCIA: BANCO UNION S.A., CHEQUE: 5641, FECHA DE EMISION:11/04/2019</t>
  </si>
  <si>
    <t>00099021001 DEP.DE CHEQ.AJENOS,RET.DE CAM.,CONCEPTO: DEVOLUCION DE RECURSOS,DEP.: CLAUDIA ESPINOZA MIRANDA , PROCEDENCIA: BANCO UNION S.A., CHEQUE: 5638, FECHA DE EMISION:11/04/2019</t>
  </si>
  <si>
    <t>00099021001 DEP.DE CHEQ.AJENOS,RET.DE CAM.,CONCEPTO: DEVOLUCION DE RECURSOS,DEP.: AGENCIA NACIONAL DE HIDROCARBUROS , PROCEDENCIA: BANCO UNION S.A., CHEQUE: 5637, FECHA DE EMISION:11/04/2019</t>
  </si>
  <si>
    <t>00099021001 DEP.DE CHEQ.AJENOS,RET.DE CAM.,CONCEPTO: DEVOLUCION DE RECURSOS,DEP.: AGENCIA NACIONAL DE HIDROCARBUROS , PROCEDENCIA: BANCO UNION S.A., CHEQUE: 5642, FECHA DE EMISION:11/04/2019</t>
  </si>
  <si>
    <t>00099021001 DEP.DE CHEQ.AJENOS,RET.DE CAM.,CONCEPTO: DEVOLUCION DE RECURSOS,DEP.: AGENCIA NACIONAL DE HIDROCARBUROS , PROCEDENCIA: BANCO UNION S.A., CHEQUE: 5624, FECHA DE EMISION:05/04/2019</t>
  </si>
  <si>
    <t>00099021001 DEP.DE CHEQ.AJENOS,RET.DE CAM.,CONCEPTO: DEVOLUCION DE RECURSOS,DEP.: AGENCIA NACIONAL DE HIDROCARBUROS , PROCEDENCIA: BANCO UNION S.A., CHEQUE: 5639, FECHA DE EMISION:11/04/2019</t>
  </si>
  <si>
    <t>00099021001 DEP.DE CHEQ.AJENOS,RET.DE CAM.,CONCEPTO: DEVOLUCION DE RECURSOS,DEP.: AGENCIA NACIONAL DE HIDROCARBUROS , PROCEDENCIA: BANCO UNION S.A., CHEQUE: 5640, FECHA DE EMISION:11/04/2019</t>
  </si>
  <si>
    <t>00099021001 DEP.DE CHEQ.AJENOS,RET.DE CAM.,CONCEPTO: DEV DE RECURSOS POR DUPLICIDAD DE DEP (PAGO DE MULTAS A IMPUESTOS NACIONALES (SIN)),DEP.: CAMARA DE SENADORES , PROCEDENCIA: BANCO UNION S.A., CHEQUE: 7330, FECHA DE EMISION:17/04/2019</t>
  </si>
  <si>
    <t>00041014101 DEP.DE CHEQ.AJENOS,RET.DE CAM.,CONCEPTO: DEPÓSITO PARA EQUIPOS DE COMPUTACION KUAAS QUIPUS,DEP.: GOBIERNO AUTONOMO MUNICIPAL DE SANTIAGO DE MACHACA , PROCEDENCIA: BANCO UNION S.A., CHEQUE: 966, FECHA DE EMISION:17/04/2019</t>
  </si>
  <si>
    <t>00099021001 DEP.DE CHEQ.AJENOS,RET.DE CAM.,CONCEPTO: DEVOLUCION DE RECURSOS POR LICENCIA SIN GOCE DE HABER MARZO 2019,DEP.: MIN. DE MINERIA Y METALURGIA , PROCEDENCIA: BANCO UNION S.A., CHEQUE: 3221, FECHA DE EMISION:17/04/2019</t>
  </si>
  <si>
    <t>00099021001 DEP.DE CHEQ.AJENOS,RET.DE CAM.,CONCEPTO: DEVOLUCION DE RECURSOS POR LICENCIA SIN GOCE DE HABER MARZO 2019,DEP.: MIN. DE MINERIA Y METALURGIA , PROCEDENCIA: BANCO UNION S.A., CHEQUE: 3222, FECHA DE EMISION:17/04/2019</t>
  </si>
  <si>
    <t>00099021001 DEPOSITO DE EFECTIVO, DEPOSITANTE: LUIS ORLANDO RODRIGUEZ SANCHEZ, CONCEPTO: REVERSION AL PREV 768, CUENTA DE DEPOSITO: CUENTA UNICA DEL TESORO</t>
  </si>
  <si>
    <t>00592012001 DEPOSITO DE EFECTIVO, DEPOSITANTE: DAYANA ARCE, CONCEPTO: SE REALIZA EL PAGO DE ND 85209 GESTION 2016, CUENTA DE DEPOSITO: CUENTA UNICA DEL TESORO</t>
  </si>
  <si>
    <t>00223012001 DEPOSITO DE EFECTIVO, DEPOSITANTE: MARCO ANTONIO FUNES CONDARCO, CONCEPTO: DEVOLUCION DE REFRIGERIO P/MESES DE JUNIO Y NOVIEMBRE GESTION 2018 POR PAGO EN DEMASIA, CUENTA DE DEPOSITO: CUENTA UNICA DEL TESORO</t>
  </si>
  <si>
    <t>00592012001 DEPOSITO DE EFECTIVO, DEPOSITANTE: DAYANA ARCE, CONCEPTO: SE DEP SALDO DE ND 142537 Y TOTAL DE ND 123074 GESTION 2017, CUENTA DE DEPOSITO: CUENTA UNICA DEL TESORO</t>
  </si>
  <si>
    <t>00592012001 DEPOSITO DE EFECTIVO, DEPOSITANTE: DAYANA ARCE, CONCEPTO: SE REALIZA DEP ND 209805 GESTION 2018, CUENTA DE DEPOSITO: CUENTA UNICA DEL TESORO</t>
  </si>
  <si>
    <t>00670042001 DEPOSITO DE EFECTIVO, DEPOSITANTE: TRIBUNAL SUPREMO ELECTORAL, CONCEPTO: DEVOLUCION DE GASTOS DE COMBUSTIBLE, CUENTA DE DEPOSITO: CUENTA UNICA DEL TESORO</t>
  </si>
  <si>
    <t>00378012002 DEPOSITO DE EFECTIVO, DEPOSITANTE: GALEAN YANA ALURI, CONCEPTO: DEVOLUCION PREVENTIVO N° 162, CUENTA DE DEPOSITO: CUENTA UNICA DEL TESORO</t>
  </si>
  <si>
    <t>00291012008 DEPOSITO DE EFECTIVO, DEPOSITANTE: CESAR ANIBAL ZAMBRANA GONZALES, CONCEPTO: ESTUDIO DE SUELOS, CUENTA DE DEPOSITO: CUENTA UNICA DEL TESORO</t>
  </si>
  <si>
    <t>00099021001 DEPOSITO DE EFECTIVO, DEPOSITANTE: LORENZO APAZA MAYTA CI 2085146LP, CONCEPTO: DEVOLUCION DEL HABER DEL MES DE MARZO, CUENTA DE DEPOSITO: CUENTA UNICA DEL TESORO</t>
  </si>
  <si>
    <t>00015021102 DEPOSITO DE EFECTIVO, DEPOSITANTE: DAMIAN CRUZ CHOQUE CI 6515911CBBA, CONCEPTO: DEVOLUCION DEL BENEFICIO COLATERAL DE ASIGNACION AL CARGO, CUENTA DE DEPOSITO: CUENTA UNICA DEL TESORO</t>
  </si>
  <si>
    <t>00015021102 DEPOSITO DE EFECTIVO, DEPOSITANTE: JUAN CARLOS CONDORI CHOQUE, CONCEPTO: DEVOLUCION DEL BENEFICIO COLATERAL DE ASIGNACION AL CARGO, CUENTA DE DEPOSITO: CUENTA UNICA DEL TESORO</t>
  </si>
  <si>
    <t>00099021001 DEPOSITO DE EFECTIVO, DEPOSITANTE: IVAN HILARION ALCALA CRESPO, CONCEPTO: DEVOLUCION DE VIATICOS, CUENTA DE DEPOSITO: CUENTA UNICA DEL TESORO</t>
  </si>
  <si>
    <t>00099021001 DEPOSITO DE EFECTIVO, DEPOSITANTE: LAUREANA QUISPE VDA DE CANAVIRI, CONCEPTO: DEVOLUCION, CUENTA DE DEPOSITO: CUENTA UNICA DEL TESORO</t>
  </si>
  <si>
    <t>00099021001 DEPOSITO DE EFECTIVO, DEPOSITANTE: RICARDO CRISTIAN CHAMBI CHOQUE, CONCEPTO: DEVOLUCION DE FONDOS EN AVANCE, CUENTA DE DEPOSITO: CUENTA UNICA DEL TESORO</t>
  </si>
  <si>
    <t>00041031107 DEPOSITO DE EFECTIVO, DEPOSITANTE: WILBERG BANTIN, CONCEPTO: DEVOLUCION DE PEAJES, CUENTA DE DEPOSITO: CUENTA UNICA DEL TESORO</t>
  </si>
  <si>
    <t>00041031107 DEPOSITO DE EFECTIVO, DEPOSITANTE: DANIEL PIEROLA, CONCEPTO: DEVOLUCION VIATICO, CUENTA DE DEPOSITO: CUENTA UNICA DEL TESORO</t>
  </si>
  <si>
    <t>00099021001 DEPOSITO DE EFECTIVO, DEPOSITANTE: NATALIO MUÑOZ RIVAS, CONCEPTO: JUBILACION, CUENTA DE DEPOSITO: CUENTA UNICA DEL TESORO</t>
  </si>
  <si>
    <t>00041011101 DEPOSITO DE EFECTIVO, DEPOSITANTE: MDPYEP, CONCEPTO: DEVOLUCION PARCIAL AL COMPROBANTE C31 -132 POR CONCEPTO DE PAGO DE VIATICO, CUENTA DE DEPOSITO: CUENTA UNICA DEL TESORO</t>
  </si>
  <si>
    <t>00070011102 DEPOSITO DE EFECTIVO, DEPOSITANTE: WILLAM CRISTIAN BAPTISTA NOYA, CONCEPTO: PAGO SOLIDARIO PRORRATA-INF MTEPS/UAI INF 02/2017 AUDITORIA INTERNA, CUENTA DE DEPOSITO: CUENTA UNICA DEL TESORO</t>
  </si>
  <si>
    <t>00099021001 DEPOSITO DE EFECTIVO, DEPOSITANTE: ORGANO JUDICIAL, CONCEPTO: REVERSION, CUENTA DE DEPOSITO: CUENTA UNICA DEL TESORO</t>
  </si>
  <si>
    <t>00099021001 DEPOSITO DE EFECTIVO, DEPOSITANTE: JORGE ANDRES MENDIETA ANTEZANA  CI. 5156039, CONCEPTO: REVERSION POR BECA DE ESTUDIO A REPUBLICA DE CHINA, CUENTA DE DEPOSITO: CUENTA UNICA DEL TESORO</t>
  </si>
  <si>
    <t>00526012001 DEPOSITO DE EFECTIVO, DEPOSITANTE: JOSE LUIS MAMANI AQUISE - BOLIVIA TV, CONCEPTO: DEVOLUCION DE PASAJE, CUENTA DE DEPOSITO: CUENTA UNICA DEL TESORO</t>
  </si>
  <si>
    <t>00041031107 DEPOSITO DE EFECTIVO, DEPOSITANTE: ALEXANDER LIMA CALLPA, CONCEPTO: DEVOLUCION DE PASAJES, CUENTA DE DEPOSITO: CUENTA UNICA DEL TESORO</t>
  </si>
  <si>
    <t>00041031107 DEPOSITO DE EFECTIVO, DEPOSITANTE: ALEXANDER  LIMA CALLPA, CONCEPTO: DEVOLUCION DE PASAJES, CUENTA DE DEPOSITO: CUENTA UNICA DEL TESORO</t>
  </si>
  <si>
    <t>00526012001 DEPOSITO DE EFECTIVO, DEPOSITANTE: J. RIVERO (BOLIVIA TV), CONCEPTO: SALDO DE PASAJES BOLIVIA TV, CUENTA DE DEPOSITO: CUENTA UNICA DEL TESORO</t>
  </si>
  <si>
    <t>00099021001 DEP.DE CHEQ.AJENOS,RET.DE CAM.,CONCEPTO: PAGO POR SINIESTRO,DEP.: CIA DE SEGUROS Y REASEGUROS FORTALEZA S.A. , PROCEDENCIA: BANCO FORTALEZA SOCIEDAD ANONIMA (BANCO FORTALEZA S.A.), CHEQUE: 10569, FECHA DE EMISI</t>
  </si>
  <si>
    <t>00660072001 DEP.DE CHEQ.AJENOS,RET.DE CAM.,CONCEPTO: EJECUCION BOLETA DE GARANTIA SEGUN RESOLUCION DE CONTRATO JAF -OJ /N° 38/2017 ADQUISICION,DEP.: ORGANO JUDICIAL , PROCEDENCIA: BANCO UNION S.A., CHEQUE: 2374, FECHA DE EMISION:16/04/2019</t>
  </si>
  <si>
    <t>00660072001 DEP.DE CHEQ.AJENOS,RET.DE CAM.,CONCEPTO: DEP POR FALTANTE DE MATERIALES EN INVENTARIO DE ALMACEN AL 22-12-2016,DEP.: ORGANO JUDICIAL , PROCEDENCIA: BANCO UNION S.A., CHEQUE: 2375, FECHA DE EMISION:16/04/2019</t>
  </si>
  <si>
    <t>00099021001 DEP.DE CHEQ.AJENOS,RET.DE CAM.,CONCEPTO: ENCINAS LEDEZMA LUCIA,DEP.: BANCO UNION S.A. , PROCEDENCIA: BANCO UNION S.A., CHEQUE: 163139, FECHA DE EMISION:22/04/2019</t>
  </si>
  <si>
    <t>00225024201 DEP.DE CHEQ.AJENOS,RET.DE CAM.,CONCEPTO: TRANSFERENCIA,DEP.: SENASBA , PROCEDENCIA: BANCO UNION S.A., CHEQUE: 82, FECHA DE EMISION:22/04/2019</t>
  </si>
  <si>
    <t>00099021001 DEPOSITO DE EFECTIVO, DEPOSITANTE: MARCO A. ESPINOZA LOPEZ, CONCEPTO: PAGO DE LUZ, CUENTA DE DEPOSITO: CUENTA UNICA DEL TESORO</t>
  </si>
  <si>
    <t>00099021001 DEPOSITO DE EFECTIVO, DEPOSITANTE: ARTURO AVILES BENAVIDES, CONCEPTO: DEVOLUCION DEL PAGO UNICO, CUENTA DE DEPOSITO: CUENTA UNICA DEL TESORO</t>
  </si>
  <si>
    <t>00099021001 DEPOSITO DE EFECTIVO, DEPOSITANTE: FELIX OCTAVIO CANAVIRI SIRPA, CONCEPTO: REVERSION PASAJES EJERCITO, CUENTA DE DEPOSITO: CUENTA UNICA DEL TESORO</t>
  </si>
  <si>
    <t>00099021001 DEPOSITO DE EFECTIVO, DEPOSITANTE: FAUSTO JORGE KUNO LIMACHI, CONCEPTO: REVERSION PASAJES EJERCITO, CUENTA DE DEPOSITO: CUENTA UNICA DEL TESORO</t>
  </si>
  <si>
    <t>00041031107 DEPOSITO DE EFECTIVO, DEPOSITANTE: WILLY CRUZ CHOQUE, CONCEPTO: DEVOLUCION POR GASTOS DE COMBUSTIBLE, CUENTA DE DEPOSITO: CUENTA UNICA DEL TESORO</t>
  </si>
  <si>
    <t>00099021001 DEP.DE CHEQ.AJENOS,RET.DE CAM.,CONCEPTO: FRACCION COMPLEMENTARIA MENSUAL,DEP.: FUTURO DE BOLIVIA AFP , PROCEDENCIA: BANCO DE CREDITO DE BOLIVIA S.A., CHEQUE: 58005, FECHA DE EMISION:22/04/2019</t>
  </si>
  <si>
    <t>00099021001 DEP.DE CHEQ.AJENOS,RET.DE CAM.,CONCEPTO: COMPENSACION MENSUAL DE COTIZACIONES,DEP.: FUTURO DE BOLIVIA  AFP , PROCEDENCIA: BANCO DE CREDITO DE BOLIVIA S.A., CHEQUE: 58004, FECHA DE EMISION:22/04/2019</t>
  </si>
  <si>
    <t>00099021001 DEP.DE CHEQ.AJENOS,RET.DE CAM.,CONCEPTO: TRANSFERENCIA DE FONDOS POR DEDUCCIONES PERMISOS SIN GOCE DE HABERES,DEP.: INSUMOS BOLIVIA , PROCEDENCIA: BANCO UNION S.A., CHEQUE: 1245, FECHA DE EMISION:18/04/2019</t>
  </si>
  <si>
    <t>00099021001 DEP.DE CHEQ.AJENOS,RET.DE CAM.,CONCEPTO: DEVOLUCION DE COSTO EXAMEN PREOCUPACIONAL JOSE ANTONIO REVOLLO MURILLO,DEP.: DEFENSORIA DEL PUEBLO , PROCEDENCIA: BANCO UNION S.A., CHEQUE: 1442, FECHA DE EMISION:17/04/2019</t>
  </si>
  <si>
    <t>00099021001 DEPOSITO DE EFECTIVO, DEPOSITANTE: BRUNO EDGAR LUNA QUINTEROS, CONCEPTO: REVERSION PASAJES Y VIATICOS PREV 102,50, CUENTA DE DEPOSITO: CUENTA UNICA DEL TESORO</t>
  </si>
  <si>
    <t>00041031107 DEPOSITO DE EFECTIVO, DEPOSITANTE: WILLY VLADIMIR LAURA SANIZ, CONCEPTO: DEVOLUCION DE GASTOS POR TRANSPORTE DE PESAS SERVICIO DE CALIBRACION RIBERALTA, CUENTA DE DEPOSITO: CUENTA UNICA DEL TESORO</t>
  </si>
  <si>
    <t>00099021001 DEPOSITO DE EFECTIVO, DEPOSITANTE: RUBEN DARIO BALAJAR LLANOS, CONCEPTO: DEVOLUCION DE SUELDOS - REVERSION, CUENTA DE DEPOSITO: CUENTA UNICA DEL TESORO</t>
  </si>
  <si>
    <t>00592012001 DEPOSITO DE EFECTIVO, DEPOSITANTE: M.A.Y.A. VCP CAF, CONCEPTO: EMISIVO ENTIDAD - MIN. MEDIO AMBIENTE Y AGUA VCP, PAGO PARCIAL ND 246000 GESTION 2019, CUENTA DE DEPOSITO: CUENTA UNICA DEL TESORO</t>
  </si>
  <si>
    <t>00099021001 DEPOSITO DE EFECTIVO, DEPOSITANTE: MARCOS GONZALES TRUJILLO, CONCEPTO: DEVOLUCION DE DEUDA, CUENTA DE DEPOSITO: CUENTA UNICA DEL TESORO</t>
  </si>
  <si>
    <t>00099021001 DEPOSITO DE EFECTIVO, DEPOSITANTE: SANDRA BEATRIZ DORIA MEDINA RIVERA, CONCEPTO: EXCESO DE HABERES FEBRERO 2019, CUENTA DE DEPOSITO: CUENTA UNICA DEL TESORO</t>
  </si>
  <si>
    <t>00047297001 DEPOSITO DE EFECTIVO, DEPOSITANTE: COMUNIDAD TOMAVE, CONCEPTO: DEPÓSITO SALDOS NO EJECUTADOS COMUNIDAD TOMAVE, CUENTA DE DEPOSITO: CUENTA UNICA DEL TESORO</t>
  </si>
  <si>
    <t>00047297001 DEPOSITO DE EFECTIVO, DEPOSITANTE: COMUNIDAD CUCHIPAYA, CONCEPTO: DEPÓSITO SALDOS NO EJECUTADOS COMUNIDAD CUCHIPAYA, CUENTA DE DEPOSITO: CUENTA UNICA DEL TESORO</t>
  </si>
  <si>
    <t>00047297001 DEPOSITO DE EFECTIVO, DEPOSITANTE: COMUNIDAD DE LEONITA AYLLU MAÑU, CONCEPTO: DEPÓSITO SALDOS NO EJECUTADOS COMUNIDAD DE LEONITA AYLLU MAÑU, CUENTA DE DEPOSITO: CUENTA UNICA DEL TESORO</t>
  </si>
  <si>
    <t>00047297001 DEPOSITO DE EFECTIVO, DEPOSITANTE: COMUNIDAD DE ASANTA, CONCEPTO: DEPÓSITO DE SALDOS NO EJECUTADOS COMUNIDAD DE ASANTA, CUENTA DE DEPOSITO: CUENTA UNICA DEL TESORO</t>
  </si>
  <si>
    <t>00047297001 DEPOSITO DE EFECTIVO, DEPOSITANTE: COMUNIDAD CHAQUILLA, CONCEPTO: DEP.DE SALDOS NO EJECUTADOS CONVENIO DE FINANCIAMIENTO I/04913-2018-LEG/009/2018 COMUNIDAD CHAQUILLA, CUENTA DE DEPOSITO: CUENTA UNICA DEL TESORO</t>
  </si>
  <si>
    <t>00047297001 DEPOSITO DE EFECTIVO, DEPOSITANTE: COMUNIDAD CANTON DE TACORA, CONCEPTO: DEPÓSITO SALDOS NO EJECUTADOS COMUNIDAD CANTON DE TACORA, CUENTA DE DEPOSITO: CUENTA UNICA DEL TESORO</t>
  </si>
  <si>
    <t>00099021001 DEP.DE CHEQ.AJENOS,RET.DE CAM.,CONCEPTO: DEVOLUCION DE RECURSOS POR EXTRAVIO DE CREDENCIALES,DEP.: CAMARA DE SENADORES , PROCEDENCIA: BANCO UNION S.A., CHEQUE: 7348, FECHA DE EMISION:23/04/2019</t>
  </si>
  <si>
    <t>00099021001 DEP.DE CHEQ.AJENOS,RET.DE CAM.,CONCEPTO: DEVOLUCION DEUDA AL TGN POR PARTE DEL SR GUILLERMO ARAMAYO HERRERA DEL MES DE MARZO 2019,DEP.: SENASIR , PROCEDENCIA: BANCO UNION S.A., CHEQUE: 8366, FECHA DE EMISION:17/04/2019</t>
  </si>
  <si>
    <t>00099021001 DEP.DE CHEQ.AJENOS,RET.DE CAM.,CONCEPTO: PAGO POR DESCUENTO MONTOS EXCEDENTES POR DOBLE PERCEPCION DE RECURSOS PUBLICOS,DEP.: CAJA NACIONAL DE SALUD , PROCEDENCIA: BANCO UNION S.A., CHEQUE: 42539, FECHA DE EMISION:23/04/2019</t>
  </si>
  <si>
    <t>00070011102 DEP.DE CHEQ.AJENOS,RET.DE CAM.,CONCEPTO: DEPÓSITO DE GAMER LTDA POR PAGO SERVICIOS BASICOS GESTION 2018 Y ENERO / 19,DEP.: MINISTERIO DE TRABAJO, EMPLEO Y PREVISION SOCIAL</t>
  </si>
  <si>
    <t>00340012003 DEP.DE CHEQ.AJENOS,RET.DE CAM.,CONCEPTO: POR PERMISOS SIN GOCE DE HABERES MES FEBRERO 2019,DEP.: SEGIP -OF NACIONAL DAMIANA FLORES , PROCEDENCIA: BANCO UNION S.A., CHEQUE: 13462, FECHA DE EMISION:25/03/2019</t>
  </si>
  <si>
    <t>00099021001 DEP.DE CHEQ.AJENOS,RET.DE CAM.,CONCEPTO: CHOQUE ROSAS GENARO,DEP.: BANCO UNION S.A. , PROCEDENCIA: BANCO UNION S.A., CHEQUE: 163141, FECHA DE EMISION:23/04/2019</t>
  </si>
  <si>
    <t>00099021001 DEP.DE CHEQ.AJENOS,RET.DE CAM.,CONCEPTO: CERVANTES RAMIREZ YOLANDA IRENE,DEP.: BANCO UNION S.A. , PROCEDENCIA: BANCO UNION S.A., CHEQUE: 163142, FECHA DE EMISION:23/04/2019</t>
  </si>
  <si>
    <t>00099021001 DEP.DE CHEQ.AJENOS,RET.DE CAM.,CONCEPTO: LUCIO PEREZ MARTINEZ,DEP.: BANCO UNION S.A. , PROCEDENCIA: BANCO UNION S.A., CHEQUE: 163143, FECHA DE EMISION:23/04/2019</t>
  </si>
  <si>
    <t>00099021001 DEP.DE CHEQ.AJENOS,RET.DE CAM.,CONCEPTO: PAGO DE REEMBOLSO POR BAJAS MEDICAS MES FEBRERO 2019,DEP.: CAJA DE SALUD DE LA BANCA PRIVADA , PROCEDENCIA: BANCO NACIONAL DE BOLIVIA S.A., CHEQUE: 7319957, FECHA DE EMISION:09/04/2019</t>
  </si>
  <si>
    <t>00070011102 DEP.DE CHEQ.AJENOS,RET.DE CAM.,CONCEPTO: DEVOLUCION POR REPOSICION POR EXTRAVIO PASES VISITA EL MTEPS,DEP.: MINISTERIO DE TRABAJO, EMPLEO Y PREVISION SOCIAL , PROCEDENCIA: BANCO UNION S.A., CHEQUE: 9226, FECHA DE EMISION:22/04/2019</t>
  </si>
  <si>
    <t>00526012001 DEPOSITO DE EFECTIVO, DEPOSITANTE: BOLIVIA TV RODRIGO GUIBARRA PARRADO, CONCEPTO: DEVOLUCION DE FONDOS EN AVANCE, CUENTA DE DEPOSITO: CUENTA UNICA DEL TESORO</t>
  </si>
  <si>
    <t>00087014201 DEPOSITO DE EFECTIVO, DEPOSITANTE: MINISTERIO DE COMUNICACION, CONCEPTO: DEVOLUCION PROYECTO EQUIP  VIVIENDA SOCIAL CON VIVIENDA DE TV SATELITAL PRONTIS, CUENTA DE DEPOSITO: CUENTA UNICA DEL TESORO</t>
  </si>
  <si>
    <t>00099021001 DEPOSITO DE EFECTIVO, DEPOSITANTE: MINISTERIO DE EDUCACION MAGISTERIO, CONCEPTO: DEVOLUCION POR DOBLE PERCEPCION, CUENTA DE DEPOSITO: CUENTA UNICA DEL TESORO</t>
  </si>
  <si>
    <t>00099021001 DEPOSITO DE EFECTIVO, DEPOSITANTE: MIGUEL ANGEL VELASQUEZ ALBARRACIN, CONCEPTO: DEVOLUCION DEL BENEFICIO COLATERAL DE ASIGNACION AL CARGO, CUENTA DE DEPOSITO: CUENTA UNICA DEL TESORO</t>
  </si>
  <si>
    <t>00192014101 DEPOSITO DE EFECTIVO, DEPOSITANTE: ROSA ARTEAGA  ARIAS, CONCEPTO: RECURSOS NO UTILIZADOS DEL PREV 86 MTT GRUA MOVIL, CUENTA DE DEPOSITO: CUENTA UNICA DEL TESORO</t>
  </si>
  <si>
    <t>00266022001 DEPOSITO DE EFECTIVO, DEPOSITANTE: LIDIA CIRA BRUNO CASILLA, CONCEPTO: DEVOLUCION DE REFRIGERIO DEL MES DE FEBRERO -2019 DE LA DIRECCION DISTRITAL DE EDUCACION, CUENTA DE DEPOSITO: CUENTA UNICA DEL TESORO</t>
  </si>
  <si>
    <t>00266022001 DEPOSITO DE EFECTIVO, DEPOSITANTE: LIDIA C. BRUNO CASILLA, CONCEPTO: DEVOLUCION DE REFIRGERIO DEL MES DE ENERO 2019 DE LA DIRECCION DISTRITAL DE EDUCACION, CUENTA DE DEPOSITO: CUENTA UNICA DEL TESORO</t>
  </si>
  <si>
    <t>00592012001 DEPOSITO DE EFECTIVO, DEPOSITANTE: VIAS BOLIVIA, CONCEPTO: ENTIDAD EMISIVO VIAS BOLIVIA PAGO ND 239915 GESTION 2019, CUENTA DE DEPOSITO: CUENTA UNICA DEL TESORO</t>
  </si>
  <si>
    <t>00590012001 DEPOSITO DE EFECTIVO, DEPOSITANTE: LEYDA I. GUACHALLA GUTIERREZ, CONCEPTO: DEVOLUCION NO EJECUTADO, CUENTA DE DEPOSITO: CUENTA UNICA DEL TESORO</t>
  </si>
  <si>
    <t>00591012001 DEPOSITO DE EFECTIVO, DEPOSITANTE: COMPAÑIA DE ALIMENTOS LTDA, CONCEPTO: PAGO DE SERVICIOS DE AGUA, CUENTA DE DEPOSITO: CUENTA UNICA DEL TESORO</t>
  </si>
  <si>
    <t>00291012008 DEPOSITO DE EFECTIVO, DEPOSITANTE: MAYRA JACQUELINE MAYTA OROSCO, CONCEPTO: PAGO DE SERVICIOS ENSAYOS DE LABORATORIO, CUENTA DE DEPOSITO: CUENTA UNICA DEL TESORO</t>
  </si>
  <si>
    <t>00099021001 DEP.DE CHEQ.AJENOS,RET.DE CAM.,CONCEPTO: MAXIMA GLADYS BOTELLO CHAIÑA,DEP.: BANCO UNION S.A. , PROCEDENCIA: BANCO UNION S.A., CHEQUE: 163144, FECHA DE EMISION:24/04/2019</t>
  </si>
  <si>
    <t>00099021001 DEP.DE CHEQ.AJENOS,RET.DE CAM.,CONCEPTO: RAMOS ORELLANA DORIS ADELAIDA,DEP.: BANCO UNION S.A. , PROCEDENCIA: BANCO UNION S.A., CHEQUE: 163145, FECHA DE EMISION:24/04/2019</t>
  </si>
  <si>
    <t>00192012001 DEPOSITO DE EFECTIVO, DEPOSITANTE: ROSA  ARTEAGA  ARIAS, CONCEPTO: RECURSOS NO UTILIZADOS DEL PREV 86 MTT GRUAMOVIL, CUENTA DE DEPOSITO: CUENTA UNICA DEL TESORO</t>
  </si>
  <si>
    <t>00099021001 DEPOSITO DE EFECTIVO, DEPOSITANTE: MARIA ESTHER HINOJOSA GARCIA, CONCEPTO: DEVOLUCION DE ANTICIPO DE VIATICO A LA  CIUDAD DE RIBERALTA, CUENTA DE DEPOSITO: CUENTA UNICA DEL TESORO</t>
  </si>
  <si>
    <t>00099021001 DEPOSITO DE EFECTIVO, DEPOSITANTE: FREDDY PACHECO ZALLES, CONCEPTO: DEVOLUCION DE FONDOS, CUENTA DE DEPOSITO: CUENTA UNICA DEL TESORO</t>
  </si>
  <si>
    <t>00223012001 DEP.DE CHEQ.AJENOS,RET.DE CAM.,CONCEPTO: DEVOLUCION A FONABOSQUE S/G NOTA FONABOSQUE / BGE N° 160/2019,DEP.: EMPRESA BOLIVIANA DE ALIMENTOS Y DERIVADOS , PROCEDENCIA: BANCO UNION S.A., CHEQUE: 110, FECHA DE EMISION:24/04/2019</t>
  </si>
  <si>
    <t>00526012001 DEPOSITO DE EFECTIVO, DEPOSITANTE: RODRIGO ZACONETA LIMPIAS, CONCEPTO: DEVOLUCION DE PASAJES, CUENTA DE DEPOSITO: CUENTA UNICA DEL TESORO</t>
  </si>
  <si>
    <t>00591012001 DEPOSITO DE EFECTIVO, DEPOSITANTE: VITALIO HUANCA APAZA, CONCEPTO: CONSUMO DE ENERGIA, CUENTA DE DEPOSITO: CUENTA UNICA DEL TESORO</t>
  </si>
  <si>
    <t>00086011101 DEPOSITO DE EFECTIVO, DEPOSITANTE: MINISTERIO DE MEDIO AMBIENTE Y AGUA, CONCEPTO: DEVOLUCION DE FONDOS EN AVANCE, CUENTA DE DEPOSITO: CUENTA UNICA DEL TESORO</t>
  </si>
  <si>
    <t>00099021001 DEPOSITO DE EFECTIVO, DEPOSITANTE: RICARDA NORAH QUISBERT COLLARANA, CONCEPTO: DEVOLUCION DOBLE PERCEPCION, CUENTA DE DEPOSITO: CUENTA UNICA DEL TESORO</t>
  </si>
  <si>
    <t>00225014306 DEPOSITO DE EFECTIVO, DEPOSITANTE: DARBI VALDIVIA COSSIO, CONCEPTO: DEVOLUCION DE FONDOS EN AVANCE, CUENTA DE DEPOSITO: CUENTA UNICA DEL TESORO</t>
  </si>
  <si>
    <t>00099021001 DEP.DE CHEQ.AJENOS,RET.DE CAM.,CONCEPTO: DEVOLUCION DE PASAJES AEREOS,DEP.: MINISTERIO DE EDUCACION , PROCEDENCIA: BANCO UNION S.A., CHEQUE: 24219, FECHA DE EMISION:24/04/2019</t>
  </si>
  <si>
    <t>00099021001 DEP.DE CHEQ.AJENOS,RET.DE CAM.,CONCEPTO: JUAN CARLOS POQUECHOQUE LOBO,DEP.: BANCO UNION SA , PROCEDENCIA: BANCO UNION S.A., CHEQUE: 163147, FECHA DE EMISION:25/04/2019</t>
  </si>
  <si>
    <t>00291034101 DEP.DE CHEQ.AJENOS,RET.DE CAM.,CONCEPTO: DESEMBOLSO DE LA GOBERNACION DE LA PAZ PARA PAGO DE APORTES LOCALES,DEP.: ABC-OFICINA CENTRAL , PROCEDENCIA: BANCO UNION S.A., CHEQUE: 3504, FECHA DE EMISION:24/04/2019</t>
  </si>
  <si>
    <t>00099021001 DEP.DE CHEQ.AJENOS,RET.DE CAM.,CONCEPTO: SUAREZ ELSA SANCHEZ DE,DEP.: BANCO UNION SA , PROCEDENCIA: BANCO UNION S.A., CHEQUE: 163146, FECHA DE EMISION:25/04/2019</t>
  </si>
  <si>
    <t>00291014203 DEP.DE CHEQ.AJENOS,RET.DE CAM.,CONCEPTO: DEVOLUCION DE SALDOS POR REEMBOLSO,DEP.: ABC-OFICINA CENTRAL , PROCEDENCIA: BANCO UNION S.A., CHEQUE: 3494, FECHA DE EMISION:10/04/2019</t>
  </si>
  <si>
    <t>00291014203 DEP.DE CHEQ.AJENOS,RET.DE CAM.,CONCEPTO: DEVOLUCION DE SALDOS (POR REEMBOLSO),DEP.: ABC-OFICINA CENTRAL , PROCEDENCIA: BANCO UNION S.A., CHEQUE: 3493, FECHA DE EMISION:10/04/2019</t>
  </si>
  <si>
    <t>00591012001 DEPOSITO DE EFECTIVO, DEPOSITANTE: VITALIO HUANCA APAZA, CONCEPTO: CONSUMO DE AGUA, CUENTA DE DEPOSITO: CUENTA UNICA DEL TESORO</t>
  </si>
  <si>
    <t>00099021001 DEPOSITO DE EFECTIVO, DEPOSITANTE: SEPDAVI, CONCEPTO: PAGO SERVICIOS BASICOS DE ENERO, FEBRERO Y MARZO A LA PROCURADURIA GENERAL DEL ESTADO, CUENTA DE DEPOSITO: CUENTA UNICA DEL TESORO</t>
  </si>
  <si>
    <t>00591012001 DEPOSITO DE EFECTIVO, DEPOSITANTE: SOFIA ROQUE CHOQUE, CONCEPTO: CONSUMO DE AGUA, CUENTA DE DEPOSITO: CUENTA UNICA DEL TESORO</t>
  </si>
  <si>
    <t>00591012001 DEPOSITO DE EFECTIVO, DEPOSITANTE: SOFIA ROQUE CHOQUE, CONCEPTO: CONSUMO DE ENERGIA, CUENTA DE DEPOSITO: CUENTA UNICA DEL TESORO</t>
  </si>
  <si>
    <t>00591012001 DEPOSITO DE EFECTIVO, DEPOSITANTE: YARCO VLADIMIR VILLAMOR ORIHUELA, CONCEPTO: CONSUMO DE AGUA, CUENTA DE DEPOSITO: CUENTA UNICA DEL TESORO</t>
  </si>
  <si>
    <t>00099021001 DEPOSITO DE EFECTIVO, DEPOSITANTE: JUAN SIMON VASQUEZ VEGA, CONCEPTO: DEVOLUCION POR DOBLE PERCEPCION, CUENTA DE DEPOSITO: CUENTA UNICA DEL TESORO</t>
  </si>
  <si>
    <t>00086011102 DEPOSITO DE EFECTIVO, DEPOSITANTE: MIN DE MEDIO AMBIENTE Y AGUA-LUIS LIMACHI TICONA, CONCEPTO: DEVOLUCION, CUENTA DE DEPOSITO: CUENTA UNICA DEL TESORO</t>
  </si>
  <si>
    <t>00373024103 DEPOSITO DE EFECTIVO, DEPOSITANTE: EVARISTA SOTO DE RAMIREZ, CONCEPTO: DEVOLUCION DE FONDOS DEL FDPPIIOYCC POR PROYECTOS, CUENTA DE DEPOSITO: CUENTA UNICA DEL TESORO</t>
  </si>
  <si>
    <t>00099021001 DEPOSITO DE EFECTIVO, DEPOSITANTE: RUTH FELICIDAD CALICIA BARRON ARZADUM, CONCEPTO: DOBLE PERCEPCION, CUENTA DE DEPOSITO: CUENTA UNICA DEL TESORO</t>
  </si>
  <si>
    <t>00526012001 DEPOSITO DE EFECTIVO, DEPOSITANTE: BOLIVIA TV - SAMUEL ALEJANDRO ALCAZAR, CONCEPTO: DEVOLUCION DE FONDOS EN AVANCE, CUENTA DE DEPOSITO: CUENTA UNICA DEL TESORO</t>
  </si>
  <si>
    <t>00099021001 DEPOSITO DE EFECTIVO, DEPOSITANTE: ROSA ALBA BARRIENTOS, CONCEPTO: DEVOLUCION DE HABERES, CUENTA DE DEPOSITO: CUENTA UNICA DEL TESORO</t>
  </si>
  <si>
    <t>00086031108 DEPOSITO DE EFECTIVO, DEPOSITANTE: SERVICIO NACIONAL DE AREAS PROTEGIDAS SERNAP, CONCEPTO: REVERSION DE FONDOS, CUENTA DE DEPOSITO: CUENTA UNICA DEL TESORO</t>
  </si>
  <si>
    <t>00099021001 DEPOSITO DE EFECTIVO, DEPOSITANTE: GUIDO CRESPO VALLEJOS, CONCEPTO: PRA, CUENTA DE DEPOSITO: CUENTA UNICA DEL TESORO</t>
  </si>
  <si>
    <t>00099021001 DEPOSITO DE EFECTIVO, DEPOSITANTE: CAP.CAB. MARCOS DAVID VASQUEZ ARTEAGA, CONCEPTO: REVERSION DE SERVICIOS BASICOS(AGUA POTABLE)DEL MES DE FEBRERO DE LA S.A.E.-2"SANTA CRUZ", CUENTA DE DEPOSITO: CUENTA UNICA DEL TESORO</t>
  </si>
  <si>
    <t>00041031107 DEPOSITO DE EFECTIVO, DEPOSITANTE: IYAN RODRIGO GUTIERREZ P., CONCEPTO: DEVOLUCION SERVICIO CALIBRACION YPFB SUCRE POTOSI Y UYUNI, CUENTA DE DEPOSITO: CUENTA UNICA DEL TESORO</t>
  </si>
  <si>
    <t>00592012001 DEPOSITO DE EFECTIVO, DEPOSITANTE: MINISTERIO DE SALUD, CONCEPTO: EMISIVO ENTIDAD MINISTERIO DE SALUD PAGO SALDO ND 230882 GESTION 2018, CUENTA DE DEPOSITO: CUENTA UNICA DEL TESORO</t>
  </si>
  <si>
    <t>00035031101 DEPOSITO DE EFECTIVO, DEPOSITANTE: TROPICAL TOURS, CONCEPTO: DEPÓSITO POR MULTA POR ALQUILER DE ESPACIO CAMPO FERIAL CHUQUIAGO MARKA, CUENTA DE DEPOSITO: CUENTA UNICA DEL TESORO</t>
  </si>
  <si>
    <t>00291014342 DEP.DE CHEQ.AJENOS,RET.DE CAM.,CONCEPTO: DEVOLUCION DE SALDOS,DEP.: ABC-OFICINA CENTRAL , PROCEDENCIA: BANCO UNION S.A., CHEQUE: 5677, FECHA DE EMISION:12/04/2019</t>
  </si>
  <si>
    <t>00291014342 DEP.DE CHEQ.AJENOS,RET.DE CAM.,CONCEPTO: DEVOLUCION DE SALDOS,DEP.: ABC-OFICINA CENTRAL , PROCEDENCIA: BANCO UNION S.A., CHEQUE: 5676, FECHA DE EMISION:12/04/2019</t>
  </si>
  <si>
    <t>00291012006 DEP.DE CHEQ.AJENOS,RET.DE CAM.,CONCEPTO: 1RA CUOTA USO DERECHO DE VIAS GEST/2019,DEP.: AXS BOLIVIA  S.A. , PROCEDENCIA: BANCO BISA S.A., CHEQUE: 36587, FECHA DE EMISION:25/04/2019</t>
  </si>
  <si>
    <t>00099021001 DEP.DE CHEQ.AJENOS,RET.DE CAM.,CONCEPTO: ROSSO GAMARRA SANTIAGO,DEP.: BANCO UNION S.A. , PROCEDENCIA: BANCO UNION S.A., CHEQUE: 163149, FECHA DE EMISION:26/04/2019</t>
  </si>
  <si>
    <t>00572012001 DEP.DE CHEQ.AJENOS,RET.DE CAM.,CONCEPTO: PAGO POR SINIESTRO,DEP.: CIA DE SEGUROS Y REASEGUROS FORTALEZA S.A. , PROCEDENCIA: BANCO NACIONAL DE BOLIVIA S.A., CHEQUE: 7208, FECHA DE EMISION:25/04/2019</t>
  </si>
  <si>
    <t>00070011102 DEPOSITO DE EFECTIVO, DEPOSITANTE: JUAN MARCOS MORALES ZARATE, CONCEPTO: INF DE AUDITORIA INTERNA INF MTEPS/UAI INT 02/2017 POR PAGO MULTA A LA CNS PRORRATEO SOLIDARIO, CUENTA DE DEPOSITO: CUENTA UNICA DEL TESORO</t>
  </si>
  <si>
    <t>00099021001 DEP.DE CHEQ.AJENOS,RET.DE CAM.,CONCEPTO: DEVOLUCION DE PASAJES NO UTILIZADOS DE CLAUDIA BARRIONUEVO ROMERO,DEP.: DEFENSORIA DEL PUEBLO , PROCEDENCIA: BANCO UNION S.A., CHEQUE: 1455, FECHA DE EMISION:24/04/2019</t>
  </si>
  <si>
    <t>00682018003 DEP.DE CHEQ.AJENOS,RET.DE CAM.,CONCEPTO: DEVOLUCION POR DOBLE PAGO DE PENALIDAD CAMBIO DE FECHA DE PASAJE BOLTUR,DEP.: DEFENSORIA DEL PUEBLO , PROCEDENCIA: BANCO UNION S.A., CHEQUE: 1460, FECHA DE EMISION:24/04/2019</t>
  </si>
  <si>
    <t>00099021001 DEP.DE CHEQ.AJENOS,RET.DE CAM.,CONCEPTO: BOLTUR DEVOLUCION DE PASAJES NO UTILIZADOS,DEP.: DEFENSORIA DEL PUEBLO , PROCEDENCIA: BANCO UNION S.A., CHEQUE: 1461, FECHA DE EMISION:24/04/2019</t>
  </si>
  <si>
    <t>00099021001 DEP.DE CHEQ.AJENOS,RET.DE CAM.,CONCEPTO: DEVOLUCION DE EXAMEN PREOCUPACIONAL REALIZADO POR LA SRA CRISTINA VELARDE LAMPAS,DEP.: DEFENSORIA DEL PUEBLO , PROCEDENCIA: BANCO UNION S.A., CHEQUE: 1464, FECHA DE EMISION:24/04/2019</t>
  </si>
  <si>
    <t>00099024113 DEP.DE CHEQ.AJENOS,RET.DE CAM.,CONCEPTO: MULTA PROYECTO CENTRO GENERAL TALLER MANTENIMIENTO Y REPARACION DE EQUIPO PESADO FERRECO,DEP.: MINISTERIO DE LA PRESIDENCIA - UPRE</t>
  </si>
  <si>
    <t>00099024113 DEP.DE CHEQ.AJENOS,RET.DE CAM.,CONCEPTO: MULTA PROYECTO SEDE SOCIAL DE LA FEDERACION DEPARTAMENTAL DEL AUTOTRANSPORTE 11 DE OCTUBRE DE PANDO,DEP.: MINISTERIO DE LA PRESIDENCIA - UPRE</t>
  </si>
  <si>
    <t>00099021001 DEPOSITO DE EFECTIVO, DEPOSITANTE: VICTOR BENITO PACHECO QUENTA, CONCEPTO: DEVOLUCION POR DOBLE PERCEPCION, CUENTA DE DEPOSITO: CUENTA UNICA DEL TESORO</t>
  </si>
  <si>
    <t>00290012001 DEPOSITO DE EFECTIVO, DEPOSITANTE: PATRICIA SELAEZ JAUNA, CONCEPTO: DEVOLUCION DE PASAJE AEREO, CUENTA DE DEPOSITO: CUENTA UNICA DEL TESORO</t>
  </si>
  <si>
    <t>00592012001 DEPOSITO DE EFECTIVO, DEPOSITANTE: JOSE LUIS MAMANI ESPEJO, CONCEPTO: VENTA RECEPTIVO-BOLETOS TKT 2019, CUENTA DE DEPOSITO: CUENTA UNICA DEL TESORO</t>
  </si>
  <si>
    <t>00592012001 DEPOSITO DE EFECTIVO, DEPOSITANTE: JOSE LUIS MAMANI ESPEJO, CONCEPTO: VENTA EMISIVO PARTICULARES DEL 16 AL 24 DE ABRIL DE 2019, CUENTA DE DEPOSITO: CUENTA UNICA DEL TESORO</t>
  </si>
  <si>
    <t>00099021001 DEPOSITO DE EFECTIVO, DEPOSITANTE: MARIA LUISA INES COLODRO BORDA DE TORREZ, CONCEPTO: DEVOLUCION COBRO INDEVIDO NUEVAS NUPCIAS, CUENTA DE DEPOSITO: CUENTA UNICA DEL TESORO</t>
  </si>
  <si>
    <t>00099021001 DEPOSITO DE EFECTIVO, DEPOSITANTE: JUSTINA BLANCO SANCHEZ, CONCEPTO: DEVOLUCION DE HABER, CUENTA DE DEPOSITO: CUENTA UNICA DEL TESORO</t>
  </si>
  <si>
    <t>00593012001 DEP.DE CHEQ.AJENOS,RET.DE CAM.,CONCEPTO: VENTA DE PRODUCTOS,DEP.: EMPRESA ESTATAL YACANA , PROCEDENCIA: BANCO UNION S.A., CHEQUE: 313, FECHA DE EMISION:26/04/2019</t>
  </si>
  <si>
    <t>00099021001 DEP.DE CHEQ.AJENOS,RET.DE CAM.,CONCEPTO: DEV.PAGO PROCESO SUMARIO ADM.INTERNO RUTAS AEREAS NO ESTABLESIDAS EN CONTRATO BOLTUR GESTION 2018,DEP.: CAMARA DE SENADORES , PROCEDENCIA: BANCO UNION S.A., CHEQUE: 7361, FECHA DE EMISION:29/04/2019</t>
  </si>
  <si>
    <t>00099021001 DEP.DE CHEQ.AJENOS,RET.DE CAM.,CONCEPTO: ESPINOZA PEREYRA INGRID NORKA,DEP.: BANCO UNION S.A. , PROCEDENCIA: BANCO UNION S.A., CHEQUE: 163153, FECHA DE EMISION:29/04/2019</t>
  </si>
  <si>
    <t>00099021001 DEP.DE CHEQ.AJENOS,RET.DE CAM.,CONCEPTO: LIZARAZU CORTEZ ZENOBIO,DEP.: BANCO UNION S.A. , PROCEDENCIA: BANCO UNION S.A., CHEQUE: 163154, FECHA DE EMISION:29/04/2019</t>
  </si>
  <si>
    <t>00099021001 DEP.DE CHEQ.AJENOS,RET.DE CAM.,CONCEPTO: JIMENEZ SANTOS JULIAN,DEP.: BANCO UNION S.A. , PROCEDENCIA: BANCO UNION S.A., CHEQUE: 163151, FECHA DE EMISION:29/04/2019</t>
  </si>
  <si>
    <t>00099021001 DEP.DE CHEQ.AJENOS,RET.DE CAM.,CONCEPTO: MARCELINO CORIA MACIAS,DEP.: BANCO UNION S.A. , PROCEDENCIA: BANCO UNION S.A., CHEQUE: 163152, FECHA DE EMISION:29/04/2019</t>
  </si>
  <si>
    <t>00592012001 DEP.DE CHEQ.AJENOS,RET.DE CAM.,CONCEPTO: PAGO ND 118813 POR DEVOLUCION PARCIAL AER.BOA CHEQUE N 10569-CTA LIA  DURAN CXC GESTION 2017,DEP.: LIA DURAN , PROCEDENCIA: BANCO UNION S.A., CHEQUE: 10569, FECHA DE EMISION:11/04/2019</t>
  </si>
  <si>
    <t>00015021104 DEP.DE CHEQ.AJENOS,RET.DE CAM.,CONCEPTO: MINISTERIO DE GOBIERNO DIRECCION NAL DE SALUD Y BIENESTAR SOCIAL,DEP.: DIRECCION NAL DE SALUD Y BIENESTAR SOCIAL , PROCEDENCIA: BANCO UNION S.A., CHEQUE: 2928, FECHA DE EMISION:23/04/2019</t>
  </si>
  <si>
    <t>00015021101 DEP.DE CHEQ.AJENOS,RET.DE CAM.,CONCEPTO: POLICIA NACIONAL RECAUDACIONES,DEP.: DIRECCION NAL DE SALUD Y BIENESTAR SOCIAL , PROCEDENCIA: BANCO UNION S.A., CHEQUE: 2927, FECHA DE EMISION:18/04/2019</t>
  </si>
  <si>
    <t>00099021001 DEP.DE CHEQ.AJENOS,RET.DE CAM.,CONCEPTO: DEPÓSITO A LA CUT CORRESPONDIENTE AL 10% DE LA DEVOLUCION DPF LA PRIMERA SEGUN RESOL ASFI/176/2019,DEP.: AUTORIDAD DE SERVICIOS DEL SISTEMA FINANCIERO</t>
  </si>
  <si>
    <t>00099021001 DEPOSITO DE EFECTIVO, DEPOSITANTE: CAROLA MAGDA SAAVEDRA VARGAS, CONCEPTO: DEVOLUCION POR 16 HRS NO TRABAJADAS EN EL MES DE AGOSTO DEL 2017, CUENTA DE DEPOSITO: CUENTA UNICA DEL TESORO</t>
  </si>
  <si>
    <t>00526012001 DEPOSITO DE EFECTIVO, DEPOSITANTE: BOLIVIA TV FRANCISCO GONZALO DUARTE VILLARREAL, CONCEPTO: DEVOLUCION FONDOS EN AVANCE, CUENTA DE DEPOSITO: CUENTA UNICA DEL TESORO</t>
  </si>
  <si>
    <t>00041031107 DEPOSITO DE EFECTIVO, DEPOSITANTE: ROGER FERNANDO RAMIREZ CALLE, CONCEPTO: DEVOLUCION DE VIATICOS Y PASAJE, CUENTA DE DEPOSITO: CUENTA UNICA DEL TESORO</t>
  </si>
  <si>
    <t>00099021001 DEPOSITO DE EFECTIVO, DEPOSITANTE: JUAN EDWIN DURAN, CONCEPTO: DOBLE PERCEPCION, CUENTA DE DEPOSITO: CUENTA UNICA DEL TESORO</t>
  </si>
  <si>
    <t>00099021001 DEPOSITO DE EFECTIVO, DEPOSITANTE: ANGELA PATRICIA SEVILLA LOLA, CONCEPTO: REVERSION POR SERVICIOS BASICOS ENERGIA ELECTRICA ENE/19 P-200, CUENTA DE DEPOSITO: CUENTA UNICA DEL TESORO</t>
  </si>
  <si>
    <t>00099021001 DEPOSITO DE EFECTIVO, DEPOSITANTE: CAMARA DE DIPUTADOS, CONCEPTO: REVERCION ANTICIPADA, CUENTA DE DEPOSITO: CUENTA UNICA DEL TESORO</t>
  </si>
  <si>
    <t>00099021001 DEPOSITO DE EFECTIVO, DEPOSITANTE: JUAN JOSE OLIVERA GARCIA, CONCEPTO: DEVOLUCION DE HABERES, CUENTA DE DEPOSITO: CUENTA UNICA DEL TESORO</t>
  </si>
  <si>
    <t>00099021001 DEPOSITO DE EFECTIVO, DEPOSITANTE: ALBERTINA MIRIAM VASQUEZ QUEZADA, CONCEPTO: REVERSION TOTAL, CUENTA DE DEPOSITO: CUENTA UNICA DEL TESORO</t>
  </si>
  <si>
    <t>00041031107 DEPOSITO DE EFECTIVO, DEPOSITANTE: JOSE LUIS MARCA, CONCEPTO: DEVOLUCION DE TRANSPORTE DE PESAS PATRON, CUENTA DE DEPOSITO: CUENTA UNICA DEL TESORO</t>
  </si>
  <si>
    <t>00016011101 DEPOSITO DE EFECTIVO, DEPOSITANTE: LIDIA JULIETA GUARACHI ALCON, CONCEPTO: DEVOLUCION - FORMULARIOS RUDEAL, CUENTA DE DEPOSITO: CUENTA UNICA DEL TESORO</t>
  </si>
  <si>
    <t>00099021001 DEPOSITO DE EFECTIVO, DEPOSITANTE: SOLEDAD ROMERO GUERRERO, CONCEPTO: DEVOLUCION DE REFRIGERIO, CUENTA DE DEPOSITO: CUENTA UNICA DEL TESORO</t>
  </si>
  <si>
    <t>00099021001 DEPOSITO DE EFECTIVO, DEPOSITANTE: EPIFANIO CONDORI BAUTISTA, CONCEPTO: DEVOLUCION AL SENASIR POR COBRO INDEBIDO, CUENTA DE DEPOSITO: CUENTA UNICA DEL TESORO</t>
  </si>
  <si>
    <t>00099021001 DEPOSITO DE EFECTIVO, DEPOSITANTE: CARLOS EDWARD ARZE SOLIZ - UE - FNSE, CONCEPTO: DEVOLUCION DE SALDOS NO UTILIZADOS TALLER DE CAPACITACION Y PROGRAMACION DE PROGRAMAS Y PROYECTOS, CUENTA DE DEPOSITO: CUENTA UNICA DEL TESORO</t>
  </si>
  <si>
    <t>00660012006 DEP.DE CHEQ.AJENOS,RET.DE CAM.,CONCEPTO: SOBRANTE DE ARQUEO DE CAJA DEPOSITADO POR EL JUZGADO DE SAN LUCAS GESTION 2017,DEP.: ORGANO JUDICIAL DISTRITO CHUQUISACA , PROCEDENCIA: BANCO UNION S.A., CHEQUE: 1559, FECHA DE EMISION:26/04/2019</t>
  </si>
  <si>
    <t>00660012006 DEP.DE CHEQ.AJENOS,RET.DE CAM.,CONCEPTO: DEPÓSITO DE EDGAR VICTOR GOMEZ CRUZ GESTION 2017,DEP.: ORGANO JUDICIAL DISTRITO CHUQUISACA , PROCEDENCIA: BANCO UNION S.A., CHEQUE: 1558, FECHA DE EMISION:26/04/2019</t>
  </si>
  <si>
    <t>00660012006 DEP.DE CHEQ.AJENOS,RET.DE CAM.,CONCEPTO: RECUPERACION DE ARANCELES NO COBRADOS JUAN PABLO CUETO Y RICARDO PICHA GESTION 2018,DEP.: ORGANO JUDICIAL DISTRITO CHUQUISACA , PROCEDENCIA: BANCO UNION S.A., CHEQUE: 1557, FECHA DE EMISION:26/04/2019</t>
  </si>
  <si>
    <t>00660012006 DEP.DE CHEQ.AJENOS,RET.DE CAM.,CONCEPTO: JUECES CIUDADANOS TEOFILO AVENDAÑO Y JUAN GONZALES GESTION 2016,DEP.: ORGANO JUDICIAL DISTRITO CHUQUISACA , PROCEDENCIA: BANCO UNION S.A., CHEQUE: 1556, FECHA DE EMISION:26/04/2019</t>
  </si>
  <si>
    <t>00291012002 DEP.DE CHEQ.AJENOS,RET.DE CAM.,CONCEPTO: REPOSICION DE DAÑOS,DEP.: ABC GERENCIA REGIONAL CHUQUISACA , PROCEDENCIA: BANCO UNION S.A., CHEQUE: 4778, FECHA DE EMISION:22/04/2019</t>
  </si>
  <si>
    <t>00070011102 DEP.DE CHEQ.AJENOS,RET.DE CAM.,CONCEPTO: DEV. SALDO NO EJECUTADO HERBERT RUIZ FLORES PARA REVERSION C-31 716.1,DEP.: MINISTERIO DE TRABAJO EMPLEO Y PREVISION SOCIAL , PROCEDENCIA: BANCO UNION S.A., CHEQUE: 9252, FECHA DE EMISION:25/04/2019</t>
  </si>
  <si>
    <t>00287102013 DEP.DE CHEQ.AJENOS,RET.DE CAM.,CONCEPTO: PAGO DE FACTURAS SUPERVISION FDI CBB # 837 1005,1006,1011,1012,1014,1026,1062 Y DEV RET,DEP.: FPS/SUPERVISION/FDI/CBA , PROCEDENCIA: BANCO UNION S.A., CHEQUE: 1035, FECHA DE EMISION:04/04/2019</t>
  </si>
  <si>
    <t>DESCONCILIADO</t>
  </si>
  <si>
    <t>AJUSTE COMPLEMENTARIO POR REVALORIZACION SALDOS DE ACTIVOS DE RESERVA Y OBLIGACIONES MONEDA EXTRANJERA (DOLARES) Saldo MO = -409057533.28 ;Bs/Mo: 6.86000000000 ;Saldo Bs: -2806134678.29</t>
  </si>
  <si>
    <t>AJUSTE COMPLEMENTARIO POR REVALORIZACION SALDOS DE ACTIVOS DE RESERVA Y OBLIGACIONES MONEDA EXTRANJERA (DOLARES) Saldo MO = -459337092.97 ;Bs/Mo: 6.86000000000 ;Saldo Bs: -3151052457.76</t>
  </si>
  <si>
    <t>NUMERO DE LIBRETACUT: 05850102001 OPERACIÓN E46 TRANSFERENCIA DEL SISTEMA FINANCIERO POR CUENTA DE TERCEROS A LA CUT EN DOLARES AMERICANOS PAGO PROVEEDORES PARA ABE EMPRESA PUBLICA NACIONAL ESTRATEGICA BOLIVIANA A SOLICITUD DE YPFB TRANSPORTE S.A.</t>
  </si>
  <si>
    <t>||DEVOLUCION DE IMPORTE POR DIFERENCIAL CAMBIARIO EN COMPLEMENTO AL COMPROBANTE S-950763 DE LA FECHA REF:TRANSF. DE FONDOS A/F THALES LAS FRANCE SAS EQUIV.EUR 8,605,370,50 (MENOS COMISIONES POR TRANSFERNCIA) LIBRETA 00099021001 TGN-RECURSOS ORDINARIOS</t>
  </si>
  <si>
    <t>PAGO A BID PRÉSTAMO 2664/BL-BO VCTO. 05-04-2019 POR CUENTA DE TGN , NTI. 012067 VALOR 05-04-2019 INTERESES USD 1.869,87 CTA. 5970 CUENTA UNICA DEL TESORO DOLARES AMERICANOS LIB. 00099021001</t>
  </si>
  <si>
    <t>AJUSTE COMPLEMENTARIO POR REVALORIZACION SALDOS DE ACTIVOS DE RESERVA Y OBLIGACIONES MONEDA EXTRANJERA (DOLARES) Saldo MO = -425652398.99 ;Bs/Mo: 6.86000000000 ;Saldo Bs: -2919975457.05</t>
  </si>
  <si>
    <t>AJUSTE COMPLEMENTARIO POR REVALORIZACION SALDOS DE ACTIVOS DE RESERVA Y OBLIGACIONES MONEDA EXTRANJERA (DOLARES) Saldo MO = -464294903.25 ;Bs/Mo: 6.86000000000 ;Saldo Bs: -3185063036.29</t>
  </si>
  <si>
    <t>AJUSTE COMPLEMENTARIO POR REVALORIZACION SALDOS DE ACTIVOS DE RESERVA Y OBLIGACIONES MONEDA EXTRANJERA (DOLARES) Saldo MO = -467333356.79 ;Bs/Mo: 6.86000000000 ;Saldo Bs: -3205906827.59</t>
  </si>
  <si>
    <t>00291012002 DEP.DE CHEQ.AJENOS,RET.DE CAM.,CONCEPTO: LPZ/ CH-14084 BANCO CENTRAL DE BOLIVIA RECLAMO 78658 ASEGURADO ADMINISTADORA BOLIVIANA DE CARRETERA,DEP.: LA BOLIVIANA CIACRUZ DE SEG Y REASEGUROS SA</t>
  </si>
  <si>
    <t>COBRO COSTOS DE PAPELERIA SEGUN TRANSFERENCIA DEL EXTERIOR POR ORDEN DE UNIVERSAL WEATHER AND AVIATION INC LIB. 00512012001 AASANA CENTRAL-OFICINA NACIONAL</t>
  </si>
  <si>
    <t>AJUSTE COMPLEMENTARIO POR REVALORIZACION SALDOS DE ACTIVOS DE RESERVA Y OBLIGACIONES MONEDA EXTRANJERA (DOLARES) Saldo MO = -466586730.82 ;Bs/Mo: 6.86000000000 ;Saldo Bs: -3200784973.42</t>
  </si>
  <si>
    <t>A:00099021001 Transferencia de recursos a solicitud del Órgano Judicial, (operación bimonetaria), SG Nota CITE: UNID./NAL./FINANZAS/DAF-OJ N°242/2019, por depósitos judiciales a favor del Ministerio de Educación por restitución del Certificado Deposito Judicial N° 4783. H.R. 6-10518-R.</t>
  </si>
  <si>
    <t>AJUSTE COMPLEMENTARIO POR REVALORIZACION SALDOS DE ACTIVOS DE RESERVA Y OBLIGACIONES MONEDA EXTRANJERA (DOLARES) Saldo MO = -463178819.80 ;Bs/Mo: 6.86000000000 ;Saldo Bs: -3177406703.82</t>
  </si>
  <si>
    <t>COBRO COSTOS DE PAPELERIA SEGUN TRANSFERENCIA DEL EXTERIOR POR ORDEN DE UNITED AVIATION SERVICES LIB. 00512012001 AASANA CENTRAL-OFICINA NACIONAL</t>
  </si>
  <si>
    <t>AJUSTE COMPLEMENTARIO POR REVALORIZACION SALDOS DE ACTIVOS DE RESERVA Y OBLIGACIONES MONEDA EXTRANJERA (DOLARES) Saldo MO = -461017881.80 ;Bs/Mo: 6.86000000000 ;Saldo Bs: -3162582669.17</t>
  </si>
  <si>
    <t>PAGO A BIRF PRÉSTAMO BIRF 8648-BO VCTO. 15-04-2019 POR CUENTA DE TGN , NTI. 012074 VALOR 15-04-2019 INTERESES USD 9.959,45 COMISIONES USD 248.691,79 CTA. 5970 CUENTA UNICA DEL TESORO DOLARES AMERICANOS LIB. 00099021001</t>
  </si>
  <si>
    <t>PAGO A IDA PRÉSTAMO TF-16083 VCTO. 15-04-2019 POR CUENTA DE TGN , NTI. 012072 VALOR 15-04-2019 INTERESES USD 2.880,53 CTA. 5970 CUENTA UNICA DEL TESORO DOLARES AMERICANOS LIB. 00099021001</t>
  </si>
  <si>
    <t>PAGO A BID PRÉSTAMO 3725/BL-BO VCTO. 15-04-2019 POR CUENTA DE TGN SEGÚN NOTA MEFP/VTCP/DGCP/UODP-418/2019 , NTI. 012128 VALOR 15-04-2019 INTERESES USD 400,68 LIBRETA N° 00099021001 "TGN RECURSOS ORDINARIOS-DOLARES AMERICANOS (5970)</t>
  </si>
  <si>
    <t>PAGO A BID PRÉSTAMO 3725/BL-BO VCTO. 15-04-2019 POR CUENTA DE TGN SEGÚN NOTA MEFP/VTCP/DGCP/UODP-418/2019, NTI. 012124 VALOR 15-04-2019 INTERESES USD 32.804,88 COMISIONES USD 127.292,97 LIBRETA N° 00099021001 "TGN RECURSOS ORDINARIOS-DOLARES AMERICANOS (5970)</t>
  </si>
  <si>
    <t>AJUSTE COMPLEMENTARIO POR REVALORIZACION SALDOS DE ACTIVOS DE RESERVA Y OBLIGACIONES MONEDA EXTRANJERA (DOLARES) Saldo MO = -447735999.17 ;Bs/Mo: 6.86000000000 ;Saldo Bs: -3071468954.30</t>
  </si>
  <si>
    <t>AJUSTE COMPLEMENTARIO POR REVALORIZACION SALDOS DE ACTIVOS DE RESERVA Y OBLIGACIONES MONEDA EXTRANJERA (DOLARES) Saldo MO = -468314391.22 ;Bs/Mo: 6.86000000000 ;Saldo Bs: -3212636723.78</t>
  </si>
  <si>
    <t>TRANSFERENCIA RECIBIDA DEL EXTERIOR SEGÚN MENSAJES SWIFT Nos. 04997-04993 (REM.EXT.) DE FECHA 18-04-2019 POR DESEMBOLSO DE BID PRÉSTAMO 2908/BL-BO REQ 00003 BO OPS0201917095A LIBRETA N° 00099037016 PAR BID 2908 PROG.MULT.REORD.URBANO DE LA CEJA F1-GAMEA</t>
  </si>
  <si>
    <t>A:00099021001 Transferencia de recursos a solicitud del Órgano Judicial, (operación bimonetaria), SG Nota CITE: UNID./NAL./FINANZAS/DAF-OJ N°263/2019, por depósitos judiciales a favor de diferentes beneficiarios por restitución del Certificados Depósitos Judiciales N° 27209, 478769 y 21996. H.R. 6-11322-R.</t>
  </si>
  <si>
    <t>PAGO A BID PRÉSTAMO 2908/BL-BO VCTO. 18-04-2019 POR CUENTA DE TGN SEGÚN NOTA MEFP/VTCP/DGCP/UODP-437/2019 , NTI. 012234 VALOR 18-04-2019 INTERESES USD 854.842,96 LIBRETA N° 00099021001 "TGN RECURSOS ORDINARIOS-DOLARES AMERICANOS (5970)</t>
  </si>
  <si>
    <t>PAGO A BID PRÉSTAMO 2908/BL-BO VCTO. 18-04-2019 POR CUENTA DE TGN SEGÚN NOTA MEFP/VTCP/DGCP/UODP-437/2019 , NTI. 012218 VALOR 18-04-2019 INTERESES USD 13.603,59 LIBRETA N° 00099021001 "TGN RECURSOS ORDINARIOS-DOLARES AMERICANOS (5970)</t>
  </si>
  <si>
    <t>||COMISION TRANSFERENCIA FDOS.AL EXTERIOR 0,10% S/USD102.440.-,REEMB.GSTS.COMUNICACION BS220.-Y EMISION COMP.CONTABLE BS50.-REF.:PAGO 1 LC I-2019-07 P/C EMPRESA PUBLICA PRODUCTIVA CEMENTOS DE BOLIVIA-ECEBOL-SEDEM A/F URANEL S. A.,EN COMPL.A COMP.952011,18/04/19. LIB.00132039201 SEDEM-ECEBOL-FINPRO EN DOLARES-ORURO REF.:COMIS.PAGO 1 LC I-2019-07</t>
  </si>
  <si>
    <t>AJUSTE COMPLEMENTARIO POR REVALORIZACION SALDOS DE ACTIVOS DE RESERVA Y OBLIGACIONES MONEDA EXTRANJERA (DOLARES) Saldo MO = -469031652.14 ;Bs/Mo: 6.86000000000 ;Saldo Bs: -3217557133.69</t>
  </si>
  <si>
    <t>TRANSFERENCIA RECIBIDA DEL EXTERIOR SEGÚN MENSAJES SWIFT Nos. 5158-5157 (REM.EXT.) DE FECHA 23-04-2019 POR DESEMBOLSO DE FONPLATA PRÉSTAMO BOL 30/2017 INFRAESTRUCTURA URBANA, DESEMB. N° 17 LIBRETA N° 00287104320 FPS-USD-BOL 30 - PIU - 180</t>
  </si>
  <si>
    <t>||PAGO AL BID PRESTAMO 4612/BL-BO (OC) VCTO. 15/04/2019 POR CUENTA DEL TGN, COD. LIQ. 012238 DE FECHA 22/04/2019, VALOR 23/04/2019, COMISIONES 176.113,01 LIB.00099021001-TGN-RECURSOS ORDINARIOS DOLARES AMERICANOS (5970)</t>
  </si>
  <si>
    <t>PAGO A CAF PRÉSTAMO CFA009609 VCTO. 24-04-2019 POR CUENTA DE TGN , NTI. 012036 VALOR 24-04-2019 INTERESES USD 27.205,17 COMISIONES USD 30.606,19 CTA. 5970 CUENTA UNICA DEL TESORO DOLARES AMERICANOS LIB. 00099021001</t>
  </si>
  <si>
    <t>TRANSFERENCIA RECIBIDA DEL EXTERIOR SEGÚN MENSAJES SWIFT Nos. 05177 - 05170 (REM.EXT.) DE FECHA 24-04-2019 POR DESEMBOLSO DE BID PRÉSTAMO 3699/BL-BO REF.: REQ 00012 BO OPS0201916418A LIBRETA N° 00287104317 FPS-US-BID 3699/BL-BO PROG.NAL. DE RIEGO-PRONAREC III</t>
  </si>
  <si>
    <t>AJUSTE COMPLEMENTARIO POR REVALORIZACION SALDOS DE ACTIVOS DE RESERVA Y OBLIGACIONES MONEDA EXTRANJERA (DOLARES) Saldo MO = -466449985.42 ;Bs/Mo: 6.86000000000 ;Saldo Bs: -3199846899.97</t>
  </si>
  <si>
    <t>TRANSFERENCIA RECIBIDA DEL EXTERIOR SEGÚN MENSAJES SWIFT Nos. 05231-05225 (REM.EXT.) DE FECHA 25-04-2019 POR DESEMBOLSO DE BID PRÉSTAMO 4612/BL-BO REQ 00001 BO OPS0201918038A LIBRETA N° 00382014303 AISEM-USD.PROG. MEJOR. ACC. SERV. SALUD MAT.BOL.-BID 4612-BO</t>
  </si>
  <si>
    <t>TRANSFERENCIA RECIBIDA DEL EXTERIOR SEGÚN MENSAJES SWIFT Nos. 05231-05225 (REM.EXT.) DE FECHA 25-04-2019 POR DESEMBOLSO DE BID PRÉSTAMO 4612/BL-BO REQ 00001 BO OPS0201918038A LIBRETA N° 00382014303 AISEM-USD.PROG. MEJOR. ACC. SERV. SALUD MAT.BOL.-BID 4612-BO REF.: UTILES DE ESCRITORIO</t>
  </si>
  <si>
    <t>AJUSTE COMPLEMENTARIO POR REVALORIZACION SALDOS DE ACTIVOS DE RESERVA Y OBLIGACIONES MONEDA EXTRANJERA (DOLARES) Saldo MO = -523559224.79 ;Bs/Mo: 6.86000000000 ;Saldo Bs: -3591616282.05</t>
  </si>
  <si>
    <t>TRANSFERENCIA RECIBIDA DEL EXTERIOR SEGÚN MENSAJES SWIFT Nos. 05380-05373 (REM.EXT.) DE FECHA 29-04-2019 POR DESEMBOLSO DE BIRF PRÉSTAMO BIRF 8868-BO AISEM-01 LIBRETA N° 00382014302 AISEM-USD PROYECTO DE REDES DE SERVICIOS DE SALUD BIRF Nº 8868-BO</t>
  </si>
  <si>
    <t>TRANSFERENCIA RECIBIDA DEL EXTERIOR SEGÚN MENSAJES SWIFT Nos. 05381-05374 (REM.EXT.) DE FECHA 29-04-2019 POR DESEMBOLSO DE IDA PRÉSTAMO TF-16083 7 FPS LIBRETA N° 00287104318 FPS-U$-PPCR AIF TF016083</t>
  </si>
  <si>
    <t>TRANSFERENCIA RECIBIDA DEL EXTERIOR SEGÚN MENSAJES SWIFT Nos. 05380-05373 (REM.EXT.) DE FECHA 29-04-2019 POR DESEMBOLSO DE BIRF PRÉSTAMO BIRF 8868-BO AISEM-01 LIBRETA N° 00382014302 AISEM-USD PROYECTO DE REDES DE SERVICIOS DE SALUD BIRF Nº 8868-BO REF.: UTILES DE ESCRITORIO</t>
  </si>
  <si>
    <t>AJUSTE COMPLEMENTARIO POR REVALORIZACION SALDOS DE ACTIVOS DE RESERVA Y OBLIGACIONES MONEDA EXTRANJERA (DOLARES) Saldo MO = -501108967.46 ;Bs/Mo: 6.86000000000 ;Saldo Bs: -3437607516.79</t>
  </si>
  <si>
    <t>TRANSFERENCIA RECIBIDA DEL EXTERIOR SEGÚN MENSAJES SWIFT Nos. 5438-5435 (REM.EXT.) DE FECHA 30-04-2019 POR DESEMBOLSO DE CAF PRÉSTAMO CFA008417 PROY. HIDROELECTRICO SAN JOSÉ LIBRETA N° 00514017004 ENDE-USD PROY. CONST. CENTRAL HIDROELECT. SAN JOSE - CAF REF.: UTILES DE ESCRITORIO</t>
  </si>
  <si>
    <t>COBRO COSTOS DE PAPELERIA SEGUN TRANSFERENCIA DEL EXTERIOR POR ORDEN DE CARLOS AUGUSTO LOPEZ REF:SOBREVUELO REALIZADO EN MARZO 2019 LIB. 00512012001 AASANA CENTRAL-OFICINA NACIONAL</t>
  </si>
  <si>
    <t>De: 00099018038 A:00253018008 A requerimiento del Ministerio de Planificación del Desarrollo con nota CITE: MPD/VIPFE/DGGFE/UAP-NE 0663/2019, en la cual solicita el Desembolso UAP/009/2019 Proyecto “AMPLIACION ALCANTARILLADO SANITARIO DEL D</t>
  </si>
  <si>
    <t>00283024101</t>
  </si>
  <si>
    <t>De: 00283024101 A:00099021001 DEVOLUCIÓN DE RECURSOS AL TGN, A SOLICITUD DE LA ADUANA NACIONAL SG NOTA CITE: AN-GRLGR-UADLR-C-211-2019, POR ERROR DE APROPIACIÓN DE LIBRETA. H.R. 6-9925-R.</t>
  </si>
  <si>
    <t>00225028001</t>
  </si>
  <si>
    <t>De: 00225028001 A:00099021001 TRANSFERENCIA DE RECURSOS A SOLICITUD DE SENASBA DEPENDIENTE DEL MINISTERIO DE MEDIO AMBIENTE Y AGUA SG NOTA CITE: SENASBA/DAF/062/CAR/19, SALDOS DEL PROGRAMA DE AGUA POTABLE Y SANEAMIENTO PARA PEQUEÑAS LOCALID</t>
  </si>
  <si>
    <t>De: 00099014102 A:00293044201 A requerimiento de Casa de Moneda con nota CITE: CNM-UAF-04/2019 y en virtud a la nota interna MEFP/VPCF/DGCF/UCCF N° 358/2019, en la cual solicita la devolución de recuperaciones de reclamos de acreedores a fa</t>
  </si>
  <si>
    <t>De: 00099014102 A:00573012001 A requerimiento de la Empresa Siderúrgica del MUTUN con nota CITE: ESM/FAF/RRHH/N° 025/2019 y en virtud a la nota interna CITE: MEFP/VPCF/DGCF/UCCF N° 359/2019 de la Dirección General de Contabilidad Fiscal, en</t>
  </si>
  <si>
    <t>De: 00099014102 A:00599022001 A requerimiento de la Empresa Boliviana de Alimentos (EBA), con notas CITE: EBA/GAF/JA/RRHH/2019-0043 y 0054, y en virtud a las notas interna MEFP/VPCF/DGCF/UCCF N° 342/2019 de la Dirección General de Contabili</t>
  </si>
  <si>
    <t>De: 00099014102 A:00222012001 A requerimiento del Instituto Nacional de Innovación Agropecuaria y Forestal (INIAF), con nota CITE: MDRyT/INIAF/N°038/2019, y en virtud a las notas interna MEFP/VPCF/DGCF/UCCF N° 343/2019 de la Dirección Gener</t>
  </si>
  <si>
    <t>De: 00099014102 A:00580012001 A requerimiento de Depósitos Aduaneros Bolivianos, con nota CITE:DAB/GG N° 229/2019, y en virtud a las notas interna MEFP/VPCF/DGCF/UCCF N° 354/2019 de la Dirección General de Contabilidad Fiscal y CITE: MEFP/V</t>
  </si>
  <si>
    <t>De: 00512012001 A:00099021001 Transferencia que realizamos a solicitud de la Dirección General de Administración y Finanzas Territoriales mediante nota CITE: MEFP/VTCP/DGAFT/USCFT/nO. 0709/19, por concepto de recuperaciones por la deuda eme</t>
  </si>
  <si>
    <t>De: 00099021002 A:00373024101 A requerimiento del Fondo de Desarrollo Indígena (FDI), con nota CITE: FDI/DAF/EXT/N° 0016/2019, en la cual solicita la transferencia de recursos de acuerdo a las notas interna MEFP/VPCF/DGCF/UCCF N° 291 y 362/</t>
  </si>
  <si>
    <t>00253018008</t>
  </si>
  <si>
    <t>00293044201</t>
  </si>
  <si>
    <t>00573012001</t>
  </si>
  <si>
    <t>00222012001</t>
  </si>
  <si>
    <t>00580012001</t>
  </si>
  <si>
    <t>00373024101</t>
  </si>
  <si>
    <t>00010011102</t>
  </si>
  <si>
    <t>De: 00010011102 A:00099021001 Transferencia que realizamos a solicitud del Ministerio de Relaciones Exteriores mediante notas CITE: VGIC-DGAC-UGEC-Cs-291/2018, GM-DGAA-UFI-T-Cs- Nos. 17 y 27/2019, por concepto de recaudación consular Beijin</t>
  </si>
  <si>
    <t>00047364102</t>
  </si>
  <si>
    <t>De: 00047364102 A:00099021001 Transferencia a solicitud del MDRYT, mediante nota MDRYT/DGAA/CONTA/TES/0086-2019, en atención a nota CITE: FONADIN-DG-UAF-PKV-NOTEXT-055/19, del FONADIN, correspondiente a la diferencia porcentual en la ejecuc</t>
  </si>
  <si>
    <t>De: 00099021001 A:00047364102 Transferencia a solicitud del MDRYT, mediante nota MDRYT/DGAA/CONTA/TES/0087-2019, en atención a nota CITE: FONADIN-DG-UAF-PKV-NOTEXT-056/19, del FONADIN, correspondiente a la diferencia porcentual en la ejecuc</t>
  </si>
  <si>
    <t>00046021109</t>
  </si>
  <si>
    <t>De: 00046021109 A:00099018022 De: 00046021109 A: 00099018022 Débito Automático s/g inf. CITE: MEFP/VTCP/DGPOT/UPCFTGN/N°2313-843/2018-2019 nota CITE: MPD/DGAJ/UAJ-NE 0230-0037/2018-2019, inf. Técnico MPD/VIPFE/DGGFE/UAP-000194/2018 e Inf.</t>
  </si>
  <si>
    <t>00081094201</t>
  </si>
  <si>
    <t>De: 00081094201 A:00099021001 A requerimiento del Ministerio de Obras Públicas, Servicios y Vivienda. con nota CITE: CAR/MOPSV/VMVU/PMGM N° 0273/2019 y en virtud a la nota interna MEFP/VTCP/DGCP/UODP-441/2019, en la cual solicita dar cumpl</t>
  </si>
  <si>
    <t>00099018022</t>
  </si>
  <si>
    <t>Ministerio De Relaciones Exteriores</t>
  </si>
  <si>
    <t>10000028500622</t>
  </si>
  <si>
    <t>10000029705700</t>
  </si>
  <si>
    <t>YPFB- DISTRITO DE REDES DE GAS ORURO</t>
  </si>
  <si>
    <t>SINEC-RECURSOS PROPIOS</t>
  </si>
  <si>
    <t>EMPRESA PUBLICA EDITORIAL DEL ESTADO PLURINACIONAL DE BOLIVIA - PRESTAMO FINPRO</t>
  </si>
  <si>
    <t>ADSIB - PLATAFORMA DE PAGO DE TRAMITES DEL ESTADO - PPTE</t>
  </si>
  <si>
    <t>EBID - MATRICULAS</t>
  </si>
  <si>
    <t>MMAYA - SERNAP - PN ANMI KAA IYA</t>
  </si>
  <si>
    <t>MINISTERIO DE EDUCACIÓN -ESFM ÁNGEL MENDOZA JUSTINIANO - CUENTA RECAUDADORA</t>
  </si>
  <si>
    <t>MIN. EDU. - ESFM ENRIQUE FINOT - RECAUDADORA</t>
  </si>
  <si>
    <t>Bolivia TV</t>
  </si>
  <si>
    <t>O17368320002</t>
  </si>
  <si>
    <t>O17368310002</t>
  </si>
  <si>
    <t>O17368220002</t>
  </si>
  <si>
    <t>O17368160002</t>
  </si>
  <si>
    <t>O17367770002</t>
  </si>
  <si>
    <t>O17368810002</t>
  </si>
  <si>
    <t>O17369010002</t>
  </si>
  <si>
    <t>O17369120002</t>
  </si>
  <si>
    <t>O17369200002</t>
  </si>
  <si>
    <t>B17367140002</t>
  </si>
  <si>
    <t>B17367400002</t>
  </si>
  <si>
    <t>B17367410002</t>
  </si>
  <si>
    <t>B17367420002</t>
  </si>
  <si>
    <t>B17367840002</t>
  </si>
  <si>
    <t>O17367270002</t>
  </si>
  <si>
    <t>O17367040002</t>
  </si>
  <si>
    <t>O17366950002</t>
  </si>
  <si>
    <t>O17366850002</t>
  </si>
  <si>
    <t>O17366840002</t>
  </si>
  <si>
    <t>B17367860002</t>
  </si>
  <si>
    <t>B17367850002</t>
  </si>
  <si>
    <t>G10278430003</t>
  </si>
  <si>
    <t>G10278460003</t>
  </si>
  <si>
    <t>F0001175</t>
  </si>
  <si>
    <t>F0001176</t>
  </si>
  <si>
    <t>Q11132710002</t>
  </si>
  <si>
    <t>S09531260001</t>
  </si>
  <si>
    <t>S09531540003</t>
  </si>
  <si>
    <t>S09531550003</t>
  </si>
  <si>
    <t>S09531560003</t>
  </si>
  <si>
    <t>S09531570003</t>
  </si>
  <si>
    <t>S09531580003</t>
  </si>
  <si>
    <t>S09531590003</t>
  </si>
  <si>
    <t>S09531620003</t>
  </si>
  <si>
    <t>S09531640001</t>
  </si>
  <si>
    <t>O17374130002</t>
  </si>
  <si>
    <t>O17374140002</t>
  </si>
  <si>
    <t>O17374280002</t>
  </si>
  <si>
    <t>O17373820002</t>
  </si>
  <si>
    <t>O17373170002</t>
  </si>
  <si>
    <t>O17372860002</t>
  </si>
  <si>
    <t>O17375980002</t>
  </si>
  <si>
    <t>O17375930002</t>
  </si>
  <si>
    <t>O17375400002</t>
  </si>
  <si>
    <t>O17375350002</t>
  </si>
  <si>
    <t>O17375230002</t>
  </si>
  <si>
    <t>O17375090002</t>
  </si>
  <si>
    <t>B17373440002</t>
  </si>
  <si>
    <t>B17373420002</t>
  </si>
  <si>
    <t>B17373410002</t>
  </si>
  <si>
    <t>B17373390002</t>
  </si>
  <si>
    <t>B17373380002</t>
  </si>
  <si>
    <t>B17373350002</t>
  </si>
  <si>
    <t>B17373040002</t>
  </si>
  <si>
    <t>B17372750002</t>
  </si>
  <si>
    <t>B17372630002</t>
  </si>
  <si>
    <t>B17372450002</t>
  </si>
  <si>
    <t>B17372400002</t>
  </si>
  <si>
    <t>B17372390002</t>
  </si>
  <si>
    <t>B17372350002</t>
  </si>
  <si>
    <t>B17372140002</t>
  </si>
  <si>
    <t>B17372120002</t>
  </si>
  <si>
    <t>O17372760002</t>
  </si>
  <si>
    <t>O17372600002</t>
  </si>
  <si>
    <t>O17372040002</t>
  </si>
  <si>
    <t>O17371920002</t>
  </si>
  <si>
    <t>B17373450002</t>
  </si>
  <si>
    <t>B17373460002</t>
  </si>
  <si>
    <t>O17371320002</t>
  </si>
  <si>
    <t>O17371360002</t>
  </si>
  <si>
    <t>O17371380002</t>
  </si>
  <si>
    <t>O17371430002</t>
  </si>
  <si>
    <t>O17371600002</t>
  </si>
  <si>
    <t>G10289600003</t>
  </si>
  <si>
    <t>F0001190</t>
  </si>
  <si>
    <t>Q11141400002</t>
  </si>
  <si>
    <t>G10292900002</t>
  </si>
  <si>
    <t>G10293000002</t>
  </si>
  <si>
    <t>G10292780004</t>
  </si>
  <si>
    <t>G10292910001</t>
  </si>
  <si>
    <t>G10293010001</t>
  </si>
  <si>
    <t>S09532470003</t>
  </si>
  <si>
    <t>G10299030001</t>
  </si>
  <si>
    <t>G10299120004</t>
  </si>
  <si>
    <t>S09532710003</t>
  </si>
  <si>
    <t>S09532720003</t>
  </si>
  <si>
    <t>S09532750001</t>
  </si>
  <si>
    <t>O17379100002</t>
  </si>
  <si>
    <t>O17379130002</t>
  </si>
  <si>
    <t>O17379200002</t>
  </si>
  <si>
    <t>O17379310002</t>
  </si>
  <si>
    <t>O17379320002</t>
  </si>
  <si>
    <t>O17379680002</t>
  </si>
  <si>
    <t>O17379750002</t>
  </si>
  <si>
    <t>O17378940002</t>
  </si>
  <si>
    <t>O17378760002</t>
  </si>
  <si>
    <t>O17378570002</t>
  </si>
  <si>
    <t>O17378440002</t>
  </si>
  <si>
    <t>O17378380002</t>
  </si>
  <si>
    <t>O17378330002</t>
  </si>
  <si>
    <t>O17378300002</t>
  </si>
  <si>
    <t>O17378210002</t>
  </si>
  <si>
    <t>O17381120002</t>
  </si>
  <si>
    <t>O17381110002</t>
  </si>
  <si>
    <t>O17381100002</t>
  </si>
  <si>
    <t>O17381090002</t>
  </si>
  <si>
    <t>O17381070002</t>
  </si>
  <si>
    <t>O17381040002</t>
  </si>
  <si>
    <t>O17381030002</t>
  </si>
  <si>
    <t>O17381000002</t>
  </si>
  <si>
    <t>O17380910002</t>
  </si>
  <si>
    <t>O17380710002</t>
  </si>
  <si>
    <t>O17380360002</t>
  </si>
  <si>
    <t>O17380230002</t>
  </si>
  <si>
    <t>O17380220002</t>
  </si>
  <si>
    <t>O17380200002</t>
  </si>
  <si>
    <t>B17378560002</t>
  </si>
  <si>
    <t>B17378520002</t>
  </si>
  <si>
    <t>B17377950002</t>
  </si>
  <si>
    <t>B17377430002</t>
  </si>
  <si>
    <t>B17377400002</t>
  </si>
  <si>
    <t>B17377380002</t>
  </si>
  <si>
    <t>B17377370002</t>
  </si>
  <si>
    <t>B17377350002</t>
  </si>
  <si>
    <t>B17377310002</t>
  </si>
  <si>
    <t>O17378080002</t>
  </si>
  <si>
    <t>O17377850002</t>
  </si>
  <si>
    <t>O17377830002</t>
  </si>
  <si>
    <t>O17377800002</t>
  </si>
  <si>
    <t>O17377710002</t>
  </si>
  <si>
    <t>O17377690002</t>
  </si>
  <si>
    <t>O17377680002</t>
  </si>
  <si>
    <t>B17379300002</t>
  </si>
  <si>
    <t>B17379290002</t>
  </si>
  <si>
    <t>B17378850002</t>
  </si>
  <si>
    <t>B17378870002</t>
  </si>
  <si>
    <t>B17378890002</t>
  </si>
  <si>
    <t>B17378900002</t>
  </si>
  <si>
    <t>F0001201</t>
  </si>
  <si>
    <t>F0001202</t>
  </si>
  <si>
    <t>G10306780003</t>
  </si>
  <si>
    <t>S09533220003</t>
  </si>
  <si>
    <t>Q11148860002</t>
  </si>
  <si>
    <t>G10312900001</t>
  </si>
  <si>
    <t>O17385310002</t>
  </si>
  <si>
    <t>O17385510002</t>
  </si>
  <si>
    <t>O17385600002</t>
  </si>
  <si>
    <t>O17385240002</t>
  </si>
  <si>
    <t>O17384970002</t>
  </si>
  <si>
    <t>O17384890002</t>
  </si>
  <si>
    <t>O17384750002</t>
  </si>
  <si>
    <t>O17384720002</t>
  </si>
  <si>
    <t>O17386580002</t>
  </si>
  <si>
    <t>O17386550002</t>
  </si>
  <si>
    <t>O17386540002</t>
  </si>
  <si>
    <t>O17386520002</t>
  </si>
  <si>
    <t>O17386500002</t>
  </si>
  <si>
    <t>O17386480002</t>
  </si>
  <si>
    <t>O17386010002</t>
  </si>
  <si>
    <t>O17385980002</t>
  </si>
  <si>
    <t>O17385970002</t>
  </si>
  <si>
    <t>O17385860002</t>
  </si>
  <si>
    <t>O17385790002</t>
  </si>
  <si>
    <t>O17385750002</t>
  </si>
  <si>
    <t>B17384000002</t>
  </si>
  <si>
    <t>B17383970002</t>
  </si>
  <si>
    <t>B17383960002</t>
  </si>
  <si>
    <t>B17383920002</t>
  </si>
  <si>
    <t>B17383890002</t>
  </si>
  <si>
    <t>B17383860002</t>
  </si>
  <si>
    <t>B17383840002</t>
  </si>
  <si>
    <t>B17383830002</t>
  </si>
  <si>
    <t>B17383800002</t>
  </si>
  <si>
    <t>B17383790002</t>
  </si>
  <si>
    <t>B17383650002</t>
  </si>
  <si>
    <t>B17383580002</t>
  </si>
  <si>
    <t>B17383380002</t>
  </si>
  <si>
    <t>O17384450002</t>
  </si>
  <si>
    <t>O17383950002</t>
  </si>
  <si>
    <t>B17384090002</t>
  </si>
  <si>
    <t>O17383270002</t>
  </si>
  <si>
    <t>O17383750002</t>
  </si>
  <si>
    <t>F0001228</t>
  </si>
  <si>
    <t>Q11150610002</t>
  </si>
  <si>
    <t>Q11150810002</t>
  </si>
  <si>
    <t>S09533590001</t>
  </si>
  <si>
    <t>S09533580001</t>
  </si>
  <si>
    <t>Q11152800002</t>
  </si>
  <si>
    <t>G10322510002</t>
  </si>
  <si>
    <t>Q11154200002</t>
  </si>
  <si>
    <t>S09534180003</t>
  </si>
  <si>
    <t>G10325190001</t>
  </si>
  <si>
    <t>G10322430001</t>
  </si>
  <si>
    <t>G10322450001</t>
  </si>
  <si>
    <t>G10322520001</t>
  </si>
  <si>
    <t>G10325170001</t>
  </si>
  <si>
    <t>G10326760001</t>
  </si>
  <si>
    <t>O17389710002</t>
  </si>
  <si>
    <t>O17389740002</t>
  </si>
  <si>
    <t>O17389830002</t>
  </si>
  <si>
    <t>O17389870002</t>
  </si>
  <si>
    <t>O17389900002</t>
  </si>
  <si>
    <t>O17389690002</t>
  </si>
  <si>
    <t>O17389640002</t>
  </si>
  <si>
    <t>O17389450002</t>
  </si>
  <si>
    <t>O17389440002</t>
  </si>
  <si>
    <t>O17389320002</t>
  </si>
  <si>
    <t>O17389270002</t>
  </si>
  <si>
    <t>O17389180002</t>
  </si>
  <si>
    <t>O17391310002</t>
  </si>
  <si>
    <t>O17391280002</t>
  </si>
  <si>
    <t>O17391260002</t>
  </si>
  <si>
    <t>O17391250002</t>
  </si>
  <si>
    <t>O17391050002</t>
  </si>
  <si>
    <t>O17390890002</t>
  </si>
  <si>
    <t>O17390160002</t>
  </si>
  <si>
    <t>O17390130002</t>
  </si>
  <si>
    <t>O17390080002</t>
  </si>
  <si>
    <t>O17390060002</t>
  </si>
  <si>
    <t>O17389960002</t>
  </si>
  <si>
    <t>O17387810002</t>
  </si>
  <si>
    <t>B17388950002</t>
  </si>
  <si>
    <t>B17388920002</t>
  </si>
  <si>
    <t>B17388890002</t>
  </si>
  <si>
    <t>B17388880002</t>
  </si>
  <si>
    <t>B17388810002</t>
  </si>
  <si>
    <t>B17388750002</t>
  </si>
  <si>
    <t>B17388160002</t>
  </si>
  <si>
    <t>B17388140002</t>
  </si>
  <si>
    <t>O17389110002</t>
  </si>
  <si>
    <t>O17388030002</t>
  </si>
  <si>
    <t>O17388120002</t>
  </si>
  <si>
    <t>O17388150002</t>
  </si>
  <si>
    <t>F0001242</t>
  </si>
  <si>
    <t>F0001247</t>
  </si>
  <si>
    <t>S09534640003</t>
  </si>
  <si>
    <t>F0001250</t>
  </si>
  <si>
    <t>F0001251</t>
  </si>
  <si>
    <t>G10336720002</t>
  </si>
  <si>
    <t>Q11159710002</t>
  </si>
  <si>
    <t>Q11161120002</t>
  </si>
  <si>
    <t>S09534680001</t>
  </si>
  <si>
    <t>O17394870002</t>
  </si>
  <si>
    <t>O17394880002</t>
  </si>
  <si>
    <t>O17394890002</t>
  </si>
  <si>
    <t>O17394900002</t>
  </si>
  <si>
    <t>O17394920002</t>
  </si>
  <si>
    <t>O17394930002</t>
  </si>
  <si>
    <t>O17394940002</t>
  </si>
  <si>
    <t>O17394950002</t>
  </si>
  <si>
    <t>O17394960002</t>
  </si>
  <si>
    <t>O17394980002</t>
  </si>
  <si>
    <t>O17394990002</t>
  </si>
  <si>
    <t>O17394860002</t>
  </si>
  <si>
    <t>O17394850002</t>
  </si>
  <si>
    <t>O17394840002</t>
  </si>
  <si>
    <t>O17394830002</t>
  </si>
  <si>
    <t>O17394820002</t>
  </si>
  <si>
    <t>O17394800002</t>
  </si>
  <si>
    <t>O17394790002</t>
  </si>
  <si>
    <t>O17394780002</t>
  </si>
  <si>
    <t>O17394760002</t>
  </si>
  <si>
    <t>O17394750002</t>
  </si>
  <si>
    <t>O17394740002</t>
  </si>
  <si>
    <t>O17394720002</t>
  </si>
  <si>
    <t>O17396330002</t>
  </si>
  <si>
    <t>O17396300002</t>
  </si>
  <si>
    <t>O17396080002</t>
  </si>
  <si>
    <t>O17395680002</t>
  </si>
  <si>
    <t>O17395440002</t>
  </si>
  <si>
    <t>O17395360002</t>
  </si>
  <si>
    <t>O17395110002</t>
  </si>
  <si>
    <t>O17395100002</t>
  </si>
  <si>
    <t>O17395040002</t>
  </si>
  <si>
    <t>O17395030002</t>
  </si>
  <si>
    <t>O17395010002</t>
  </si>
  <si>
    <t>O17395000002</t>
  </si>
  <si>
    <t>B17394180002</t>
  </si>
  <si>
    <t>B17394040002</t>
  </si>
  <si>
    <t>B17393800002</t>
  </si>
  <si>
    <t>B17393750002</t>
  </si>
  <si>
    <t>B17393660002</t>
  </si>
  <si>
    <t>B17393550002</t>
  </si>
  <si>
    <t>B17393480002</t>
  </si>
  <si>
    <t>B17393430002</t>
  </si>
  <si>
    <t>B17392920002</t>
  </si>
  <si>
    <t>B17392910002</t>
  </si>
  <si>
    <t>O17394710002</t>
  </si>
  <si>
    <t>O17394700002</t>
  </si>
  <si>
    <t>O17394270002</t>
  </si>
  <si>
    <t>O17394220002</t>
  </si>
  <si>
    <t>O17394140002</t>
  </si>
  <si>
    <t>B17394250002</t>
  </si>
  <si>
    <t>O17393000002</t>
  </si>
  <si>
    <t>O17393260002</t>
  </si>
  <si>
    <t>O17393270002</t>
  </si>
  <si>
    <t>O17393290002</t>
  </si>
  <si>
    <t>O17393650002</t>
  </si>
  <si>
    <t>O17393740002</t>
  </si>
  <si>
    <t>O17394070002</t>
  </si>
  <si>
    <t>S09535380004</t>
  </si>
  <si>
    <t>F0001265</t>
  </si>
  <si>
    <t>Q11165320002</t>
  </si>
  <si>
    <t>S09535660002</t>
  </si>
  <si>
    <t>S09535730002</t>
  </si>
  <si>
    <t>S09535190001</t>
  </si>
  <si>
    <t>S09535640003</t>
  </si>
  <si>
    <t>S09536030003</t>
  </si>
  <si>
    <t>S09536070003</t>
  </si>
  <si>
    <t>S09536120001</t>
  </si>
  <si>
    <t>S09536880003</t>
  </si>
  <si>
    <t>S09536890003</t>
  </si>
  <si>
    <t>S09536910001</t>
  </si>
  <si>
    <t>G10348510001</t>
  </si>
  <si>
    <t>G10348530001</t>
  </si>
  <si>
    <t>G10349920001</t>
  </si>
  <si>
    <t>G10350020001</t>
  </si>
  <si>
    <t>S09535450001</t>
  </si>
  <si>
    <t>S09535780004</t>
  </si>
  <si>
    <t>S09535790004</t>
  </si>
  <si>
    <t>S09535800004</t>
  </si>
  <si>
    <t>S09535810004</t>
  </si>
  <si>
    <t>S09536970001</t>
  </si>
  <si>
    <t>S09537020001</t>
  </si>
  <si>
    <t>O17400650002</t>
  </si>
  <si>
    <t>O17400500002</t>
  </si>
  <si>
    <t>O17400380002</t>
  </si>
  <si>
    <t>O17400280002</t>
  </si>
  <si>
    <t>O17400240002</t>
  </si>
  <si>
    <t>O17400070002</t>
  </si>
  <si>
    <t>O17400050002</t>
  </si>
  <si>
    <t>O17399850002</t>
  </si>
  <si>
    <t>O17401890002</t>
  </si>
  <si>
    <t>O17401360002</t>
  </si>
  <si>
    <t>O17401260002</t>
  </si>
  <si>
    <t>O17401250002</t>
  </si>
  <si>
    <t>O17400950002</t>
  </si>
  <si>
    <t>O17400940002</t>
  </si>
  <si>
    <t>O17400930002</t>
  </si>
  <si>
    <t>O17400890002</t>
  </si>
  <si>
    <t>B17399430002</t>
  </si>
  <si>
    <t>B17399410002</t>
  </si>
  <si>
    <t>B17399370002</t>
  </si>
  <si>
    <t>B17398850002</t>
  </si>
  <si>
    <t>B17398750002</t>
  </si>
  <si>
    <t>B17398650002</t>
  </si>
  <si>
    <t>B17398520002</t>
  </si>
  <si>
    <t>B17398420002</t>
  </si>
  <si>
    <t>B17398130002</t>
  </si>
  <si>
    <t>O17399670002</t>
  </si>
  <si>
    <t>O17399580002</t>
  </si>
  <si>
    <t>O17399190002</t>
  </si>
  <si>
    <t>O17399170002</t>
  </si>
  <si>
    <t>O17399150002</t>
  </si>
  <si>
    <t>O17398700002</t>
  </si>
  <si>
    <t>B17399920002</t>
  </si>
  <si>
    <t>B17399960002</t>
  </si>
  <si>
    <t>O17398220002</t>
  </si>
  <si>
    <t>O17398370002</t>
  </si>
  <si>
    <t>O17398390002</t>
  </si>
  <si>
    <t>J03613940002</t>
  </si>
  <si>
    <t>S09537250002</t>
  </si>
  <si>
    <t>S09537250003</t>
  </si>
  <si>
    <t>S09537250004</t>
  </si>
  <si>
    <t>F0001281</t>
  </si>
  <si>
    <t>F0001282</t>
  </si>
  <si>
    <t>F0001284</t>
  </si>
  <si>
    <t>Q11170420002</t>
  </si>
  <si>
    <t>Q11170940002</t>
  </si>
  <si>
    <t>Q11171090002</t>
  </si>
  <si>
    <t>Q11171100002</t>
  </si>
  <si>
    <t>F0001291</t>
  </si>
  <si>
    <t>G10360770001</t>
  </si>
  <si>
    <t>G10360790001</t>
  </si>
  <si>
    <t>G10360810001</t>
  </si>
  <si>
    <t>G10360830001</t>
  </si>
  <si>
    <t>G10360850001</t>
  </si>
  <si>
    <t>S09538150003</t>
  </si>
  <si>
    <t>S09538270001</t>
  </si>
  <si>
    <t>S09538270004</t>
  </si>
  <si>
    <t>S09538330001</t>
  </si>
  <si>
    <t>S09538370003</t>
  </si>
  <si>
    <t>S09538400001</t>
  </si>
  <si>
    <t>S09538430003</t>
  </si>
  <si>
    <t>O17405980002</t>
  </si>
  <si>
    <t>O17405940002</t>
  </si>
  <si>
    <t>O17405670002</t>
  </si>
  <si>
    <t>O17405650002</t>
  </si>
  <si>
    <t>O17405450002</t>
  </si>
  <si>
    <t>O17404910002</t>
  </si>
  <si>
    <t>O17404390002</t>
  </si>
  <si>
    <t>O17406910002</t>
  </si>
  <si>
    <t>O17406620002</t>
  </si>
  <si>
    <t>O17406610002</t>
  </si>
  <si>
    <t>O17406460002</t>
  </si>
  <si>
    <t>O17406230002</t>
  </si>
  <si>
    <t>B17404860002</t>
  </si>
  <si>
    <t>B17404630002</t>
  </si>
  <si>
    <t>B17404570002</t>
  </si>
  <si>
    <t>B17404110002</t>
  </si>
  <si>
    <t>B17403970002</t>
  </si>
  <si>
    <t>O17404350002</t>
  </si>
  <si>
    <t>O17404320002</t>
  </si>
  <si>
    <t>O17403930002</t>
  </si>
  <si>
    <t>B17404880002</t>
  </si>
  <si>
    <t>F0001298</t>
  </si>
  <si>
    <t>F0001300</t>
  </si>
  <si>
    <t>Q11177540002</t>
  </si>
  <si>
    <t>G10375520001</t>
  </si>
  <si>
    <t>G10375540001</t>
  </si>
  <si>
    <t>G10375560001</t>
  </si>
  <si>
    <t>G10374080001</t>
  </si>
  <si>
    <t>G10374120001</t>
  </si>
  <si>
    <t>S09538830002</t>
  </si>
  <si>
    <t>S09539830003</t>
  </si>
  <si>
    <t>S09539860003</t>
  </si>
  <si>
    <t>S09539900003</t>
  </si>
  <si>
    <t>G10375580001</t>
  </si>
  <si>
    <t>G10375600001</t>
  </si>
  <si>
    <t>G10375690001</t>
  </si>
  <si>
    <t>S09541060003</t>
  </si>
  <si>
    <t>O17410270002</t>
  </si>
  <si>
    <t>O17410310002</t>
  </si>
  <si>
    <t>O17410220002</t>
  </si>
  <si>
    <t>O17409960002</t>
  </si>
  <si>
    <t>O17409950002</t>
  </si>
  <si>
    <t>O17409720002</t>
  </si>
  <si>
    <t>O17411720002</t>
  </si>
  <si>
    <t>O17411710002</t>
  </si>
  <si>
    <t>O17411690002</t>
  </si>
  <si>
    <t>O17411620002</t>
  </si>
  <si>
    <t>O17411590002</t>
  </si>
  <si>
    <t>O17411240002</t>
  </si>
  <si>
    <t>B17409240002</t>
  </si>
  <si>
    <t>B17409220002</t>
  </si>
  <si>
    <t>B17409210002</t>
  </si>
  <si>
    <t>B17409180002</t>
  </si>
  <si>
    <t>B17409160002</t>
  </si>
  <si>
    <t>B17409140002</t>
  </si>
  <si>
    <t>B17408820002</t>
  </si>
  <si>
    <t>B17408720002</t>
  </si>
  <si>
    <t>O17409170002</t>
  </si>
  <si>
    <t>O17408680002</t>
  </si>
  <si>
    <t>O17408670002</t>
  </si>
  <si>
    <t>O17408560002</t>
  </si>
  <si>
    <t>B17409550002</t>
  </si>
  <si>
    <t>O17408470002</t>
  </si>
  <si>
    <t>O17408480002</t>
  </si>
  <si>
    <t>O17408490002</t>
  </si>
  <si>
    <t>F0001312</t>
  </si>
  <si>
    <t>Q11180440002</t>
  </si>
  <si>
    <t>Q11180450002</t>
  </si>
  <si>
    <t>F0001323</t>
  </si>
  <si>
    <t>Q11181860002</t>
  </si>
  <si>
    <t>S09541440002</t>
  </si>
  <si>
    <t>G10387720002</t>
  </si>
  <si>
    <t>S09541490003</t>
  </si>
  <si>
    <t>S09541910003</t>
  </si>
  <si>
    <t>S09541940003</t>
  </si>
  <si>
    <t>S09541970001</t>
  </si>
  <si>
    <t>S09542000001</t>
  </si>
  <si>
    <t>O17414630002</t>
  </si>
  <si>
    <t>O17414580002</t>
  </si>
  <si>
    <t>O17414430002</t>
  </si>
  <si>
    <t>O17414320002</t>
  </si>
  <si>
    <t>O17414250002</t>
  </si>
  <si>
    <t>O17414110002</t>
  </si>
  <si>
    <t>O17414000002</t>
  </si>
  <si>
    <t>O17416020002</t>
  </si>
  <si>
    <t>O17416010002</t>
  </si>
  <si>
    <t>O17415630002</t>
  </si>
  <si>
    <t>O17415330002</t>
  </si>
  <si>
    <t>O17415140002</t>
  </si>
  <si>
    <t>O17414730002</t>
  </si>
  <si>
    <t>B17413830002</t>
  </si>
  <si>
    <t>B17413800002</t>
  </si>
  <si>
    <t>B17413770002</t>
  </si>
  <si>
    <t>B17413640002</t>
  </si>
  <si>
    <t>B17413440002</t>
  </si>
  <si>
    <t>O17413820002</t>
  </si>
  <si>
    <t>O17413700002</t>
  </si>
  <si>
    <t>O17413520002</t>
  </si>
  <si>
    <t>O17413450002</t>
  </si>
  <si>
    <t>B17414060002</t>
  </si>
  <si>
    <t>B17414080002</t>
  </si>
  <si>
    <t>B17414090002</t>
  </si>
  <si>
    <t>B17414520002</t>
  </si>
  <si>
    <t>O17413260002</t>
  </si>
  <si>
    <t>O17413270002</t>
  </si>
  <si>
    <t>O17413380002</t>
  </si>
  <si>
    <t>G10392570003</t>
  </si>
  <si>
    <t>G10394140004</t>
  </si>
  <si>
    <t>S09542680003</t>
  </si>
  <si>
    <t>S09542690003</t>
  </si>
  <si>
    <t>G10399990002</t>
  </si>
  <si>
    <t>J03619730002</t>
  </si>
  <si>
    <t>Q11189080002</t>
  </si>
  <si>
    <t>G10397530003</t>
  </si>
  <si>
    <t>G10397560003</t>
  </si>
  <si>
    <t>G10400030001</t>
  </si>
  <si>
    <t>J03619740001</t>
  </si>
  <si>
    <t>G10400050001</t>
  </si>
  <si>
    <t>G10400130003</t>
  </si>
  <si>
    <t>S09543010003</t>
  </si>
  <si>
    <t>S09543050001</t>
  </si>
  <si>
    <t>S09543050003</t>
  </si>
  <si>
    <t>O17418490002</t>
  </si>
  <si>
    <t>O17418220002</t>
  </si>
  <si>
    <t>O17418130002</t>
  </si>
  <si>
    <t>O17418030002</t>
  </si>
  <si>
    <t>O17418010002</t>
  </si>
  <si>
    <t>O17417970002</t>
  </si>
  <si>
    <t>O17419910002</t>
  </si>
  <si>
    <t>O17419660002</t>
  </si>
  <si>
    <t>O17419550002</t>
  </si>
  <si>
    <t>O17419540002</t>
  </si>
  <si>
    <t>O17419500002</t>
  </si>
  <si>
    <t>O17419030002</t>
  </si>
  <si>
    <t>O17418810002</t>
  </si>
  <si>
    <t>O17418800002</t>
  </si>
  <si>
    <t>O17418780002</t>
  </si>
  <si>
    <t>B17418110002</t>
  </si>
  <si>
    <t>B17417960002</t>
  </si>
  <si>
    <t>B17417240002</t>
  </si>
  <si>
    <t>O17417530002</t>
  </si>
  <si>
    <t>B17418410002</t>
  </si>
  <si>
    <t>B17418390002</t>
  </si>
  <si>
    <t>B17418160002</t>
  </si>
  <si>
    <t>B17418200002</t>
  </si>
  <si>
    <t>B17418240002</t>
  </si>
  <si>
    <t>B17418250002</t>
  </si>
  <si>
    <t>B17418380002</t>
  </si>
  <si>
    <t>F0001345</t>
  </si>
  <si>
    <t>F0001346</t>
  </si>
  <si>
    <t>G10405990001</t>
  </si>
  <si>
    <t>Q11193960002</t>
  </si>
  <si>
    <t>S09543500001</t>
  </si>
  <si>
    <t>O17423040002</t>
  </si>
  <si>
    <t>O17422960002</t>
  </si>
  <si>
    <t>O17422930002</t>
  </si>
  <si>
    <t>O17422900002</t>
  </si>
  <si>
    <t>O17422880002</t>
  </si>
  <si>
    <t>O17422850002</t>
  </si>
  <si>
    <t>O17422830002</t>
  </si>
  <si>
    <t>O17422800002</t>
  </si>
  <si>
    <t>O17422390002</t>
  </si>
  <si>
    <t>O17422370002</t>
  </si>
  <si>
    <t>O17422300002</t>
  </si>
  <si>
    <t>O17422040002</t>
  </si>
  <si>
    <t>O17424060002</t>
  </si>
  <si>
    <t>O17424010002</t>
  </si>
  <si>
    <t>O17424000002</t>
  </si>
  <si>
    <t>O17423910002</t>
  </si>
  <si>
    <t>O17423860002</t>
  </si>
  <si>
    <t>O17423490002</t>
  </si>
  <si>
    <t>O17423480002</t>
  </si>
  <si>
    <t>O17423470002</t>
  </si>
  <si>
    <t>O17423450002</t>
  </si>
  <si>
    <t>O17423260002</t>
  </si>
  <si>
    <t>B17422310002</t>
  </si>
  <si>
    <t>B17421680002</t>
  </si>
  <si>
    <t>B17421630002</t>
  </si>
  <si>
    <t>B17421350002</t>
  </si>
  <si>
    <t>B17421340002</t>
  </si>
  <si>
    <t>O17422000002</t>
  </si>
  <si>
    <t>O17421990002</t>
  </si>
  <si>
    <t>O17421830002</t>
  </si>
  <si>
    <t>O17421800002</t>
  </si>
  <si>
    <t>O17421640002</t>
  </si>
  <si>
    <t>O17421620002</t>
  </si>
  <si>
    <t>O17421280002</t>
  </si>
  <si>
    <t>O17421220002</t>
  </si>
  <si>
    <t>O17421080002</t>
  </si>
  <si>
    <t>O17421030002</t>
  </si>
  <si>
    <t>B17422620002</t>
  </si>
  <si>
    <t>B17422490002</t>
  </si>
  <si>
    <t>G10413310003</t>
  </si>
  <si>
    <t>G10416030001</t>
  </si>
  <si>
    <t>Q11196260002</t>
  </si>
  <si>
    <t>G10416080001</t>
  </si>
  <si>
    <t>F0001375</t>
  </si>
  <si>
    <t>G10423960002</t>
  </si>
  <si>
    <t>Q11199280002</t>
  </si>
  <si>
    <t>Q11199930002</t>
  </si>
  <si>
    <t>G10423970001</t>
  </si>
  <si>
    <t>S09544740003</t>
  </si>
  <si>
    <t>S09544750003</t>
  </si>
  <si>
    <t>O17427780002</t>
  </si>
  <si>
    <t>O17427730002</t>
  </si>
  <si>
    <t>O17427640002</t>
  </si>
  <si>
    <t>O17427620002</t>
  </si>
  <si>
    <t>O17427550002</t>
  </si>
  <si>
    <t>O17427520002</t>
  </si>
  <si>
    <t>O17428230002</t>
  </si>
  <si>
    <t>O17428300002</t>
  </si>
  <si>
    <t>O17428480002</t>
  </si>
  <si>
    <t>O17428880002</t>
  </si>
  <si>
    <t>O17429090002</t>
  </si>
  <si>
    <t>O17429250002</t>
  </si>
  <si>
    <t>O17429390002</t>
  </si>
  <si>
    <t>B17426750002</t>
  </si>
  <si>
    <t>B17426760002</t>
  </si>
  <si>
    <t>B17426780002</t>
  </si>
  <si>
    <t>B17426920002</t>
  </si>
  <si>
    <t>B17427150002</t>
  </si>
  <si>
    <t>B17427180002</t>
  </si>
  <si>
    <t>O17427190002</t>
  </si>
  <si>
    <t>O17427110002</t>
  </si>
  <si>
    <t>O17426790002</t>
  </si>
  <si>
    <t>O17426630002</t>
  </si>
  <si>
    <t>O17426540002</t>
  </si>
  <si>
    <t>O17426390002</t>
  </si>
  <si>
    <t>B17427420002</t>
  </si>
  <si>
    <t>B17427330002</t>
  </si>
  <si>
    <t>B17427320002</t>
  </si>
  <si>
    <t>B17427230002</t>
  </si>
  <si>
    <t>F0001383</t>
  </si>
  <si>
    <t>Q11205560002</t>
  </si>
  <si>
    <t>S09545080003</t>
  </si>
  <si>
    <t>S09545110003</t>
  </si>
  <si>
    <t>S09545140003</t>
  </si>
  <si>
    <t>S09545160003</t>
  </si>
  <si>
    <t>S09545180001</t>
  </si>
  <si>
    <t>F0001391</t>
  </si>
  <si>
    <t>S09545040003</t>
  </si>
  <si>
    <t>S09545580003</t>
  </si>
  <si>
    <t>S09545590003</t>
  </si>
  <si>
    <t>O17430960002</t>
  </si>
  <si>
    <t>O17431290002</t>
  </si>
  <si>
    <t>O17431560002</t>
  </si>
  <si>
    <t>O17431930002</t>
  </si>
  <si>
    <t>O17431970002</t>
  </si>
  <si>
    <t>O17431990002</t>
  </si>
  <si>
    <t>O17430610002</t>
  </si>
  <si>
    <t>O17430580002</t>
  </si>
  <si>
    <t>O17432560002</t>
  </si>
  <si>
    <t>O17432490002</t>
  </si>
  <si>
    <t>O17432380002</t>
  </si>
  <si>
    <t>O17432280002</t>
  </si>
  <si>
    <t>O17432220002</t>
  </si>
  <si>
    <t>O17432180002</t>
  </si>
  <si>
    <t>O17432170002</t>
  </si>
  <si>
    <t>O17432100002</t>
  </si>
  <si>
    <t>O17432090002</t>
  </si>
  <si>
    <t>O17432080002</t>
  </si>
  <si>
    <t>O17432050002</t>
  </si>
  <si>
    <t>O17432010002</t>
  </si>
  <si>
    <t>O17432000002</t>
  </si>
  <si>
    <t>B17431030002</t>
  </si>
  <si>
    <t>B17430980002</t>
  </si>
  <si>
    <t>B17430970002</t>
  </si>
  <si>
    <t>B17430940002</t>
  </si>
  <si>
    <t>B17430930002</t>
  </si>
  <si>
    <t>B17431390002</t>
  </si>
  <si>
    <t>G10441100001</t>
  </si>
  <si>
    <t>F0001407</t>
  </si>
  <si>
    <t>S09546240003</t>
  </si>
  <si>
    <t>G10448800001</t>
  </si>
  <si>
    <t>G10448820001</t>
  </si>
  <si>
    <t>S09546260001</t>
  </si>
  <si>
    <t>S09546460001</t>
  </si>
  <si>
    <t>S09546840001</t>
  </si>
  <si>
    <t>L00045530004</t>
  </si>
  <si>
    <t>O17436090002</t>
  </si>
  <si>
    <t>O17436120002</t>
  </si>
  <si>
    <t>O17436150002</t>
  </si>
  <si>
    <t>O17436810002</t>
  </si>
  <si>
    <t>O17435960002</t>
  </si>
  <si>
    <t>O17435950002</t>
  </si>
  <si>
    <t>O17435770002</t>
  </si>
  <si>
    <t>O17437880002</t>
  </si>
  <si>
    <t>O17437700002</t>
  </si>
  <si>
    <t>O17437560002</t>
  </si>
  <si>
    <t>O17437540002</t>
  </si>
  <si>
    <t>O17437530002</t>
  </si>
  <si>
    <t>O17437500002</t>
  </si>
  <si>
    <t>O17437490002</t>
  </si>
  <si>
    <t>O17437480002</t>
  </si>
  <si>
    <t>O17437030002</t>
  </si>
  <si>
    <t>O17437010002</t>
  </si>
  <si>
    <t>O17436980002</t>
  </si>
  <si>
    <t>O17436970002</t>
  </si>
  <si>
    <t>B17435450002</t>
  </si>
  <si>
    <t>B17435350002</t>
  </si>
  <si>
    <t>B17435310002</t>
  </si>
  <si>
    <t>B17435300002</t>
  </si>
  <si>
    <t>O17435760002</t>
  </si>
  <si>
    <t>O17435750002</t>
  </si>
  <si>
    <t>O17435740002</t>
  </si>
  <si>
    <t>O17435730002</t>
  </si>
  <si>
    <t>O17435670002</t>
  </si>
  <si>
    <t>O17435540002</t>
  </si>
  <si>
    <t>O17435390002</t>
  </si>
  <si>
    <t>B17435870002</t>
  </si>
  <si>
    <t>B17435880002</t>
  </si>
  <si>
    <t>G10451350001</t>
  </si>
  <si>
    <t>F0001420</t>
  </si>
  <si>
    <t>S09547230003</t>
  </si>
  <si>
    <t>Q11215390002</t>
  </si>
  <si>
    <t>Q11216020002</t>
  </si>
  <si>
    <t>Q11216140002</t>
  </si>
  <si>
    <t>S09547340004</t>
  </si>
  <si>
    <t>S09547990003</t>
  </si>
  <si>
    <t>S09548010003</t>
  </si>
  <si>
    <t>S09548020003</t>
  </si>
  <si>
    <t>G10459240001</t>
  </si>
  <si>
    <t>G10459260001</t>
  </si>
  <si>
    <t>G10459300001</t>
  </si>
  <si>
    <t>G10460790001</t>
  </si>
  <si>
    <t>G10460810001</t>
  </si>
  <si>
    <t>O17440560002</t>
  </si>
  <si>
    <t>O17440510002</t>
  </si>
  <si>
    <t>O17440160002</t>
  </si>
  <si>
    <t>O17440020002</t>
  </si>
  <si>
    <t>O17439970002</t>
  </si>
  <si>
    <t>O17439880002</t>
  </si>
  <si>
    <t>O17439700002</t>
  </si>
  <si>
    <t>O17439670002</t>
  </si>
  <si>
    <t>O17439660002</t>
  </si>
  <si>
    <t>O17441970002</t>
  </si>
  <si>
    <t>O17441830002</t>
  </si>
  <si>
    <t>O17441710002</t>
  </si>
  <si>
    <t>O17441510002</t>
  </si>
  <si>
    <t>O17441100002</t>
  </si>
  <si>
    <t>O17440760002</t>
  </si>
  <si>
    <t>O17440600002</t>
  </si>
  <si>
    <t>O17440590002</t>
  </si>
  <si>
    <t>O17440580002</t>
  </si>
  <si>
    <t>O17440570002</t>
  </si>
  <si>
    <t>B17440030002</t>
  </si>
  <si>
    <t>B17440010002</t>
  </si>
  <si>
    <t>B17440000002</t>
  </si>
  <si>
    <t>B17439950002</t>
  </si>
  <si>
    <t>B17439940002</t>
  </si>
  <si>
    <t>B17439900002</t>
  </si>
  <si>
    <t>B17439890002</t>
  </si>
  <si>
    <t>B17439620002</t>
  </si>
  <si>
    <t>B17439260002</t>
  </si>
  <si>
    <t>O17439520002</t>
  </si>
  <si>
    <t>O17439070002</t>
  </si>
  <si>
    <t>B17440040002</t>
  </si>
  <si>
    <t>B17440050002</t>
  </si>
  <si>
    <t>B17440070002</t>
  </si>
  <si>
    <t>B17440090002</t>
  </si>
  <si>
    <t>B17440120002</t>
  </si>
  <si>
    <t>G10463820002</t>
  </si>
  <si>
    <t>G10463790003</t>
  </si>
  <si>
    <t>G10463850001</t>
  </si>
  <si>
    <t>G10463870001</t>
  </si>
  <si>
    <t>F0001434</t>
  </si>
  <si>
    <t>F0001436</t>
  </si>
  <si>
    <t>S09548480003</t>
  </si>
  <si>
    <t>Q11218700002</t>
  </si>
  <si>
    <t>Q11218370002</t>
  </si>
  <si>
    <t>F0001438</t>
  </si>
  <si>
    <t>F0001439</t>
  </si>
  <si>
    <t>F0001441</t>
  </si>
  <si>
    <t>J03628820002</t>
  </si>
  <si>
    <t>J03628830002</t>
  </si>
  <si>
    <t>J03628840002</t>
  </si>
  <si>
    <t>J03628850002</t>
  </si>
  <si>
    <t>Q11220720002</t>
  </si>
  <si>
    <t>Q11220760002</t>
  </si>
  <si>
    <t>S09548540004</t>
  </si>
  <si>
    <t>S09549310001</t>
  </si>
  <si>
    <t>S09549320001</t>
  </si>
  <si>
    <t>S09549330001</t>
  </si>
  <si>
    <t>S09549330003</t>
  </si>
  <si>
    <t>G10473070001</t>
  </si>
  <si>
    <t>O17445030002</t>
  </si>
  <si>
    <t>O17445000002</t>
  </si>
  <si>
    <t>O17447400002</t>
  </si>
  <si>
    <t>O17447360002</t>
  </si>
  <si>
    <t>O17447340002</t>
  </si>
  <si>
    <t>O17446740002</t>
  </si>
  <si>
    <t>O17446730002</t>
  </si>
  <si>
    <t>O17446720002</t>
  </si>
  <si>
    <t>O17446500002</t>
  </si>
  <si>
    <t>O17446140002</t>
  </si>
  <si>
    <t>O17446040002</t>
  </si>
  <si>
    <t>B17444940002</t>
  </si>
  <si>
    <t>B17444550002</t>
  </si>
  <si>
    <t>B17444500002</t>
  </si>
  <si>
    <t>B17443500002</t>
  </si>
  <si>
    <t>O17444220002</t>
  </si>
  <si>
    <t>O17444190002</t>
  </si>
  <si>
    <t>O17444180002</t>
  </si>
  <si>
    <t>O17443960002</t>
  </si>
  <si>
    <t>O17443760002</t>
  </si>
  <si>
    <t>O17443740002</t>
  </si>
  <si>
    <t>F0001448</t>
  </si>
  <si>
    <t>F0001450</t>
  </si>
  <si>
    <t>G10476220003</t>
  </si>
  <si>
    <t>Q11224400002</t>
  </si>
  <si>
    <t>Q11224540002</t>
  </si>
  <si>
    <t>G10477640001</t>
  </si>
  <si>
    <t>G10477680001</t>
  </si>
  <si>
    <t>G10477700001</t>
  </si>
  <si>
    <t>Q11226050002</t>
  </si>
  <si>
    <t>Q11226060002</t>
  </si>
  <si>
    <t>S09550320004</t>
  </si>
  <si>
    <t>S09550350003</t>
  </si>
  <si>
    <t>S09550370001</t>
  </si>
  <si>
    <t>G10481460003</t>
  </si>
  <si>
    <t>G10482770001</t>
  </si>
  <si>
    <t>Q11227870002</t>
  </si>
  <si>
    <t>G10482830002</t>
  </si>
  <si>
    <t>F0001457</t>
  </si>
  <si>
    <t>S09550590003</t>
  </si>
  <si>
    <t>S09550600003</t>
  </si>
  <si>
    <t>S09550670003</t>
  </si>
  <si>
    <t>S09550680003</t>
  </si>
  <si>
    <t>O17450630002</t>
  </si>
  <si>
    <t>O17450620002</t>
  </si>
  <si>
    <t>O17450610002</t>
  </si>
  <si>
    <t>O17450600002</t>
  </si>
  <si>
    <t>O17450590002</t>
  </si>
  <si>
    <t>O17450310002</t>
  </si>
  <si>
    <t>O17450900002</t>
  </si>
  <si>
    <t>O17451040002</t>
  </si>
  <si>
    <t>O17451260002</t>
  </si>
  <si>
    <t>O17451280002</t>
  </si>
  <si>
    <t>B17448600002</t>
  </si>
  <si>
    <t>B17449180002</t>
  </si>
  <si>
    <t>B17449210002</t>
  </si>
  <si>
    <t>O17449300002</t>
  </si>
  <si>
    <t>O17448910002</t>
  </si>
  <si>
    <t>O17448640002</t>
  </si>
  <si>
    <t>G10488910003</t>
  </si>
  <si>
    <t>F0001469</t>
  </si>
  <si>
    <t>Q11236440002</t>
  </si>
  <si>
    <t>S09551510002</t>
  </si>
  <si>
    <t>S09551580004</t>
  </si>
  <si>
    <t>O17454660002</t>
  </si>
  <si>
    <t>O17454670002</t>
  </si>
  <si>
    <t>O17454690002</t>
  </si>
  <si>
    <t>O17454200002</t>
  </si>
  <si>
    <t>O17454140002</t>
  </si>
  <si>
    <t>O17454120002</t>
  </si>
  <si>
    <t>O17454040002</t>
  </si>
  <si>
    <t>O17454030002</t>
  </si>
  <si>
    <t>O17454020002</t>
  </si>
  <si>
    <t>O17453990002</t>
  </si>
  <si>
    <t>O17455870002</t>
  </si>
  <si>
    <t>O17455620002</t>
  </si>
  <si>
    <t>O17455590002</t>
  </si>
  <si>
    <t>O17455570002</t>
  </si>
  <si>
    <t>O17455320002</t>
  </si>
  <si>
    <t>O17455230002</t>
  </si>
  <si>
    <t>O17455190002</t>
  </si>
  <si>
    <t>O17454770002</t>
  </si>
  <si>
    <t>O17454750002</t>
  </si>
  <si>
    <t>O17454730002</t>
  </si>
  <si>
    <t>O17452940002</t>
  </si>
  <si>
    <t>B17453630002</t>
  </si>
  <si>
    <t>B17453610002</t>
  </si>
  <si>
    <t>B17453600002</t>
  </si>
  <si>
    <t>B17453180002</t>
  </si>
  <si>
    <t>O17453620002</t>
  </si>
  <si>
    <t>O17453560002</t>
  </si>
  <si>
    <t>O17453360002</t>
  </si>
  <si>
    <t>O17453340002</t>
  </si>
  <si>
    <t>O17453330002</t>
  </si>
  <si>
    <t>F0001478</t>
  </si>
  <si>
    <t>G10499480003</t>
  </si>
  <si>
    <t>G10499620003</t>
  </si>
  <si>
    <t>G10502340003</t>
  </si>
  <si>
    <t>F0001482</t>
  </si>
  <si>
    <t>Q11239500002</t>
  </si>
  <si>
    <t>G10504690004</t>
  </si>
  <si>
    <t>S09551720003</t>
  </si>
  <si>
    <t>S09551730003</t>
  </si>
  <si>
    <t>S09551740003</t>
  </si>
  <si>
    <t>S09552200003</t>
  </si>
  <si>
    <t>S09552220003</t>
  </si>
  <si>
    <t>S09552270001</t>
  </si>
  <si>
    <t>Q11244240002</t>
  </si>
  <si>
    <t>S09552920002</t>
  </si>
  <si>
    <t>S09553390001</t>
  </si>
  <si>
    <t>G10508760001</t>
  </si>
  <si>
    <t>S09553300003</t>
  </si>
  <si>
    <t>S09553360003</t>
  </si>
  <si>
    <t>S09552600001</t>
  </si>
  <si>
    <t>S09552680001</t>
  </si>
  <si>
    <t>O17458310002</t>
  </si>
  <si>
    <t>O17458980002</t>
  </si>
  <si>
    <t>O17458990002</t>
  </si>
  <si>
    <t>O17458260002</t>
  </si>
  <si>
    <t>O17458230002</t>
  </si>
  <si>
    <t>O17457790002</t>
  </si>
  <si>
    <t>O17460520002</t>
  </si>
  <si>
    <t>O17460480002</t>
  </si>
  <si>
    <t>O17459810002</t>
  </si>
  <si>
    <t>O17459790002</t>
  </si>
  <si>
    <t>O17459610002</t>
  </si>
  <si>
    <t>O17459570002</t>
  </si>
  <si>
    <t>O17459540002</t>
  </si>
  <si>
    <t>O17459470002</t>
  </si>
  <si>
    <t>O17459260002</t>
  </si>
  <si>
    <t>B17458190002</t>
  </si>
  <si>
    <t>B17458140002</t>
  </si>
  <si>
    <t>B17458130002</t>
  </si>
  <si>
    <t>B17457850002</t>
  </si>
  <si>
    <t>B17457830002</t>
  </si>
  <si>
    <t>B17457730002</t>
  </si>
  <si>
    <t>O17457560002</t>
  </si>
  <si>
    <t>O17457550002</t>
  </si>
  <si>
    <t>O17457400002</t>
  </si>
  <si>
    <t>B17458910002</t>
  </si>
  <si>
    <t>B17458900002</t>
  </si>
  <si>
    <t>B17458890002</t>
  </si>
  <si>
    <t>B17458880002</t>
  </si>
  <si>
    <t>B17458870002</t>
  </si>
  <si>
    <t>G10510350004</t>
  </si>
  <si>
    <t>F0001495</t>
  </si>
  <si>
    <t>G10514090001</t>
  </si>
  <si>
    <t>Q11248370002</t>
  </si>
  <si>
    <t>S09554310001</t>
  </si>
  <si>
    <t>F0001500</t>
  </si>
  <si>
    <t>Q11251360002</t>
  </si>
  <si>
    <t>G10518730002</t>
  </si>
  <si>
    <t>G10518660001</t>
  </si>
  <si>
    <t>G10518680001</t>
  </si>
  <si>
    <t>G10518720001</t>
  </si>
  <si>
    <t>G10518750003</t>
  </si>
  <si>
    <t>G10520140001</t>
  </si>
  <si>
    <t>S09555450003</t>
  </si>
  <si>
    <t>S09555460003</t>
  </si>
  <si>
    <t>S09555480003</t>
  </si>
  <si>
    <t>S09555520003</t>
  </si>
  <si>
    <t>S09555620004</t>
  </si>
  <si>
    <t>S09555750003</t>
  </si>
  <si>
    <t>T03955720001</t>
  </si>
  <si>
    <t>T03955740001</t>
  </si>
  <si>
    <t>T03955760001</t>
  </si>
  <si>
    <t>T03955780001</t>
  </si>
  <si>
    <t>T03955800001</t>
  </si>
  <si>
    <t>T03955820001</t>
  </si>
  <si>
    <t>T03955840001</t>
  </si>
  <si>
    <t>T03955860001</t>
  </si>
  <si>
    <t>T03955880001</t>
  </si>
  <si>
    <t>T03955900001</t>
  </si>
  <si>
    <t>T03955920001</t>
  </si>
  <si>
    <t>T03955940001</t>
  </si>
  <si>
    <t>T03955960001</t>
  </si>
  <si>
    <t>T03955980001</t>
  </si>
  <si>
    <t>T03956000001</t>
  </si>
  <si>
    <t>T03956020001</t>
  </si>
  <si>
    <t>T03956040001</t>
  </si>
  <si>
    <t>T03956060001</t>
  </si>
  <si>
    <t>T03956080001</t>
  </si>
  <si>
    <t>T03956100001</t>
  </si>
  <si>
    <t>T03956120001</t>
  </si>
  <si>
    <t>T03956140001</t>
  </si>
  <si>
    <t>T03956160001</t>
  </si>
  <si>
    <t>T03956180001</t>
  </si>
  <si>
    <t>T03956200001</t>
  </si>
  <si>
    <t>T03956220001</t>
  </si>
  <si>
    <t>T03956240001</t>
  </si>
  <si>
    <t>T03956260001</t>
  </si>
  <si>
    <t>T03956280001</t>
  </si>
  <si>
    <t>T03956300001</t>
  </si>
  <si>
    <t>T03956320001</t>
  </si>
  <si>
    <t>T03956340001</t>
  </si>
  <si>
    <t>T03956360001</t>
  </si>
  <si>
    <t>T03956380001</t>
  </si>
  <si>
    <t>T03956400001</t>
  </si>
  <si>
    <t>T03956420001</t>
  </si>
  <si>
    <t>T03956440001</t>
  </si>
  <si>
    <t>T03956460001</t>
  </si>
  <si>
    <t>T03956480001</t>
  </si>
  <si>
    <t>T03956500001</t>
  </si>
  <si>
    <t>T03956520001</t>
  </si>
  <si>
    <t>T03956540001</t>
  </si>
  <si>
    <t>T03956560001</t>
  </si>
  <si>
    <t>T03956580001</t>
  </si>
  <si>
    <t>T03956600001</t>
  </si>
  <si>
    <t>T03956620001</t>
  </si>
  <si>
    <t>T03956640001</t>
  </si>
  <si>
    <t>T03956660001</t>
  </si>
  <si>
    <t>T03956680001</t>
  </si>
  <si>
    <t>T03956700001</t>
  </si>
  <si>
    <t>T03956720001</t>
  </si>
  <si>
    <t>T03956740001</t>
  </si>
  <si>
    <t>T03956760001</t>
  </si>
  <si>
    <t>T03956780001</t>
  </si>
  <si>
    <t>T03956800001</t>
  </si>
  <si>
    <t>T03956820001</t>
  </si>
  <si>
    <t>T03956840001</t>
  </si>
  <si>
    <t>T03956860001</t>
  </si>
  <si>
    <t>T03956880001</t>
  </si>
  <si>
    <t>T03956900001</t>
  </si>
  <si>
    <t>T03956920001</t>
  </si>
  <si>
    <t>T03956940001</t>
  </si>
  <si>
    <t>T03956960001</t>
  </si>
  <si>
    <t>T03956980001</t>
  </si>
  <si>
    <t>T03957000001</t>
  </si>
  <si>
    <t>T03957020001</t>
  </si>
  <si>
    <t>T03957040001</t>
  </si>
  <si>
    <t>T03957060001</t>
  </si>
  <si>
    <t>T03957080001</t>
  </si>
  <si>
    <t>T03957100001</t>
  </si>
  <si>
    <t>T03957120001</t>
  </si>
  <si>
    <t>T03957140001</t>
  </si>
  <si>
    <t>T03957160001</t>
  </si>
  <si>
    <t>T03957180001</t>
  </si>
  <si>
    <t>T03957200001</t>
  </si>
  <si>
    <t>T03957220001</t>
  </si>
  <si>
    <t>T03957240001</t>
  </si>
  <si>
    <t>T03957260001</t>
  </si>
  <si>
    <t>T03957280001</t>
  </si>
  <si>
    <t>T03957300001</t>
  </si>
  <si>
    <t>T03957320001</t>
  </si>
  <si>
    <t>T03957340001</t>
  </si>
  <si>
    <t>T03957360001</t>
  </si>
  <si>
    <t>T03957380001</t>
  </si>
  <si>
    <t>T03957400001</t>
  </si>
  <si>
    <t>T03957420001</t>
  </si>
  <si>
    <t>T03957440001</t>
  </si>
  <si>
    <t>T03957460001</t>
  </si>
  <si>
    <t>T03957480001</t>
  </si>
  <si>
    <t>T03957500001</t>
  </si>
  <si>
    <t>T03957520001</t>
  </si>
  <si>
    <t>T03957540001</t>
  </si>
  <si>
    <t>T03957560001</t>
  </si>
  <si>
    <t>T03957580001</t>
  </si>
  <si>
    <t>T03957600001</t>
  </si>
  <si>
    <t>T03957620001</t>
  </si>
  <si>
    <t>T03957640001</t>
  </si>
  <si>
    <t>T03957660001</t>
  </si>
  <si>
    <t>T03957680001</t>
  </si>
  <si>
    <t>T03957700001</t>
  </si>
  <si>
    <t>T03957720001</t>
  </si>
  <si>
    <t>T03957740001</t>
  </si>
  <si>
    <t>T03957760001</t>
  </si>
  <si>
    <t>T03957780001</t>
  </si>
  <si>
    <t>T03957800001</t>
  </si>
  <si>
    <t>O17462800002</t>
  </si>
  <si>
    <t>O17463000002</t>
  </si>
  <si>
    <t>O17462680002</t>
  </si>
  <si>
    <t>O17462630002</t>
  </si>
  <si>
    <t>O17462500002</t>
  </si>
  <si>
    <t>O17462000002</t>
  </si>
  <si>
    <t>O17461750002</t>
  </si>
  <si>
    <t>O17464600002</t>
  </si>
  <si>
    <t>O17464400002</t>
  </si>
  <si>
    <t>O17464110002</t>
  </si>
  <si>
    <t>O17464090002</t>
  </si>
  <si>
    <t>O17463870002</t>
  </si>
  <si>
    <t>O17463760002</t>
  </si>
  <si>
    <t>O17463600002</t>
  </si>
  <si>
    <t>O17463550002</t>
  </si>
  <si>
    <t>O17463450002</t>
  </si>
  <si>
    <t>O17463310002</t>
  </si>
  <si>
    <t>B17462210002</t>
  </si>
  <si>
    <t>B17462030002</t>
  </si>
  <si>
    <t>B17462010002</t>
  </si>
  <si>
    <t>B17461980002</t>
  </si>
  <si>
    <t>B17461970002</t>
  </si>
  <si>
    <t>B17461950002</t>
  </si>
  <si>
    <t>B17462910002</t>
  </si>
  <si>
    <t>B17462850002</t>
  </si>
  <si>
    <t>B17462460002</t>
  </si>
  <si>
    <t>F0001507</t>
  </si>
  <si>
    <t>F0001509</t>
  </si>
  <si>
    <t>F0001510</t>
  </si>
  <si>
    <t>G10523300001</t>
  </si>
  <si>
    <t>G10523320001</t>
  </si>
  <si>
    <t>F0001512</t>
  </si>
  <si>
    <t>F0001516</t>
  </si>
  <si>
    <t>Q11257240002</t>
  </si>
  <si>
    <t>Q11257270002</t>
  </si>
  <si>
    <t>Q11257350002</t>
  </si>
  <si>
    <t>Q11257370002</t>
  </si>
  <si>
    <t>F0001521</t>
  </si>
  <si>
    <t>Q11258290002</t>
  </si>
  <si>
    <t>S09556930001</t>
  </si>
  <si>
    <t>O17468440002</t>
  </si>
  <si>
    <t>O17468420002</t>
  </si>
  <si>
    <t>O17468390002</t>
  </si>
  <si>
    <t>O17468230002</t>
  </si>
  <si>
    <t>O17468000002</t>
  </si>
  <si>
    <t>O17467880002</t>
  </si>
  <si>
    <t>O17467630002</t>
  </si>
  <si>
    <t>O17469360002</t>
  </si>
  <si>
    <t>O17469270002</t>
  </si>
  <si>
    <t>O17469170002</t>
  </si>
  <si>
    <t>O17469150002</t>
  </si>
  <si>
    <t>O17469060002</t>
  </si>
  <si>
    <t>O17468820002</t>
  </si>
  <si>
    <t>O17466090002</t>
  </si>
  <si>
    <t>B17467700002</t>
  </si>
  <si>
    <t>B17467410002</t>
  </si>
  <si>
    <t>B17467390002</t>
  </si>
  <si>
    <t>B17467370002</t>
  </si>
  <si>
    <t>B17467350002</t>
  </si>
  <si>
    <t>B17467310002</t>
  </si>
  <si>
    <t>B17467110002</t>
  </si>
  <si>
    <t>B17467080002</t>
  </si>
  <si>
    <t>B17466820002</t>
  </si>
  <si>
    <t>B17466320002</t>
  </si>
  <si>
    <t>O17467530002</t>
  </si>
  <si>
    <t>O17467440002</t>
  </si>
  <si>
    <t>O17467210002</t>
  </si>
  <si>
    <t>O17466470002</t>
  </si>
  <si>
    <t>O17466450002</t>
  </si>
  <si>
    <t>O17466440002</t>
  </si>
  <si>
    <t>O17466170002</t>
  </si>
  <si>
    <t>O17466150002</t>
  </si>
  <si>
    <t>O17466130002</t>
  </si>
  <si>
    <t>O17466120002</t>
  </si>
  <si>
    <t>G10537220003</t>
  </si>
  <si>
    <t>G10537270003</t>
  </si>
  <si>
    <t>G10537750003</t>
  </si>
  <si>
    <t>S09557120003</t>
  </si>
  <si>
    <t>F0001535</t>
  </si>
  <si>
    <t>F0001534</t>
  </si>
  <si>
    <t>Q11263870002</t>
  </si>
  <si>
    <t>Q11263890002</t>
  </si>
  <si>
    <t>Q11263930002</t>
  </si>
  <si>
    <t>Q11264790002</t>
  </si>
  <si>
    <t>S09557720001</t>
  </si>
  <si>
    <t>S09557860003</t>
  </si>
  <si>
    <t>S09557870003</t>
  </si>
  <si>
    <t>S09557890003</t>
  </si>
  <si>
    <t>S09557900003</t>
  </si>
  <si>
    <t>Q11265490002</t>
  </si>
  <si>
    <t>S09558640003</t>
  </si>
  <si>
    <t>S09558650003</t>
  </si>
  <si>
    <t>S09558660003</t>
  </si>
  <si>
    <t>S09558680001</t>
  </si>
  <si>
    <t>00099021001 DEPOSITO DE EFECTIVO, DEPOSITANTE: JOSE  MAURICIO  MANCILLA LARA, CONCEPTO: DEVOLUCION  DOBLE PERCEPCION RENTA SENASIR ABRIL 2019, CUENTA DE DEPOSITO: CUENTA UNICA DEL TESORO</t>
  </si>
  <si>
    <t>00099021001 DEPOSITO DE EFECTIVO, DEPOSITANTE: MINISTERIO DE OBRAS PUBLICAS SERVICIOS Y VIVIENDA, CONCEPTO: PAGO POR CONSUMO DE AGUA MES DE MARZO 2019 EDIFICIO CONAVI, CUENTA DE DEPOSITO: CUENTA UNICA DEL TESORO</t>
  </si>
  <si>
    <t>00526012001 DEPOSITO DE EFECTIVO, DEPOSITANTE: BOLIVIA TV- RODRIGO GUIBARRA  PARRADO, CONCEPTO: DEVOLUCION DE FONDOS EN AVANCE, CUENTA DE DEPOSITO: CUENTA UNICA DEL TESORO</t>
  </si>
  <si>
    <t>00099021001 DEPOSITO DE EFECTIVO, DEPOSITANTE: GENARA LOZA GUTIERREZ, CONCEPTO: DEVOLUCION SENASIR, CUENTA DE DEPOSITO: CUENTA UNICA DEL TESORO</t>
  </si>
  <si>
    <t>00099021001 DEPOSITO DE EFECTIVO, DEPOSITANTE: JOSE CAETANO BAPTISTA, CONCEPTO: DEVOLUCION DE PAGO POR DOBLE PERCEPCION, CUENTA DE DEPOSITO: CUENTA UNICA DEL TESORO</t>
  </si>
  <si>
    <t>00526012001 DEPOSITO DE EFECTIVO, DEPOSITANTE: MARTHA MIRANDA ROCABADO, CONCEPTO: DEVOLUCION DE SALDO DE FONDOS EN AVANCE, CUENTA DE DEPOSITO: CUENTA UNICA DEL TESORO</t>
  </si>
  <si>
    <t>00599032003 DEPOSITO DE EFECTIVO, DEPOSITANTE: ROBERTO ACOSTA CHAVEZ, CONCEPTO: DEVOLUCION ROBERTO ACOSTA CHAVEZ, CUENTA DE DEPOSITO: CUENTA UNICA DEL TESORO</t>
  </si>
  <si>
    <t>00086031101 DEP.DE CHEQ.AJENOS,RET.DE CAM.,CONCEPTO: INGRESO POR MULTAS,DEP.: SERNAP - SAN MATIAS , PROCEDENCIA: BANCO UNION S.A., CHEQUE: 1556, FECHA DE EMISION:25/04/2019</t>
  </si>
  <si>
    <t>00592012001 DEP.DE CHEQ.AJENOS,RET.DE CAM.,CONCEPTO: TRANSFERENCIA DE RECURSOS DEL 01 AL 31 DE ENERO 2019,DEP.: IVAN GONZALES , PROCEDENCIA: BANCO UNION S.A., CHEQUE: 658, FECHA DE EMISION:02/05/2019</t>
  </si>
  <si>
    <t>00592012001 DEP.DE CHEQ.AJENOS,RET.DE CAM.,CONCEPTO: TRANSFERENCIA DE RECURSOS DEL 01 AL 28 DE FEBRERO 2019,DEP.: IVAN GONZALES , PROCEDENCIA: BANCO UNION S.A., CHEQUE: 659, FECHA DE EMISION:02/05/2019</t>
  </si>
  <si>
    <t>00592012001 DEP.DE CHEQ.AJENOS,RET.DE CAM.,CONCEPTO: TRANSFERENCIA DE RECURSOS DEL 01 AL 31 DE MARZO 2019,DEP.: IVAN GONZALES , PROCEDENCIA: BANCO UNION S.A., CHEQUE: 660, FECHA DE EMISION:02/05/2019</t>
  </si>
  <si>
    <t>00599062001 DEP.DE CHEQ.AJENOS,RET.DE CAM.,CONCEPTO: PAGO POR SERVICIO DE DISTRIBUCION ENERO A DICIEMBRE 2018 UNIVERSAL Y PRENATAL,DEP.: EMP BOLIVIANA DE ALIMENTOS Y DERIVADOS EBA , PROCEDENCIA: BANCO UNION S.A., CHEQUE: 122, FECHA DE EMISION:02/05/2019</t>
  </si>
  <si>
    <t>00099021001 DEPOSITO DE EFECTIVO, DEPOSITANTE: IRMA MENESES VDA . ALDUNATE, CONCEPTO: DEVOLUCION A SENASIR, CUENTA DE DEPOSITO: CUENTA UNICA DEL TESORO</t>
  </si>
  <si>
    <t>00099021001 DEPOSITO DE EFECTIVO, DEPOSITANTE: ADMINISTRADORA BOLIVIANA DE CARRETERAS (ABC), CONCEPTO: PREV 79/19 (INDEMINIZACIONES), CUENTA DE DEPOSITO: CUENTA UNICA DEL TESORO</t>
  </si>
  <si>
    <t>00099021001 DEPOSITO DE EFECTIVO, DEPOSITANTE: WALTER VILLARROEL CHUQUIMIA, CONCEPTO: DEVOLUCION COBRO INDEBIDO  SENASIR, CUENTA DE DEPOSITO: CUENTA UNICA DEL TESORO</t>
  </si>
  <si>
    <t>00599032001 DEP.DE CHEQ.AJENOS,RET.DE CAM.,CONCEPTO: PAGO POR CONCEPTO  SERVICIO DE DISTRIBUCION ENERO A DICIEMBRE 2018 UNIVERSAL Y PRENATAL,DEP.: EMP BOLIVIANA DE ALIMENTOS Y DERIVADOS EBA</t>
  </si>
  <si>
    <t>00599032003 DEP.DE CHEQ.AJENOS,RET.DE CAM.,CONCEPTO: PAGO POR SERVICIO DE DISTRIBUCION ENERO A DICIEMBRE 2018 UNIVERSAL Y PRENATAL,DEP.: EMP BOLIVIANA DE ALIMENTOS Y DERIVADOS EBA , PROCEDENCIA: BANCO UNION S.A., CHEQUE: 121, FECHA DE EMISION:02/05/2019</t>
  </si>
  <si>
    <t>PROVISION DE FONDOS A SOLICITUD DE YACIMIENTOS PETROLIFEROS FISCALES BOLIVIANOS SEGUN SOLICITUD YPFB-0094-2019 REF: PAGO YPFB CHACO SA MARZO 2019 TRANSPORTE GN DUCTO MENOR CARRASCO BULO BULO LIB. 00513012007 YPFB - RECURSOS NACIONALIZACIÓN</t>
  </si>
  <si>
    <t>PROVISION DE FONDOS A SOLICITUD DE YACIMIENTOS PETROLIFEROS FISCALES BOLIVIANOS SEGUN SOLICITUD YPFB-0095-2019 REF: PAGO A YPFB TRANSPORTE SA MARZO 2019 POR TRANSPORTE DE GAS NATURAL LINEA 12 LIB. 00513012007 YPFB - RECURSOS NACIONALIZACIÓN</t>
  </si>
  <si>
    <t>A:00099021001 Pago de capital e interés corriente a favor del TGN, adeudado por el GAD Santa Cruz, correspondiente a los Préstamos Convenios Subsidiarios CAF 2324, Proyectos del Sistema de Electrificación: Cordillera PID-1, San Antonio del Lomerío Fase III y Velasco PID-4.</t>
  </si>
  <si>
    <t>De: 00099024113 Transferencia en cumplimiento al DS N°0913 de 15/06/2011 y el Convenio Intergubernativo de Financiamiento UPRE-CIF-IG 0323/2018, suscrito entre la UPRE y el GAM de Cliza, Proyecto “Const. Bloque de Aulas U.E. 21 de Septiembre A (Cliza)”, correspondiente al pago del 20% de anticipo del monto financiado, según la UPRE.</t>
  </si>
  <si>
    <t>De: 00099024113 Transferencia en cumplimiento al DS N°0913 de 15/06/2011 y el Convenio Intergubernativo de Financiamiento UPRE-CIF-IG 049/2019, suscrito entre la UPRE y el GAM de Puerto Villarroel, Proyecto “Const. Centro Municipal Para El Transporte Urbano - Puerto Villarroel”, correspondiente al pago del 20% de anticipo del monto financiado, según la UPRE.</t>
  </si>
  <si>
    <t>De: 00099024113 Transferencia en cumplimiento al DS N°0913 de 15/06/2011 y el Convenio Intergubernativo de Financiamiento UPRE-CIF-IG 0167/2018, suscrito entre la UPRE y el GAM de Mizque, Proyecto “Const. Terminal de Buses Mizque”, correspondiente al pago del 20% de anticipo del monto financiado, según la UPRE.</t>
  </si>
  <si>
    <t>De: 00099024113 Transferencia en cumplimiento al DS N°0913 de 15/06/2011 y el Convenio Intergubernativo de Financiamiento UPRE-CIF-IG/366/2016, suscrito entre la UPRE y el GAM de Pailón, Proyecto “Construcción Modulo Educativo Santa Teresita Secundario”, correspondiente al pago de la planilla Nº9 de cierre, según la UPRE.</t>
  </si>
  <si>
    <t>De: 00099024113 Transferencia en cumplimiento al DS N°0913 de 15/06/2011 y el Convenio Intergubernativo de Financiamiento UPRE-CIF-IG 0255/2018, suscrito entre la UPRE y el GAM de Padilla, Proyecto “Const. Matadero Municipal de Padilla” correspondiente al pago de la planilla Nº2, según la UPRE.</t>
  </si>
  <si>
    <t>De: 00099024113 Transferencia en cumplimiento al DS N°0913 de 15/06/2011 y el Convenio Intergubernativo de Financiamiento UPRE-CIF-IG 022/2018, suscrito entre la UPRE y el GAM de Santiago de Huari, Proyecto “Const. Unidad Educativa Técnico Humanístico Urmiri de Quillacas - Urmiri de Quillacas” correspondiente a saldos no ejecutados 2018, según la UPRE.</t>
  </si>
  <si>
    <t>De: 00099024113 Transferencia en cumplimiento al DS N°0913 de 15/06/2011 y el Convenio Intergubernativo de Financiamiento UPRE-CIF-IG 0173/2018, suscrito entre la UPRE y el GAM de Carapari, Proyecto “Const. Matadero Municipal de Carapari” correspondiente al pago de la planilla Nº3, según la UPRE.</t>
  </si>
  <si>
    <t>De: 00099024113 Transferencia en cumplimiento al DS N°0913 de 15/06/2011 y el Convenio Intergubernativo de Financiamiento UPRE-CIF-IG 0243/2018, suscrito entre la UPRE y el GAM de Camargo, Proyecto “Const. Puente Vehicular Comunidad San José” correspondiente a saldos no ejecutados 2018, según la UPRE.</t>
  </si>
  <si>
    <t>De: 00099024113 Transferencia en cumplimiento al DS N°0913 de 15/06/2011 y el Convenio Intergubernativo de Financiamiento UPRE-CIF-IG 0244/2018, suscrito entre la UPRE y el GAM de Camargo, Proyecto “Const. Tinglado Cancha y Graderías U.E. José Vicente Camargo - D1” correspondiente a saldos no ejecutados 2018, según la UPRE.</t>
  </si>
  <si>
    <t>De: 00099024113 Transferencia en cumplimiento al DS N°0913 de 15/06/2011 y el Convenio Intergubernativo de Financiamiento UPRE-CIF-IG 0353/2018, suscrito entre la UPRE y el GAM de Villa Rivero, Proyecto “Const. Casa de la Cultura Tcnl. Gualberto Villarroel - Villa Rivero”, correspondiente al pago del 20% de anticipo del monto financiado, según la UPRE.</t>
  </si>
  <si>
    <t>De: 00099024113 Transferencia en cumplimiento al DS N°0913 de 15/06/2011 y el Convenio Intergubernativo de Financiamiento UPRE-CIF-IG 025/2019, suscrito entre la UPRE y el GAM de Soracachi, Proyecto “Const. Unidad Educativa Nacional Eduardo Abaroa de Guardaña - Guardaña”, correspondiente al pago del 20% de anticipo del monto financiado, según la UPRE.</t>
  </si>
  <si>
    <t>De: 00099024113 Transferencia en cumplimiento al DS N°0913 de 15/06/2011 y el Convenio Intergubernativo de Financiamiento UPRE-CIF-IG 117/2019, suscrito entre la UPRE y el GAM de Padcaya, Proyecto “Const. Centro de Salud Integral San Roque Padcaya”, correspondiente al pago del 20% de anticipo del monto financiado, según la UPRE.</t>
  </si>
  <si>
    <t>NÚMERO DE LIBRETA CUT: 99031009.00 OPERACIÓN T01 TRANSFERENCIA DE FONDOS A LA CUT - TESORO DIRECTO DE BANCO UNION S.A. A CUENTA UNICA DEL TESORO CON NUMERO DE SOLICITUD = 3733787 Y NUMERO CORRELATIVO = 91320002052019051 TRANSFERENCIA POR OPERACIONES DE VENTA BONOS BTX</t>
  </si>
  <si>
    <t>||COMISION TRANSFERENCIA FDOS.AL EXTERIOR 0,10% S/USD32.302,22.-(EQUIV.A EUR28.800),REEMB.GSTS.COMUNICACION BS220.-Y EMISION COMP.CONTABLE BS50.-REF.:PAGO 1 LC I-2019-04 P/C ENVIBOL A/F BOHEMI CHEMICALS,EN COMPL.A COMP.953125,02/05/19. LIB.00132079201 SEDEM-PLANTA ENV.VIDRIO CHUQUISACA-MUN.ZUDAÑEZ REF.:COMIS.PAGO 1 LC I-2019-04</t>
  </si>
  <si>
    <t>||TRANSFERENCIA DE FONDOS S/G.MENSAJES SWIFT NROS. 05526 Y 05499 DE LA FECHA. (SECTOR PÚBLICO - SOBREVUELOS). DEBITO DE LA LIBRETA 00117012001 DGAC, REPOSICION UTILES DE ESCRITORIO.</t>
  </si>
  <si>
    <t>||TRANSFERENCIA DE FONDOS S/G. MENSAJES SWIFT NROS. 05529 Y 05504 DE LA FECHA. (SECTOR PÚBLICO - SERVICIOS). DEBITO DE LA LIBRETA 00119012001 ADSIB, REPOSICION UTILES DE ESCRITORIO.</t>
  </si>
  <si>
    <t>||TRANSFERENCIA DE FONDOS S/G. MENSAJES SWIFT NROS. 05527 Y 05503 DE LA FECHA. (SECTOR PÚBLICO - SERVICIOS). DEBITO DE LA LIBRETA 00119012001 ADSIB, REPOSICION UTILES DE ESCRITORIO.</t>
  </si>
  <si>
    <t>||TRANSFERENCIA DE FONDOS S/G. MENSAJES SWIFT NROS. 05524 Y 05502 DE LA FECHA. (SECTOR PÚBLICO - SERVICIOS). DEBITO DE LA LIBRETA 00119012001 ADSIB, REPOSICION UTILES DE ESCRITORIO.</t>
  </si>
  <si>
    <t>||TRANSFERENCIA DE FONDOS S/G. MENSAJES SWIFT NROS. 05520 Y 05498 DE LA FECHA. (SECTOR PÚBLICO - SERVICIOS). DEBITO DE LA LIBRETA 00119012001 ADSIB, REPOSICION UTILES DE ESCRITORIO.</t>
  </si>
  <si>
    <t>||TRANSFERENCIA DE FONDOS S/G. MENSAJE SWIFT NRO. 05523 DE LA FECHA. (SECTOR PÚBLICO- SOBREVUELOS). DEBITO DE LA LIBRETA 00117012001 DGAC, REPOSICION UTILES DE ESCRITORIO.</t>
  </si>
  <si>
    <t>||TRANSFERENCIA DE FONDOS S/G. MENSAJE SWIFT NRO. 05525 DE LA FECHA. (SECTOR PÚBLICO - SOBREVUELOS). DEBITO DE LA LIBRETA 00117012001 DGAC, REPOSICION UTILES DE ESCRITORIO.</t>
  </si>
  <si>
    <t>'COBRO DE'||UTILES DE ESCRITORIO POR EL COMPROBANTE CONTABLE NRO. 0953163 DE LA FECHA, SEGÚN CORREO ELECTRÓNICO DE YPFB DE LA FECHA. DEBITO DE LA LIBRETA 00513022001 YPFB  OPERACIONES.</t>
  </si>
  <si>
    <t>00099021001 DEPOSITO DE EFECTIVO, DEPOSITANTE: OSCAR FERNANDO ORTIZ POZO, CONCEPTO: DEVOLUCION DE ANTICIPO DE VIATICO A LA CIUDAD DE RIBERALTA, CUENTA DE DEPOSITO: CUENTA UNICA DEL TESORO</t>
  </si>
  <si>
    <t>00099021001 DEPOSITO DE EFECTIVO, DEPOSITANTE: NANCY NAYMA HUANCA CALLE DE AREQUIPA, CONCEPTO: DEVOLUCION DE ANTICIPO DE VIATICO A LA CIUDAD DE RIBERALTA, CUENTA DE DEPOSITO: CUENTA UNICA DEL TESORO</t>
  </si>
  <si>
    <t>00041031107 DEPOSITO DE EFECTIVO, DEPOSITANTE: WILLY VLADIMIR LAURA SANIZ, CONCEPTO: DEVOLUCION DE GASTOS POR TRANSPORTE - SERVICIO  DE CALIBRACION POTOSI, CUENTA DE DEPOSITO: CUENTA UNICA DEL TESORO</t>
  </si>
  <si>
    <t>00099021001 DEPOSITO DE EFECTIVO, DEPOSITANTE: ROSSMARY BARRERA VDA CONDORI, CONCEPTO: DEVOLUCION DE RETROACTIVO CON SENASIR, CUENTA DE DEPOSITO: CUENTA UNICA DEL TESORO</t>
  </si>
  <si>
    <t>00099021001 DEPOSITO DE EFECTIVO, DEPOSITANTE: SENASIR LILI MERY ARISPE RIVERO, CONCEPTO: DEVOLUCION POR DOBLE PERCEPCION, CUENTA DE DEPOSITO: CUENTA UNICA DEL TESORO</t>
  </si>
  <si>
    <t>00592012001 DEPOSITO DE EFECTIVO, DEPOSITANTE: M.A.Y.A. VCP, CONCEPTO: ENTIDAD EMISIVO- MIN. MEDIO AMBIENTE Y AGUAS VCP, PAGO ND 249630 GESTION 2019, CUENTA DE DEPOSITO: CUENTA UNICA DEL TESORO</t>
  </si>
  <si>
    <t>00099021001 DEPOSITO DE EFECTIVO, DEPOSITANTE: SHIRLEY ALMA VEIZAGA CABALLERO, CONCEPTO: DEVOLUCION DE VIATICOS POR VIAJES AL INTERIOR DEL PAIS PREVENTIVO 388, CUENTA DE DEPOSITO: CUENTA UNICA DEL TESORO</t>
  </si>
  <si>
    <t>00099021001 DEPOSITO DE EFECTIVO, DEPOSITANTE: JUAN ANTONIO TORRES BENEGAS, CONCEPTO: DEV.PAGO DEVENGADO COOP.DE SERV. PUBLICOS SANTA CRUZ R.L. SERV.DE AGUA POTABLE C-31 N° 3684-4, CUENTA DE DEPOSITO: CUENTA UNICA DEL TESORO</t>
  </si>
  <si>
    <t>00599042001 DEPOSITO DE EFECTIVO, DEPOSITANTE: RAMIRO CARBALLO PAREDES, CONCEPTO: DEVOLUCION DE GASTOS NO EJECUTADOS, CUENTA DE DEPOSITO: CUENTA UNICA DEL TESORO</t>
  </si>
  <si>
    <t>00526012001 DEPOSITO DE EFECTIVO, DEPOSITANTE: JULIO OMAR CANAVIRI ROJAS, CONCEPTO: DEVOLUCION DE VIATICOS, CUENTA DE DEPOSITO: CUENTA UNICA DEL TESORO</t>
  </si>
  <si>
    <t>00291014203 DEP.DE CHEQ.AJENOS,RET.DE CAM.,CONCEPTO: REEMBOLSO,DEP.: ABC OFICINA CENTRAL , PROCEDENCIA: BANCO UNION S.A., CHEQUE: 3516, FECHA DE EMISION:03/05/2019</t>
  </si>
  <si>
    <t>00291014203 DEP.DE CHEQ.AJENOS,RET.DE CAM.,CONCEPTO: REEMBOLSO,DEP.: ABC OFICINA CENTRAL , PROCEDENCIA: BANCO UNION S.A., CHEQUE: 3517, FECHA DE EMISION:03/05/2019</t>
  </si>
  <si>
    <t>00291012002 DEP.DE CHEQ.AJENOS,RET.DE CAM.,CONCEPTO: REEMBOLSO,DEP.: ABC OFICINA CENTRAL , PROCEDENCIA: BANCO UNION S.A., CHEQUE: 3522, FECHA DE EMISION:03/05/2019</t>
  </si>
  <si>
    <t>00070011102 DEP.DE CHEQ.AJENOS,RET.DE CAM.,CONCEPTO: DEPÓSITO BOLIVIA LINE SERVICES LTDA SERVICIOS BASICOS MES MARZO/19,DEP.: MIN DE TRABAJO EMPLEO Y PREVISION SOCIAL , PROCEDENCIA: BANCO UNION S.A., CHEQUE: 9259, FECHA DE EMISION:29/04/2019</t>
  </si>
  <si>
    <t>00099021001 DEP.DE CHEQ.AJENOS,RET.DE CAM.,CONCEPTO: DEDUCCIONES PERMISO SIN GOCE DE HABERES EFEC EN LA PLANILLA DE PAGO DE SUELDOS MAR/2019 PERMA Y CONS,DEP.: ASFI , PROCEDENCIA: BANCO UNION S.A., CHEQUE: 3057, FECHA DE EMISION:02/05/2019</t>
  </si>
  <si>
    <t>00099021001 DEP.DE CHEQ.AJENOS,RET.DE CAM.,CONCEPTO: RETENSION JUDICIAL N/C106/2008 PROCESO COACTIVO FISCAL SEGUIDO POR MEFP C/FELIX SANTOS ZAMBRANA Y OT,DEP.: MINISTERIO DE ECONOMIA Y FINANZAS PUBLICAS</t>
  </si>
  <si>
    <t>00099021001 DEP.DE CHEQ.AJENOS,RET.DE CAM.,CONCEPTO: DEVOLUCION DE FONDOS  NO UTILIZADOS,DEP.: MINISTERIO DE EDUCACION , PROCEDENCIA: BANCO UNION S.A., CHEQUE: 24227, FECHA DE EMISION:30/04/2019</t>
  </si>
  <si>
    <t>00592012001 DEP.DE CHEQ.AJENOS,RET.DE CAM.,CONCEPTO: TRANSFERENCIA DE RECURSOS DEL 01 AL 30 DE ABRIL 2019,DEP.: IVAN GONZALES , PROCEDENCIA: BANCO UNION S.A., CHEQUE: 661, FECHA DE EMISION:03/05/2019</t>
  </si>
  <si>
    <t>00291014203 DEP.DE CHEQ.AJENOS,RET.DE CAM.,CONCEPTO: DEVOLUCION DE SALDOS POR REMBOLSO,DEP.: ABC-OFICINA CENTRAL , PROCEDENCIA: BANCO UNION S.A., CHEQUE: 3508, FECHA DE EMISION:02/05/2019</t>
  </si>
  <si>
    <t>00253014213 DEP.DE CHEQ.AJENOS,RET.DE CAM.,CONCEPTO: TRANSFERENCIA A LA CUT POR DEPÓSITO GAM COCHABAMBA PARA GASTOS DE INVERSION PROYECTO  ALBARRANCHO,DEP.: GAM COCHABAMBA , PROCEDENCIA: BANCO UNION S.A., CHEQUE: 1354, FECHA DE EMISION:02/05/2019</t>
  </si>
  <si>
    <t>00099021001 DEP.DE CHEQ.AJENOS,RET.DE CAM.,CONCEPTO: DEVOLUCION DE RECURSOS,DEP.: AGENCIA NACIONAL DE HIDROCARBUROS , PROCEDENCIA: BANCO UNION S.A., CHEQUE: 5670, FECHA DE EMISION:26/04/2019</t>
  </si>
  <si>
    <t>00253014115 DEP.DE CHEQ.AJENOS,RET.DE CAM.,CONCEPTO: TRANSFERENCIA ALA CUT GAR GRAN CHACO VILLAMONTES PARA GASTOS ADM. PROYECTO CONSTRUCCION PRESA CAIGUA,DEP.: GAR GRAN CHACO , PROCEDENCIA: BANCO UNION S.A., CHEQUE: 1353, FECHA DE EMISION:02/05/2019</t>
  </si>
  <si>
    <t>00099021001 DEP.DE CHEQ.AJENOS,RET.DE CAM.,CONCEPTO: DEVOLUCION DE FONDOS EN AVANCE DISTRITAL POTOSI ANH,DEP.: DIRECCION DISTRITAL POTOSI , PROCEDENCIA: BANCO UNION S.A., CHEQUE: 531, FECHA DE EMISION:23/04/2019</t>
  </si>
  <si>
    <t>00099021001 DEP.DE CHEQ.AJENOS,RET.DE CAM.,CONCEPTO: DEV DE RECURSOS POR EXTRAVIO DE CREDENCIAL LILIANA DANIELA TEJERINA,DEP.: CAMARA DE SENADORES , PROCEDENCIA: BANCO UNION S.A., CHEQUE: 7364, FECHA DE EMISION:02/05/2019</t>
  </si>
  <si>
    <t>00099021001 DEP.DE CHEQ.AJENOS,RET.DE CAM.,CONCEPTO: DEPÓSITO POR LA AISEM, POR EJECUCION DE BOLETA DE GARANTIA,DEP.: AISEM , PROCEDENCIA: BANCO UNION S.A., CHEQUE: 29, FECHA DE EMISION:18/04/2019</t>
  </si>
  <si>
    <t>00099021001 DEPOSITO DE EFECTIVO, DEPOSITANTE: JUAN CARLOS LAURA TANCARA  CI.4274220  LP., CONCEPTO: DEVOLUCION DEL BENEFICIO COLATERAL DE ASIGNACION AL CARGO, CUENTA DE DEPOSITO: CUENTA UNICA DEL TESORO</t>
  </si>
  <si>
    <t>00099021001 DEPOSITO DE EFECTIVO, DEPOSITANTE: FPS - CENTRAL, CONCEPTO: DEVOLUCION DE SALDOS EN FONDO EN AVANCE, CON C31-650 Y 651, CUENTA DE DEPOSITO: CUENTA UNICA DEL TESORO</t>
  </si>
  <si>
    <t>00099021001 DEPOSITO DE EFECTIVO, DEPOSITANTE: GERONIMO MAYTA ROMERO, CONCEPTO: CONVENIO DE PAGO POR COBRO INDEBIDO N° 029 - 17, CUENTA DE DEPOSITO: CUENTA UNICA DEL TESORO</t>
  </si>
  <si>
    <t>00099021001 DEPOSITO DE EFECTIVO, DEPOSITANTE: MAXIMA CHOQUE CHAMBI CI 308861, CONCEPTO: DEVOLUCION COBRO INDEBIDO, CUENTA DE DEPOSITO: CUENTA UNICA DEL TESORO</t>
  </si>
  <si>
    <t>00291014203 DEP.DE CHEQ.AJENOS,RET.DE CAM.,CONCEPTO: REEMBOLSO,DEP.: ABC OFICINA CENTRAL , PROCEDENCIA: BANCO UNION S.A., CHEQUE: 3515, FECHA DE EMISION:03/05/2019</t>
  </si>
  <si>
    <t>00291014203 DEP.DE CHEQ.AJENOS,RET.DE CAM.,CONCEPTO: REEMBOLSO,DEP.: ABC OFICINA CENTRAL , PROCEDENCIA: BANCO UNION S.A., CHEQUE: 3514, FECHA DE EMISION:03/05/2019</t>
  </si>
  <si>
    <t>00099021001 DEPOSITO DE EFECTIVO, DEPOSITANTE: SENASIR-ANTONIO ARUQUIPA MALLEA, CONCEPTO: COBRO DE PAGO DE REPARTO ANTICIPO-PRA, CUENTA DE DEPOSITO: CUENTA UNICA DEL TESORO</t>
  </si>
  <si>
    <t>00132022001 DEPOSITO DE EFECTIVO, DEPOSITANTE: EDWIN MAMANI CABRERA PAPELBOL, CONCEPTO: DEVOLUCION DE SUELDO, CUENTA DE DEPOSITO: CUENTA UNICA DEL TESORO</t>
  </si>
  <si>
    <t>PROVISION DE FONDOS A SOLICITUD DE YACIMIENTOS PETROLIFEROS FISCALES BOLIVIANOS SEGUN SOLICITUD YPFB-0096-2019 REF: DEVOLUCION DE SALDO A FAVOR DE LA EMPRESA BONAFIDE DISTRIBUIDORA IMPORTADORA EXPORTADORA DE PVC LTDA POR TERMINACION DE CONTRATO 00277 LIB. 00513012007 YPFB - RECURSOS NACIONALIZACIÓN</t>
  </si>
  <si>
    <t>De: 00099024113 Transferencia en cumplimiento al DS N°0913 de 15/06/2011 y el Convenio Intergubernativo de Financiamiento UPRE-CIF-IG 001/2016, suscrito entre la UPRE y el GAM de Ayata, Proyecto “Construcción Palacio Consistorial del G.A.M. Ayata” correspondiente a saldos no ejecutados 2016, según la UPRE.</t>
  </si>
  <si>
    <t>De: 00099024113 Transferencia en cumplimiento al DS N°0913 de 15/06/2011 y el Convenio Interinstitucional de Financiamiento UPRE-CIF/0421/13, suscrito entre la UPRE y el GAM de Cocapata, Proyecto “Construcción de 4 Aulas, Dirección 6 Viviendas y Batería de Baños Unidad Educativa Incacasani”, correspondiente a saldos no ejecutados 2016, según la UPRE.</t>
  </si>
  <si>
    <t>NÚMERO DE LIBRETA CUT: 99031009.00 OPERACIÓN T01 TRANSFERENCIA DE FONDOS A LA CUT - TESORO DIRECTO DE BANCO UNION S.A. A CUENTA UNICA DEL TESORO CON NUMERO DE SOLICITUD = 3739282 Y NUMERO CORRELATIVO = 91320003052019265 TRANSFERENCIA POR OPERACIONES DE VENTA BONOS BTX</t>
  </si>
  <si>
    <t>TRANSFERENCIA DEL EXTERIOR SEGUN SWIFT NO.5600 DE FECHA 03/05/2019 ORDENANTE: CONSULADO DE BOLIVIA EN MADRID REF.RECAUDACION EXTERIOR CEDULAS DE IDENTIDAD MES DE MARZO 2019 LIB. 00340012005 SEGIP - RECAUDACION EXTERIOR - CEDULAS DE IDENTIDAD</t>
  </si>
  <si>
    <t>TRANSFERENCIA DEL EXTERIOR SEGUN SWIFT 05599 DE FECHA 03/05/2019 ORDENANTE: CONSULADO DE BOLIVIA EN MADRID ESPAÑA REF.: RECAUDACIONES MES DE MARZO 2019 LIB. 00340012004 SEGIP-RECAUDACION EXTERIOR-LICENCIAS DE CONDUCIR</t>
  </si>
  <si>
    <t>VENTA DE DIVISAS CON TRANSFERENCIA DE FONDOS A SOLICITUD DE EMPRESA PUBLICA DE TRANSPORTE AEREO MILITAR SEGUN SOLICITUD 7897 REF: CURSOS RECURRENTE PARA TRIPULANTES DE LA AERONAVE DE EP TAM A REALIZARSE EN ITALIA EQUIVALENTES 21.214,37 USD LIB. 00596012001 EP-TAM GESTION ADMINISTRATIVA POR DIFERENCIAL CAMBIARIO</t>
  </si>
  <si>
    <t>COBRO COSTOS DE PAPELERIA SEGUN TRANSFERENCIA DEL EXTERIOR POR ORDEN DE CONSULADO DE BOLIVIA EN MADRID REF.RECAUDACION EXTERIOR CEDULAS DE IDENTIDAD MES DE MARZO 2019 LIB. 00340012003 RECAUDACION EXTRANJERIA - C.I. -L.C.</t>
  </si>
  <si>
    <t>COBRO COSTOS DE PAPELERIA SEGUN TRANSFERENCIA DEL EXTERIOR POR ORDEN DE CONSULADO DE BOLIVIA EN MADRID ESPAÑA REF.: RECAUDACIONES MES DE MARZO 2019 LIB. 00340012003 RECAUDACION EXTRANJERIA - C.I. -L.C.</t>
  </si>
  <si>
    <t>||REGULARIZACIÓN DE NUESTRA OPERACIÓN NRO. 0953069 DE F. 30/04/2019 EN ATENCIÓN A CORREOS ELECTRÓNICOS DE LA DGAC Y AASANA. DEBITO DE LA LIBRETA 00117012001 DGAC, REPOSICION UTILES DE ESCRITORIO.</t>
  </si>
  <si>
    <t>VENTA DE DIVISAS CON TRANSFERENCIA DE FONDOS A SOLICITUD DE AGENCIA BOLIVIANA ESPACIAL - ABE SEGUN SOLICITUD 7892 REF: C31 285 SE AUTORIZA EL PAGO A LA EMPRESA NEWTEC CY N.V POR LA ADQUISICION DE 960 TERMINALES VSAT PARA EL SERVICIO DE INTERNET SATELITAL EN BANDA KA, SEGUN INF - DAF 02/2019, FACTURA LIB. 00585012002 ABE - VENTA DE SERVICIOS COMUNICACIÓN POR DIFERENCIAL CAMBIARIO</t>
  </si>
  <si>
    <t>||TRANSFERENCIA DE FONDOS S/G. MENSAJES SWIFT NROS. 05638 Y 05630 DE LA FECHA. (SECTOR PÚBLICO - SERVICIOS). DEBITO DE LA LIBRETA 00119012001 ADSIB, REPOSICION UTILES DE ESCRITORIO.</t>
  </si>
  <si>
    <t>||TRANSFERENCIA DE FONDOS S/G. MENSAJES SWIFT NROS. 05639 Y 05632 DE LA FECHA. (SECTOR PÚBLICO - SOBREVUELOS). DEBITO DE LA LIBRETA 00117012001 DGAC, REPOSICION UTILES DE ESCRITORIO.</t>
  </si>
  <si>
    <t>'COBRO DE'||UTILES DE ESCRITORIO POR EL COMPROBANTE CONTABLE NRO. 0953274 DE LA FECHA, SEGÚN CORREO ELECTRÓNICO DE YPFB DE F. 23/01/2018. DEBITO DE LA LIBRETA 00513022001 YPFB  OPERACIONES.</t>
  </si>
  <si>
    <t>00099021001 DEPOSITO DE EFECTIVO, DEPOSITANTE: MINISTERIO DE DEFENZA, CONCEPTO: REVERSION DEL CARGO A CUENTA LETICIA ROCHA DE GUTIERREZ POR TRANSPORTE AGO-SEPT / 17 PEDIDO 2272, CUENTA DE DEPOSITO: CUENTA UNICA DEL TESORO</t>
  </si>
  <si>
    <t>00099021001 DEPOSITO DE EFECTIVO, DEPOSITANTE: MINISTERIO DE DEFENZA, CONCEPTO: REVERSION DEL CARGO A CUENTA LETICIA ROCHA DE GUTIERREZ POR TRANSPORTE JULIO / 17 PEDIDO PLANILLA 22, CUENTA DE DEPOSITO: CUENTA UNICA DEL TESORO</t>
  </si>
  <si>
    <t>00291012002 DEPOSITO DE EFECTIVO, DEPOSITANTE: WALTER CONDORI CHOQUE, CONCEPTO: REPOSICION DE CREDENCIAL, CUENTA DE DEPOSITO: CUENTA UNICA DEL TESORO</t>
  </si>
  <si>
    <t>00526012001 DEPOSITO DE EFECTIVO, DEPOSITANTE: BOLIVIA TV- LUIS CERRUTO MEDINA, CONCEPTO: DEVOLUCION FONDOS EN AVANCE, CUENTA DE DEPOSITO: CUENTA UNICA DEL TESORO</t>
  </si>
  <si>
    <t>00526012001 DEPOSITO DE EFECTIVO, DEPOSITANTE: BOLIVIA TV - LUIS CERRUTO MEDINA, CONCEPTO: DEVOLUCION FONDOS AVANCE, CUENTA DE DEPOSITO: CUENTA UNICA DEL TESORO</t>
  </si>
  <si>
    <t>00016018004 DEPOSITO DE EFECTIVO, DEPOSITANTE: MAGALI PAZ GARCIA, CONCEPTO: DEVOLUCION VIATICOS -MIN EDUCACION, CUENTA DE DEPOSITO: CUENTA UNICA DEL TESORO</t>
  </si>
  <si>
    <t>00099021001 DEPOSITO DE EFECTIVO, DEPOSITANTE: JORGE JESUS JULIO GONZALES B, CONCEPTO: DEUDA A SENASIR, CUENTA DE DEPOSITO: CUENTA UNICA DEL TESORO</t>
  </si>
  <si>
    <t>00099021001 DEPOSITO DE EFECTIVO, DEPOSITANTE: MARIANA YASIARA ELIAS CARRAZANA, CONCEPTO: PAGO SENASIR, CUENTA DE DEPOSITO: CUENTA UNICA DEL TESORO</t>
  </si>
  <si>
    <t>00099021001 DEPOSITO DE EFECTIVO, DEPOSITANTE: REYNALDO JAVIER GUTIERREZ BEDREGAL, CONCEPTO: DOBLE PERCEPCION, CUENTA DE DEPOSITO: CUENTA UNICA DEL TESORO</t>
  </si>
  <si>
    <t>00099021001 DEPOSITO DE EFECTIVO, DEPOSITANTE: ROSENDO CALLISAYA ARENAS, CONCEPTO: DOBLE PERCEPCION DE RENTA CORRESPONDIENTE AL MES DE MARZO Y ABRIL, CUENTA DE DEPOSITO: CUENTA UNICA DEL TESORO</t>
  </si>
  <si>
    <t>00212082001 DEPOSITO DE EFECTIVO, DEPOSITANTE: INRA, CONCEPTO: GASTOS OPERATIVOS, CUENTA DE DEPOSITO: CUENTA UNICA DEL TESORO</t>
  </si>
  <si>
    <t>00526012001 DEPOSITO DE EFECTIVO, DEPOSITANTE: BORIS CARTAGENA FORONDA - BOLIVIA TV, CONCEPTO: DEVOLUCION DE PASAJES, CUENTA DE DEPOSITO: CUENTA UNICA DEL TESORO</t>
  </si>
  <si>
    <t>00526012001 DEPOSITO DE EFECTIVO, DEPOSITANTE: JUAN CARLOS RADA - BOLIVIA  TV, CONCEPTO: DEVOLUCION DE PASAJES, CUENTA DE DEPOSITO: CUENTA UNICA DEL TESORO</t>
  </si>
  <si>
    <t>00526012001 DEPOSITO DE EFECTIVO, DEPOSITANTE: BENITO PERALTA MACHICAO- BOLIVIA TV, CONCEPTO: DEVOLUCION DE PASAJES, CUENTA DE DEPOSITO: CUENTA UNICA DEL TESORO</t>
  </si>
  <si>
    <t>00526012001 DEPOSITO DE EFECTIVO, DEPOSITANTE: REMBERTO MOLINA JIMENEZ - BOLIVIA TV, CONCEPTO: DEVOLUCION DE PASAJES, CUENTA DE DEPOSITO: CUENTA UNICA DEL TESORO</t>
  </si>
  <si>
    <t>00526012001 DEPOSITO DE EFECTIVO, DEPOSITANTE: BOLIVIA TV - LUIS MARCOS TROCHECANDIA, CONCEPTO: DEVOLUCION DE FONDOS EN AVANCE, CUENTA DE DEPOSITO: CUENTA UNICA DEL TESORO</t>
  </si>
  <si>
    <t>00041031107 DEPOSITO DE EFECTIVO, DEPOSITANTE: MARCOS MIRANDA ALABY, CONCEPTO: DEVOLUCION DE GASTOS DE TRANSPORTE, CUENTA DE DEPOSITO: CUENTA UNICA DEL TESORO</t>
  </si>
  <si>
    <t>00041031107 DEPOSITO DE EFECTIVO, DEPOSITANTE: WILLY CRUZ CHOQUE, CONCEPTO: DEVOLUCION DE UN DIA DE VIATICOS, CUENTA DE DEPOSITO: CUENTA UNICA DEL TESORO</t>
  </si>
  <si>
    <t>00099021001 DEPOSITO DE EFECTIVO, DEPOSITANTE: GERMAN SOLIZ DELGADILLO, CONCEPTO: DEVOLUCION DE REVERSION PARCIAL DEL HABER DEL MES DE ABRIL DE 2011, CUENTA DE DEPOSITO: CUENTA UNICA DEL TESORO</t>
  </si>
  <si>
    <t>00099021001 DEPOSITO DE EFECTIVO, DEPOSITANTE: VICTORIA CARMEN  RIVAS VDA DE COCHI, CONCEPTO: COBROS INDEVIDOS POR NUEVAS NUPCIAS, CUENTA DE DEPOSITO: CUENTA UNICA DEL TESORO</t>
  </si>
  <si>
    <t>00099021001 DEPOSITO DE EFECTIVO, DEPOSITANTE: FERNANDO FRANCISCO IRIGOYEN FIORILO, CONCEPTO: DEVOLUCION POR DOBLE PERCEPCION, CUENTA DE DEPOSITO: CUENTA UNICA DEL TESORO</t>
  </si>
  <si>
    <t>00099021001 DEPOSITO DE EFECTIVO, DEPOSITANTE: CARLOS SANTOS CALLE CORNEJO, CONCEPTO: REVERSION TOTAL, CUENTA DE DEPOSITO: CUENTA UNICA DEL TESORO</t>
  </si>
  <si>
    <t>00591012001 DEPOSITO DE EFECTIVO, DEPOSITANTE: DULCEMANIA, CONCEPTO: SERVICIO DE AGUA, CUENTA DE DEPOSITO: CUENTA UNICA DEL TESORO</t>
  </si>
  <si>
    <t>00099021001 DEP.DE CHEQ.AJENOS,RET.DE CAM.,CONCEPTO: REEMBOLSO SUBSIDIO,DEP.: CONTRALORIA GENERAL DEL ESTADO , PROCEDENCIA: BANCO UNION S.A., CHEQUE: 6359, FECHA DE EMISION:30/04/2019</t>
  </si>
  <si>
    <t>00099021001 DEP.DE CHEQ.AJENOS,RET.DE CAM.,CONCEPTO: DEV. PASAJES PAGADOS NO UTILIZADOS GESTION 2013 (CARLOS SONNENSCHEIN) INF UAI N 009/2014,DEP.: CAMARA DE SENADORES , PROCEDENCIA: BANCO UNION S.A., CHEQUE: 7365, FECHA DE EMISION:06/05/2019</t>
  </si>
  <si>
    <t>00099021001 DEP.DE CHEQ.AJENOS,RET.DE CAM.,CONCEPTO: DEVOLUCION DE CINCO PASAJES AEREOS REALIZADO POR BOLTUR EMPRESA ESTATAL DE TURISMO,DEP.: AUTORIDAD DE SUPERVISION DEL SISTEMA FINACIERO</t>
  </si>
  <si>
    <t>00291014203 DEP.DE CHEQ.AJENOS,RET.DE CAM.,CONCEPTO: REEMBOLSO,DEP.: ABC-OFICINA CENTRAL , PROCEDENCIA: BANCO UNION S.A., CHEQUE: 3519, FECHA DE EMISION:03/05/2019</t>
  </si>
  <si>
    <t>00291014203 DEP.DE CHEQ.AJENOS,RET.DE CAM.,CONCEPTO: REEMBOLSO,DEP.: ABC-OFICINA CENTRAL , PROCEDENCIA: BANCO UNION S.A., CHEQUE: 3513, FECHA DE EMISION:03/05/2019</t>
  </si>
  <si>
    <t>00291014203 DEP.DE CHEQ.AJENOS,RET.DE CAM.,CONCEPTO: REEMBOLSO,DEP.: ABC-OFICINA CENTRAL , PROCEDENCIA: BANCO UNION S.A., CHEQUE: 3509, FECHA DE EMISION:03/05/2019</t>
  </si>
  <si>
    <t>00291014203 DEP.DE CHEQ.AJENOS,RET.DE CAM.,CONCEPTO: REEMBOLSO,DEP.: ABC-OFICINA CENTRAL , PROCEDENCIA: BANCO UNION S.A., CHEQUE: 3510, FECHA DE EMISION:03/05/2019</t>
  </si>
  <si>
    <t>00291014203 DEP.DE CHEQ.AJENOS,RET.DE CAM.,CONCEPTO: REEMBOLSO,DEP.: ABC-OFICINA CENTRAL , PROCEDENCIA: BANCO UNION S.A., CHEQUE: 3511, FECHA DE EMISION:03/05/2019</t>
  </si>
  <si>
    <t>00291014203 DEP.DE CHEQ.AJENOS,RET.DE CAM.,CONCEPTO: REEMBOLSO,DEP.: ABC-OFICINA CENTRAL , PROCEDENCIA: BANCO UNION S.A., CHEQUE: 3512, FECHA DE EMISION:03/05/2019</t>
  </si>
  <si>
    <t>00099021001 DEPOSITO DE EFECTIVO, DEPOSITANTE: CECILIA FLORES DE CEÑI CI. 399548 LP, CONCEPTO: COBRO INDEBIDO DE SENASIR DEL MES DE MAYO, CUENTA DE DEPOSITO: CUENTA UNICA DEL TESORO</t>
  </si>
  <si>
    <t>00099021001 DEPOSITO DE EFECTIVO, DEPOSITANTE: CLEMENTINA GONZALES FLORES, CONCEPTO: DEVOLUCION DE HABER, CUENTA DE DEPOSITO: CUENTA UNICA DEL TESORO</t>
  </si>
  <si>
    <t>00099021001 DEPOSITO DE EFECTIVO, DEPOSITANTE: OTILIA CONDORI CUNO   ( HIJA ), CONCEPTO: IMPORTE POR COBRO INDEBIDO DE LOLA CUNO CANASA (Q.E.P.D.), CUENTA DE DEPOSITO: CUENTA UNICA DEL TESORO</t>
  </si>
  <si>
    <t>00099021001 DEPOSITO DE EFECTIVO, DEPOSITANTE: GERMAN MENA SANTANDER, CONCEPTO: DEVOLUCION DEMASIA HABERES MAXIMA RENUMERACION SECTOR PUBLICO,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</si>
  <si>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</si>
  <si>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HEBERT CHOQUE TARQUI, CONCEPTO: DEVOLUCION DEMASIA HABERES MAXIMA RENUMERACION SECTOR PUBLICO, CUENTA DE DEPOSITO: CUENTA UNICA DEL TESORO</t>
  </si>
  <si>
    <t>00291012006 DEP.DE CHEQ.AJENOS,RET.DE CAM.,CONCEPTO: PAGO USO DE PUENTES VIADUCTOS DE FIBRA OPTICA,DEP.: ENTEL SA , PROCEDENCIA: BANCO MERCANTIL SANTA CRUZ SA., CHEQUE: 216497, FECHA DE EMISION:29/04/2019</t>
  </si>
  <si>
    <t>00099021001 DEP.DE CHEQ.AJENOS,RET.DE CAM.,CONCEPTO: DEVOLUCION DE CC NO COBRADO ENERO 2019,DEP.: LA VITALICIA SEGUROS Y REASEGUROS DE VIDA SA , PROCEDENCIA: BANCO BISA S.A., CHEQUE: 50738, FECHA DE EMISION:06/05/2019</t>
  </si>
  <si>
    <t>00099021001 DEP.DE CHEQ.AJENOS,RET.DE CAM.,CONCEPTO: JHOVANNA LESLY MARTINEZ FLORES,DEP.: BANCO UNION S.A. , PROCEDENCIA: BANCO UNION S.A., CHEQUE: 163157, FECHA DE EMISION:06/05/2019</t>
  </si>
  <si>
    <t>00099021001 DEP.DE CHEQ.AJENOS,RET.DE CAM.,CONCEPTO: AYALA ACHA JULIETA FIDELIA,DEP.: BANCO UNION S.A. , PROCEDENCIA: BANCO UNION S.A., CHEQUE: 163155, FECHA DE EMISION:06/05/2019</t>
  </si>
  <si>
    <t>00099021001 DEP.DE CHEQ.AJENOS,RET.DE CAM.,CONCEPTO: AYAVIRI QUIROZ JOSE ARCENIO,DEP.: BANCO UNION S.A. , PROCEDENCIA: BANCO UNION S.A., CHEQUE: 163158, FECHA DE EMISION:06/05/2019</t>
  </si>
  <si>
    <t>00099021001 DEP.DE CHEQ.AJENOS,RET.DE CAM.,CONCEPTO: VELA RIOS CRISTINA,DEP.: BANCO UNION S.A. , PROCEDENCIA: BANCO UNION S.A., CHEQUE: 163156, FECHA DE EMISION:06/05/2019</t>
  </si>
  <si>
    <t>A:00099021001 TRANSFERENCIA DE RECUPERACIONES SEGUN NOTA INTERNA GEF-LIN-MCM-0301-NOT/19 POR CONCEPTO DE INTERES DE ACUERDO A CONTRATO DE FIDEICOMISO "FINANCIAMIENTO UNVERSIDADES PUBLICAS AUTONOMAS" FIRMADO ENTRE EL MPD Y EL FNDR (UNIVERSIDAD TECNICA DE ORURO)</t>
  </si>
  <si>
    <t>A:00099021001 TRANSFERENCIA DE RECUPERACIONES SEGÚN NOTA GEF-LIN-MCM-0306-NOT/19 PARA PAGO DE INTERESES DE ACUERDO A CONTRATO DE FIDEICOMISO “PROGRAMA APOYO A LA EJECUCION DE LA INVERSION PUBLICA” FIRMADO ENTRE MINISTERIO DE PLANIFICACION Y EL FNDR, CORRESPONDIENTE AL GAM SANTOS MERCADO.</t>
  </si>
  <si>
    <t>A:00099021001 TRANSFERENCIA DE RECUPERACIONES SEGUN NOTA INTERNA GEF-LIN-MCM-0301-NOT/19 POR CONCEPTO DE INTERES DE ACUERDO A CONTRATO DE FIDEICOMISO "FINANCIAMIENTO UNVERSIDADES PUBLICAS AUTONOMAS" FIRMADO ENTRE EL MPD Y EL FNDR (UNIVERSIDAD AMAZONICA DE PANDO)</t>
  </si>
  <si>
    <t>A:00099021001 TRANSFERENCIA DE RECUPERACIONES SEGÚN NOTA GEF-LIN-MCM-0306-NOT/19 PARA PAGO DE INTERESES DE ACUERDO A CONTRATO DE FIDEICOMISO “PROGRAMA APOYO A LA EJECUCION DE LA INVERSION PUBLICA” FIRMADO ENTRE MINISTERIO DE PLANIFICACION Y EL FNDR, CORRESPONDIENTE AL GAM BERMEJO.</t>
  </si>
  <si>
    <t>A:00099021001 TRANSFERENCIA DE RECUPERACIONES SEGUN NOTA INTERNA GEF-LIN-MCM-0301-NOT/19 POR CONCEPTO DE INTERES DE ACUERDO A CONTRATO DE FIDEICOMISO "FINANCIAMIENTO UNVERSIDADES PUBLICAS AUTONOMAS" FIRMADO ENTRE EL MPD Y EL FNDR (UNIVERSIDAD SIGLO XX)</t>
  </si>
  <si>
    <t>A:00099021001 TRANSFERENCIA DE RECUPERACIONES SEGÚN NOTA GEF-LIN-MCM-0306-NOT/19 PARA PAGO DE INTERESES DE ACUERDO A CONTRATO DE FIDEICOMISO “PROGRAMA APOYO A LA EJECUCION DE LA INVERSION PUBLICA” FIRMADO ENTRE MINISTERIO DE PLANIFICACION Y EL FNDR, CORRESPONDIENTE AL GAM ICLA.</t>
  </si>
  <si>
    <t>A:00099021001 TRANSFERENCIA DE RECUPERACIONES SEGÚN NOTA GEF-LIN-MCM-0306-NOT/19 PARA PAGO DE INTERESES DE ACUERDO A CONTRATO DE FIDEICOMISO “PROGRAMA APOYO A LA EJECUCION DE LA INVERSION PUBLICA” FIRMADO ENTRE MINISTERIO DE PLANIFICACION Y EL FNDR, CORRESPONDIENTE AL GAM PORTACHUELO.</t>
  </si>
  <si>
    <t>A:00099021001 TRANSFERENCIA DE RECUPERACIONES SEGÚN NOTA GEF-LIN-MCM-0306-NOT/19 PARA PAGO DE INTERESES DE ACUERDO A CONTRATO DE FIDEICOMISO “PROGRAMA APOYO A LA EJECUCION DE LA INVERSION PUBLICA” FIRMADO ENTRE MINISTERIO DE PLANIFICACION Y EL FNDR, CORRESPONDIENTE AL GAM FERNANDEZ ALONZO.</t>
  </si>
  <si>
    <t>A:00099021001 TRANSFERENCIA DE RECUPERACIONES SEGÚN NOTA GEF-LIN-MCM-0306-NOT/19 PARA PAGO DE INTERESES DE ACUERDO A CONTRATO DE FIDEICOMISO “PROGRAMA APOYO A LA EJECUCION DE LA INVERSION PUBLICA” FIRMADO ENTRE MINISTERIO DE PLANIFICACION Y EL FNDR, CORRESPONDIENTE AL GAM MONTEAGUDO.</t>
  </si>
  <si>
    <t>A:00099021001 TRANSFERENCIA DE RECUPERACIONES SEGÚN NOTA GEF-LIN-MCM-0306-NOT/19 PARA PAGO DE INTERESES DE ACUERDO A CONTRATO DE FIDEICOMISO “PROGRAMA APOYO A LA EJECUCION DE LA INVERSION PUBLICA” FIRMADO ENTRE MINISTERIO DE PLANIFICACION Y EL FNDR, CORRESPONDIENTE AL GAM SAN LORENZO.</t>
  </si>
  <si>
    <t>A:00099021001 TRANSFERENCIA DE RECUPERACIONES SEGÚN NOTA GEF-LIN-MCM-0306-NOT/19 PARA PAGO DE INTERESES DE ACUERDO A CONTRATO DE FIDEICOMISO “PROGRAMA APOYO A LA EJECUCION DE LA INVERSION PUBLICA” FIRMADO ENTRE MINISTERIO DE PLANIFICACION Y EL FNDR, CORRESPONDIENTE AL GAM VILLA MOJOCOYA.</t>
  </si>
  <si>
    <t>A:00099021001 TRANSFERENCIA DE RECUPERACIONES SEGÚN NOTA GEF-LIN-MCM-0306-NOT/19 PARA PAGO DE INTERESES DE ACUERDO A CONTRATO DE FIDEICOMISO “PROGRAMA APOYO A LA EJECUCION DE LA INVERSION PUBLICA” FIRMADO ENTRE MINISTERIO DE PLANIFICACION Y EL FNDR, CORRESPONDIENTE AL GAM CARAPARI.</t>
  </si>
  <si>
    <t>A:00099021001 TRANSFERENCIA DE RECUPERACIONES SEGÚN NOTA GEF-LIN-MCM-0306-NOT/19 PARA PAGO DE INTERESES DE ACUERDO A CONTRATO DE FIDEICOMISO “PROGRAMA APOYO A LA EJECUCION DE LA INVERSION PUBLICA” FIRMADO ENTRE MINISTERIO DE PLANIFICACION Y EL FNDR, CORRESPONDIENTE AL GAM WARNES.</t>
  </si>
  <si>
    <t>A:00099021001 TRANSFERENCIA DE RECUPERACIONES SEGÚN NOTA GEF-LIN-MCM-0306-NOT/19 PARA PAGO DE INTERESES DE ACUERDO A CONTRATO DE FIDEICOMISO “PROGRAMA APOYO A LA EJECUCION DE LA INVERSION PUBLICA” FIRMADO ENTRE MINISTERIO DE PLANIFICACION Y EL FNDR, CORRESPONDIENTE AL GAM SAN PABLO DE HUACARETA.</t>
  </si>
  <si>
    <t>A:00099021001 TRANSFERENCIA DE RECUPERACIONES SEGÚN NOTA GEF-LIN-MCM-0306-NOT/19 PARA PAGO DE INTERESES DE ACUERDO A CONTRATO DE FIDEICOMISO “PROGRAMA APOYO A LA EJECUCION DE LA INVERSION PUBLICA” FIRMADO ENTRE MINISTERIO DE PLANIFICACION Y EL FNDR, CORRESPONDIENTE AL GAD TARIJA.</t>
  </si>
  <si>
    <t>A:00099021001 TRANSFERENCIA DE RECUPERACIONES SEGÚN NOTA GEF-LIN-MCM-0306-NOT/19 PARA PAGO DE INTERESES DE ACUERDO A CONTRATO DE FIDEICOMISO “PROGRAMA APOYO A LA EJECUCION DE LA INVERSION PUBLICA” FIRMADO ENTRE MINISTERIO DE PLANIFICACION Y EL FNDR, CORRESPONDIENTE AL GAD CHUQUISACA.</t>
  </si>
  <si>
    <t>A:00099021001 TRANSFERENCIA DE RECUPERACIONES SEGÚN NOTA GEF-LIN-MCM-0306-NOT/19 PARA PAGO DE INTERESES DE ACUERDO A CONTRATO DE FIDEICOMISO “PROGRAMA APOYO A LA EJECUCION DE LA INVERSION PUBLICA” FIRMADO ENTRE MINISTERIO DE PLANIFICACION Y EL FNDR, CORRESPONDIENTE AL GAM SANTA CRUZ.</t>
  </si>
  <si>
    <t>A:00099021001 TRANSFERENCIA DE RECUPERACIONES SEGÚN NOTA GEF-LIN-MCM-0306-NOT/19 PARA PAGO DE INTERESES DE ACUERDO A CONTRATO DE FIDEICOMISO “PROGRAMA APOYO A LA EJECUCION DE LA INVERSION PUBLICA” FIRMADO ENTRE MINISTERIO DE PLANIFICACION Y EL FNDR, CORRESPONDIENTE AL GAM PUCARANI.</t>
  </si>
  <si>
    <t>A:00099021001 TRANSFERENCIA DE RECUPERACIONES SEGÚN NOTA GEF-LIN-MCM-0306-NOT/19 PARA PAGO DE INTERESES DE ACUERDO A CONTRATO DE FIDEICOMISO “PROGRAMA APOYO A LA EJECUCION DE LA INVERSION PUBLICA” FIRMADO ENTRE MINISTERIO DE PLANIFICACION Y EL FNDR, CORRESPONDIENTE AL GAM RIBERALTA.</t>
  </si>
  <si>
    <t>A:00099021001 TRANSFERENCIA DE RECUPERACIONES SEGÚN NOTA GEF-LIN-MCM-0306-NOT/19 PARA PAGO DE INTERESES DE ACUERDO A CONTRATO DE FIDEICOMISO “PROGRAMA APOYO A LA EJECUCION DE LA INVERSION PUBLICA” FIRMADO ENTRE MINISTERIO DE PLANIFICACION Y EL FNDR, CORRESPONDIENTE AL GAM ALALAY.</t>
  </si>
  <si>
    <t>A:00099021001 TRANSFERENCIA DE RECUPERACIONES SEGÚN NOTA GEF-LIN-MCM-0306-NOT/19 PARA PAGO DE INTERESES DE ACUERDO A CONTRATO DE FIDEICOMISO “PROGRAMA APOYO A LA EJECUCION DE LA INVERSION PUBLICA” FIRMADO ENTRE MINISTERIO DE PLANIFICACION Y EL FNDR, CORRESPONDIENTE AL GAD BENI.</t>
  </si>
  <si>
    <t>A:00099021001 TRANSFERENCIA DE RECUPERACIONES SEGÚN NOTA GEF-LIN-MCM-0306-NOT/19 PARA PAGO DE INTERESES DE ACUERDO A CONTRATO DE FIDEICOMISO “PROGRAMA APOYO A LA EJECUCION DE LA INVERSION PUBLICA” FIRMADO ENTRE MINISTERIO DE PLANIFICACION Y EL FNDR, CORRESPONDIENTE AL GAM VILLAMONTES.</t>
  </si>
  <si>
    <t>A:00099021001 TRANSFERENCIA DE RECUPERACIONES SEGÚN NOTA GEF-LIN-MCM-0306-NOT/19 PARA PAGO DE INTERESES DE ACUERDO A CONTRATO DE FIDEICOMISO “PROGRAMA APOYO A LA EJECUCION DE LA INVERSION PUBLICA” FIRMADO ENTRE MINISTERIO DE PLANIFICACION Y EL FNDR, CORRESPONDIENTE AL GAM EL ALTO.</t>
  </si>
  <si>
    <t>TRANSFERENCIA RECIBIDA DEL EXTERIOR SEGÚN MENSAJES SWIFT Nos. 05663-05654 (REM.EXT.) DE FECHA 06-05-2019 POR DESEMBOLSO DE BID PRÉSTAMO 4376/BL-BO 00001 BO LIBRETA N° 00291012002 ABC-RECURSOS PROPIOS REF.: UTILES DE ESCRITORIO</t>
  </si>
  <si>
    <t>||TRANSFERENCIA DE FONDOS S/G. MENSAJES SWIFT NROS.05664 Y 05653 DE LA FECHA.(SECTOR PUBLICO - SERVICIOS). DEBITO DE LA LIBRETA N° 00119012001 ADSIB, REPOSICION UTILES DSE ESCRITORIO.</t>
  </si>
  <si>
    <t>NÚMERO DE LIBRETA CUT: 99031009.00 OPERACIÓN T01 TRANSFERENCIA DE FONDOS A LA CUT - TESORO DIRECTO DE BANCO UNION S.A. A CUENTA UNICA DEL TESORO CON NUMERO DE SOLICITUD = 3744832 Y NUMERO CORRELATIVO = 91320006052019380 TRANSFERENCIA POR OPERACIONES DE VENTA BONOS BTX</t>
  </si>
  <si>
    <t>COBRO COSTOS DE PAPELERIA SEGUN TRANSFERENCIA DEL EXTERIOR POR ORDEN DE CONSULADO DE BOLIVIA EN VALENCIA LIB. 00010011102 MIN.RELACIONES EXTERIORES - GESTORIA CONSULAR LEY Nº 3108</t>
  </si>
  <si>
    <t>00099021001 DEPOSITO DE EFECTIVO, DEPOSITANTE: JANETTE MEDRANO, CONCEPTO: PAGO PARCIAL SENASIR, CUENTA DE DEPOSITO: CUENTA UNICA DEL TESORO</t>
  </si>
  <si>
    <t>00526012001 DEPOSITO DE EFECTIVO, DEPOSITANTE: BOLIVIA TV- FRANZ LLIULLY CHIPANA, CONCEPTO: DEVOLUCION DE FONDOS EN AVANCE PARA COMPRA DE MATERIAL DE FERRETERIA Y VARIOS, CUENTA DE DEPOSITO: CUENTA UNICA DEL TESORO</t>
  </si>
  <si>
    <t>00526012001 DEPOSITO DE EFECTIVO, DEPOSITANTE: CARLOS ANDRES CUSI DURAN, CONCEPTO: DEVOLUCION DE PASAJES BOLIVIA TV, CUENTA DE DEPOSITO: CUENTA UNICA DEL TESORO</t>
  </si>
  <si>
    <t>00099021001 DEPOSITO DE EFECTIVO, DEPOSITANTE: TRIBUNAL CONSTITUCIONAL PLURINACIONAL, CONCEPTO: DEVOLUCION DE LICENCIAS SIN GOCE DE HABER MES DE MARZO, CUENTA DE DEPOSITO: CUENTA UNICA DEL TESORO</t>
  </si>
  <si>
    <t>00099021001 DEPOSITO DE EFECTIVO, DEPOSITANTE: MARIA MAGDA PAREDES CHOQUE DE RAMOS, CONCEPTO: DEVOLUCION BONO DE FRONTERA, CUENTA DE DEPOSITO: CUENTA UNICA DEL TESORO</t>
  </si>
  <si>
    <t>00526012001 DEPOSITO DE EFECTIVO, DEPOSITANTE: BOLIVIA TV - JAIME QUISPE MAMANI, CONCEPTO: DEVOLUCION DE FONDOS EN AVANCE, CUENTA DE DEPOSITO: CUENTA UNICA DEL TESORO</t>
  </si>
  <si>
    <t>00099021001 DEPOSITO DE EFECTIVO, DEPOSITANTE: FELIX ROLDAN MENDEZ CI 466513LP, CONCEPTO: ACTUALIZACION DE LA NOTA DE CARGO EN LA CUENTA FISCAL N°3987, CUENTA DE DEPOSITO: CUENTA UNICA DEL TESORO</t>
  </si>
  <si>
    <t>00099021001 DEPOSITO DE EFECTIVO, DEPOSITANTE: ALBERTO URBINA LOZA, CONCEPTO: DEVOLUCION, CUENTA DE DEPOSITO: CUENTA UNICA DEL TESORO</t>
  </si>
  <si>
    <t>00592012001 DEPOSITO DE EFECTIVO, DEPOSITANTE: MINISTERIO DE DEFENSA, CONCEPTO: EMISIVO ENTIDAD MINISTERIO DE DEFENSA 2° PAGO PARCIAL ND 101885 GESTION 2017, CUENTA DE DEPOSITO: CUENTA UNICA DEL TESORO</t>
  </si>
  <si>
    <t>00592012001 DEPOSITO DE EFECTIVO, DEPOSITANTE: JOSE LUIS MAMANI ESPEJO, CONCEPTO: VENTA EMISIVO PARTICULARES DEL 02 AL 06 DE MAYO 2019, CUENTA DE DEPOSITO: CUENTA UNICA DEL TESORO</t>
  </si>
  <si>
    <t>00592012001 DEPOSITO DE EFECTIVO, DEPOSITANTE: JOSE LUIS MAMANI ESPEJO, CONCEPTO: VENTA EMISIVO PARTICULARES DEL 25 AL 30 DE ABRIL 2019, CUENTA DE DEPOSITO: CUENTA UNICA DEL TESORO</t>
  </si>
  <si>
    <t>00070011102 DEPOSITO DE EFECTIVO, DEPOSITANTE: POLICARPIO QUIROZ QUISPE, CONCEPTO: DEV SALDO DE TALLER DE CAPACITACION SINDICAL C/ORGANIZACIONES SINDICALES DE LA UNIV BALLIVIAN TRINID, CUENTA DE DEPOSITO: CUENTA UNICA DEL TESORO</t>
  </si>
  <si>
    <t>00070011102 DEPOSITO DE EFECTIVO, DEPOSITANTE: POLICARPIO QUIROZ QUISPE, CONCEPTO: DEV TOTAL DE TALLER DE CAPACITACION SINDICAL C/TRABAJADORES EN SALUD PUBLICA EL 27 DE ABRIL TRINIDAD, CUENTA DE DEPOSITO: CUENTA UNICA DEL TESORO</t>
  </si>
  <si>
    <t>00099021001 DEPOSITO DE EFECTIVO, DEPOSITANTE: RAMIRO FERNANDO PINILLA LIZARRAGA, CONCEPTO: REGULARIZACION ENERO A DICIEMBRE 2018 LEY FINANCIAL LEY 1135 -DS 3766, CUENTA DE DEPOSITO: CUENTA UNICA DEL TESORO</t>
  </si>
  <si>
    <t>00132039202 DEPOSITO DE EFECTIVO, DEPOSITANTE: JUAN CARLOS SUAREZ CESPEDES, CONCEPTO: DEVOLUCION DE FONDOS EN AVANCE, CUENTA DE DEPOSITO: CUENTA UNICA DEL TESORO</t>
  </si>
  <si>
    <t>00099021001 DEPOSITO DE EFECTIVO, DEPOSITANTE: ELIZABETH R FERNANDEZ CARRILLO, CONCEPTO: DEVOLUCION DE RETROACTIVO, CUENTA DE DEPOSITO: CUENTA UNICA DEL TESORO</t>
  </si>
  <si>
    <t>00670012002 DEP.DE CHEQ.AJENOS,RET.DE CAM.,CONCEPTO: DEVOLUCION DE PASAJE AEREO INTERNACIONAL -ELECCIONES PRIMARIAS,DEP.: TRIBUNAL SUPREMO ELECTORAL , PROCEDENCIA: BANCO UNION S.A., CHEQUE: 10726, FECHA DE EMISION:23/04/2019</t>
  </si>
  <si>
    <t>00015011108 DEP.DE CHEQ.AJENOS,RET.DE CAM.,CONCEPTO: DEVOLUCION DE FONDOS,DEP.: MIN GOBIERNO , PROCEDENCIA: BANCO UNION S.A., CHEQUE: 51321, FECHA DE EMISION:25/04/2019</t>
  </si>
  <si>
    <t>00099021001 DEP.DE CHEQ.AJENOS,RET.DE CAM.,CONCEPTO: ESPINOZA PEREYRA INGRID NORKA,DEP.: BANCO UNION S.A. , PROCEDENCIA: BANCO UNION S.A., CHEQUE: 163159, FECHA DE EMISION:07/05/2019</t>
  </si>
  <si>
    <t>00526012001 DEPOSITO DE EFECTIVO, DEPOSITANTE: BOLIVIA TV - SERGIO REVOLLO, CONCEPTO: DEVOLUCION DE PASAJES, CUENTA DE DEPOSITO: CUENTA UNICA DEL TESORO</t>
  </si>
  <si>
    <t>00099021001 DEPOSITO DE EFECTIVO, DEPOSITANTE: HUGO REMBERTO CASTRO RODRIGUEZ, CONCEPTO: DEVOLUCION DEL HABER DE MARZO 2019 ITEM N. 55424, CUENTA DE DEPOSITO: CUENTA UNICA DEL TESORO</t>
  </si>
  <si>
    <t>00086031101 DEP.DE CHEQ.AJENOS,RET.DE CAM.,CONCEPTO: REVERSION,DEP.: SERNAP - CARRASCO , PROCEDENCIA: BANCO UNION S.A., CHEQUE: 1345, FECHA DE EMISION:30/04/2019</t>
  </si>
  <si>
    <t>00117012001 DEPOSITO DE EFECTIVO, DEPOSITANTE: IVER MIJAEL VARGAS PONCE DE LEON, CONCEPTO: DEVOLUCION DE VIATICOS C31 1006, CUENTA DE DEPOSITO: CUENTA UNICA DEL TESORO</t>
  </si>
  <si>
    <t>00526012001 DEPOSITO DE EFECTIVO, DEPOSITANTE: ERICK SALAS CHOQUE, CONCEPTO: DEVOLUCION DE PASAJES BOLIVIA TV, CUENTA DE DEPOSITO: CUENTA UNICA DEL TESORO</t>
  </si>
  <si>
    <t>De: 00099024113 Transferencia en cumplimiento al DS N°0913 de 15/06/2011 y el Convenio Intergubernativo de Financiamiento UPRE-CIF-IG 0256/2018, suscrito entre la UPRE y el GAM de Villazón, Proyecto “Construcción Unidad Educativa Cornelio Saavedra - Villazón” correspondiente al pago de la planilla Nº2, según la UPRE.</t>
  </si>
  <si>
    <t>De: 00099024113 Transferencia en cumplimiento al DS N°0913 de 15/06/2011 y el Convenio Intergubernativo de Financiamiento UPRE-CIF-IG 0105/2018, suscrito entre la UPRE y el GAD de Chuquisaca, Proyecto “Const. Unidad Educativa Genoveva Ríos - Azari” correspondiente al pago de la planilla Nº4, según la UPRE.</t>
  </si>
  <si>
    <t>De: 00099024113 Transferencia en cumplimiento al DS N°0913 de 15/06/2011 y el Convenio Intergubernativo de Financiamiento UPRE-CIF-IG 1124/2017, suscrito entre la UPRE y el GAM de Poroma, Proyecto “Construcción Internado Luje” correspondiente al pago de la planilla Nº4, según la UPRE.</t>
  </si>
  <si>
    <t>De: 00099024113 Transferencia en cumplimiento al DS N°0913 de 15/06/2011 y el Convenio Intergubernativo de Financiamiento UPRE-CIF-IG 112/2018, suscrito entre la UPRE y el GAD de Pando, Proyecto “Const. Instituto Tecnológico Superior “Amazónico Kemty” - Municipio de San Lorenzo” correspondiente al pago de la planilla Nº4, según la UPRE.</t>
  </si>
  <si>
    <t>De: 00099024113 Transferencia en cumplimiento al DS N°0913 de 15/06/2011 y el Convenio Intergubernativo de Financiamiento UPRE-CIF-IG 1073/2017, suscrito entre la UPRE y el GAD del Beni, Proyecto “Const. U.E. Cristina Argandoña de Hurtado - Alborada” correspondiente al pago de la planilla Nº6, según la UPRE.</t>
  </si>
  <si>
    <t>De: 00099024113 Transferencia en cumplimiento al DS N°0913 de 15/06/2011 y el Convenio Intergubernativo de Financiamiento UPRE-CIF-IG 263/2018, suscrito entre la UPRE y el GAM de El Torno, Proyecto “Const. Tinglado, Graderías y Cancha Polifuncional Unidad Educativa Nemesio Soliz Garrido El Torno” correspondiente al pago de la planilla Nº3, según la UPRE.</t>
  </si>
  <si>
    <t>De: 00099024113 Transferencia en cumplimiento al DS N°0913 de 15/06/2011 y el Convenio Intergubernativo de Financiamiento UPRE-CIF-IG 053/2018, suscrito entre la UPRE y el GAM de Oruro, Proyecto “Construcción U.E. Fidel Castro Junta Vecinal Santiago Municipio Oruro” correspondiente al pago de la planilla Nº4, según la UPRE.</t>
  </si>
  <si>
    <t>De: 00099024113 Transferencia en cumplimiento al DS N°0913 de 15/06/2011 y el Convenio Intergubernativo de Financiamiento UPRE-CIF-IG 1097/2017, suscrito entre la UPRE y el GAM de Cotagaita, Proyecto “Construcción Unidad Educativa Carlos Medinacelli de Cotagaita - Cotagaita” correspondiente al pago de la planilla Nº4, según la UPRE.</t>
  </si>
  <si>
    <t>De: 00099024113 Transferencia en cumplimiento al DS N°0913 de 15/06/2011 y el Convenio Intergubernativo de Financiamiento UPRE-CIF-IG/533/2016, suscrito entre la UPRE y el GAM de Yapacaní, Proyecto “Construcción de Estadio Municipal Integración Bolivia” correspondiente al pago de la planilla Nº21, según la UPRE.</t>
  </si>
  <si>
    <t>De: 00099024113 Transferencia en cumplimiento al DS N°0913 de 15/06/2011 y el Convenio Intergubernativo de Financiamiento UPRE-CIF-IG 102/2018, suscrito entre la UPRE y el GAM de Uyuni, Proyecto “Const. U.E. Modelo Uyuni” correspondiente al pago de la planilla Nº4, según la UPRE.</t>
  </si>
  <si>
    <t>De: 00099024113 Transferencia en cumplimiento al DS N°0913 de 15/06/2011 y el Convenio Intergubernativo de Financiamiento UPRE-CIF-IG 108/2018, suscrito entre la UPRE y el GAD de Pando, Proyecto “Const. Instituto Tecnológico Superior “Prof. Silverio Rocha Moya” - Municipio Porvenir” correspondiente al pago de la planilla Nº4, según la UPRE.</t>
  </si>
  <si>
    <t>De: 00099024113 Transferencia en cumplimiento al DS N°0913 de 15/06/2011 y el Convenio Intergubernativo de Financiamiento UPRE-CIF-IG 275/2018, suscrito entre la UPRE y el GAM de San Julián, Proyecto “Const. Unidad Educativa Evo Morales Ayma - Municipio de San Julián” correspondiente al pago de la planilla Nº4, según la UPRE.</t>
  </si>
  <si>
    <t>De: 00099024113 Transferencia en cumplimiento al DS N°0913 de 15/06/2011 y el Convenio Intergubernativo de Financiamiento UPRE-CIF-IG 582/2017, suscrito entre la UPRE y el GAM de Villazón, Proyecto “Construcción Unidad Educativa Carlos Villegas” correspondiente al pago de la planilla Nº7, según la UPRE.</t>
  </si>
  <si>
    <t>De: 00099024113 Transferencia en cumplimiento al DS N°0913 de 15/06/2011 y el Convenio Intergubernativo de Financiamiento UPRE-CIF-IG 413/2017, suscrito entre la UPRE y el GAM de Villazón, Proyecto “Construcción Unidad Educativa 6 de junio “B”” correspondiente al pago de la planilla Nº5, según la UPRE.</t>
  </si>
  <si>
    <t>De: 00099024113 Transferencia en cumplimiento al DS N°0913 de 15/06/2011 y el Convenio Intergubernativo de Financiamiento UPRE-CIF-IG 004/2017, suscrito entre la UPRE y el GAM de Oruro, Proyecto “Const. Coliseo Cerrado Quirquincho - Oruro” correspondiente al pago de la planilla Nº7, según la UPRE.</t>
  </si>
  <si>
    <t>De: 00099024113 Transferencia en cumplimiento al DS N°0913 de 15/06/2011 y el Convenio Intergubernativo de Financiamiento UPRE-CIF-IG 174/2017, suscrito entre la UPRE y el GAM de Comanche, Proyecto “Construcción Bloque de Aulas Unidad Educativa Nacional de Comanche” correspondiente al pago de la planilla Nº4, según la UPRE.</t>
  </si>
  <si>
    <t>De: 00099024113 Transferencia en cumplimiento al DS N°0913 de 15/06/2011 y el Convenio Intergubernativo de Financiamiento UPRE-CIF-IG 0104/2018, suscrito entre la UPRE y el GAD de Chuquisaca, Proyecto “Const. Unidad Educativa Ruffo - Sucre” correspondiente al pago de la planilla Nº6, según la UPRE.</t>
  </si>
  <si>
    <t>De: 00099024113 Transferencia en cumplimiento al DS N°0913 de 15/06/2011 y el Convenio Intergubernativo de Financiamiento UPRE-CIF-IG 920/2017, suscrito entre la UPRE y el GAM de Caiza "D", Proyecto “Const. U.E. José Alonso de Ibañez – Nivel Secundario (Caiza D)” correspondiente al pago de la planilla Nº5, según la UPRE.</t>
  </si>
  <si>
    <t>De: 00099024113 Transferencia en cumplimiento al DS N°0913 de 15/06/2011 y el Convenio Interinstitucional de Financiamiento UPRE-CIF-0289/13, suscrito entre la UPRE y el GAM de El Alto de La Paz, Proyecto “Construcción Mercado Chijini Chico II D12 - El Alto”, correspondiente al pago de la planilla Nº3 de cierre, según la UPRE.</t>
  </si>
  <si>
    <t>NUMERO DE LIBRETA CUT: 3440108001 OPERACIÓN E18 TRANSFERENCIA DEL SISTEMA FINANCIERO POR CUENTA DE TERCEROS A LA CUT UNICEF PAYMENT NUMBER 3190105590INSTITUTO PLURINACIONAL DE ESTUDIOS DE LENGUA Y CULTURAS</t>
  </si>
  <si>
    <t>NUMERO DE LIBRETA CUT: 0153018002 OPERACIÓN E18 TRANSFERENCIA DEL SISTEMA FINANCIERO POR CUENTA DE TERCEROS A LA CUT OPC VALIDACIONDE REFERENTES UNICEFUNICEF PAYMENT NUMBER 3190106858</t>
  </si>
  <si>
    <t>'COBRO DE UTILES DE ESCRITORIO POR´||BS50.-Y REGISTRO COBRO REEMB.GSTS.COMUNICACION BS220.-CARTA DE CREDITO STANDBY REF.:BKD2017LG00285 (BCB:SB-R-2017-56) A/F ADMINISTRADORA BOLIVIANA DE CARRETERAS,S/G NOTA ABC/GNA/SAF/ATE/2019-1095,30/04/19. LIB.00291012002 ABC-RECURSOS PROPIOS REF.:REEMB.GSTS.COM.Y EMIS.COMP.CONT. SBLC BKD2017LG00285</t>
  </si>
  <si>
    <t>'COBRO DE UTILES DE ESCRITORIO POR´||BS50.-Y REGISTRO COBRO REEMB.GSTS.COMUNICACION BS220.-CARTA DE CREDITO STANDBY REF.:BKD2017LG00114 (BCB:SB-R-2017-31) A/F ADMINISTRADORA BOLIVIANA DE CARRETERAS,S/G NOTA ABC/GNA/SAF/ATE/2019-1096,30/04/19. LIB.00291012002 ABC-RECURSOS PROPIOS REF.:REEMB.GSTS.COM.Y EMIS.COMP.CONT. SBLC BKD2017LG00114</t>
  </si>
  <si>
    <t>NUMERO DE LIBRETA CUT: 00253018007 OPERACIÓN E18 TRANSFERENCIA DEL SISTEMA FINANCIERO POR CUENTA DE TERCEROS A LA CUT EMAGUA FAO INVERSION GCP BOL 046 GFF</t>
  </si>
  <si>
    <t>TRANSFERENCIA DEL EXTERIOR SEGUN SWIFT 05710 DE FECHA 07/05/2019 ORDENANTE: CONSULADO DE BOLIVIA EN CALAMA CL REF.: RECAUDACIONES MES ABRIL LIB. 00340012005 SEGIP - RECAUDACION EXTERIOR - CEDULAS DE IDENTIDAD</t>
  </si>
  <si>
    <t>NÚMERO DE LIBRETA CUT: 99031009.00 OPERACIÓN T01 TRANSFERENCIA DE FONDOS A LA CUT - TESORO DIRECTO DE BANCO UNION S.A. A CUENTA UNICA DEL TESORO CON NUMERO DE SOLICITUD = 3749008 Y NUMERO CORRELATIVO = 91320007052019459 TRANSFERENCIA POR OPERACIONES DE VENTA BONOS BTX</t>
  </si>
  <si>
    <t>||TRANSFERENCIA DE FONDOS S/G. MENSAJES SWIFT NROS. 05744 Y 05739 DE LA FECHA. (SECTOR PÚBLICO - SERVICIOS). DEBITO DE LA LIBRETA 00119012001 ADSIB, REPOSICION UTILES DE ESCRITORIO.</t>
  </si>
  <si>
    <t>COBRO COSTOS DE PAPELERIA SEGUN TRANSFERENCIA DEL EXTERIOR POR ORDEN DE CORPORACION PETROLERA S.A. REF.FACTURA NO.182 LIB. 00513062001 YPFB-OPERACIONES PLANTA DE SEPARACION DE LIQUIDOS RIO GRANDE</t>
  </si>
  <si>
    <t>COBRO COSTOS DE PAPELERIA SEGUN TRANSFERENCIA DEL EXTERIOR POR ORDEN DE CONSULADO DE BOLIVIA EN CALAMA CL REF.: RECAUDACIONES MES ABRIL LIB. 00340012003 RECAUDACION EXTRANJERIA - C.I. -L.C.</t>
  </si>
  <si>
    <t>COBRO COSTOS DE PAPELERIA SEGUN TRANSFERENCIA DEL EXTERIOR POR ORDEN DE STANDARD CHARTERED BANK LIB. 00513012007 YPFB - RECURSOS NACIONALIZACIÓN</t>
  </si>
  <si>
    <t>00526012001 DEPOSITO DE EFECTIVO, DEPOSITANTE: BOLIVIA TV-REMBERTO MOLINA JIMENEZ, CONCEPTO: DEVOLUCION DE PASAJES, CUENTA DE DEPOSITO: CUENTA UNICA DEL TESORO</t>
  </si>
  <si>
    <t>00526012001 DEPOSITO DE EFECTIVO, DEPOSITANTE: BOLIVIA TV-BENITO PERALTA, CONCEPTO: DEVOLUCION DE PASAJES, CUENTA DE DEPOSITO: CUENTA UNICA DEL TESORO</t>
  </si>
  <si>
    <t>00099021001 DEPOSITO DE EFECTIVO, DEPOSITANTE: JOSE LUIS CALDERON BARRIOS, CONCEPTO: DEVOLUCION, CUENTA DE DEPOSITO: CUENTA UNICA DEL TESORO</t>
  </si>
  <si>
    <t>00526012001 DEPOSITO DE EFECTIVO, DEPOSITANTE: BOLIVIA TV- CESAR MAURICIO PEÑARANDA HERRERA, CONCEPTO: DEVOLUCION PASAJES, CUENTA DE DEPOSITO: CUENTA UNICA DEL TESORO</t>
  </si>
  <si>
    <t>00551012001 DEPOSITO DE EFECTIVO, DEPOSITANTE: AGENCIA DESPACHANTE DE ADUANA QUIROGA Y QUIROGA, CONCEPTO: PAGO DE ALQUILER, CUENTA DE DEPOSITO: CUENTA UNICA DEL TESORO</t>
  </si>
  <si>
    <t>00099021001 DEPOSITO DE EFECTIVO, DEPOSITANTE: GOBIERNO AUTONOMO MUNICIPAL DE CORIPATA, CONCEPTO: DEVOLUCION DE SALDOS PROYECTO CONSTRUCCION AULAS UE EDUARDO ABAROA EN MUNICIPIO DE CORIPATA, CUENTA DE DEPOSITO: CUENTA UNICA DEL TESORO</t>
  </si>
  <si>
    <t>00099021001 DEPOSITO DE EFECTIVO, DEPOSITANTE: GOBIERNO AUTONOMO MUNICIPAL DE CORIPATA, CONCEPTO: DEVOLUCION SALDO PROYECTO CONSTRUCCION DE SISTEMA DE ALCANTARILLADO SANITARIO COMUNIDAD AUQUISAMAÑA, CUENTA DE DEPOSITO: CUENTA UNICA DEL TESORO</t>
  </si>
  <si>
    <t>00099021001 DEPOSITO DE EFECTIVO, DEPOSITANTE: BARRIOS VILLA ALFONSO CI: 1253043, CONCEPTO: DEVOLUCION DE SALARIO EXCEDENTE AL ASIGNADO AL PRESIDENTE ABRIL 2019, CUENTA DE DEPOSITO: CUENTA UNICA DEL TESORO</t>
  </si>
  <si>
    <t>00099021001 DEPOSITO DE EFECTIVO, DEPOSITANTE: FUERTES CALLAPINO BERNARDINO CI: 1283979, CONCEPTO: DEVOLUCION DE SALARIO EXCEDENTE AL ASIGNADO AL PRESIDENTE ABRIL 2019, CUENTA DE DEPOSITO: CUENTA UNICA DEL TESORO</t>
  </si>
  <si>
    <t>00099021001 DEPOSITO DE EFECTIVO, DEPOSITANTE: VENEGAS RAMOS HERNAN CI: 3663639, CONCEPTO: DEVOLUCION DE SALARIO EXCEDENTE AL ASIGNADO AL PRESIDENTE ABRIL 2019, CUENTA DE DEPOSITO: CUENTA UNICA DEL TESORO</t>
  </si>
  <si>
    <t>00526012001 DEPOSITO DE EFECTIVO, DEPOSITANTE: JUAN JOSE JIMENEZ TICONA -BOLIVIA TV, CONCEPTO: SALDO DE PASAJES, CUENTA DE DEPOSITO: CUENTA UNICA DEL TESORO</t>
  </si>
  <si>
    <t>00526012001 DEPOSITO DE EFECTIVO, DEPOSITANTE: JUAN JOSE JIMENEZ TICONA -BOLIVIA TV, CONCEPTO: SALDO DE PASAJES BOLIVIA TV, CUENTA DE DEPOSITO: CUENTA UNICA DEL TESORO</t>
  </si>
  <si>
    <t>00526012001 DEPOSITO DE EFECTIVO, DEPOSITANTE: ANDRES CARRASCO - BOLIVIA TV, CONCEPTO: SALDO DE PASAJES, CUENTA DE DEPOSITO: CUENTA UNICA DEL TESORO</t>
  </si>
  <si>
    <t>00526012001 DEPOSITO DE EFECTIVO, DEPOSITANTE: OCTAVIO GARCIA CONDORI -BOLIVIA TV, CONCEPTO: DEVOLUCION DE PASAJES, CUENTA DE DEPOSITO: CUENTA UNICA DEL TESORO</t>
  </si>
  <si>
    <t>00291012008 DEPOSITO DE EFECTIVO, DEPOSITANTE: CONSORCIO IDIMSA-GENESIS, CONCEPTO: SOLICITUD ENSAYO LABORATORIO LBC -AT-021-19, CUENTA DE DEPOSITO: CUENTA UNICA DEL TESORO</t>
  </si>
  <si>
    <t>00041011101 DEPOSITO DE EFECTIVO, DEPOSITANTE: MI DE DESARROLLO PRODUCTIVO Y ECONOMIA PLURAL, CONCEPTO: DEVOLUCION POR PERMISO SIN GOCE DE HABER, CUENTA DE DEPOSITO: CUENTA UNICA DEL TESORO</t>
  </si>
  <si>
    <t>00099021001 DEPOSITO DE EFECTIVO, DEPOSITANTE: ANA MARIA MALAGA GONZALES C.I. 2204639 LP, CONCEPTO: REVERSION TOTAL, CUENTA DE DEPOSITO: CUENTA UNICA DEL TESORO</t>
  </si>
  <si>
    <t>00099021001 DEPOSITO DE EFECTIVO, DEPOSITANTE: ANGELICA CHAVEZ HANCO CI 2400182LP, CONCEPTO: REVERSION DEVOLUCION OCTUBRE 2018, CUENTA DE DEPOSITO: CUENTA UNICA DEL TESORO</t>
  </si>
  <si>
    <t>00099021001 DEPOSITO DE EFECTIVO, DEPOSITANTE: LARRY RONALD MONTAÑO MURILLO, CONCEPTO: REVERSION PASAJES AL INTERIOR DEL PAIS, CUENTA DE DEPOSITO: CUENTA UNICA DEL TESORO</t>
  </si>
  <si>
    <t>00599032003 DEPOSITO DE EFECTIVO, DEPOSITANTE: EBA-JOSE ANTONIO BORDA AGUILERA, CONCEPTO: DEVOLUCION POR FONDO EN AVANCE, CUENTA DE DEPOSITO: CUENTA UNICA DEL TESORO</t>
  </si>
  <si>
    <t>00291012001 DEPOSITO DE EFECTIVO, DEPOSITANTE: MARIANO TORREZ GOMEZ ABC, CONCEPTO: REVERSION PREVENTIVO 1091 GASTOS MENORES, CUENTA DE DEPOSITO: CUENTA UNICA DEL TESORO</t>
  </si>
  <si>
    <t>00099021001 DEP.DE CHEQ.AJENOS,RET.DE CAM.,CONCEPTO: CECILIA  FERRUFINO SERRANO,DEP.: BANCO UNION SA , PROCEDENCIA: BANCO UNION S.A., CHEQUE: 163164, FECHA DE EMISION:08/05/2019</t>
  </si>
  <si>
    <t>00099021001 DEP.DE CHEQ.AJENOS,RET.DE CAM.,CONCEPTO: CANDIA PIZARRO JORGE,DEP.: BANCO UNION SA , PROCEDENCIA: BANCO UNION S.A., CHEQUE: 163161, FECHA DE EMISION:08/05/2019</t>
  </si>
  <si>
    <t>00099021001 DEP.DE CHEQ.AJENOS,RET.DE CAM.,CONCEPTO: CANDIA PIZARRO JORGE,DEP.: BANCO UNION SA , PROCEDENCIA: BANCO UNION S.A., CHEQUE: 163160, FECHA DE EMISION:08/05/2019</t>
  </si>
  <si>
    <t>00099021001 DEP.DE CHEQ.AJENOS,RET.DE CAM.,CONCEPTO: HURTADO ROJAS JESUS,DEP.: BANCO UNION SA , PROCEDENCIA: BANCO UNION S.A., CHEQUE: 163163, FECHA DE EMISION:08/05/2019</t>
  </si>
  <si>
    <t>00099021001 DEP.DE CHEQ.AJENOS,RET.DE CAM.,CONCEPTO: OSBALDO LIMACHI MORA,DEP.: BANCO UNION SA , PROCEDENCIA: BANCO UNION S.A., CHEQUE: 163165, FECHA DE EMISION:08/05/2019</t>
  </si>
  <si>
    <t>00099021001 DEP.DE CHEQ.AJENOS,RET.DE CAM.,CONCEPTO: SONIA VILLAVICENCIO TICONA DEVOLUCION DE EXAMEN PREOCUPACIONAL NO REALIZADO,DEP.: DEFENSORIA DEL PUEBLO , PROCEDENCIA: BANCO UNION S.A., CHEQUE: 1468, FECHA DE EMISION:30/04/2019</t>
  </si>
  <si>
    <t>00099021001 DEPOSITO DE EFECTIVO, DEPOSITANTE: SECKO GONZALES HUGO CI: 3682597, CONCEPTO: DEVOLUCION DE SALARIO EXCEDENTE AL ASIGANDO AL PRESIDENTE ABRIL 2019, CUENTA DE DEPOSITO: CUENTA UNICA DEL TESORO</t>
  </si>
  <si>
    <t>00099021001 DEPOSITO DE EFECTIVO, DEPOSITANTE: LOURDES ALIAGA ZAPATA, CONCEPTO: DOBLE PERCEPCION DEL MES DE MAYO DEL 2019, CUENTA DE DEPOSITO: CUENTA UNICA DEL TESORO</t>
  </si>
  <si>
    <t>00099021001 DEPOSITO DE EFECTIVO, DEPOSITANTE: ANGELA AGUILAR VARGAS, CONCEPTO: REVERSION DE BOLETA DE HABER MENSUAL, CUENTA DE DEPOSITO: CUENTA UNICA DEL TESORO</t>
  </si>
  <si>
    <t>00099021001 DEPOSITO DE EFECTIVO, DEPOSITANTE: JULIO BAPTISTA SANTANDER, CONCEPTO: POR CONCEPTO DE REVERSION DE BOLETOS DE MES DE MARZO, CUENTA DE DEPOSITO: CUENTA UNICA DEL TESORO</t>
  </si>
  <si>
    <t>A:00099021001 El concepto de la mencionada operación corresponde a la transferencia de capital por el mes de Abril/2019, de Cooperativa Sudamérica al TGN.</t>
  </si>
  <si>
    <t>A:00099021001 El concepto de la mencionada operación corresponde a la transferencia de capital al TGN, por el mes de Abril de 2019 del Fideicomiso Programa de Reconversión Productiva y Comercial TGN 9º.</t>
  </si>
  <si>
    <t>A:00099021001 Pago de capital e interés corriente a favor del TGN, adeudado por el GAD La Paz, correspondiente a los Préstamos Convenios Subsidiarios CAF 2324, Programa Multisectorial de Infraestructura Rural.</t>
  </si>
  <si>
    <t>||TRANSFERENCIA DE FONDOS S/G. MENSAJES SWIFT NROS. 05811 Y 05807 DE LA FECHA. (SECTOR PÚBLICO - SOBREVUELOS). DEBITO DE LA LIBRETA 00117012001 DGAC, REPOSICION UTILES DE ESCRITORIO.</t>
  </si>
  <si>
    <t>A:00041014101 Débito Automático por incumplimiento del Gobierno Autónomo Municipal de Achacachi (GAM AHÍ), al Convenio Intergubernativo (Equipos de Computación) de fecha 17 de agosto de 2017, suscrito entre el Ministerio de Desarrollo Productivo y Economía Plural y el GAM AHÍ para el programa “Educación con Revolución Tecnológica”.</t>
  </si>
  <si>
    <t>De: 00099024113 Transferencia en cumplimiento al DS N°0913 de 15/06/2011 y el Convenio Intergubernativo de Financiamiento UPRE-CIF-IG 604/2017, suscrito entre la UPRE y el GAM de Santiago de Huari, proyecto “Construcción U.E. Técnico Humanístico Llapallapani A - Huari” correspondiente al pago de la planilla N° 1, según la UPRE.</t>
  </si>
  <si>
    <t>REGULARIZACION DE TRANSFERENCIA DEL EXTERIOR SEGUN SWIFT NO.5694 DE FECHA 08/05/2019 ORDENANTE: TRANSPORTES AEREOS BOLIVIANOS LIB. 00525012001 LBP-TRANSPORTES AEREOS BOLIVIANOS (4030001162)</t>
  </si>
  <si>
    <t>NUMERO DE LIBRETA CUT: 00099021001 OPERACIÓN E18 TRANSFERENCIA DEL SISTEMA FINANCIERO POR CUENTA DE TERCEROS A LA CUT REPOSICION FRACCION COMPLENTARIA</t>
  </si>
  <si>
    <t>NÚMERO DE LIBRETA CUT: 99031009.00 OPERACIÓN T01 TRANSFERENCIA DE FONDOS A LA CUT - TESORO DIRECTO DE BANCO UNION S.A. A CUENTA UNICA DEL TESORO CON NUMERO DE SOLICITUD = 3754394 Y NUMERO CORRELATIVO = 91320008052019491 TRANSFERENCIA POR OPERACIONES DE VENTA BONOS BTX</t>
  </si>
  <si>
    <t>'COBRO DE'||UTILES DE ESCRITORIO POR EL COMPROBANTE CONTABLE NRO. 0953467 DE LA FECHA, SEGÚN CORREO ELECTRÓNICO DE YPFB DE F. 23/01/2018. DEBITO DE LA LIBRETA 00513022001 YPFB  OPERACIONES.</t>
  </si>
  <si>
    <t>00099021001 DEPOSITO DE EFECTIVO, DEPOSITANTE: CHUQUIMIA CARVAJAL FREDDY JAIME, CONCEPTO: DEVOLUCION DE BONO AL CARGO, CUENTA DE DEPOSITO: CUENTA UNICA DEL TESORO</t>
  </si>
  <si>
    <t>00099021001 DEPOSITO DE EFECTIVO, DEPOSITANTE: GALLO DURAN HERMOGENES, CONCEPTO: DEVOLUCION DE BONO AL CARGO, CUENTA DE DEPOSITO: CUENTA UNICA DEL TESORO</t>
  </si>
  <si>
    <t>00099021001 DEPOSITO DE EFECTIVO, DEPOSITANTE: APAZA FLORES JULIAN, CONCEPTO: DEVOLUCION DE BONO AL CARGO, CUENTA DE DEPOSITO: CUENTA UNICA DEL TESORO</t>
  </si>
  <si>
    <t>00099021001 DEPOSITO DE EFECTIVO, DEPOSITANTE: QUISPE MAMANI FREDDY CARLOS, CONCEPTO: DEVOLUCION DE BONO AL CARGO, CUENTA DE DEPOSITO: CUENTA UNICA DEL TESORO</t>
  </si>
  <si>
    <t>00099021001 DEPOSITO DE EFECTIVO, DEPOSITANTE: LOZA MAMANI RENE, CONCEPTO: DEVOLUCION DE BONO AL CARGO, CUENTA DE DEPOSITO: CUENTA UNICA DEL TESORO</t>
  </si>
  <si>
    <t>00099021001 DEPOSITO DE EFECTIVO, DEPOSITANTE: ESPINOZA ZAMBRANA DOUGLAS, CONCEPTO: DEVOLUCION DE BONO AL CARGO, CUENTA DE DEPOSITO: CUENTA UNICA DEL TESORO</t>
  </si>
  <si>
    <t>00099021001 DEPOSITO DE EFECTIVO, DEPOSITANTE: VARGAS URQUIDI JULIO TOMAS, CONCEPTO: DEVOLUCION DE BONO AL CARGO, CUENTA DE DEPOSITO: CUENTA UNICA DEL TESORO</t>
  </si>
  <si>
    <t>00099021001 DEPOSITO DE EFECTIVO, DEPOSITANTE: DURAN QUIROGA JUSSEF RODRIGO, CONCEPTO: DEVOLUCION DE BONO AL CARGO, CUENTA DE DEPOSITO: CUENTA UNICA DEL TESORO</t>
  </si>
  <si>
    <t>00099021001 DEPOSITO DE EFECTIVO, DEPOSITANTE: SALECK AVAROMA SALOMON, CONCEPTO: DEVOLUCION DE BONO AL CARGO, CUENTA DE DEPOSITO: CUENTA UNICA DEL TESORO</t>
  </si>
  <si>
    <t>00099021001 DEPOSITO DE EFECTIVO, DEPOSITANTE: TOLA QUISBERT EDWIN, CONCEPTO: DEVOLUCION DE BONO AL CARGO, CUENTA DE DEPOSITO: CUENTA UNICA DEL TESORO</t>
  </si>
  <si>
    <t>00099021001 DEPOSITO DE EFECTIVO, DEPOSITANTE: ESPINOZA  NINA DAVID, CONCEPTO: DEVOLUCION DE BONO AL CARGO, CUENTA DE DEPOSITO: CUENTA UNICA DEL TESORO</t>
  </si>
  <si>
    <t>00099021001 DEPOSITO DE EFECTIVO, DEPOSITANTE: BEJARANO ALCOBA JAIRO ALBERTO, CONCEPTO: DEVOLUCION DE BONO AL CARGO, CUENTA DE DEPOSITO: CUENTA UNICA DEL TESORO</t>
  </si>
  <si>
    <t>00099021001 DEPOSITO DE EFECTIVO, DEPOSITANTE: CHOQUELLA CRUZ ENRRIQUE, CONCEPTO: DEVOLUCION DE BONO AL CARGO, CUENTA DE DEPOSITO: CUENTA UNICA DEL TESORO</t>
  </si>
  <si>
    <t>00099021001 DEPOSITO DE EFECTIVO, DEPOSITANTE: ALCON DURAN LEO YBAR, CONCEPTO: DEVOLUCION DE BONO AL CARGO, CUENTA DE DEPOSITO: CUENTA UNICA DEL TESORO</t>
  </si>
  <si>
    <t>00099021001 DEPOSITO DE EFECTIVO, DEPOSITANTE: GONZALES PRADO JHON ALBERT, CONCEPTO: DEVOLUCION DE BONO AL CARGO, CUENTA DE DEPOSITO: CUENTA UNICA DEL TESORO</t>
  </si>
  <si>
    <t>00099021001 DEPOSITO DE EFECTIVO, DEPOSITANTE: ANGULO FERNANDEZ RAUL FERNANDO, CONCEPTO: DEVOLUCION DE BONO AL CARGO, CUENTA DE DEPOSITO: CUENTA UNICA DEL TESORO</t>
  </si>
  <si>
    <t>00099021001 DEPOSITO DE EFECTIVO, DEPOSITANTE: MAMANI QUISPE NOEMI, CONCEPTO: DEVOLUCION DE BONO AL CARGO, CUENTA DE DEPOSITO: CUENTA UNICA DEL TESORO</t>
  </si>
  <si>
    <t>00099021001 DEPOSITO DE EFECTIVO, DEPOSITANTE: MAMANI RODRIGUEZ MARCO ANTONIO, CONCEPTO: DEVOLUCION DE BONO AL CARGO, CUENTA DE DEPOSITO: CUENTA UNICA DEL TESORO</t>
  </si>
  <si>
    <t>00099021001 DEPOSITO DE EFECTIVO, DEPOSITANTE: MIRANDA SALAZAR MARTIN JERRY, CONCEPTO: DEVOLUCION DE BONO AL CARGO, CUENTA DE DEPOSITO: CUENTA UNICA DEL TESORO</t>
  </si>
  <si>
    <t>00099021001 DEPOSITO DE EFECTIVO, DEPOSITANTE: CHOQUE SAUSIRI FELICIANO, CONCEPTO: DEVOLUCION DE BONO AL CARGO, CUENTA DE DEPOSITO: CUENTA UNICA DEL TESORO</t>
  </si>
  <si>
    <t>00099021001 DEPOSITO DE EFECTIVO, DEPOSITANTE: PATZI MAMANI TITO RONAL, CONCEPTO: DEVOLUCION DE BONO AL CARGO, CUENTA DE DEPOSITO: CUENTA UNICA DEL TESORO</t>
  </si>
  <si>
    <t>00099021001 DEPOSITO DE EFECTIVO, DEPOSITANTE: PEREZ VARGAS DANIELA PAOLA, CONCEPTO: DEVOLUCION DE BONO AL CARGO, CUENTA DE DEPOSITO: CUENTA UNICA DEL TESORO</t>
  </si>
  <si>
    <t>00592012001 DEPOSITO DE EFECTIVO, DEPOSITANTE: M.D.P.Y.E.P., CONCEPTO: EMISIVO ENTIDAD-MIN. DESARROLLO PRODUCTIVO Y ECONOMIA PLURAL, PAGO SALDO ND 241970, GESTION 2019, CUENTA DE DEPOSITO: CUENTA UNICA DEL TESORO</t>
  </si>
  <si>
    <t>00592012001 DEPOSITO DE EFECTIVO, DEPOSITANTE: FONADIN, CONCEPTO: EMISIVO ENTIDAD-FONADIN, PAGO ND 253212 GESTION 2019, CUENTA DE DEPOSITO: CUENTA UNICA DEL TESORO</t>
  </si>
  <si>
    <t>00099021001 DEPOSITO DE EFECTIVO, DEPOSITANTE: ANA MARIA MALAGA GONZALES, CONCEPTO: DOBLE PERCEPCION, CUENTA DE DEPOSITO: CUENTA UNICA DEL TESORO</t>
  </si>
  <si>
    <t>00099021001 DEPOSITO DE EFECTIVO, DEPOSITANTE: RAMIRO MORALES MAMANI, CONCEPTO: DEVOLUCION BONO FRONTERA, CUENTA DE DEPOSITO: CUENTA UNICA DEL TESORO</t>
  </si>
  <si>
    <t>00099021001 DEPOSITO DE EFECTIVO, DEPOSITANTE: RENE FRANZ ARROYO HERBAS, CONCEPTO: DOBLE PERCEPCION, CUENTA DE DEPOSITO: CUENTA UNICA DEL TESORO</t>
  </si>
  <si>
    <t>00099021001 DEPOSITO DE EFECTIVO, DEPOSITANTE: MARIO VALDIVIA AGUILAR, CONCEPTO: DOBLE PERCEPCION, CUENTA DE DEPOSITO: CUENTA UNICA DEL TESORO</t>
  </si>
  <si>
    <t>00099021001 DEPOSITO DE EFECTIVO, DEPOSITANTE: AGENCIA NACIONAL DE HIDROCARBUROS, CONCEPTO: DEVOLUCION DE RECURSOS POR CONSUMO DE TELEFONO EXCEDENTE, CUENTA DE DEPOSITO: CUENTA UNICA DEL TESORO</t>
  </si>
  <si>
    <t>00099021001 DEPOSITO DE EFECTIVO, DEPOSITANTE: DESIDERIO MAMANI COPA, CONCEPTO: DEVOLUCION POR DOBLE PERCEPCION, CUENTA DE DEPOSITO: CUENTA UNICA DEL TESORO</t>
  </si>
  <si>
    <t>00099021001 DEPOSITO DE EFECTIVO, DEPOSITANTE: CHOQUE QUENTA EDGAR, CONCEPTO: DEVOLUCION DE BONO AL CARGO, CUENTA DE DEPOSITO: CUENTA UNICA DEL TESORO</t>
  </si>
  <si>
    <t>00099021001 DEPOSITO DE EFECTIVO, DEPOSITANTE: LAREDO MORALES MAURICIO, CONCEPTO: DEVOLUCION DE BONO AL CARGO, CUENTA DE DEPOSITO: CUENTA UNICA DEL TESORO</t>
  </si>
  <si>
    <t>00099021001 DEPOSITO DE EFECTIVO, DEPOSITANTE: VEIZAGA CESPEDES FREDDY MARCELO, CONCEPTO: DEVOLUCION DE BONO AL CARGO, CUENTA DE DEPOSITO: CUENTA UNICA DEL TESORO</t>
  </si>
  <si>
    <t>00099021001 DEPOSITO DE EFECTIVO, DEPOSITANTE: CONDORI ONOFRE DAYSI, CONCEPTO: DEVOLUCION DE BONO AL CARGO, CUENTA DE DEPOSITO: CUENTA UNICA DEL TESORO</t>
  </si>
  <si>
    <t>00234014202 DEP.DE CHEQ.AJENOS,RET.DE CAM.,CONCEPTO: DEVOLUCION AL C-31 N°28 PARTIDA N°25220,DEP.: ANGELA JHOANNA CONDO LOPEZ , PROCEDENCIA: BANCO UNION S.A., CHEQUE: 584, FECHA DE EMISION:07/05/2019</t>
  </si>
  <si>
    <t>00291012005 DEP.DE CHEQ.AJENOS,RET.DE CAM.,CONCEPTO: PAGO ESPACIO PUBLICITARIO TRAMO AUTOPISTA LA PAZ - EL ALTO,DEP.: ENTEL SA , PROCEDENCIA: BANCO MERCANTIL SANTA CRUZ SA., CHEQUE: 216556, FECHA DE EMISION:07/05/2019</t>
  </si>
  <si>
    <t>00253014116 DEP.DE CHEQ.AJENOS,RET.DE CAM.,CONCEPTO: TRANSF A LA CUT POR DEBITO GAM CARACOLLO PARA PROY INTEGRAL DE COSECHA DE AGUA MUN EXTREMA POBREZA,DEP.: GAM CARACOLLO , PROCEDENCIA: BANCO UNION S.A., CHEQUE: 1356, FECHA DE EMISION:08/05/2019</t>
  </si>
  <si>
    <t>00253014104 DEP.DE CHEQ.AJENOS,RET.DE CAM.,CONCEPTO: TRANSFERENCIA A LA CUT POR DEBITO GAM CHARAÑA PARA PROY CONSTRUCCION ALCANTARILLADO SANITARIO Y SIST,DEP.: GAM CHARAÑA , PROCEDENCIA: BANCO UNION S.A., CHEQUE: 1355, FECHA DE EMISION:08/05/2019</t>
  </si>
  <si>
    <t>00099021001 DEP.DE CHEQ.AJENOS,RET.DE CAM.,CONCEPTO: DEVOLUCION DE GASTOS OBSERVADOS EX CONSUL OMAR GUTIERREZ,DEP.: CONSULADO DE BOLIVIA EN MURCIA , PROCEDENCIA: BANCO UNION S.A., CHEQUE: 1410, FECHA DE EMISION:08/05/2019</t>
  </si>
  <si>
    <t>00099021001 DEP.DE CHEQ.AJENOS,RET.DE CAM.,CONCEPTO: RESTITUCION A LA CUT EJECUCION DE BOLETA DE GARANTIA SERIE W N° 0508761 DEP POR BANCO MERCANTIL DE S,DEP.: MINISTERIO DE GOBIERNO-UELICN</t>
  </si>
  <si>
    <t>00099021001 DEP.DE CHEQ.AJENOS,RET.DE CAM.,CONCEPTO: REVERSION A LA CUT S/G C-31 N. 2447 Y 2448 IMP NO UTILIZADO REC ECONOMICO NOVIEMBRE Y DICIEMBRE 2018,DEP.: MINISTERIO DE GOBIERNO-UELICN</t>
  </si>
  <si>
    <t>00099021001 DEP.DE CHEQ.AJENOS,RET.DE CAM.,CONCEPTO: REVERSION A LA CUT S/G C-31 N° 978 CPTE N° 1306,DEP.: MINISTERIO DE GOBIERNO-UELICN , PROCEDENCIA: BANCO UNION S.A., CHEQUE: 8129, FECHA DE EMISION:03/05/2019</t>
  </si>
  <si>
    <t>00099021001 DEP.DE CHEQ.AJENOS,RET.DE CAM.,CONCEPTO: DEVOLUCION POR PERMISOS SIN GOCE DE HABER,DEP.: ABEN , PROCEDENCIA: BANCO UNION S.A., CHEQUE: 76, FECHA DE EMISION:06/05/2019</t>
  </si>
  <si>
    <t>00130012001 DEP.DE CHEQ.AJENOS,RET.DE CAM.,CONCEPTO: PAGO DE INTERESES A FOFIM,DEP.: COMERMIN RL , PROCEDENCIA: BANCO NACIONAL DE BOLIVIA S.A., CHEQUE: 1123392, FECHA DE EMISION:03/05/2019</t>
  </si>
  <si>
    <t>00099021001 DEPOSITO DE EFECTIVO, DEPOSITANTE: ALANOCA QUISPE BEATRIZ, CONCEPTO: DEVOLUCION DE BONO AL CARGO, CUENTA DE DEPOSITO: CUENTA UNICA DEL TESORO</t>
  </si>
  <si>
    <t>00015021102 DEPOSITO DE EFECTIVO, DEPOSITANTE: APAZA GUZMAN IGNACIO, CONCEPTO: DEVOLUCION DE BONO AL CARGO, CUENTA DE DEPOSITO: CUENTA UNICA DEL TESORO</t>
  </si>
  <si>
    <t>00592012001 DEPOSITO DE EFECTIVO, DEPOSITANTE: M.D.R.Y.T., CONCEPTO: EMISIVO ENTIDAD - MIN. DESARROLLO RURAL Y TIERRAS, PAGO ND 248152 GESTION 2019, CUENTA DE DEPOSITO: CUENTA UNICA DEL TESORO</t>
  </si>
  <si>
    <t>00526012001 DEPOSITO DE EFECTIVO, DEPOSITANTE: DAVID CORONEL MAMANI, CONCEPTO: DEVOLUCION PASAJES, CUENTA DE DEPOSITO: CUENTA UNICA DEL TESORO</t>
  </si>
  <si>
    <t>00099021001 DEPOSITO DE EFECTIVO, DEPOSITANTE: RONALD ARIEL LECOÑA MAMANI, CONCEPTO: DEPÓSITO EN CTA SENASIR: COBRO INDEBIDO, CUENTA DE DEPOSITO: CUENTA UNICA DEL TESORO</t>
  </si>
  <si>
    <t>00099021001 DEP.DE CHEQ.AJENOS,RET.DE CAM.,CONCEPTO: REEMBOLSO SUBSIDIO INCAPACIDAD TEMPORAL GERENCIA TARIJA,DEP.: CGE , PROCEDENCIA: BANCO UNION S.A., CHEQUE: 6368, FECHA DE EMISION:07/05/2019</t>
  </si>
  <si>
    <t>00526012001 DEPOSITO DE EFECTIVO, DEPOSITANTE: ENRIQUE VELASCO, CONCEPTO: DEVOLUCION DE PASAJES, CUENTA DE DEPOSITO: CUENTA UNICA DEL TESORO</t>
  </si>
  <si>
    <t>00526012001 DEPOSITO DE EFECTIVO, DEPOSITANTE: RUBEN AUZA, CONCEPTO: DEVOLUCION DE PASAJES, CUENTA DE DEPOSITO: CUENTA UNICA DEL TESORO</t>
  </si>
  <si>
    <t>00526012001 DEPOSITO DE EFECTIVO, DEPOSITANTE: BOLIVIA TV - CARLOS F. FLORES CHOQUETA, CONCEPTO: DEVOLUCION DE PASAJES, CUENTA DE DEPOSITO: CUENTA UNICA DEL TESORO</t>
  </si>
  <si>
    <t>00099021001 DEPOSITO DE EFECTIVO, DEPOSITANTE: AMELIA APAZA DE APAZA, CONCEPTO: DEVOLUCION  POR CONCEPTO SENASIR, CUENTA DE DEPOSITO: CUENTA UNICA DEL TESORO</t>
  </si>
  <si>
    <t>00099021001 DEPOSITO DE EFECTIVO, DEPOSITANTE: MARIO ANTONIO GUTIERREZ CALLISAYA, CONCEPTO: DEVOLUCION DE HABERES DEL MES DE ABRIL DE 2019 DE SEDES LA PAZ, CUENTA DE DEPOSITO: CUENTA UNICA DEL TESORO</t>
  </si>
  <si>
    <t>'TRANSFERENCIA DE FONDOS||S/G. NOTA CITE: MH/VTCP/DGT/UO/OB N°1844/2008 DE F.21-10-2008 DEL MIN.DE HACIENDA S/G. DETALLE ADJUNTO. DEBITO DE LA LIBRETA N°00099021001, REPOSICION UTILES DE ESCRITORIO.</t>
  </si>
  <si>
    <t>A:00099021001 Reversión de recursos al GAM de Tito Yupanqui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</si>
  <si>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Vaca Guzmán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</si>
  <si>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Charaña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</si>
  <si>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Tipuani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</si>
  <si>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Calacoto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</si>
  <si>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Quiabaya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</si>
  <si>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Yanacachi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</si>
  <si>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Tiquina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</si>
  <si>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Nazacara de Pacajes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</si>
  <si>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Caquiaviri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</si>
  <si>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</si>
  <si>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Sorata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</si>
  <si>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Alto Beni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</si>
  <si>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Buenaventura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</si>
  <si>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Pasorapa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</si>
  <si>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Ixiamas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</si>
  <si>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Tacachi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</si>
  <si>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General Juan José Pérez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</si>
  <si>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</si>
  <si>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Gualberto Villarroel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</si>
  <si>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Quime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</si>
  <si>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Ichoca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</si>
  <si>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Morochata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</si>
  <si>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Ancoraimes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</si>
  <si>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Rivero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</si>
  <si>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Patacamaya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</si>
  <si>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Arbieto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</si>
  <si>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Umala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</si>
  <si>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Tolata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</si>
  <si>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Guaqui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</si>
  <si>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Sacabamba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</si>
  <si>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Ayo Ayo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</si>
  <si>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</si>
  <si>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Achocalla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</si>
  <si>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Tarata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</si>
  <si>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de Huacaya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</si>
  <si>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Tapacari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</si>
  <si>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Catacora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</si>
  <si>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Sicaya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</si>
  <si>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Andrés de Machaca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</si>
  <si>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Capinota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</si>
  <si>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Teoponte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</si>
  <si>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Yotala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</si>
  <si>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Chacarilla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</si>
  <si>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Zudañez (Tacopaya)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</si>
  <si>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Mapiri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</si>
  <si>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Presto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</si>
  <si>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Curva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</si>
  <si>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Alcalá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</si>
  <si>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Omereque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</si>
  <si>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Lucas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</si>
  <si>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Papel Pampa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</si>
  <si>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Las Carreras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</si>
  <si>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Escoma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</si>
  <si>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Camataqui (Villa Abecia)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</si>
  <si>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Pérez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</si>
  <si>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Apolo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</si>
  <si>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NÚMERO DE LIBRETA CUT: 99031009.00 OPERACIÓN T01 TRANSFERENCIA DE FONDOS A LA CUT - TESORO DIRECTO DE BANCO UNION S.A. A CUENTA UNICA DEL TESORO CON NUMERO DE SOLICITUD = 3758335 Y NUMERO CORRELATIVO = 91320009052019533 TRANSFERENCIA POR OPERACIONES DE VENTA BONOS BTX</t>
  </si>
  <si>
    <t>||TRANSFERENCIA DE FONDOS PARA SEDEM - ENVIBOL "PLANTA DE ENVASES DE VIDRIO CHUQUISACA- MUNICIPIO ZUDAÑEZ" (4° DESEMBOLSO), ABONO EN LA CUT LIBRETA N° 00132079201 S/G NOTA CITE: BDP/GO/CART/2109/2019 DE 07/05/19 LIBRETA N° 00132079201. SEDEM - ENVIBOL "PLANTA DE ENVASES DE VIDRIO CHUQUISACA- MUNICIPIO ZUDAÑEZ"</t>
  </si>
  <si>
    <t>||TRANSFERENCIA DE FONDOS PARA EMPRESA BOLIVIANA DE ALIMENTOS Y DERIVADOS  EBA IMPLEMENTACIÓN DE UNA PLANTA PROCESADORA DE LÁCTEOS EN EL DEPTO. DEL BENI. (11° DESEMBOLSO), ABONO EN LA CUT LIBRETA N° 00599039204 S/G NOTA CITE: BDP/GO/CART/2110/2019 DE 07/05/19 LIBRETA N° 00599039204. EBA IMPLEMENTACIÓN DE UNA PLANTA PROCESADORA DE LÁCTEOS EN DEPTO.DEL BENI"</t>
  </si>
  <si>
    <t>||COBRO DE COMISIONES BANCARIAS POR TRANSFERENCIA AL EXTERIOR DEL DESEMBOLSO A PAE LLC USD3.244.863.- S/G CONTRATO SANO 402/2014 DEL 18/12/2014, CLAUSULA 20,1,PARAGRAFO IV, INCISO IV) Y PARAGRAFO V INCISO D) LIB. N° 00513012007 YPFB - RECURSOS NACIONALIZACION</t>
  </si>
  <si>
    <t>||REGULARIZACIÓN DE NUESTRA OPERACIÓN NRO. 0953068 DE F. 30/04/2019 SEGÚN INFORMACIÓN ADICIONAL DEL STANDARD CHARTERED BANK. DEBITO DE LA LIBRETA 00119012001 ADSIB, REPOSICION UTILES DE ESCRITORIO.</t>
  </si>
  <si>
    <t>||TRANSFERENCIA DE FONDOS S/G. MENSAJES SWIFT NRO. 05891 DE LA FECHA. (SECTOR PÚBLICO - SERVICIOS). DEBITO DE LA LIBRETA 00119012001 ADSIB, REPOSICION UTILES DE ESCRITORIO.</t>
  </si>
  <si>
    <t>||TRANSFERENCIA DE FONDOS S/G. MENSAJES SWIFT NROS. 05888 Y 05877 DE LA FECHA. (SECTOR PÚBLICO - SERVICIOS). DEBITO DE LA LIBRETA 00119012001 ADSIB, REPOSICION UTILES DE ESCRITORIO.</t>
  </si>
  <si>
    <t>'COBRO DE'||UTILES DE ESCRITORIO POR EL COMPROBANTE CONTABLE NRO. 0953608 DE LA FECHA, SEGÚN CORREO ELECTRÓNICO DE YPFB. DEBITO DE LA LIBRETA 00513022001 YPFB  OPERACIONES.</t>
  </si>
  <si>
    <t>||TRANSFERENCIA DE FONDOS S/G. MENSAJES SWIFT NROS. 05917 Y 05912 DE LA FECHA. (SECTOR PÚBLICO - SERVICIOS). DEBITO DE LA LIBRETA 00119012001 ADSIB, REPOSICION UTILES DE ESCRITORIO.</t>
  </si>
  <si>
    <t>||TRANSFERENCIA DE FONDOS S/G. MENSAJES SWIFT NROS. 05919 Y 05913 DE LA FECHA. (SECTOR PÚBLICO - SERVICIOS). DEBITO DE LA LIBRETA 00119012001 ADSIB, REPOSICION UTILES DE ESCRITORIO.</t>
  </si>
  <si>
    <t>'COBRO DE'||UTILES DE ESCRITORIO POR EL COMPROBANTE CONTABLE NRO. 0953690 DE LA FECHA, SEGÚN CORREO ELECTRÓNICO DE YPFB. DEBITO DE LA LIBRETA 00513022001 YPFB  OPERACIONES.</t>
  </si>
  <si>
    <t>COBRO COSTOS DE PAPELERIA SEGUN TRANSFERENCIA DEL EXTERIOR POR ORDEN DE AMARILLA GAS S.A. (ARGENTINA) REF.: PAYMENT OF MERCHANDISES LIB. 00513062001 YPFB-OPERACIONES PLANTA DE SEPARACION DE LIQUIDOS RIO GRANDE</t>
  </si>
  <si>
    <t>COBRO COSTOS DE PAPELERIA SEGUN TRANSFERENCIA DEL EXTERIOR POR ORDEN DE GAS CORONA S A E C A (ASUNCION PARAGUAY) REF.: SWF OF 19/05/09 LIB. 00513062001 YPFB-OPERACIONES PLANTA DE SEPARACION DE LIQUIDOS RIO GRANDE</t>
  </si>
  <si>
    <t>||COMISIÓN TRANSFERENCIA FDOS. AL EXTERIOR 0.10% S/USD 68.700,15.-, REEMB. GSTS. COM. BS. 220.- Y EMISIÓN COMP. CONT. BS. 50.-, REF.: PAGO 2 LC I-2018-03 P/C ARMADA BOLIVIANA A/F ZODIAC MILPRO INTERNATIONAL, EN COMPL. A COMPROBANTE CONTABLE N°0953533, 09/05/19 LIB.:0020051101 MINDEF-ARMADA BOLIVIANA VARIOS REF.:COMISIONES PAGO 2 LC- I-2018-03</t>
  </si>
  <si>
    <t>||VTA.DIV.C/TRANSF.FDOS.AL EXT.Y COMIS.TRANSF.FDOS.AL EXT.0,10% S/USD833.333,61.-,REEMB.GSTS.COM.BS220.-Y EMIS.COMP.CONT.BS50.-REF.:PAGO 5 LC I-2018-05 P/C ABEN A/F JOINT STOCK COMPANY,S/G NOTA ABEN/DGE/NE/Nº330/2019,07/05/19 Y AUT.VTA.DIV.-MEFP,08/05/19. LIB.00099021001 TGN-RECURSOS ORDINARIOS REF.:COMIS.PAGO 5 LC I-2018-05.</t>
  </si>
  <si>
    <t>||VTA.DIV.C/TRANSF.FDOS.AL EXT.Y COMIS.TRANSF.FDOS.AL EXT.0,10% S/USD1.200.000.-,REEMB.GSTS.COM.BS220.-Y EMIS.COMP.CONT.BS50.-REF.:PAGO 6 LC I-2018-05 P/C ABEN A/F JOINT STOCK COMPANY,S/G NOTA ABEN/DGE/NE/Nº330/2019,07/05/19 Y AUT.VTA.DIV.-MEFP,08/05/19. LIB.00099021001 TGN-RECURSOS ORDINARIOS REF.:COMIS.PAGO 6 LC I-2018-05.</t>
  </si>
  <si>
    <t>||VTA.DIV.C/TRANSF.FDOS.AL EXT.Y COMIS.TRANSF.FDOS.AL EXT.0,10% S/USD1.140.480.-,REEMB.GSTS.COM.BS220.-Y EMIS.COMP.CONT.BS50.-REF.:PAGO 7 LC I-2018-05 P/C ABEN A/F JOINT STOCK COMPANY,S/G NOTA ABEN/DGE/NE/Nº331/2019,07/05/19 Y AUT.VTA.DIV.-MEFP,03/05/19. LIB.00099021001 TGN-RECURSOS ORDINARIOS REF.:COMIS.PAGO 7 LC I-2018-05.</t>
  </si>
  <si>
    <t>||VTA.DIV.C/TRANSF.FDOS.AL EXT.Y COMIS.TRANSF.FDOS.AL EXT.0,10% S/USD1.578.566,40.-,REEMB.GSTS.COM.BS220.-Y EMIS.COMP.CONT.BS50.-REF.:PAGO 8 LC I-2018-05 P/C ABEN A/F JOINT STOCK COMPANY,S/G NOTA ABEN/DGE/NE/Nº331/2019,07/05/19 Y AUT.VTA.DIV.-MEFP,03/05/19. LIB.00099021001 TGN-RECURSOS ORDINARIOS REF.:COMIS.PAGO 8 LC I-2018-05.</t>
  </si>
  <si>
    <t>||PAGO A PDVSA PRESTAMO SA137065 FACTURA 509098 VCTO. 13-03-2019 POR CUENTA DE YPFB, SEGUN NOTAS NRO. YPFB/GAFC-0771 DFC-1079 URT-054/2019 DE FECHA 8/04/2019 DE YPFB Y GOBYF-2019-0014 DEL 2/05/2019 DE PDVSA, CAPITAL USD 16.382,35 INTERESES USD 3.240,23 FECHA VALOR 9/05/2019 LIBRETA NRO. 00513012004 LPB-YPFB-UNICOMERCIAL (4030005415/1-2188907)</t>
  </si>
  <si>
    <t>||COBRO DE COMISIONES POR PAGO A PDVSA PRESTAMO SA137065 FACTURA 509098 VCTO. 13-03-2019 POR CUENTA DE YPFB, SEGUN NOTAS NRO. YPFB/GAFC-0771 DFC-1079 URT-054/2019 DE FECHA 8/04/2019 DE YPBF Y GOBYF-2019-0014 DEL 2/05/2019 DE PDVSA, CAPITAL USD 16.382,35 INTERESES USD 3.240,23 LIBRETA NRO. 00513012004 LPB-YPFB-UNICOMERCIAL (4030005415/1-2188907) REF: COMISIONES BANCARIAS</t>
  </si>
  <si>
    <t>00223012001 DEPOSITO DE EFECTIVO, DEPOSITANTE: MARIA LOURDES CORDERO PEREZ, CONCEPTO: 3ER PAGO PARCIAL POR DEVOLUCION DE PASAJES Y VIATICOS DE CUENTAS POR COBRAR, CUENTA DE DEPOSITO: CUENTA UNICA DEL TESORO</t>
  </si>
  <si>
    <t>00526012001 DEPOSITO DE EFECTIVO, DEPOSITANTE: JUVENAL ARNALDO ACARAPI MAGUEÑO, CONCEPTO: DEVOLUCION FONDOS EN AVANCE BOLIVIA TV, CUENTA DE DEPOSITO: CUENTA UNICA DEL TESORO</t>
  </si>
  <si>
    <t>00526012001 DEPOSITO DE EFECTIVO, DEPOSITANTE: SIDNEY DAYANA LOAYZA PLATA, CONCEPTO: DEVOLUCION SALDO FONDOS EN AVANCE, CUENTA DE DEPOSITO: CUENTA UNICA DEL TESORO</t>
  </si>
  <si>
    <t>00526012001 DEPOSITO DE EFECTIVO, DEPOSITANTE: BOLIVIA TV-LUIS MARCOS TROCHE CANDIA, CONCEPTO: DEVOLUCION DE FONDOS EN AVANCE, CUENTA DE DEPOSITO: CUENTA UNICA DEL TESORO</t>
  </si>
  <si>
    <t>00212012001 DEPOSITO DE EFECTIVO, DEPOSITANTE: MARIA GISELA ORTUBE CAJIAS, CONCEPTO: DEVOLUCION MONTO DE PASAJE AEREO, CUENTA DE DEPOSITO: CUENTA UNICA DEL TESORO</t>
  </si>
  <si>
    <t>00132012005 DEPOSITO DE EFECTIVO, DEPOSITANTE: ELIANA RAMALLO AROSTEGUI CI. 2302507, CONCEPTO: SEDEM - FOMENTO A LA EMPRESA PUBLICA PRODUCTIVA, CUENTA DE DEPOSITO: CUENTA UNICA DEL TESORO</t>
  </si>
  <si>
    <t>00099021001 DEPOSITO DE EFECTIVO, DEPOSITANTE: MIN DE EDUCACION JUSTO AUQUIPA LUCANA, CONCEPTO: DEVOLUCION POR DOBLE PERCEPCION, CUENTA DE DEPOSITO: CUENTA UNICA DEL TESORO</t>
  </si>
  <si>
    <t>00099021001 DEPOSITO DE EFECTIVO, DEPOSITANTE: WENDY CABRERA AGUILAR 4281812 LP, CONCEPTO: DEVOLUCION POR EXCEDER EL TECHO SALARIAL GESTION 2018 DE ENERO A DICIEMBRE DE WENDY CABRERA AGUILAR, CUENTA DE DEPOSITO: CUENTA UNICA DEL TESORO</t>
  </si>
  <si>
    <t>00099021001 DEPOSITO DE EFECTIVO, DEPOSITANTE: CLEMENTINA GONZALES FLORES, CONCEPTO: DEVOLUCION DOBLE PERCEPCION, CUENTA DE DEPOSITO: CUENTA UNICA DEL TESORO</t>
  </si>
  <si>
    <t>00099021001 DEPOSITO DE EFECTIVO, DEPOSITANTE: MELVA AJALLA RAMIREZ, CONCEPTO: DOBLE PERCEPCION, CUENTA DE DEPOSITO: CUENTA UNICA DEL TESORO</t>
  </si>
  <si>
    <t>00291012002 DEPOSITO DE EFECTIVO, DEPOSITANTE: ADMINISTRADORA BOLIVIANA  DE  CARRETERAS  ABC, CONCEPTO: REPOSICION DE CREDENCIAL, CUENTA DE DEPOSITO: CUENTA UNICA DEL TESORO</t>
  </si>
  <si>
    <t>00526012001 DEPOSITO DE EFECTIVO, DEPOSITANTE: BOLIVIA TV-RAMIRO PACOSILLO MAMANI, CONCEPTO: DEVOLUCION DE PASAJES, CUENTA DE DEPOSITO: CUENTA UNICA DEL TESORO</t>
  </si>
  <si>
    <t>00526012001 DEPOSITO DE EFECTIVO, DEPOSITANTE: SANTOS EFRAIN CHAMBI CHAMBI - BOLIVIA TV, CONCEPTO: DEVOLUCION DE PASAJES, CUENTA DE DEPOSITO: CUENTA UNICA DEL TESORO</t>
  </si>
  <si>
    <t>00526012001 DEPOSITO DE EFECTIVO, DEPOSITANTE: PABLO GREGORIO SUXO C. - BOLIVIA TV, CONCEPTO: DEVOLUCION DE PASAJE, CUENTA DE DEPOSITO: CUENTA UNICA DEL TESORO</t>
  </si>
  <si>
    <t>00041031107 DEPOSITO DE EFECTIVO, DEPOSITANTE: MARY LILIANA FLORES BUSTILLOS, CONCEPTO: DEVOLUCION GASTOS DE TRANSPORTE, CUENTA DE DEPOSITO: CUENTA UNICA DEL TESORO</t>
  </si>
  <si>
    <t>00015011108 DEP.DE CHEQ.AJENOS,RET.DE CAM.,CONCEPTO: DEVOLUCION DE FONDOS,DEP.: MIN GOBIERNO , PROCEDENCIA: BANCO UNION S.A., CHEQUE: 51328, FECHA DE EMISION:07/05/2019</t>
  </si>
  <si>
    <t>00015011108 DEP.DE CHEQ.AJENOS,RET.DE CAM.,CONCEPTO: DEVOLUCION DE FONDOS,DEP.: MIN GOBIERNO , PROCEDENCIA: BANCO UNION S.A., CHEQUE: 51330, FECHA DE EMISION:07/05/2019</t>
  </si>
  <si>
    <t>00015011108 DEP.DE CHEQ.AJENOS,RET.DE CAM.,CONCEPTO: DEVOLUCION DE FONDOS,DEP.: MIN GOBIERNO , PROCEDENCIA: BANCO UNION S.A., CHEQUE: 51331, FECHA DE EMISION:07/05/2019</t>
  </si>
  <si>
    <t>00592012001 DEP.DE CHEQ.AJENOS,RET.DE CAM.,CONCEPTO: TRANSFERENCIA DE RECURSOS DEL 01 AL 09 DE MAYO 2019,DEP.: IVAN GONZALES , PROCEDENCIA: BANCO UNION S.A., CHEQUE: 663, FECHA DE EMISION:10/05/2019</t>
  </si>
  <si>
    <t>00099021001 DEP.DE CHEQ.AJENOS,RET.DE CAM.,CONCEPTO: LOPEZ CHAMBI AVIGAIL GLORIA,DEP.: BANCO UNION SA , PROCEDENCIA: BANCO UNION S.A., CHEQUE: 163170, FECHA DE EMISION:10/05/2019</t>
  </si>
  <si>
    <t>00572012001 DEP.DE CHEQ.AJENOS,RET.DE CAM.,CONCEPTO: PAGO POR ERROR DE TRANSFERENCIA,DEP.: ASEGURADORA FORTALEZA SA , PROCEDENCIA: BANCO FORTALEZA SOCIEDAD ANONIMA (BANCO FORTALEZA S.A.), CHEQUE: 10751, FECHA DE EMISI</t>
  </si>
  <si>
    <t>00081011108 DEP.DE CHEQ.AJENOS,RET.DE CAM.,CONCEPTO: RECUPERACION DE ACREENCIAS COACTIVO EN CONTRA DE JUAN CARLOS LOPEZ APARICIO Y OTRO,DEP.: MINISTERIO DE OBRAS PUBLICAS SERVICIOS Y VIVIENDA</t>
  </si>
  <si>
    <t>00015021101 DEP.DE CHEQ.AJENOS,RET.DE CAM.,CONCEPTO: ASIGNACION ABRIL,DEP.: UNIPOL , PROCEDENCIA: BANCO UNION S.A., CHEQUE: 2884, FECHA DE EMISION:07/05/2019</t>
  </si>
  <si>
    <t>00670018003 DEP.DE CHEQ.AJENOS,RET.DE CAM.,CONCEPTO: COOPERACION UNICEF,DEP.: TRIBUNAL SUPREMO ELECTORAL , PROCEDENCIA: BANCO UNION S.A., CHEQUE: 10733, FECHA DE EMISION:08/05/2019</t>
  </si>
  <si>
    <t>00287102001 DEPOSITO DE EFECTIVO, DEPOSITANTE: F.P.S. - OFICINA CENTRAL, CONCEPTO: DEVOLUCION DE RECURSOS NO UTILIZADOS CAJA CHICA PARA REVERSION C-31 - 134 / 2019, CUENTA DE DEPOSITO: CUENTA UNICA DEL TESORO</t>
  </si>
  <si>
    <t>00099021001 DEPOSITO DE EFECTIVO, DEPOSITANTE: FATIMA RUEDA SAAVEDRA, CONCEPTO: PREVENTIVO N 111, CUENTA DE DEPOSITO: CUENTA UNICA DEL TESORO</t>
  </si>
  <si>
    <t>00099021001 DEPOSITO DE EFECTIVO, DEPOSITANTE: FATIMA RUEDA SAAVEDRA, CONCEPTO: PREVENTIVO N 110, CUENTA DE DEPOSITO: CUENTA UNICA DEL TESORO</t>
  </si>
  <si>
    <t>00020011104 DEPOSITO DE EFECTIVO, DEPOSITANTE: INSTITUTO GEOGRAFICO MILITAR, CONCEPTO: REVERSION POR COMBUSTIBLE FACTURA PRESENTADA A DESTIEMPO EL DESCARGO PARTIDA 34110 DEL PREV 8832,1, CUENTA DE DEPOSITO: CUENTA UNICA DEL TESORO</t>
  </si>
  <si>
    <t>00253014112 DEP.DE CHEQ.AJENOS,RET.DE CAM.,CONCEPTO: DEP PARA GASTOS ADM PROYECTO AMPLIACION SIST. DE ALCANTARILLADO SANITARIO Y PTAR YAPACANI, STA CRUZ,DEP.: GAM YAPACANI , PROCEDENCIA: BANCO UNION S.A., CHEQUE: 1357, FECHA DE EMISION:10/05/2019</t>
  </si>
  <si>
    <t>00526012001 DEP.DE CHEQ.AJENOS,RET.DE CAM.,CONCEPTO: DEP. PARA REVERSION DE C-31 ORIGEN POR FAV-BTV NO UTILIZADOS LIC. MAX ALVARADO,DEP.: BOLIVIA TV , PROCEDENCIA: BANCO UNION S.A., CHEQUE: 16396, FECHA DE EMISION:08/05/2019</t>
  </si>
  <si>
    <t>00099021001 DEPOSITO DE EFECTIVO, DEPOSITANTE: SILVIA EUGENIA AMBA MENDOZA, CONCEPTO: DEVOLUCION SUELDO MES DE MARZO, CUENTA DE DEPOSITO: CUENTA UNICA DEL TESORO</t>
  </si>
  <si>
    <t>00099021001 DEPOSITO DE EFECTIVO, DEPOSITANTE: SILVIA EUGENIA AMBA MENDOZA, CONCEPTO: DEVOLUCION SUELDO MES DE ABRIL, CUENTA DE DEPOSITO: CUENTA UNICA DEL TESORO</t>
  </si>
  <si>
    <t>A:00099021001 A requerimiento de la Unidad de Administración e Información Salarial (UAIS), con nota interna CITE: MEFP/VTCP/DGPOT/UAIS/N° 2441/2019, en la cual solicita la reversión definitiva de las boletas consignadas en el Comprobante de Pago N° 18794, H.R. 6-10045-R/2221.</t>
  </si>
  <si>
    <t>||TRANSFERENCIA A LA CUENTA UNICA DEL TESORO IMPORTES RETENIDOS A WALTER PEREZ, JULIO HUMEREZ Y SERGIO CEREZO POR REMUNERACION MAXIMA CORRESPONDIENTE AL MES DE ABRIL/2019 - LIBRETA N° 00099021001, S/G DOCS ADJTS Y ROC N° 654/19 DEL DCR TRANS. POR REMUNERACION MAXIMA DE WALTER ABRAHAM PEREZ ALANDIA ABRIL/19 LIBRETA 00099021001</t>
  </si>
  <si>
    <t>||TRANSFERENCIA A LA CUENTA UNICA DEL TESORO IMPORTES RETENIDOS A WALTER PEREZ, JULIO HUMEREZ Y SERGIO CEREZO POR REMUNERACION MAXIMA CORRESPONDIENTE AL MES DE ABRIL/2019 - LIBRETA N° 00099021001, S/G DOCS ADJTS Y ROC N° 654/19 DEL DCR TRANS. POR REMUNERACION MAXIMA DEJULIO HUMEREZ QUIROZ ABRIL/19 LIBRETA 00099021001</t>
  </si>
  <si>
    <t>||TRANSFERENCIA A LA CUENTA UNICA DEL TESORO IMPORTES RETENIDOS A WALTER PEREZ, JULIO HUMEREZ Y SERGIO CEREZO POR REMUNERACION MAXIMA CORRESPONDIENTE AL MES DE ABRIL/2019 - LIBRETA N° 00099021001, S/G DOCS ADJTS Y ROC N° 654/19 DEL DCR TRANS. POR REMUNERACION MAXIMA DE SERGIO CEREZO AGUIRRE ABRIL/19 LIBRETA 00099021001</t>
  </si>
  <si>
    <t>A:00099021001 Reversión de recursos al GAM de Turco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</si>
  <si>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Antequera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</si>
  <si>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Poopó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</si>
  <si>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Curahuara de Carangas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</si>
  <si>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Totora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</si>
  <si>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Escara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</si>
  <si>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Choquecota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</si>
  <si>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Huachacalla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</si>
  <si>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Pazña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</si>
  <si>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Tacopaya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</si>
  <si>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Alalay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</si>
  <si>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Shinahota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</si>
  <si>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Esmeralda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</si>
  <si>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Oruro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</si>
  <si>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De: 00099024113 Transferencia en cumplimiento al DS N°0913 de 15/06/2011 y el Convenio Intergubernativo de Financiamiento UPRE-CIF-IG 1114/2017, suscrito entre la UPRE y el GAM de Irupana (Villa de Lanza), Proyecto “Construcción Coliseo Cerrado Comunidad Lambate - Irupana” correspondiente al pago de la planilla Nº6, según la UPRE.</t>
  </si>
  <si>
    <t>De: 00099024113 Transferencia en cumplimiento al DS N°0913 de 15/06/2011 y el Convenio Intergubernativo de Financiamiento UPRE-CIF-IG 0245/2018, suscrito entre la UPRE y el GAD del Beni, Proyecto “Const. U.E. Nueva Galilea con Tinglado Polifuncional y Graderías - Com. Nueva Galilea” correspondiente al pago de la planilla Nº2, según la UPRE.</t>
  </si>
  <si>
    <t>De: 00099024113 Transferencia en cumplimiento al DS N°0913 de 15/06/2011 y el Convenio Intergubernativo de Financiamiento UPRE-CIF-IG 992/2017, suscrito entre la UPRE y el GAM de Padcaya, Proyecto “Construcción Centro de Salud Trementinal” correspondiente al pago de la planilla Nº5, según la UPRE.</t>
  </si>
  <si>
    <t>A:00099021001 Reversión de recursos al GAM de Bella Flor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</si>
  <si>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Riberalta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</si>
  <si>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Porvenir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</si>
  <si>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Santa Rosa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</si>
  <si>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Rurrenabaque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</si>
  <si>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Lorenzo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</si>
  <si>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Loreto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</si>
  <si>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Andrés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</si>
  <si>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Sena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</si>
  <si>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Ramón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</si>
  <si>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Gonzalo Moreno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</si>
  <si>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Baures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</si>
  <si>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Santa Rosa del Abuná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</si>
  <si>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Exaltación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</si>
  <si>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GAIOC de Charagua Iyambae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</si>
  <si>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Reyes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</si>
  <si>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Santos Mercado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</si>
  <si>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Huacaraje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</si>
  <si>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Esperanza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</si>
  <si>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Borja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</si>
  <si>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Villa Nueva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</si>
  <si>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Tarija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</si>
  <si>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Fernández Alonso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</si>
  <si>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Cuatro Cañadas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</si>
  <si>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Uriondo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</si>
  <si>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Tupiza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</si>
  <si>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Yunchara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</si>
  <si>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Tacobamba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</si>
  <si>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Bermejo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</si>
  <si>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Ravelo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</si>
  <si>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Miguel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</si>
  <si>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 Rivera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</si>
  <si>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Yapacaní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</si>
  <si>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Yocalla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</si>
  <si>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Pailón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</si>
  <si>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Pocoata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</si>
  <si>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Portachuelo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</si>
  <si>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Antonio de Esmoruco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</si>
  <si>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Lagunillas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</si>
  <si>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Tinguipaya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</si>
  <si>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Gutiérrez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</si>
  <si>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Pablo de Lípez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</si>
  <si>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Moro Moro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</si>
  <si>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Quemes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</si>
  <si>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Postrer Valle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</si>
  <si>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Llica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</si>
  <si>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Trigal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</si>
  <si>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Colquechaca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</si>
  <si>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Pucara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</si>
  <si>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Caiza "D"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</si>
  <si>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Pampa Grande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</si>
  <si>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Potosí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</si>
  <si>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Samaipata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</si>
  <si>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Caripuyo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</si>
  <si>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Mairana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</si>
  <si>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Huayllamarca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</si>
  <si>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Quirusillas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</si>
  <si>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Arampampa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</si>
  <si>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Comarapa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</si>
  <si>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Betanzos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</si>
  <si>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Puerto Quijarro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</si>
  <si>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Agustín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</si>
  <si>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El Carmen Rivero Tórrez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</si>
  <si>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Urmiri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</si>
  <si>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Okinawa Uno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</si>
  <si>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Tahua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</si>
  <si>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Urubicha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</si>
  <si>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Pedro de Buena Vista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</si>
  <si>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Chuquihuta Ayllu Jucumani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</si>
  <si>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Juan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</si>
  <si>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Coipasa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</si>
  <si>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San Javier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</si>
  <si>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Cotagaita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</si>
  <si>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Belén de Andamarca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</si>
  <si>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A:00099021001 Reversión de recursos al GAM de Pampa Aullagas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</si>
  <si>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NUMERO DE LIBRETA CUT: 00099021001 OPERACIÓN E18 TRANSFERENCIA DEL SISTEMA FINANCIERO POR CUENTA DE TERCEROS A LA CUT PAGO ADELANTADO P.R.A.-RO Bs. 3.871,48PAGO InDEBIDO - RP Bs. 1.059,45</t>
  </si>
  <si>
    <t>NÚMERO DE LIBRETA CUT: 99031009.00 OPERACIÓN T01 TRANSFERENCIA DE FONDOS A LA CUT - TESORO DIRECTO DE BANCO UNION S.A. A CUENTA UNICA DEL TESORO CON NUMERO DE SOLICITUD = 3762878 Y NUMERO CORRELATIVO = 91320010052019592 TRANSFERENCIA OPERACIONES DE VENTA BONOS BTX</t>
  </si>
  <si>
    <t>NUMERO DE LIBRETA CUT: 00099021001 OPERACIÓN E18 TRANSFERENCIA DEL SISTEMA FINANCIERO POR CUENTA DE TERCEROS A LA CUT TRANSFERENCIA DE FONDOS POR PAGO ADELANTADO PRP.R.A-RP PERIODO ABRIL 2019 A SOLICITUD DE FUTURO DE BOLIVIA S.A. ADMINISTRADORA DE FONDOS DE PENSIONES</t>
  </si>
  <si>
    <t>NUMERO DE LIBRETA CUT: 00099021001 OPERACIÓN E18 TRANSFERENCIA DEL SISTEMA FINANCIERO POR CUENTA DE TERCEROS A LA CUT TRANSFERENCIA DE FONDOS POR PAGO INDEBIDO RP PERIODO ABRIL 2019</t>
  </si>
  <si>
    <t>De: 00099024113 Transferencia en cumplimiento al DS N°0913 de 15/06/2011 y el Convenio Intergubernativo de Financiamiento UPRE-CIF-IG/426/2016, suscrito entre la UPRE y el GAM de Potosí, proyecto “Construcción Centro de Educación Virtual Pary Orcko D-8” correspondiente al pago de la planilla N° 15, según la UPRE.</t>
  </si>
  <si>
    <t>De: 00099024113 Transferencia en cumplimiento al DS N°0913 de 15/06/2011 y el Convenio Intergubernativo de Financiamiento UPRE-CIF-IG 002/2017, suscrito entre la UPRE y el GAM de Yacuiba, proyecto “Construcción U.E. Ferroviaria” correspondiente al pago de la planilla N° 3, según la UPRE.</t>
  </si>
  <si>
    <t>De: 00099024113 Transferencia en cumplimiento al DS N°0913 de 15/06/2011 y el Convenio Intergubernativo de Financiamiento UPRE-CIF-IG 1120/2017, suscrito entre la UPRE y el GAM de Villa Tunari, proyecto “Construcción Cancha de Futbol y Graderías Central Paractito D-9” correspondiente al pago de la planilla N° 5, según la UPRE.</t>
  </si>
  <si>
    <t>De: 00099024113 Transferencia en cumplimiento al DS N°0913 de 15/06/2011 y el Convenio Intergubernativo de Financiamiento UPRE-CIF-IG/419/2016, suscrito entre la UPRE y el GAM de Potosí, proyecto “Construcción Unidad Educativa Técnico Humanístico 3 de Mayo D-17” correspondiente al pago de la planilla N° 11, según la UPRE.</t>
  </si>
  <si>
    <t>De: 00099024113 Transferencia en cumplimiento al DS N°0913 de 15/06/2011 y el Convenio Intergubernativo de Financiamiento UPRE-CIF-IG 078/2017, suscrito entre la UPRE y el GAM de Potosí, proyecto “Const. Centro de Educación Técnica Alternativa San Martín D-1” correspondiente al pago de la planilla N° 12, según la UPRE.</t>
  </si>
  <si>
    <t>De: 00099024113 Transferencia en cumplimiento al DS N°0913 de 15/06/2011 y el Convenio Intergubernativo de Financiamiento UPRE-CIF-IG 0169/2018, suscrito entre la UPRE y el GAM de Ayo Ayo, proyecto “Construcción Coliseo Municipal Túpac Katari – Ayo Ayo” correspondiente al pago de la planilla N° 2, según la UPRE.</t>
  </si>
  <si>
    <t>De: 00099024113 Transferencia en cumplimiento al DS N°0913 de 15/06/2011 y el Convenio Intergubernativo de Financiamiento UPRE-CIF-IG 107/2018, suscrito entre la UPRE y el GAD de Pando, proyecto “Const. Instituto Tecnológico Superior “Bella Flor”- Municipio Bella Flor” correspondiente al pago de la planilla N° 5, según la UPRE.</t>
  </si>
  <si>
    <t>De: 00099024113 Transferencia en cumplimiento al DS N°0913 de 15/06/2011 y el Convenio Intergubernativo de Financiamiento UPRE-CIF-IG 1047/2017, suscrito entre la UPRE y el GAM de Llallagua, proyecto “Construcción Estadio Irineo Pimentel Rojas Municipio de Llallagua” correspondiente al pago de la planilla N° 5, según la UPRE.</t>
  </si>
  <si>
    <t>COBRO COSTOS DE PAPELERIA POR REGULARIZACION DE TRANSFERENCIA DEL EXTERIOR POR ORDEN DE AMBAR ENERGIA LTDA LIB. 00513012007 YPFB - RECURSOS NACIONALIZACIÓN</t>
  </si>
  <si>
    <t>COBRO COSTOS DE PAPELERIA POR REGULARIZACION DE TRANSFERENCIA DEL EXTERIOR POR ORDEN DE PETROLEOS PARAGUAYOS PETROPAR LIB. 00513062001 YPFB-OPERACIONES PLANTA DE SEPARACION DE LIQUIDOS RIO GRANDE</t>
  </si>
  <si>
    <t>COBRO COSTOS DE PAPELERIA POR REGULARIZACION DE TRANSFERENCIA DEL EXTERIOR POR ORDEN DE CORP.PARAGUAYA DISTRIBUIDORA DE DERIVADOS DE PETROLEO S.A. LIB. 00513062001 YPFB-OPERACIONES PLANTA DE SEPARACION DE LIQUIDOS RIO GRANDE</t>
  </si>
  <si>
    <t>COBRO COSTOS DE PAPELERIA POR REGULARIZACION DE TRANSFERENCIA DEL EXTERIOR POR ORDEN DE AMBAR ENERGIA LTDA. LIB. 00513012007 YPFB - RECURSOS NACIONALIZACIÓN</t>
  </si>
  <si>
    <t>||REGULARIZACIÓN DE NUESTRA OPERACIÓN NRO. 0953610 DE F. 09/05/19 SEGÚN INFORMACIÓN ADICIONAL DEL STANDARD CHARTERED BANK. DEBITO DE LA LIBRETA 00119012001 ADSIB, REPOSICION UTILES DE ESCRITORIO.</t>
  </si>
  <si>
    <t>||RESPUESTA DEBITO DEL BANQUERO SG/ SWIFT 05960 DE LA FECHA REF.: COBRO COMISION POR TRANSFERENCIA DE JPY 187.263,00 DEL 25/04/19 SG/ SOLICITUD DE LA EMPRESA BOLIVIANA DE ALIMENTOS Y DERIVADOS - EBA REF.: PAGO A/F IPPAN SHADAN HOUJIN LATENAMERICANDO NIHON LIB. 00599022001 EBA-COMERCIALIZACION PRODUCTOS MERCADO INTERNO Y EXPORTACION (COMIS.EQ JPY 2.500.-)</t>
  </si>
  <si>
    <t>||RESPUESTA DEBITO DEL BANQUERO SG/ SWIFT 05960 DE LA FECHA REF.: COBRO COMISION POR TRANSFERENCIA DE JPY 187.263,00 DEL 25/04/19 SG/ SOLICITUD DE LA EMPRESA BOLIVIANA DE ALIMENTOS Y DERIVADOS - EBA REF.: PAGO A/F IPPAN SHADAN HOUJIN LATENAMERICANDO NIHON LIB. 00599022001 EBA-COMERCIALIZACION PRODUCTOS MERCADO INTERNO Y EXPORTACION (UTILES DE ESCRITORIO)</t>
  </si>
  <si>
    <t>||REGISTRO COBRO COMISIÓN ENMIENDA LC BS 220,- REEMBOLSO GASTOS DE COMUNICACIÓN BS. 220,- Y EMISIÓN DE BCTE. CONTABLE BS 50.- S/G NOTA ABEN/DGE/NE/N°338/2019 REF.:I-2018-17 P/C AGENCIA BOLIVIANA DE ANERGIA NUCLEAR A/F INVAP SOCIEDAD DEL ESTADO. LIB.: 00099021001 TGN-RECURSOS ORDINARIOS REF.:ENMIENDA LC I-2018-17</t>
  </si>
  <si>
    <t>||TRANSFERENCIA DE FONDOS S/G. MENSAJES SWIFT NROS. 05983 Y 05978 DE LA FECHA. (SECTOR PÚBLICO - SERVICIOS). DEBITO DE LA LIBRETA 00119012001 ADSIB, REPOSICION UTILES DE ESCRITORIO.</t>
  </si>
  <si>
    <t>'COBRO DE'||UTILES DE ESCRITORIO POR EL COMPROBANTE CONTABLE NRO. 0953838 DE LA FECHA, SEGÚN CORREO ELECTRÓNICO DE YPFB DE F. 23/01/2018. DEBITO DE LA LIBRETA 00513022001 YPFB  OPERACIONES.</t>
  </si>
  <si>
    <t>||REGULARIZACION DEL COMPROBANTE CONTABLE N° 0953333 DE F.06-05-2019, S/G. NOTA CITE: ADSIB/NE/0360/2019 DE F.09-05-2019, RECIBIDA EN LA FECHA, DE LA AGENCIA PARA EL DESARROLLO DE LA SOCIEDAD DE LA INFORMACION EN BOLIVIA (HRE-TSO-2243). DEBITO LIBRETA N° 00119012001 ADSIB, COBRO EMISION COMPROBANTE CONTABLE DE LA FECHA.</t>
  </si>
  <si>
    <t>00099021001 DEPOSITO DE EFECTIVO, DEPOSITANTE: IDARTE WILLY CHURA CALLISAYA, CONCEPTO: DEVOLUCION DE PASAJES TERRESTRES NO UTILIZADOS, CUENTA DE DEPOSITO: CUENTA UNICA DEL TESORO</t>
  </si>
  <si>
    <t>00526012001 DEPOSITO DE EFECTIVO, DEPOSITANTE: DAVID OSCAR LAURA MAMANI CI 6033418 LP, CONCEPTO: DEVOLUCION  FONDOS EN AVANCE BOLIVIA TV, CUENTA DE DEPOSITO: CUENTA UNICA DEL TESORO</t>
  </si>
  <si>
    <t>00099021001 DEPOSITO DE EFECTIVO, DEPOSITANTE: SANDRA BEATRIZ DORIA MEDINA RIVERA, CONCEPTO: EXCESO DE HABERES MARZO 2019, CUENTA DE DEPOSITO: CUENTA UNICA DEL TESORO</t>
  </si>
  <si>
    <t>00526012001 DEPOSITO DE EFECTIVO, DEPOSITANTE: CESAR GOMEZ CONDORI - BOLIVIA TV, CONCEPTO: DEVOLUCION DE FONDOS EN AVANCE, CUENTA DE DEPOSITO: CUENTA UNICA DEL TESORO</t>
  </si>
  <si>
    <t>00283012002 DEPOSITO DE EFECTIVO, DEPOSITANTE: RAUL LIZARAZO BERMUDEZ, CONCEPTO: DEVOLUCION DE VIATICOS, CUENTA DE DEPOSITO: CUENTA UNICA DEL TESORO</t>
  </si>
  <si>
    <t>00526012001 DEPOSITO DE EFECTIVO, DEPOSITANTE: BOLIVIA  TV- FREDDY ESPRELLA ROJAS, CONCEPTO: DEVOLUCION DE PASAJES, CUENTA DE DEPOSITO: CUENTA UNICA DEL TESORO</t>
  </si>
  <si>
    <t>00070011102 DEPOSITO DE EFECTIVO, DEPOSITANTE: CORALI CONDORI BERNABE, CONCEPTO: DEVOLUCION DE SALDO NO EJECUTADO PARA REVERSION DE C-31 N° 964,2,1, CUENTA DE DEPOSITO: CUENTA UNICA DEL TESORO</t>
  </si>
  <si>
    <t>00099021001 DEPOSITO DE EFECTIVO, DEPOSITANTE: FREDDY  COYO  LARICO, CONCEPTO: DEVOLUCION DE ASIGNACION DE BONO A CARGO DEVOLUCION DEL BENEFICIO COLATERAL CODIGO CUENTA N 3987, CUENTA DE DEPOSITO: CUENTA UNICA DEL TESORO</t>
  </si>
  <si>
    <t>00099021001 DEPOSITO DE EFECTIVO, DEPOSITANTE: SEVERO MALLCU ESPINOZA, CONCEPTO: DIVISION NACIONAL ADICIONAL Y REPOSICION SALARIAL, CUENTA DE DEPOSITO: CUENTA UNICA DEL TESORO</t>
  </si>
  <si>
    <t>00526012001 DEPOSITO DE EFECTIVO, DEPOSITANTE: BOLIVIA  TV- SERGIO REVOLLO, CONCEPTO: DEVOLUCION DE PASAJES, CUENTA DE DEPOSITO: CUENTA UNICA DEL TESORO</t>
  </si>
  <si>
    <t>00099021001 DEPOSITO DE EFECTIVO, DEPOSITANTE: MARTIN FELIX FERNANDEZ CHURA, CONCEPTO: DEVOLUCION DE DEUDA, CUENTA DE DEPOSITO: CUENTA UNICA DEL TESORO</t>
  </si>
  <si>
    <t>00526012001 DEP.DE CHEQ.AJENOS,RET.DE CAM.,CONCEPTO: DEP POR PASAJES Y VIATICOS DESCON EN PLANILLAS (RR.HH) DEL MES DE FEBRERO,DEP.: BOLIVIA TV , PROCEDENCIA: BANCO UNION S.A., CHEQUE: 16402, FECHA DE EMISION:08/05/2019</t>
  </si>
  <si>
    <t>00099021001 DEP.DE CHEQ.AJENOS,RET.DE CAM.,CONCEPTO: ROSAS LEON  SILVIA,DEP.: BANCO UNION SA , PROCEDENCIA: BANCO UNION S.A., CHEQUE: 163172, FECHA DE EMISION:13/05/2019</t>
  </si>
  <si>
    <t>00099021001 DEP.DE CHEQ.AJENOS,RET.DE CAM.,CONCEPTO: ROSAS LEON SILVIA,DEP.: BANCO UNION SA , PROCEDENCIA: BANCO UNION S.A., CHEQUE: 163171, FECHA DE EMISION:13/05/2019</t>
  </si>
  <si>
    <t>00099021001 DEP.DE CHEQ.AJENOS,RET.DE CAM.,CONCEPTO: DEVOLUCION DE PASAJES AEREOS,DEP.: MINISTERIO DE CULTURAS Y TURISMO , PROCEDENCIA: BANCO UNION S.A., CHEQUE: 4055, FECHA DE EMISION:10/05/2019</t>
  </si>
  <si>
    <t>00099021001 DEP.DE CHEQ.AJENOS,RET.DE CAM.,CONCEPTO: DEPÓSITO POR AISEM  POR DEVOLUCION DE BAJAS MEDICAS,DEP.: AISEM , PROCEDENCIA: BANCO UNION S.A., CHEQUE: 31508, FECHA DE EMISION:17/04/2019</t>
  </si>
  <si>
    <t>00099021001 DEPOSITO DE EFECTIVO, DEPOSITANTE: FERNANDO ZAMBRANA  CRUZ, CONCEPTO: DOBLE PERCEPCION, CUENTA DE DEPOSITO: CUENTA UNICA DEL TESORO</t>
  </si>
  <si>
    <t>00099021001 DEPOSITO DE EFECTIVO, DEPOSITANTE: ROGOBERTO CHINO LAIME, CONCEPTO: DEVOLUCION DE DEUDA POR DOBLE PERCEPCION (MINISTERIO DE EDUCAION), CUENTA DE DEPOSITO: CUENTA UNICA DEL TESORO</t>
  </si>
  <si>
    <t>00099021001 DEPOSITO DE EFECTIVO, DEPOSITANTE: ANA MARIA VALENCIA BLANCO, CONCEPTO: DEVOLUCION POR DOBLE PERCEPCION, CUENTA DE DEPOSITO: CUENTA UNICA DEL TESORO</t>
  </si>
  <si>
    <t>00526012001 DEP.DE CHEQ.AJENOS,RET.DE CAM.,CONCEPTO: DEP POR PASAJES Y VIATICOS DESCON EN PLANILLAS (RR.HH) DEL MES DE FEBRERO,DEP.: BOLIVIA TV , PROCEDENCIA: BANCO UNION S.A., CHEQUE: 16403, FECHA DE EMISION:08/05/2019</t>
  </si>
  <si>
    <t>De: 00099024113 Transferencia en cumplimiento al DS N°0913 de 15/06/2011 y el Convenio Intergubernativo de Financiamiento UPRE-CIF-IG 0265/2018, suscrito entre la UPRE y el GAM de Villa Tunari, Proyecto “Const. Graderías, Iluminación y Cancha de Futbol Central Isinuta - D7 Villa Tunari” correspondiente al pago de la planilla Nº2, según la UPRE.</t>
  </si>
  <si>
    <t>De: 00099024113 Transferencia en cumplimiento al DS N°0913 de 15/06/2011 y el Convenio Intergubernativo de Financiamiento UPRE-CIF-IG 131/2019, suscrito entre la UPRE y el GAM de Puerto Gonzalo Moreno, Proyecto “Const. Unidad Educativa Portachuelo Dios es Amor - Gonzalo Moreno”, correspondiente al pago del 20% de anticipo del monto financiado, según la UPRE.</t>
  </si>
  <si>
    <t>De: 00099024113 Transferencia en cumplimiento al DS N°0913 de 15/06/2011 y el Convenio Intergubernativo de Financiamiento UPRE-CIF-IG 0124/2018, suscrito entre la UPRE y el GAD de Tarija, Proyecto “Ampliación y Readecuación Campo Ferial San Jacinto” correspondiente al pago de la planilla Nº3, según la UPRE.</t>
  </si>
  <si>
    <t>De: 00099024113 Transferencia en cumplimiento al DS N°0913 de 15/06/2011 y el Convenio Intergubernativo de Financiamiento UPRE-CIF-IG 095/2019, suscrito entre la UPRE y el GAM de Bolpebra, Proyecto “Const. Centro Cultural Com. Indígena Yaminagua”, correspondiente al pago del 20% de anticipo del monto financiado, según la UPRE.</t>
  </si>
  <si>
    <t>De: 00099024113 Transferencia en cumplimiento al DS N°0913 de 15/06/2011 y el Convenio Intergubernativo de Financiamiento UPRE-CIF-IG 108/2019, suscrito entre la UPRE y el GAM de Bolpebra, Proyecto “Const. Modulo Policial - Com. San Pedro de Bolpebra”, correspondiente al pago del 20% de anticipo del monto financiado, según la UPRE.</t>
  </si>
  <si>
    <t>De: 00099024113 Transferencia en cumplimiento al DS N°0913 de 15/06/2011 y el Convenio Intergubernativo de Financiamiento UPRE-CIF-IG 091/2019, suscrito entre la UPRE y el GAM de Bolpebra, Proyecto “Const. Centro Cultural Com. Cultural Com. Nohaya”, correspondiente al pago del 20% de anticipo del monto financiado, según la UPRE.</t>
  </si>
  <si>
    <t>De: 00099024113 Transferencia en cumplimiento al DS N°0913 de 15/06/2011 y el Convenio Intergubernativo de Financiamiento UPRE-CIF-IG 088/2019, suscrito entre la UPRE y el GAM de Bolpebra, Proyecto “Const. Modulo Policial - Com. Nareuda”, correspondiente al pago del 20% de anticipo del monto financiado, según la UPRE.</t>
  </si>
  <si>
    <t>De: 00099024113 Transferencia en cumplimiento al DS N°0913 de 15/06/2011 y el Convenio Intergubernativo de Financiamiento UPRE-CIF-IG 260/2018, suscrito entre la UPRE y el GAM de Punata, Proyecto “Const. U.E. Álvaro García Linera (Molle Huma) Punata” correspondiente al pago de la planilla Nº3, según la UPRE.</t>
  </si>
  <si>
    <t>De: 00099024113 Transferencia en cumplimiento al DS N°0913 de 15/06/2011 y el Convenio Intergubernativo de Financiamiento UPRE-CIF-IG 0230/2018, suscrito entre la UPRE y el GAM de San Pablo de Huacareta, Proyecto “Mej. de Calles con Ladrillo Pavic Plaza Comunidad Rosario del Ingre” correspondiente al pago de la planilla Nº2, según la UPRE.</t>
  </si>
  <si>
    <t>De: 00099024113 Transferencia en cumplimiento al DS N°0913 de 15/06/2011 y el Convenio Intergubernativo de Financiamiento UPRE-CIF-IG 083/2017, suscrito entre la UPRE y el GAM de Potosí, Proyecto “Construcción Bloques Administrativos, Aulas Teóricas, Técnicas y Dos Tinglados U.E. Divino Maestro A, B y C, D-10” correspondiente al pago de la planilla Nº13, según la UPRE.</t>
  </si>
  <si>
    <t>De: 00099024113 Transferencia en cumplimiento al DS N°0913 de 15/06/2011 y el Convenio Intergubernativo de Financiamiento UPRE-CIF-IG 054/2018, suscrito entre la UPRE y el GAM de Oruro, Proyecto “Construcción U.E. Avelino Siñani Junta Vecinal Santa Ana III- B Municipio Oruro” correspondiente al pago de la planilla Nº2, según la UPRE.</t>
  </si>
  <si>
    <t>De: 00099024113 Transferencia en cumplimiento al DS N°0913 de 15/06/2011 y el Convenio Intergubernativo de Financiamiento UPRE-CIF-IG 0105/2019, suscrito entre la UPRE y el GAM de Bolpebra, Proyecto “Const. Tinglado Polifuncional con Graderías U.E. El Ceibo Comunidad El Ceibo”, correspondiente al pago del 20% de anticipo del monto financiado, según la UPRE.</t>
  </si>
  <si>
    <t>De: 00099024113 Transferencia en cumplimiento al DS N°0913 de 15/06/2011 y el Convenio Intergubernativo de Financiamiento UPRE-CIF-IG 0252/2018, suscrito entre la UPRE y el GAD del Beni, Proyecto “Const. Puesto de Salud San Miguel - Comunidad San Miguel” correspondiente al pago de la planilla Nº1, según la UPRE.</t>
  </si>
  <si>
    <t>De: 00099024113 Transferencia en cumplimiento al DS N°0913 de 15/06/2011 y el Convenio Intergubernativo de Financiamiento UPRE-CIF-IG 0267/2018, suscrito entre la UPRE y el GAM de Yunchara, Proyecto “Const. Tinglado Polifuncional U.E. José María Avilés de Belén - Municipio de Yunchara” correspondiente al pago de la planilla Nº1, según la UPRE.</t>
  </si>
  <si>
    <t>De: 00099024113 Transferencia en cumplimiento al DS N°0913 de 15/06/2011 y el Convenio Intergubernativo de Financiamiento UPRE-CIF-IG 0106/2019, suscrito entre la UPRE y el GAM de Bolpebra, Proyecto “Const. Centro Cultural Com. Nareuda”, correspondiente al pago del 20% de anticipo del monto financiado, según la UPRE.</t>
  </si>
  <si>
    <t>NÚMERO DE LIBRETA CUT: 99031009.00 OPERACIÓN T01 TRANSFERENCIA DE FONDOS A LA CUT - TESORO DIRECTO DE BANCO UNION S.A. A CUENTA UNICA DEL TESORO CON NUMERO DE SOLICITUD = 3768673 Y NUMERO CORRELATIVO = 91320013052019735 TRANSFERENCIA POR OPERACIONES DE VENTA BONOS BTX</t>
  </si>
  <si>
    <t>COBRO COSTOS DE PAPELERIA SEGUN TRANSFERENCIA DEL EXTERIOR POR ORDEN DE PETROLEO BRASILERO SA PETROBRAS REF.: 07134216365 LIB. 00513012007 YPFB - RECURSOS NACIONALIZACIÓN</t>
  </si>
  <si>
    <t>COBRO COSTOS DE PAPELERIA SEGUN TRANSFERENCIA DEL EXTERIOR POR ORDEN DE PETROLEO BRASILERO SA PETROBRAS REF.: S069133296CE01 LIB. 00513012007 YPFB - RECURSOS NACIONALIZACIÓN</t>
  </si>
  <si>
    <t>COBRO COSTOS DE PAPELERIA SEGUN TRANSFERENCIA DEL EXTERIOR POR ORDEN DE PETROLEO BRASILERO SA PETROBRAS REF.: INV EXB-GAS-238/19 LIB. 00513012007 YPFB - RECURSOS NACIONALIZACIÓN</t>
  </si>
  <si>
    <t>COBRO COSTOS DE PAPELERIA SEGUN TRANSFERENCIA DEL EXTERIOR POR ORDEN DE ITERUM COMERCIO INTERNACIONAL LTDA REF:ODV-VEX-27/19 LIB. 00597012001 RECURSOS PROPIOS VENTAS YLB</t>
  </si>
  <si>
    <t>||PAGO PRÉSTAMO 1020/SF-BO VCTO. 13-05-2019 POR CUENTA DEL BANCO DE DESARROLLO PRODUCTIVO SEGUN COD. LIQ. 012265 DE FECHA 11-05-2019, VALOR 13-05-2019 CAPITAL BS 1.346.605,83 INTERESES BS 534.215,13 LIBRETA 00099021001 TGN-RECURSOS ORDINARIOS-3987-ALIVIO MDRI</t>
  </si>
  <si>
    <t>||TRANSFERENCIA DE FONDOS S/G. MENSAJE SWIFT NRO. 06022 DE LA FECHA. (SECTOR PÚBLICO - SERVICIOS). DEBITO DE LA LIBRETA 00119012001 ADSIB, REPOSICION UTILES DE ESCRITORIO.</t>
  </si>
  <si>
    <t>||TRANSFERENCIA DE FONDOS S/G. MENSAJES SWIFT NROS. 06021 Y 06004 DE LA FECHA. (SECTOR PÚBLICO - SERVICIOS). DEBITO DE LA LIBRETA 00119012001 ADSIB, REPOSICION UTILES DE ESCRITORIO.</t>
  </si>
  <si>
    <t>||TRANSFERENCIA DE FONDOS S/G. MENSAJES SWIFT NROS. 06020 Y 06002 DE LA FECHA. (SECTOR PÚBLICO - SOBREVUELOS). DEBITO DE LA LIBRETA 00117012001 DGAC, REPOSICION UTILES DE ESCRITORIO.</t>
  </si>
  <si>
    <t>COBRO COSTOS DE PAPELERIA SEGUN TRANSFERENCIA DEL EXTERIOR POR ORDEN DE PETROLEO BRASILERO SA PETROBRAS REF.: 07134216310 LIB. 00513012007 YPFB - RECURSOS NACIONALIZACIÓN</t>
  </si>
  <si>
    <t>COBRO COSTOS DE PAPELERIA SEGUN TRANSFERENCIA DEL EXTERIOR POR ORDEN DE PETROLEO BRASILERO SA PETROBRAS REF.: 07134216480 LIB. 00513012007 YPFB - RECURSOS NACIONALIZACIÓN</t>
  </si>
  <si>
    <t>COBRO COSTOS DE PAPELERIA SEGUN TRANSFERENCIA DEL EXTERIOR POR ORDEN DE AGRARIA INDUSTRIA E COMERCIO LTDA REF.: CONTRATO 206173741 INVOICE ODV-VEX-26-19 DEL 07-05-2019 LIB. 00597012001 RECURSOS PROPIOS VENTAS YLB</t>
  </si>
  <si>
    <t>||REGULARIZACIÓN DE NUESTRA OPERACIÓN NRO. 0953462 DE F. 08/05/2019 EN ATENCIÓN A NOTA DE LA ADSIB, CITE' ADSIB/NE/0363/2019 RECIBIDA EN LA FECHA. (HRE-TSO-2404). DEBITO DE LA LIBRETA 00119012001 ADSIB, REPOSICION UTILES DE ESCRITORIO.</t>
  </si>
  <si>
    <t>00099021001 DEPOSITO DE EFECTIVO, DEPOSITANTE: MIISTERIO DE DEPORTES RENE MARTINEZ PRADO, CONCEPTO: DEVOLUCION SALDOS NO UTILIZADOS, CUENTA DE DEPOSITO: CUENTA UNICA DEL TESORO</t>
  </si>
  <si>
    <t>00291012006 DEPOSITO DE EFECTIVO, DEPOSITANTE: (ABC) OFICINA CENTRAL, CONCEPTO: DEVOLUCION DE SALDO DE VIATICOS, CUENTA DE DEPOSITO: CUENTA UNICA DEL TESORO</t>
  </si>
  <si>
    <t>00526012001 DEPOSITO DE EFECTIVO, DEPOSITANTE: BOLIVIA TV FELIX HUMEREZ YUJRA, CONCEPTO: DEVOLUCION POR CONCEPTO DE FONDOS EN AVANCE, CUENTA DE DEPOSITO: CUENTA UNICA DEL TESORO</t>
  </si>
  <si>
    <t>00099021001 DEPOSITO DE EFECTIVO, DEPOSITANTE: IVAN HILARION ALCALA CRESPO, CONCEPTO: DEVOLUCION VIATICOS, CUENTA DE DEPOSITO: CUENTA UNICA DEL TESORO</t>
  </si>
  <si>
    <t>00526012001 DEPOSITO DE EFECTIVO, DEPOSITANTE: BOLIVIA TV - JHERYK ALEJANDRO CATARI HUASCO, CONCEPTO: DEVOLUCION DE VIATICOS, CUENTA DE DEPOSITO: CUENTA UNICA DEL TESORO</t>
  </si>
  <si>
    <t>00099021001 DEPOSITO DE EFECTIVO, DEPOSITANTE: SERGIO IVAN BEJARANO CARVAJAL, CONCEPTO: REMUNERACION MAXIMA PERMITIDA GESTION ENERO FEBRERO MARZO 2019 SEDES, CUENTA DE DEPOSITO: CUENTA UNICA DEL TESORO</t>
  </si>
  <si>
    <t>00592012001 DEPOSITO DE EFECTIVO, DEPOSITANTE: JOSE LUIS MAMANI ESPEJO, CONCEPTO: VENTA EMISIVO DEL 07 DE MAYO DE 2019, CUENTA DE DEPOSITO: CUENTA UNICA DEL TESORO</t>
  </si>
  <si>
    <t>00592012001 DEPOSITO DE EFECTIVO, DEPOSITANTE: M.D.P.YE.P, CONCEPTO: EMISIVO - ENTIDAD MIN. DESARROLLO PRODUCTIVO Y ECONOMIA PLURAL, PAGO ND 234498, GESTION 2019, CUENTA DE DEPOSITO: CUENTA UNICA DEL TESORO</t>
  </si>
  <si>
    <t>00592012001 DEPOSITO DE EFECTIVO, DEPOSITANTE: VICEPRESIDENCIA, CONCEPTO: EMISIVO ENTIDAD, ORDEN DE SERVICIO Y/O COMPRA, PAGO ND 242583 GESTION 2019 (VICEPRESIDENCIA), CUENTA DE DEPOSITO: CUENTA UNICA DEL TESORO</t>
  </si>
  <si>
    <t>00070011102 DEPOSITO DE EFECTIVO, DEPOSITANTE: CORALI CONDORI BERNABE, CONCEPTO: DEVOLUCION DE SALDO NO EJECUTADO PARA REVERSION DE C31 N 964,2,1, CUENTA DE DEPOSITO: CUENTA UNICA DEL TESORO</t>
  </si>
  <si>
    <t>00099021001 DEP.DE CHEQ.AJENOS,RET.DE CAM.,CONCEPTO: SANIA RAFAEL,DEP.: BANCO UNION S.A. , PROCEDENCIA: BANCO UNION S.A., CHEQUE: 163178, FECHA DE EMISION:14/05/2019</t>
  </si>
  <si>
    <t>00099021001 DEP.DE CHEQ.AJENOS,RET.DE CAM.,CONCEPTO: JUSTINA ROSADO BENAVIDES DE SCHMIDT,DEP.: BANCO UNION S.A. , PROCEDENCIA: BANCO UNION S.A., CHEQUE: 163177, FECHA DE EMISION:14/05/2019</t>
  </si>
  <si>
    <t>00099021001 DEP.DE CHEQ.AJENOS,RET.DE CAM.,CONCEPTO: BLANCO SALAZAR TORIBIO,DEP.: BANCO UNION S.A. , PROCEDENCIA: BANCO UNION S.A., CHEQUE: 163176, FECHA DE EMISION:14/05/2019</t>
  </si>
  <si>
    <t>00099021001 DEP.DE CHEQ.AJENOS,RET.DE CAM.,CONCEPTO: TARIFA LIMA CLAUDIA,DEP.: BANCO UNION S.A. , PROCEDENCIA: BANCO UNION S.A., CHEQUE: 163175, FECHA DE EMISION:14/05/2019</t>
  </si>
  <si>
    <t>00099021001 DEP.DE CHEQ.AJENOS,RET.DE CAM.,CONCEPTO: DEVOLUCION DE BACHILLER DESTACADO,DEP.: MINISTERIO DE EDUCACION , PROCEDENCIA: BANCO UNION S.A., CHEQUE: 24245, FECHA DE EMISION:13/05/2019</t>
  </si>
  <si>
    <t>00099021001 DEP.DE CHEQ.AJENOS,RET.DE CAM.,CONCEPTO: DEVOLUCION DE RECURSOS POR LICENCIA SIN GOCE DE HABERES RENE JAVIER ARZE MONJE 824/2019,DEP.: MARIA ANGELICA TARIFA BORDA-ATT , PROCEDENCIA: BANCO UNION S.A., CHEQUE: 5554, FECHA DE EMISION:09/05/2019</t>
  </si>
  <si>
    <t>00086031101 DEP.DE CHEQ.AJENOS,RET.DE CAM.,CONCEPTO: INGRESO POR MULTAS,DEP.: SERNAP-TUNARI , PROCEDENCIA: BANCO UNION S.A., CHEQUE: 594, FECHA DE EMISION:30/04/2019</t>
  </si>
  <si>
    <t>00099021001 DEP.DE CHEQ.AJENOS,RET.DE CAM.,CONCEPTO: DEVOLUCION DE FONDOS POR USO DE 1 DIA SIN GOCE DE HABERES SRA JAMEL DAYANA MORALES LAVADENZ ABR 2019,DEP.: MINISTERIO DE LA PRESIDENCIA</t>
  </si>
  <si>
    <t>00099021001 DEPOSITO DE EFECTIVO, DEPOSITANTE: MARIA ANGELICA TARIFA BORDA-ATT, CONCEPTO: INGRESOS POR REDONDEO EN PAGO DE IMPUESTOS DEL MES DE ABRIL GESTION 2019, CUENTA DE DEPOSITO: CUENTA UNICA DEL TESORO</t>
  </si>
  <si>
    <t>00190012003 DEPOSITO DE EFECTIVO, DEPOSITANTE: MIKE ALEJANDRO GEMIO PEREZ, CONCEPTO: DEVOLUCION FONDOS EN AVANCE, CUENTA DE DEPOSITO: CUENTA UNICA DEL TESORO</t>
  </si>
  <si>
    <t>00099021001 DEPOSITO DE EFECTIVO, DEPOSITANTE: JUAN CARLOS LAURA TANCARA CI 4274220 LP, CONCEPTO: DEVOLUCION DE BENEFICIO COLATERAL DE ASIGNACION AL CARGO, CUENTA DE DEPOSITO: CUENTA UNICA DEL TESORO</t>
  </si>
  <si>
    <t>00099021001 DEPOSITO DE EFECTIVO, DEPOSITANTE: LOTTY ADRIANA SOTOMAYOR SEGALES, CONCEPTO: REVERSION TRANSPORTE URBANO PERSONAL MES MARZO PREV 2019-260.3, CUENTA DE DEPOSITO: CUENTA UNICA DEL TESORO</t>
  </si>
  <si>
    <t>00099021001 DEP.DE CHEQ.AJENOS,RET.DE CAM.,CONCEPTO: DEV RECURSOS POR EXTRAVIO DE CREDENCIALES (MARIA ARGENE SIMONI, ALVARO SEPULVEDA, ERICK TRILLO),DEP.: CAMARA DE SENADORES , PROCEDENCIA: BANCO UNION S.A., CHEQUE: 7378, FECHA DE EMISION:14/05/2019</t>
  </si>
  <si>
    <t>00070011102 DEPOSITO DE EFECTIVO, DEPOSITANTE: ERIKA CALLISAYA MONTES, CONCEPTO: REPOSICION DE CREDENCIAL, CUENTA DE DEPOSITO: CUENTA UNICA DEL TESORO</t>
  </si>
  <si>
    <t>00099021001 DEPOSITO DE EFECTIVO, DEPOSITANTE: GLADYS ALEJANDRINA LOPEZ RAYA, CONCEPTO: DOBLE PERCEPCION, CUENTA DE DEPOSITO: CUENTA UNICA DEL TESORO</t>
  </si>
  <si>
    <t>00099021001 DEPOSITO DE EFECTIVO, DEPOSITANTE: MINISTERIO DE MEDIO AMBIENTE Y AGUA, CONCEPTO: PAGO MULTAS, CUENTA DE DEPOSITO: CUENTA UNICA DEL TESORO</t>
  </si>
  <si>
    <t>A:00099021001 Reversión de recursos al GAM de Villamontes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</si>
  <si>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NUMERO DE LIBRETA CUT: 00041014202 OPERACIÓN E75 TRANSFERENCIA DE LA CUENTA FISCAL BUN A LA CUT EN MN TRANSF.DE FDOS.A SOL.GAM DE SAN BENITO SG.NOTA GAMSB. NÂ°316/2019 A LA CTA.CUT 3987 LIBRETA 00041014202</t>
  </si>
  <si>
    <t>NUMERO DE LIBRETA CUT: 00041014101 OPERACIÓN E75 TRANSFERENCIA DE LA CUENTA FISCAL BUN A LA CUT EN MN TRANSF.DE FDOS.A SOL.G.A.M.DE SAN BENITO SG.NOTA GAMSB. NÂ°316/2019 A LA CTA.CUT 3987 LIBRETA 00041014101</t>
  </si>
  <si>
    <t>De: 00099024113 Transferencia en cumplimiento al DS N°0913 de 15/06/2011 y el Convenio Intergubernativo de Financiamiento UPRE-CIF-IG 703/2017, suscrito entre la UPRE y el GAM de Puerto Villarroel, proyecto “Const. Tinglado, Graderías U.E. Técnico Humanístico Papa Francisco” correspondiente al pago de la planilla N° 2, según la UPRE.</t>
  </si>
  <si>
    <t>De: 00099024113 Transferencia en cumplimiento al DS N°0913 de 15/06/2011 y el Convenio Intergubernativo de Financiamiento UPRE-CIF-IG 901/2017, suscrito entre la UPRE y el GAM de Cuevo, proyecto “Const. Tinglado y Gradería Cancha Polifuncional Unidad Educativa Huaraca Municipio de Cuevo” correspondiente al pago de la planilla N° 4 de cierre, según la UPRE.</t>
  </si>
  <si>
    <t>De: 00099024113 Transferencia en cumplimiento al DS N°0913 de 15/06/2011 y el Convenio Intergubernativo de Financiamiento UPRE-CIF-IG 084/2017, suscrito entre la UPRE y el GAM de Tarija, proyecto “Construcción Unidad Educ. Urb. Los Laureles de la Ciudad de Tarija” correspondiente al pago de la planilla N° 15 de cierre, según la UPRE.</t>
  </si>
  <si>
    <t>De: 00099024113 Transferencia en cumplimiento al DS N°0913 de 15/06/2011 y el Convenio Intergubernativo de Financiamiento UPRE-CIF-IG 262/2018, suscrito entre la UPRE y el GAM de El Torno, proyecto “Const. Tinglado, Graderías y Cancha Polifuncional Unidad Educativa Nacional Andrés Ibáñez El Torno” correspondiente al pago de la planilla N° 4, según la UPRE.</t>
  </si>
  <si>
    <t>De: 00099024113 Transferencia en cumplimiento al DS N°0913 de 15/06/2011 y el Convenio Intergubernativo de Financiamiento UPRE-CIF-IG 648/2017, suscrito entre la UPRE y el GAM de Shinahota, proyecto “Const. Puente Vehicular Río Miraflores” correspondiente al pago de la planilla N° 3 de cierre, según la UPRE.</t>
  </si>
  <si>
    <t>De: 00099024113 Transferencia en cumplimiento al DS N°0913 de 15/06/2011 y el Convenio Intergubernativo de Financiamiento UPRE-CIF-IG 081/2018, suscrito entre la UPRE y el GAM de Turco, proyecto “Construcción Enlosetado Av. Martín Quispe Turco” correspondiente al pago de la planilla N° 3 de cierre, según la UPRE.</t>
  </si>
  <si>
    <t>De: 00099024113 Transferencia en cumplimiento al DS N°0913 de 15/06/2011 y el Convenio Intergubernativo de Financiamiento UPRE-CIF-IG 129/2017, suscrito entre la UPRE y el GAM de Entre Ríos, proyecto “Construcción Estadium Carlos Villegas Entre Ríos” correspondiente al pago de la planilla N° 8, según la UPRE.</t>
  </si>
  <si>
    <t>NÚMERO DE LIBRETA CUT: 99031009.00 OPERACIÓN T01 TRANSFERENCIA DE FONDOS A LA CUT - TESORO DIRECTO DE BANCO UNION S.A. A CUENTA UNICA DEL TESORO CON NUMERO DE SOLICITUD = 3772215 Y NUMERO CORRELATIVO = 91320014052019202 TRANSFERENCIA POR OPERACIONES DE VENTA BONOS BTX</t>
  </si>
  <si>
    <t>||TRANSF.FDOS. SG. NOTA DEL MEFP CITE: MEFP/VTCP/DGPOT/UPCFTGN/N° 1339/2019 RECIBIDA EN LA FECHA (TRAM-TSO-2408) REF: TRANSFERENCIA DE RECURSOS. LOS COSTOS POR UTILES DE ESCRITORIO CANCELADOS EN EFECTIVO ABONO EN LA LIB. N° 00086018051 MMAYA-BS FORT.INST. APOYO EXPERTICIA ASISTENCIA TECNICA MAYA</t>
  </si>
  <si>
    <t>TRANSFERENCIA DEL EXTERIOR SEGUN SWIFT NO.6137 Y NO.6136 DE FECHA 14/05/2019 ORDENANTE: VICECONSULADO DEL EST.PLURINACIONAL DE BOLIVIA EN PILAR REF.: S25-SERVICIOS DEL GOBIERNO TRABNSF RECAUDACION PATRIA GRANDE LIB. 00010011102 MIN.RELACIONES EXTERIORES - GESTORIA CONSULAR LEY Nº 3108</t>
  </si>
  <si>
    <t>||TRANSFERENCIA DE FONDOS S/G. MENSAJES SWIFT NROS. 06094 Y 06088 DE LA FECHA. (SECTOR PÚBLICO - SERVICIOS). DEBITO DE LA LIBRETA 00119012001 ADSIB, REPOSICION UTILES DE ESCRITORIO.</t>
  </si>
  <si>
    <t>||TRANSFERENCIA DE FONDOS S/G. MENSAJES SWIFT NROS. 06127 Y 06121 DE LA FECHA. (SECTOR PÚBLICO - SERVICIOS). DEBITO DE LA LIBRETA 00119012001 ADSIB, REPOSICION UTILES DE ESCRITORIO.</t>
  </si>
  <si>
    <t>||TRANSFERENCIA DE FONDOS S/G. MENSAJES SWIFT NROS. 06129 Y 06122 DE LA FECHA. (SECTOR PÚBLICO - SERVICIOS). DEBITO DE LA LIBRETA 00119012001 ADSIB, REPOSICION UTILES DE ESCRITORIO.</t>
  </si>
  <si>
    <t>'COBRO DE'||UTILES DE ESCRITORIO POR EL COMPROBANTE CONTABLE NRO. 0954189 DE LA FECHA, SEGÚN NOTA DE SENATEX, CITE' SENATEX/DGE/CAR/0306/2017 DE F. 21/07/17 (HRE-TGL-10945). DEBITO DE LA LIBRETA 00378012002 SENATEX ADMINISTRACION CENTRAL; COBRO UTILES DE ESCRITORIO.</t>
  </si>
  <si>
    <t>'COBRO DE'||UTILES DE ESCRITORIO POR EL COMPROBANTE CONTABLE NRO. 0954188 DE LA FECHA, SEGÚN CORREO ELECTRÓNICO DE YPFB DE F. 23/01/2018. DEBITO DE LA LIBRETA 00513022001 YPFB  OPERACIONES.</t>
  </si>
  <si>
    <t>00099021001 DEPOSITO DE EFECTIVO, DEPOSITANTE: MANUEL CASAS ALEGRIA C.I. 2228429 LP, CONCEPTO: REVERSION DEL MES DE ABRIL, CUENTA DE DEPOSITO: CUENTA UNICA DEL TESORO</t>
  </si>
  <si>
    <t>00099021001 DEPOSITO DE EFECTIVO, DEPOSITANTE: MIGUEL TENORIO RAMOS, CONCEPTO: DEVOLUCION DE DOBLE PERCEPCION, CUENTA DE DEPOSITO: CUENTA UNICA DEL TESORO</t>
  </si>
  <si>
    <t>00099021001 DEPOSITO DE EFECTIVO, DEPOSITANTE: TEODORO QUENALLATA CHEJO, CONCEPTO: DEVOLUCION DE PASAJE, CUENTA DE DEPOSITO: CUENTA UNICA DEL TESORO</t>
  </si>
  <si>
    <t>00099021001 DEPOSITO DE EFECTIVO, DEPOSITANTE: ALVARO MARCO ANTONIO CABA OLIVAREZ, CONCEPTO: CITE:MEFP/VTCP/DGPOT/UAIS-CPI/N 030/2016 REGULARIZACION MARZO -ABRIL 2019, CUENTA DE DEPOSITO: CUENTA UNICA DEL TESORO</t>
  </si>
  <si>
    <t>00099021001 DEPOSITO DE EFECTIVO, DEPOSITANTE: CARLOS MAURICIO CHANOVE SALVATIERRA, CONCEPTO: DOBLE PERCEPCION, CUENTA DE DEPOSITO: CUENTA UNICA DEL TESORO</t>
  </si>
  <si>
    <t>00099021001 DEPOSITO DE EFECTIVO, DEPOSITANTE: GREGORIO ANTEZANA  A, CONCEPTO: DOBLE PERCEPCION, CUENTA DE DEPOSITO: CUENTA UNICA DEL TESORO</t>
  </si>
  <si>
    <t>00099021001 DEPOSITO DE EFECTIVO, DEPOSITANTE: GUILLERMO MENDOZA, CONCEPTO: DEVOLUCION DE VIATICOS Y GASTOS DE REPRESENTACION C31 1189, CUENTA DE DEPOSITO: CUENTA UNICA DEL TESORO</t>
  </si>
  <si>
    <t>00020011104 DEPOSITO DE EFECTIVO, DEPOSITANTE: INSTITUTO GEOGRAFICO MILITAR, CONCEPTO: REVERSION POR REFRIGERIO PARTIDA 31110, CUENTA DE DEPOSITO: CUENTA UNICA DEL TESORO</t>
  </si>
  <si>
    <t>00020011104 DEPOSITO DE EFECTIVO, DEPOSITANTE: INSTITUTO GEOGRAFICO MILITAR, CONCEPTO: REVERSION POR REPUESTOS Y ACCESORIOS PARTIDA 398, CUENTA DE DEPOSITO: CUENTA UNICA DEL TESORO</t>
  </si>
  <si>
    <t>00099021001 DEPOSITO DE EFECTIVO, DEPOSITANTE: MISHKA HUANCA CIRPA, CONCEPTO: DEVOLUCION DE HABERES FEBRERO 2019, CUENTA DE DEPOSITO: CUENTA UNICA DEL TESORO</t>
  </si>
  <si>
    <t>00099021001 DEPOSITO DE EFECTIVO, DEPOSITANTE: JOSE DANIEL CANAVIRI CARO, CONCEPTO: DEVOLUCION DE SUELDO DE UN MES FEBRERO/19 DE 30 DIAS, CUENTA DE DEPOSITO: CUENTA UNICA DEL TESORO</t>
  </si>
  <si>
    <t>00253014313 DEPOSITO DE EFECTIVO, DEPOSITANTE: EMAGUA, CONCEPTO: REVERSION DEL FONDO EN AVANCE C-31 N° 338/2019, CUENTA DE DEPOSITO: CUENTA UNICA DEL TESORO</t>
  </si>
  <si>
    <t>00099021001 DEPOSITO DE EFECTIVO, DEPOSITANTE: JUSTO CASTILLO ZABALA, CONCEPTO: PAGO DE REVERSION DE SUELDO DEL MES ABRIL, CUENTA DE DEPOSITO: CUENTA UNICA DEL TESORO</t>
  </si>
  <si>
    <t>00099021001 DEP.DE CHEQ.AJENOS,RET.DE CAM.,CONCEPTO: MAGNE MANRIQUE MOISES,DEP.: BANCO UNION  S.A. , PROCEDENCIA: BANCO UNION S.A., CHEQUE: 163180, FECHA DE EMISION:15/05/2019</t>
  </si>
  <si>
    <t>00099021001 DEP.DE CHEQ.AJENOS,RET.DE CAM.,CONCEPTO: AYAVIRI QUIROZ JOSE ARCENIO,DEP.: BANCO UNION  S.A. , PROCEDENCIA: BANCO UNION S.A., CHEQUE: 163181, FECHA DE EMISION:15/05/2019</t>
  </si>
  <si>
    <t>00099021001 DEP.DE CHEQ.AJENOS,RET.DE CAM.,CONCEPTO: DEVOLUCION DE FONDOS NO EJECUTADOS,DEP.: PROGRAMA NAL DE POST ALFABETIZACION , PROCEDENCIA: BANCO UNION S.A., CHEQUE: 5692, FECHA DE EMISION:15/05/2019</t>
  </si>
  <si>
    <t>00592012001 DEP.DE CHEQ.AJENOS,RET.DE CAM.,CONCEPTO: POR DEVOLUCION DE BOLETAS BOA N°. 229036 ROCABADO RODOLFO N° 229039 SALAS EDWIN GESTION 2018,DEP.: MINISTERIO DE SALUD , PROCEDENCIA: BANCO UNION S.A., CHEQUE: 10660, FECHA DE EMISION:24/04/2019</t>
  </si>
  <si>
    <t>00099021001 DEP.DE CHEQ.AJENOS,RET.DE CAM.,CONCEPTO: DEVOLUCION DE CC NO COBRADA ENERO 2019,DEP.: LA VITALICIA SEGUROS Y REASEGUROS DE VIDA SA , PROCEDENCIA: BANCO BISA S.A., CHEQUE: 50811, FECHA DE EMISION:13/05/2019</t>
  </si>
  <si>
    <t>00099021001 DEPOSITO DE EFECTIVO, DEPOSITANTE: JUAN JOSE QUIROZ FERNANDEZ, CONCEPTO: DEVOLUCION DE 685 BS. PAGO DE MULTAS DE PASAJES AEREOS - OPCE, CUENTA DE DEPOSITO: CUENTA UNICA DEL TESORO</t>
  </si>
  <si>
    <t>00099021001 DEPOSITO DE EFECTIVO, DEPOSITANTE: MARTHA OLGA VALDIVIA PIÑEIRO, CONCEPTO: DOBLE PERCEPCION, CUENTA DE DEPOSITO: CUENTA UNICA DEL TESORO</t>
  </si>
  <si>
    <t>00099021001 DEPOSITO DE EFECTIVO, DEPOSITANTE: ALBERTO JORGE SAINZ HERBAS, CONCEPTO: REVERSION POR CONCEPTO PASAJES LA PAZ - RURRENABAQUE - REYES - RURRENABAQUE - REYES - LA PAZ INSPECC, CUENTA DE DEPOSITO: CUENTA UNICA DEL TESORO</t>
  </si>
  <si>
    <t>00592012001 DEPOSITO DE EFECTIVO, DEPOSITANTE: VALERIA, CONCEPTO: PAGO A LA EMPRESA BOLTUR PASAJES AEREOS, CUENTA DE DEPOSITO: CUENTA UNICA DEL TESORO</t>
  </si>
  <si>
    <t>00041011101 DEP.DE CHEQ.AJENOS,RET.DE CAM.,CONCEPTO: GACETA ELECTRONICA,DEP.: FUNDEMPRESA , PROCEDENCIA: BANCO MERCANTIL SANTA CRUZ SA., CHEQUE: 6399, FECHA DE EMISION:07/05/2019</t>
  </si>
  <si>
    <t>00041011101 DEP.DE CHEQ.AJENOS,RET.DE CAM.,CONCEPTO: DERECHO DE CONCESION,DEP.: FUNDEMPRESA , PROCEDENCIA: BANCO MERCANTIL SANTA CRUZ SA., CHEQUE: 6398, FECHA DE EMISION:07/05/2019</t>
  </si>
  <si>
    <t>00660012006 DEP.DE CHEQ.AJENOS,RET.DE CAM.,CONCEPTO: DEPÓSITO DE GESTIONES ANTERIORES DUPLICIDAD EN PAGO DE AGUA SEPTIEMBRE 2018,DEP.: ORGANO JUDICIAL DISTRITO POTOSI , PROCEDENCIA: BANCO UNION S.A., CHEQUE: 1318, FECHA DE EMISION:13/05/2019</t>
  </si>
  <si>
    <t>00099021001 DEP.DE CHEQ.AJENOS,RET.DE CAM.,CONCEPTO: DEVOLUCION DE RECURSOS,DEP.: MARIA LUISA AVILA CHIRVECHES , PROCEDENCIA: BANCO UNION S.A., CHEQUE: 5681, FECHA DE EMISION:07/05/2019</t>
  </si>
  <si>
    <t>00099021001 DEPOSITO DE EFECTIVO, DEPOSITANTE: EDUARDO CALDERON LLANOS, CONCEPTO: DOBLE PERCEPCION, CUENTA DE DEPOSITO: CUENTA UNICA DEL TESORO</t>
  </si>
  <si>
    <t>00099021001 DEPOSITO DE EFECTIVO, DEPOSITANTE: MARIA APALA VILLCA, CONCEPTO: DEVOLUCION DE RETROACTIVO, CUENTA DE DEPOSITO: CUENTA UNICA DEL TESORO</t>
  </si>
  <si>
    <t>00099021001 DEPOSITO DE EFECTIVO, DEPOSITANTE: RENE QUINTIN CORDERO SILVA, CONCEPTO: DEVOLUCION DE DEUDA, CUENTA DE DEPOSITO: CUENTA UNICA DEL TESORO</t>
  </si>
  <si>
    <t>PAGO A BID PRÉSTAMO 3730/BL-BO VCTO. 15-05-2019 POR CUENTA DE TGN , NTI. 012163 VALOR 15-05-2019 INTERESES USD 278,94 CTA. 3987 CUENTA UNICA DEL TESORO-3987 LIB. 00099021001 REF.: COMISIONES BANCARIAS</t>
  </si>
  <si>
    <t>VENTA DE DIVISAS CON TRANSFERENCIA DE FONDOS A SOLICITUD DE SERVICIO DESARROLLO EMPRESAS PUBLICAS PRODUCTIVAS SEGUN SOLICITUD 7993 REF: TRANSFERENCIA DE FONDOS A LA EMPRESA SYSTEM RES SARL FRANCIA, POR LA ADQUISICION DE 2 SET TUBOS INFABLES PARA EL PALETIZADO PARA LA FABRICA ENVIBOL, SEGUN INFORME I LIB. 00132079201 SEDEM-PLANTA ENVASES DE VIDRIO CHUQUISACA - MUNICIPIO ZUDAÑEZ POR DIFERENCIAL CAMBIARIO</t>
  </si>
  <si>
    <t>||TRANSFERENCIA DE FONDOS S/G. MENSAJES SWIFT NROS. 06150 Y 06145 DE LA FECHA. (SECTOR PÚBLICO - SERVICIOS). DEBITO DE LA LIBRETA 00119012001 ADSIB, REPOSICION UTILES DE ESCRITORIO.</t>
  </si>
  <si>
    <t>||TRANSFERENCIA DE FONDOS S/G. MENSAJES SWIFT NROS. 06151 Y 06146 DE LA FECHA. (SECTOR PÚBLICO - SERVICIOS). DEBITO DE LA LIBRETA 00119012001 ADSIB, REPOSICION UTILES DE ESCRITORIO.</t>
  </si>
  <si>
    <t>TRANSFERENCIA DEL EXTERIOR SEGUN SWIFT NO.6155 DE FECHA 15/05/2019 ORDENANTE: CONSULADO GENERAL DE BOLIVIA EN MILAN REF.: DEVOLUCION DE SALDOS NO EJECUITADOS GESTION 2018 LIB. 00099021001 TGN-RECURSOS ORDINARIOS (3987)</t>
  </si>
  <si>
    <t>A:00099021001 A:00099021001 A requerimiento de la Unidad de Administración e Información Salarial (UAIS), con nota interna CITE: MEFP/VTCP/DGPOT/UAIS/N° 2441/2019, en la cual solicita la reversión definitiva de las boletas consignadas en el Comprobante de Pago N° 18794, H.R. 6-10045-R/2221.</t>
  </si>
  <si>
    <t>NÚMERO DE LIBRETA CUT: 99031009.00 OPERACIÓN T01 TRANSFERENCIA DE FONDOS A LA CUT - TESORO DIRECTO DE BANCO UNION S.A. A CUENTA UNICA DEL TESORO CON NUMERO DE SOLICITUD = 3776922 Y NUMERO CORRELATIVO = 91320015052019296 TRANSFERENCIA POR OPERACIONES DE VENTA BONOS BTX</t>
  </si>
  <si>
    <t>TRANSFERENCIA DE FONDOS AL EXTERIOR A SOLICITUD DE YACIMIENTOS PETROLIFEROS FISCALES BOLIVIANOS SEGUN SOLICITUD YPFB-0098-2019 REF: TRANSFERENCIA DE FONDOS A REPRESENTACIONES ARGENTINA SEGUNDO TRIMESTRE 19 PARA GASTOS ADM Y OPERATIVOS LIB. 00513012003 LBP-YPFB (2011349681373)</t>
  </si>
  <si>
    <t>TRANSFERENCIA DE FONDOS AL EXTERIOR A SOLICITUD DE YACIMIENTOS PETROLIFEROS FISCALES BOLIVIANOS SEGUN SOLICITUD YPFB-0097-2019 REF: TRANSFERENCIA DE FONDOS A REPRESENTACIONES RIO DE JANEIRO BRASIL SEGUNDO TRIMESTRE 2019 PARA GASTOS ADMINISTRATIVOS Y OPERATIVOS LIB. 00513012003 LBP-YPFB (2011349681373)</t>
  </si>
  <si>
    <t>De: 00099021001 A: 0759069001 por reversión de la TRRD N°27 de la Unidad de Administración e Información Salarial (UAIS), con nota interna CITE: MEFP/VTCP/DGPOT/UAIS/N° 2441/2019, en la cual solicita la reversión definitiva de las boletas consignadas en el Comprobante de Pago N° 18794, H.R. 6-10045-R/2221.</t>
  </si>
  <si>
    <t>COBRO COSTOS DE PAPELERIA POR REGULARIZACION DE TRANSFERENCIA DEL EXTERIOR POR ORDEN DE YPF EXPLORACION Y PRODUCCION DE HIDROCARBUROS DE BOLIVIA S.A. LIB. 00513012007 YPFB - RECURSOS NACIONALIZACIÓN</t>
  </si>
  <si>
    <t>PAGO A FIDA PRÉSTAMO 2000000784 VCTO. 15-05-2019 POR CUENTA DE TGN , NTI. 012314 VALOR 15-05-2019 INTERESES USD 30.767,32 CTA. 3987 CUENTA UNICA DEL TESORO-3987 LIB. 00099021001 REF.: COMISIONES BANCARIAS</t>
  </si>
  <si>
    <t>||TRANSFERENCIA DE FONDOS S/G. MENSAJE SWIFT NRO. 06257 DE LA FECHA. (SECTOR PÚBLICO - SOBREVUELOS). DEBITO DE LA LIBRETA 00117012001 DGAC, REPOSICION UTILES DE ESCRITORIO.</t>
  </si>
  <si>
    <t>'TRANSFERENCIA DE FONDOS||S/G. NOTA CITE: MEFP/VTCP/DGCP/UODP-518/2019 DE LA FECHA, DEL MIN.DE ECONOMIA Y FINANZAS PUBLICAS.(HRE-TSO-2419), A FAVOR DEL GOBIERNO AUTONOMO MUNICIPAL DE LA PAZ.(PROGRAMA DRENAJE PLUVIAL). DEBITO DE LA LIBRETA N°00099037017 "BID 3812/BL-BO-GAMLP-BS-DRENAJE PLUVIAL MUNIC.LA PAZ III"</t>
  </si>
  <si>
    <t>'TRANSFERENCIA DE FONDOS||S/G. NOTA CITE: MEFP/VTCP/DGCP/UODP-518/2019 DE LA FECHA, DEL MIN.DE ECONOMIA Y FINANZAS PUBLICAS.(HRE-TSO-2419), A FAVOR DEL GOBIERNO AUTONOMO MUNICIPAL DE LA PAZ.(PROGRAMA DRENAJE PLUVIAL). DEBITO DE LA LIBRETA N°00099021001, REPOSICION UTILES DE ESCRITORIO.</t>
  </si>
  <si>
    <t>00099021001 DEPOSITO DE EFECTIVO, DEPOSITANTE: RENE ALFONSO URUÑO CHOQUE, CONCEPTO: REVERSION, CUENTA DE DEPOSITO: CUENTA UNICA DEL TESORO</t>
  </si>
  <si>
    <t>00225014304 DEPOSITO DE EFECTIVO, DEPOSITANTE: IRMA HEREDIA ORTUÑO, CONCEPTO: DEVOLUCION FONDOS EN AVANCE, CUENTA DE DEPOSITO: CUENTA UNICA DEL TESORO</t>
  </si>
  <si>
    <t>00099021001 DEPOSITO DE EFECTIVO, DEPOSITANTE: MARIA LUISA INES COLODRO BORDA DE TORREZ, CONCEPTO: COBROS INDEBIDOS, CUENTA DE DEPOSITO: CUENTA UNICA DEL TESORO</t>
  </si>
  <si>
    <t>00099021001 DEPOSITO DE EFECTIVO, DEPOSITANTE: RONALD VARGAS, CONCEPTO: DEVOLUCION FONDOS PAGO BOLETOS PEAJE VIAS BOLIVIA FEBRERO 2019, CUENTA DE DEPOSITO: CUENTA UNICA DEL TESORO</t>
  </si>
  <si>
    <t>00099021001 DEPOSITO DE EFECTIVO, DEPOSITANTE: RONALD VARGAS, CONCEPTO: DEVOLUCION FONDOS PAGO BOLETOS PEAJE VIAS BOLIVIA MARZO 2019, CUENTA DE DEPOSITO: CUENTA UNICA DEL TESORO</t>
  </si>
  <si>
    <t>00099021001 DEPOSITO DE EFECTIVO, DEPOSITANTE: RONALD VARGAS, CONCEPTO: DEVOLUCION FONDOS PAGO BOLETAS PEAJE VIAS BOLIVIA ENERO 2019, CUENTA DE DEPOSITO: CUENTA UNICA DEL TESORO</t>
  </si>
  <si>
    <t>00590012001 DEPOSITO DE EFECTIVO, DEPOSITANTE: EVA CUENTAS MAYTA, CONCEPTO: DEVOLUCION DE IVA, CUENTA DE DEPOSITO: CUENTA UNICA DEL TESORO</t>
  </si>
  <si>
    <t>00099021001 DEPOSITO DE EFECTIVO, DEPOSITANTE: MARTIN VASQUEZ VALDIVIA, CONCEPTO: DEVOLUCION DE PAGOS DOBLE, CUENTA DE DEPOSITO: CUENTA UNICA DEL TESORO</t>
  </si>
  <si>
    <t>00020021102 DEPOSITO DE EFECTIVO, DEPOSITANTE: CESAR MILTON CHAMBI ALVAREZ, CONCEPTO: REVERSION GASTOS DE FUNCIONAMIENTO P/SERVICIOS BASICOS CORRESP AL MES DE MARZO, CUENTA DE DEPOSITO: CUENTA UNICA DEL TESORO</t>
  </si>
  <si>
    <t>00020021102 DEPOSITO DE EFECTIVO, DEPOSITANTE: CESAR MILTON CHAMBI ALVAREZ, CONCEPTO: REVERSION POR GASTOS DE FUNCIONAMIENTO P/SERVICIOS BASICOS CORRESP AL MES DE ABRIL, CUENTA DE DEPOSITO: CUENTA UNICA DEL TESORO</t>
  </si>
  <si>
    <t>00041031107 DEPOSITO DE EFECTIVO, DEPOSITANTE: EBMETRO-GARY CHAMBI, CONCEPTO: DEVOLUCION GASTOS DE TRANSPORTE, CUENTA DE DEPOSITO: CUENTA UNICA DEL TESORO</t>
  </si>
  <si>
    <t>00099021001 DEPOSITO DE EFECTIVO, DEPOSITANTE: OLGA CYNTHIA CHOQUE MAMANI, CONCEPTO: MES DE FEBRERO 2019 COBRO INDEBIDO, CUENTA DE DEPOSITO: CUENTA UNICA DEL TESORO</t>
  </si>
  <si>
    <t>00592012001 DEPOSITO DE EFECTIVO, DEPOSITANTE: VIVIAN SALINAS SARAVIA, CONCEPTO: PAGO NOTAS DE DEBITO N° 102446-102447-102555-103315 GESTION 2017 MINISTERIO DE AUTONOMIAS PAX RODAS, CUENTA DE DEPOSITO: CUENTA UNICA DEL TESORO</t>
  </si>
  <si>
    <t>00378012002 DEPOSITO DE EFECTIVO, DEPOSITANTE: RAMIRO RAMOS QUISPE, CONCEPTO: DEVOLUCION SALDO NO EJECUTADO DEL PREVENTIVO N° 194, CUENTA DE DEPOSITO: CUENTA UNICA DEL TESORO</t>
  </si>
  <si>
    <t>00099021001 DEP.DE CHEQ.AJENOS,RET.DE CAM.,CONCEPTO: AUTORIDAD DE IMPUGNACION TRIBUTARIA-DEVOLUCION INCAPACIDAD TEMPORAL FEBRERO/2019,DEP.: CAJA PETROLERA DE SALUD , PROCEDENCIA: BANCO UNION S.A., CHEQUE: 15377, FECHA DE EMISION:16/05/2019</t>
  </si>
  <si>
    <t>00086031101 DEP.DE CHEQ.AJENOS,RET.DE CAM.,CONCEPTO: INGRESO SISCO,DEP.: SERNAP SAMA , PROCEDENCIA: BANCO UNION S.A., CHEQUE: 1294, FECHA DE EMISION:02/05/2019</t>
  </si>
  <si>
    <t>00099021001 DEP.DE CHEQ.AJENOS,RET.DE CAM.,CONCEPTO: REVERSION,DEP.: INSTITUTO DEL SEGURO AGRARIO , PROCEDENCIA: BANCO UNION S.A., CHEQUE: 1430, FECHA DE EMISION:15/05/2019</t>
  </si>
  <si>
    <t>00016011101 DEPOSITO DE EFECTIVO, DEPOSITANTE: MENRRY VASQUEZ REY, CONCEPTO: DEVOLUCION DE CARGO A CUENTA, CUENTA DE DEPOSITO: CUENTA UNICA DEL TESORO</t>
  </si>
  <si>
    <t>00099021001 DEP.DE CHEQ.AJENOS,RET.DE CAM.,CONCEPTO: DEV DE RECURSOS DE PROY PROD Y RENOV DE CULTIVARES DE CITRICOS EN LA COMUNIDAD DE MOCORI MUN YANACAC,DEP.: GOBIERNO AUTONOMO MUNICIPAL DE YANACACHI</t>
  </si>
  <si>
    <t>00081011108 DEP.DE CHEQ.AJENOS,RET.DE CAM.,CONCEPTO: RECUPERACION PROCESO COACTIVO EN CONTRA DE JOSE DAVID SERRANO,DEP.: MOPSV , PROCEDENCIA: BANCO UNION S.A., CHEQUE: 12212, FECHA DE EMISION:22/04/2019</t>
  </si>
  <si>
    <t>00099021001 DEP.DE CHEQ.AJENOS,RET.DE CAM.,CONCEPTO: HONORABLE CAMARA DE SENADORES-DEVOLUCION INCAPACIDAD TEMPORAL FEBRERO/2019,DEP.: CAJA PETROLERA DE SALUD , PROCEDENCIA: BANCO UNION S.A., CHEQUE: 15353, FECHA DE EMISION:16/05/2019</t>
  </si>
  <si>
    <t>00099021001 DEP.DE CHEQ.AJENOS,RET.DE CAM.,CONCEPTO: HONORABLE CAMARA DE DIPUTADOS DEVOLUCION INCAPACIDAD TEMPORAL FEBRERO/2019,DEP.: CAJA PETROLERA DE SALUD , PROCEDENCIA: BANCO UNION S.A., CHEQUE: 15352, FECHA DE EMISION:16/05/2019</t>
  </si>
  <si>
    <t>00099021001 DEP.DE CHEQ.AJENOS,RET.DE CAM.,CONCEPTO: MIN COMUNICACION-DEVOLUCION INCAPACIDAD TEMPORAL FEBRERO/2019,DEP.: CAJA PETROLERA DE SALUD , PROCEDENCIA: BANCO UNION S.A., CHEQUE: 15341, FECHA DE EMISION:16/05/2019</t>
  </si>
  <si>
    <t>00099021001 DEP.DE CHEQ.AJENOS,RET.DE CAM.,CONCEPTO: SEDES DEVOLUCION INCAPACIDAD TEMPORAL FEBRERO/2019,DEP.: CAJA PETROLERA DE SALUD , PROCEDENCIA: BANCO UNION S.A., CHEQUE: 15340, FECHA DE EMISION:16/05/2019</t>
  </si>
  <si>
    <t>00081011108 DEP.DE CHEQ.AJENOS,RET.DE CAM.,CONCEPTO: RECUPERACION PROCESO COACTIVO FISCAL EN CONTRA DE DAVID SERRANO AGREDA,DEP.: MOPSV , PROCEDENCIA: BANCO UNION S.A., CHEQUE: 12213, FECHA DE EMISION:22/04/2019</t>
  </si>
  <si>
    <t>A:00099021001 Reversión de recursos al GAM. Bolpebra a favor del TGN, por incumplimiento en la devolución de saldos no ejecutados del Bono Para Personas con Discapacidad, correspondiente a la gestión 2018, de acuerdo a lo establecido en el Articulo 10 del Decreto Supremo N°3437 y el numeral 21 de la Resolución Ministerial N°1205 Instructivo para Cierre Presupuestario, Contable y de Tesorería de la Gestión Fiscal 2018.</t>
  </si>
  <si>
    <t>De: 00099024113 Transferencia en cumplimiento al DS N°0913 de 15/06/2011 y el Convenio Intergubernativo de Financiamiento UPRE-CIF-IG 0131/2018, suscrito entre la UPRE y el GAM de Villa Tunari, proyecto “Const. Tinglado, Gradería y Cancha Múltiple U.E. San Lorenzo A – D 2 Villa Tunari” correspondiente al pago de la planilla N° 2, según la UPRE.</t>
  </si>
  <si>
    <t>De: 00099024113 Transferencia en cumplimiento al DS N°0913 de 15/06/2011 y el Convenio Intergubernativo de Financiamiento UPRE-CIF-IG 988/2017, suscrito entre la UPRE y el GAM de Comarapa, proyecto “Construcción Unidad Educativa Técnico Humanístico (Evo Morales Ayma) Comarapa” correspondiente al pago de la planilla N° 3, según la UPRE.</t>
  </si>
  <si>
    <t>De: 00099024113 Transferencia en cumplimiento al DS N°0913 de 15/06/2011 y el Convenio Intergubernativo de Financiamiento UPRE-CIF-IG 119/2019, suscrito entre la UPRE y el GAM de Bermejo, proyecto “Const. Mercado Municipal Abasto Bermejo” correspondiente al primer desembolso equivalente al 20% del monto a financiar, según la UPRE.</t>
  </si>
  <si>
    <t>De: 00099024113 Transferencia en cumplimiento al DS N°0913 de 15/06/2011 y el Convenio Intergubernativo de Financiamiento UPRE-CIF-IG 550/2017, suscrito entre la UPRE y el GAM de Tito Yupanqui, proyecto “Construcción 6 Aulas U.E. Tito Yupanqui” correspondiente al pago de la planilla N° 4 de cierre, según la UPRE.</t>
  </si>
  <si>
    <t>De: 00099024113 Transferencia en cumplimiento al DS N°0913 de 15/06/2011 y el Convenio Intergubernativo de Financiamiento UPRE-CIF-IG 118/2019, suscrito entre la UPRE y el GAM de Bermejo, proyecto “Const. Técnico Humanístico U.E. Libertador Simón Bolívar Bermejo” correspondiente al primer desembolso equivalente al 20% del monto a financiar, según la UPRE.</t>
  </si>
  <si>
    <t>NÚMERO DE LIBRETA CUT: 99031009.00 OPERACIÓN T01 TRANSFERENCIA DE FONDOS A LA CUT - TESORO DIRECTO DE BANCO UNION S.A. A CUENTA UNICA DEL TESORO CON NUMERO DE SOLICITUD = 3781211 Y NUMERO CORRELATIVO = 91320016052019386 TRANSFERENCIA POR OPERACIONES DE VENTA BONOS BTX</t>
  </si>
  <si>
    <t>||COMISIÓN TRANSFERENCIA FDOS. AL EXTERIOR 0.10% S/USD 220.000.-, REEMB. GSTS. COM. BS. 220.- Y EMISIÓN COMP. CONT. BS. 50.-, REF.:PAGO LC I-2019-05 P/C EMPRESA PUBLICA PROD. ENVASES DE VIDRIO DE BOLIVIA-ENVIBOL A/F DANYSOR SA, EN COMPL. A COMP. CONT. N°0954344, 16/05/19 LIB.: 00132079201 - SEDEM - PLANTA ENVASES DE VIDRIO CHUQUISACA - MUNICIPIO ZUDAÑEZ PAGO LC I-2019-5</t>
  </si>
  <si>
    <t>00041031107 DEPOSITO DE EFECTIVO, DEPOSITANTE: IBMETRO, CONCEPTO: DEVOLUCION DE PASAJES, CUENTA DE DEPOSITO: CUENTA UNICA DEL TESORO</t>
  </si>
  <si>
    <t>00099021001 DEPOSITO DE EFECTIVO, DEPOSITANTE: FLORENTINO CRUZ CHAMBILLA, CONCEPTO: DEVOLUCION DOBLE PERCEPCION, CUENTA DE DEPOSITO: CUENTA UNICA DEL TESORO</t>
  </si>
  <si>
    <t>00592012001 DEPOSITO DE EFECTIVO, DEPOSITANTE: M.D.P. Y E.P., CONCEPTO: EMISIVO ENTIDAD MIN. DESARROLLO PRODUCTIVO Y ECONOMIA PLURAL PAGO ND 234499 GESTION 2019, CUENTA DE DEPOSITO: CUENTA UNICA DEL TESORO</t>
  </si>
  <si>
    <t>00592012001 DEPOSITO DE EFECTIVO, DEPOSITANTE: M.D.P. Y E.P., CONCEPTO: EMISIVO ENTIDAD - MIN. DESARROLLO PRODUCTIVO Y ECONOMIA PLURAL, PAGO ND 230496 GESTION 2018, CUENTA DE DEPOSITO: CUENTA UNICA DEL TESORO</t>
  </si>
  <si>
    <t>00592012001 DEPOSITO DE EFECTIVO, DEPOSITANTE: MINISTERIO DE LA PRESIDENCIA, CONCEPTO: EMISIVO ENTIDAD - MINISTERIO DE LA PRESIDENCIA PAGO ND 243624 GESTION 2019, CUENTA DE DEPOSITO: CUENTA UNICA DEL TESORO</t>
  </si>
  <si>
    <t>00592012001 DEPOSITO DE EFECTIVO, DEPOSITANTE: MINISTERIO DE LA PRESIDENCIA, CONCEPTO: EMISIVO ENTIDAD MINISTERIO DE LA PRESIDENCIA PAGO ND 214277 Y 214493 GESTION 2018, CUENTA DE DEPOSITO: CUENTA UNICA DEL TESORO</t>
  </si>
  <si>
    <t>00592012001 DEPOSITO DE EFECTIVO, DEPOSITANTE: FONADIN, CONCEPTO: EMISIVO ENTIDAD FONADIN PAGO SALDO ND 228765 Y 229917 GESTION 2018, CUENTA DE DEPOSITO: CUENTA UNICA DEL TESORO</t>
  </si>
  <si>
    <t>00592012001 DEPOSITO DE EFECTIVO, DEPOSITANTE: FONADIN, CONCEPTO: EMISIVO ENTIDAD - FONADIN PAGO ND 232281, 233736, 234405, 238091, 238093 Y 238264 GESTION 2019, CUENTA DE DEPOSITO: CUENTA UNICA DEL TESORO</t>
  </si>
  <si>
    <t>00099021001 DEPOSITO DE EFECTIVO, DEPOSITANTE: ENDE, CONCEPTO: CUMPL DS 3034 REMUNERACION MAX ABRIL/2019 WILFREDO OVANDO ROJAS, CUENTA DE DEPOSITO: CUENTA UNICA DEL TESORO</t>
  </si>
  <si>
    <t>00526012001 DEPOSITO DE EFECTIVO, DEPOSITANTE: BOLIVIA  TV- LUIS MARCOS TROCHE CANDIA, CONCEPTO: DEVOLUCION DE FONDOS EN AVANCE, CUENTA DE DEPOSITO: CUENTA UNICA DEL TESORO</t>
  </si>
  <si>
    <t>00041031107 DEPOSITO DE EFECTIVO, DEPOSITANTE: ROGER FERNANDO RAMIREZ CALLE, CONCEPTO: DEVOLUCION EN GASTO DE PASAJE, CUENTA DE DEPOSITO: CUENTA UNICA DEL TESORO</t>
  </si>
  <si>
    <t>00526012001 DEPOSITO DE EFECTIVO, DEPOSITANTE: BOLIVIA TV - RODRIGO GUIBARRA PARRADO, CONCEPTO: DEVOLUCION DE FONDOS EN AVANCE, CUENTA DE DEPOSITO: CUENTA UNICA DEL TESORO</t>
  </si>
  <si>
    <t>00078014206 DEPOSITO DE EFECTIVO, DEPOSITANTE: ELSA QUISPE TOLA, CONCEPTO: DEVOLUCION DE FONDOS EN AVANCE NO EJECUTADOS, CUENTA DE DEPOSITO: CUENTA UNICA DEL TESORO</t>
  </si>
  <si>
    <t>00192014101 DEPOSITO DE EFECTIVO, DEPOSITANTE: ROSMINA APONTE TABORGA, CONCEPTO: DEVOLUCION SOBRANTE DE PASAJE PREVENTIVO N 3, CUENTA DE DEPOSITO: CUENTA UNICA DEL TESORO</t>
  </si>
  <si>
    <t>00192014101 DEPOSITO DE EFECTIVO, DEPOSITANTE: BILTZER VARGAS QUISPE CI 6044695LP, CONCEPTO: DEVOLUCION SOBRANTE DEL PLAN DE TRABAJO DE  ACUERDO A PREVENTIVO 291, CUENTA DE DEPOSITO: CUENTA UNICA DEL TESORO</t>
  </si>
  <si>
    <t>00291012008 DEPOSITO DE EFECTIVO, DEPOSITANTE: ASOCIACION ACCIDENTAL CHINA HARBOUR, CONCEPTO: DEPÓSITO A LA UNIDAD DE LABORATORIO   DE ABC, CUENTA DE DEPOSITO: CUENTA UNICA DEL TESORO</t>
  </si>
  <si>
    <t>00020021102 DEPOSITO DE EFECTIVO, DEPOSITANTE: JADIEL BRAVO ALEMAN, CONCEPTO: DEVOLUCION DE VIATICOS, CUENTA DE DEPOSITO: CUENTA UNICA DEL TESORO</t>
  </si>
  <si>
    <t>00099021001 DEPOSITO DE EFECTIVO, DEPOSITANTE: ANDREA MONTAÑO RIVERA, CONCEPTO: DEVOLUCION DE FONDOS, CUENTA DE DEPOSITO: CUENTA UNICA DEL TESORO</t>
  </si>
  <si>
    <t>00526012001 DEPOSITO DE EFECTIVO, DEPOSITANTE: WILDER RAMIRO CHAVEZ, CONCEPTO: DEVOLUCION PASAJE INTERDEPARTAMENTAL (ORURO), CUENTA DE DEPOSITO: CUENTA UNICA DEL TESORO</t>
  </si>
  <si>
    <t>00526012001 DEPOSITO DE EFECTIVO, DEPOSITANTE: WILDER RAMIRO CHAVEZ, CONCEPTO: DEVOLUCION PASAJES INTERDEPARTAMENTAL (POTOSI), CUENTA DE DEPOSITO: CUENTA UNICA DEL TESORO</t>
  </si>
  <si>
    <t>00099021001 DEP.DE CHEQ.AJENOS,RET.DE CAM.,CONCEPTO: PAGO POR DESCUENTO MONTOS EXCEDENTES POR DOBLE PERCEPCION DE RECURSOS PUBLICOS,DEP.: CAJA NACIONAL DE SALUD , PROCEDENCIA: BANCO UNION S.A., CHEQUE: 42893, FECHA DE EMISION:17/05/2019</t>
  </si>
  <si>
    <t>00015021101 DEP.DE CHEQ.AJENOS,RET.DE CAM.,CONCEPTO: ASIGNACIONES MAYO,DEP.: UNIPOL , PROCEDENCIA: BANCO UNION S.A., CHEQUE: 2965, FECHA DE EMISION:14/05/2019</t>
  </si>
  <si>
    <t>00070011102 DEP.DE CHEQ.AJENOS,RET.DE CAM.,CONCEPTO: DEVOLUCION DE VIATICOS - MILTON GOMEZ,DEP.: MTEPS-OFICINA CENTRAL , PROCEDENCIA: BANCO UNION S.A., CHEQUE: 9293, FECHA DE EMISION:16/05/2019</t>
  </si>
  <si>
    <t>00155012001 DEP.DE CHEQ.AJENOS,RET.DE CAM.,CONCEPTO: DIRECCION DEL NOTARIADO PLURINACIONAL-DEVOLUCION INCAPACIDA TEMPORAL FEBRERO/2019,DEP.: CAJA PETROLERA DE SALUD , PROCEDENCIA: BANCO UNION S.A., CHEQUE: 15354, FECHA DE EMISION:16/05/2019</t>
  </si>
  <si>
    <t>00099021001 DEP.DE CHEQ.AJENOS,RET.DE CAM.,CONCEPTO: TRIBUNAL CONSTITUCIONAL -BAJAS MATERNIDAD Y ENFERMEDAD,DEP.: CAJA PETROLERA DE SALUD , PROCEDENCIA: BANCO UNION S.A., CHEQUE: 19457, FECHA DE EMISION:06/05/2019</t>
  </si>
  <si>
    <t>00099021001 DEPOSITO DE EFECTIVO, DEPOSITANTE: TCNL DEM RICARDO DAVID ESCALERA RIVERO, CONCEPTO: REVERSION POR CONCEPTO DE SALDO NO EJECUTADO COMBUSTIBLE N° PREV 2022, CUENTA DE DEPOSITO: CUENTA UNICA DEL TESORO</t>
  </si>
  <si>
    <t>00099021001 DEPOSITO DE EFECTIVO, DEPOSITANTE: CARMEN JULIAN HERRERA, CONCEPTO: DEVOLUCION DE SUBSIDIO DE NATALIDAD - POLICIA BOLIVIANA, CUENTA DE DEPOSITO: CUENTA UNICA DEL TESORO</t>
  </si>
  <si>
    <t>00099021001 DEPOSITO DE EFECTIVO, DEPOSITANTE: LUZ VIVIAN MELGAR ROCA, CONCEPTO: DEVOLUCION DE SUELDO SEGUN INF LEGAL FONADIN /U.J./048 /2018, CUENTA DE DEPOSITO: CUENTA UNICA DEL TESORO</t>
  </si>
  <si>
    <t>00035011105 DEPOSITO DE EFECTIVO, DEPOSITANTE: M.E.F.P., CONCEPTO: DEVOLUCION REFRIGERIO MARZO/19 ANA ELIZABETH BELLER TORRICO, CUENTA DE DEPOSITO: CUENTA UNICA DEL TESORO</t>
  </si>
  <si>
    <t>00099021001 DEPOSITO DE EFECTIVO, DEPOSITANTE: ROSSY RENFIJO HUARACHI CI 5061512OR, CONCEPTO: DEVOLUCION DE COBRO INDEBIDO, CUENTA DE DEPOSITO: CUENTA UNICA DEL TESORO</t>
  </si>
  <si>
    <t>00070011102 DEPOSITO DE EFECTIVO, DEPOSITANTE: MTEPS-MICHAEL MONTEALEGRE LEIVA, CONCEPTO: REPOSICION DE CREDENCIAL, CUENTA DE DEPOSITO: CUENTA UNICA DEL TESORO</t>
  </si>
  <si>
    <t>00099021001 DEPOSITO DE EFECTIVO, DEPOSITANTE: RUFO SANTIAGO LOAYZA GONZALES, CONCEPTO: DEVOLUCION POR DOBLE PERCEPCION, CUENTA DE DEPOSITO: CUENTA UNICA DEL TESORO</t>
  </si>
  <si>
    <t>00099021001 DEPOSITO DE EFECTIVO, DEPOSITANTE: NEUNEL LIMACHI CHIPANA, CONCEPTO: DEVOLUCION DE PASAJES, CUENTA DE DEPOSITO: CUENTA UNICA DEL TESORO</t>
  </si>
  <si>
    <t>00099021001 DEPOSITO DE EFECTIVO, DEPOSITANTE: ADELA ALA BUSTILLOS, CONCEPTO: DEVOLUCION DE SUELDO, CUENTA DE DEPOSITO: CUENTA UNICA DEL TESORO</t>
  </si>
  <si>
    <t>00291014203 DEP.DE CHEQ.AJENOS,RET.DE CAM.,CONCEPTO: TRANSFERENCIA DEL FNDR CONTRAPARTES LOCALES (REEMBOLSO),DEP.: ABC OFICINA CENTRAL , PROCEDENCIA: BANCO UNION S.A., CHEQUE: 3527, FECHA DE EMISION:14/05/2019</t>
  </si>
  <si>
    <t>00066047003 DEP.DE CHEQ.AJENOS,RET.DE CAM.,CONCEPTO: PASAJE NO UTILIZADO LUIS ORTUÑO,DEP.: MIN DE PLANIFICACION DEL DESARROLLO , PROCEDENCIA: BANCO UNION S.A., CHEQUE: 6709, FECHA DE EMISION:13/05/2019</t>
  </si>
  <si>
    <t>PAGO A CAF PRÉSTAMO CFA009344 VCTO. 17-05-2019 POR CUENTA DE TGN , NTI. 012200 VALOR 17-05-2019 INTERESES USD 1.515.958,80 COMISIONES USD 5.384,12 CTA. 3987 CUENTA UNICA DEL TESORO-3987 LIB. 00099021001 REF.: COMISIONES BANCARIAS</t>
  </si>
  <si>
    <t>COBRO COSTOS DE PAPELERIA SEGUN TRANSFERENCIA DEL EXTERIOR POR ORDEN DE GAS CORONA S A E C A (ASUNCION PARAGUAY) REF.: SWF OF 19/05/16 LIB. 00513062001 YPFB-OPERACIONES PLANTA DE SEPARACION DE LIQUIDOS RIO GRANDE</t>
  </si>
  <si>
    <t>NUMERO DE LIBRETA CUT: 00086088705 OPERACIÓN E18 TRANSFERENCIA DEL SISTEMA FINANCIERO POR CUENTA DE TERCEROS A LA CUT TRANSFERENCIA DE LOS RENDIMIENTOS OBTENIDOS DURANTE LA GESTION 2018 AL FIDEICOMITENTE SOLICITUD BDP SAM FIDEICOMISO NO 20 FONABOSQUE</t>
  </si>
  <si>
    <t>COBRO COSTOS DE PAPELERIA SEGUN TRANSFERENCIA DEL EXTERIOR POR ORDEN DE MINGA GAS SA REF.: ORDEN DE VENTA N YPFB-OV-19/2019 12/282301 LIB. 00513062001 YPFB-OPERACIONES PLANTA DE SEPARACION DE LIQUIDOS RIO GRANDE</t>
  </si>
  <si>
    <t>De: 00099024113 Transferencia en cumplimiento al DS N°0913 de 15/06/2011 y el Convenio Intergubernativo de Financiamiento UPRE-CIF-IG 902/2017, suscrito entre la UPRE y el GAM de Cuevo, Proyecto “Const. Tinglado y Gradería Cancha Polifuncional Unidad Educativa Itacuatia Municipio de Cuevo”, correspondiente al pago de la planilla Nº4 de cierre, según la UPRE.</t>
  </si>
  <si>
    <t>De: 00099024113 Transferencia en cumplimiento al DS N°0913 de 15/06/2011 y el Convenio Intergubernativo de Financiamiento UPRE-CIF-IG 1059/2017, suscrito entre la UPRE y el GAM de Huacaraje, Proyecto “Const. Matadero 4ta Categoría - Municipio de Huacaraje” correspondiente al pago de la planilla Nº2, según la UPRE.</t>
  </si>
  <si>
    <t>De: 00099024113 Transferencia en cumplimiento al DS N°0913 de 15/06/2011 y el Convenio Intergubernativo de Financiamiento UPRE-CIF-IG 0288/2018, suscrito entre la UPRE y el GAM de Incahuasi, Proyecto “Const. Coliseo Cerrado Incahuasi”, correspondiente al pago de la planilla Nº2, según la UPRE.</t>
  </si>
  <si>
    <t>De: 00099024113 Transferencia en cumplimiento al DS N°0913 de 15/06/2011 y el Convenio Intergubernativo de Financiamiento UPRE-CIF-IG 0266/2018, suscrito entre la UPRE y el GAM de Yunchara, Proyecto “Const. Tinglado Polifuncional U.E. Lindaura Anzuategui de Campero - Municipio de Yunchara” correspondiente al pago de la planilla Nº1, según la UPRE.</t>
  </si>
  <si>
    <t>De: 00099024113 Transferencia en cumplimiento al DS N°0913 de 15/06/2011 y el Convenio Intergubernativo de Financiamiento UPRE-CIF-IG 120/2019, suscrito entre la UPRE y el GAM de Tacopaya, Proyecto “Const. Graderías y Cancha de Futbol con Césped Sintético Tacopaya - Tacopaya”, correspondiente al pago del 20% de anticipo del monto financiado, según la UPRE.</t>
  </si>
  <si>
    <t>De: 00099024113 Transferencia en cumplimiento al DS N°0913 de 15/06/2011 y el Convenio Intergubernativo de Financiamiento UPRE-CIF-IG 122/2019, suscrito entre la UPRE y el GAM de Warnes, Proyecto “Const. Unidad Educativa Buena Fe- Warnes”, correspondiente al pago del 20% de anticipo del monto financiado, según la UPRE.</t>
  </si>
  <si>
    <t>De: 00099024113 Transferencia en cumplimiento al DS N°0913 de 15/06/2011 y el Convenio Intergubernativo de Financiamiento UPRE-CIF-IG 014/2018, suscrito entre la UPRE y el GAM de Carangas, Proyecto “Const. Graderías en Cancha de Futbol Héroes del Chaco - Carangas”, correspondiente al pago de la planilla Nº4 de cierre, según la UPRE.</t>
  </si>
  <si>
    <t>De: 00099024113 Transferencia en cumplimiento al DS N°0913 de 15/06/2011 y el Convenio Intergubernativo de Financiamiento UPRE-CIF-IG 041/2018, suscrito entre la UPRE y el GAM de Totora, Proyecto “Const. Coliseo Sora Sora S.P. Totora”, correspondiente al pago de la planilla Nº3 de cierre, según la UPRE.</t>
  </si>
  <si>
    <t>De: 00099024113 Transferencia en cumplimiento al DS N°0913 de 15/06/2011 y el Convenio Intergubernativo de Financiamiento UPRE-CIF-IG 0149/2018, suscrito entre la UPRE y el GAM de Villa Tunari, Proyecto “Const. 6 Aulas y Baños U.E. Valle Alto B - D 8 Villa Tunari”, correspondiente al pago de la planilla Nº5 de cierre, según la UPRE.</t>
  </si>
  <si>
    <t>De: 00099024113 Transferencia en cumplimiento al DS N°0913 de 15/06/2011 y el Convenio Intergubernativo de Financiamiento UPRE-CIF-IG/424/2016, suscrito entre la UPRE y el GAM de Potosí, Proyecto “Construcción Unidad Educativa Técnico Humanístico La Chaca D-8”, correspondiente al pago de la planilla Nº16 de cierre, según la UPRE.</t>
  </si>
  <si>
    <t>De: 00099024113 Transferencia en cumplimiento al DS N°0913 de 15/06/2011 y el Convenio Intergubernativo de Financiamiento UPRE-CIF-IG 0266/2018, suscrito entre la UPRE y el GAM de Yunchara, Proyecto “Const. Tinglado Polifuncional U.E. Lindaura Anzuategui de Campero - Municipio de Yunchara” correspondiente al pago de la planilla Nº2, según la UPRE.</t>
  </si>
  <si>
    <t>De: 00099024113 Transferencia en cumplimiento al DS N°0913 de 15/06/2011 y el Convenio Intergubernativo de Financiamiento UPRE-CIF-IG 944/2017, suscrito entre la UPRE y el GAM de San Pedro de Buena Vista, Proyecto “Const. Unidad Educativa San Francisco de Asis de Micani – san Pedro de Buena Vista”, correspondiente al pago de la planilla Nº4 de cierre, según la UPRE.</t>
  </si>
  <si>
    <t>De: 00099024113 Transferencia en cumplimiento al DS N°0913 de 15/06/2011 y el Convenio Intergubernativo de Financiamiento UPRE-CIF-IG 258/2018, suscrito entre la UPRE y el GAD de Pando, Proyecto “Const. de Áreas de Exhibición Ganadera Para el Campo Ferial Dptal. de Pando”, correspondiente al pago de la planilla Nº3 de cierre, según la UPRE.</t>
  </si>
  <si>
    <t>De: 00099024113 Transferencia en cumplimiento al DS N°0913 de 15/06/2011 y el Convenio Intergubernativo de Financiamiento UPRE-CIF-IG 0124/2019, suscrito entre la UPRE y el GAM de Montero, Proyecto “Const. Piscina Olímpica de Montero”, correspondiente al pago del 20% de anticipo del monto financiado, según la UPRE.</t>
  </si>
  <si>
    <t>De: 00099024113 Transferencia en cumplimiento al DS N°0913 de 15/06/2011 y el Convenio Intergubernativo de Financiamiento UPRE-CIF-IG 086/2019, suscrito entre la UPRE y el GAM de San Lorenzo, Proyecto “Const. Tinglado Para la U.E. 24 de Septiembre - Com. Blanca Flor”, correspondiente al pago del 20% de anticipo del monto financiado, según la UPRE.</t>
  </si>
  <si>
    <t>De: 00099024113 Transferencia en cumplimiento al DS N°0913 de 15/06/2011 y el Convenio Intergubernativo de Financiamiento UPRE-CIF-IG 092/2019, suscrito entre la UPRE y el GAM de San Lorenzo, Proyecto “Const. Puesto de Salud - Com. Galilea”, correspondiente al pago del 20% de anticipo del monto financiado, según la UPRE.</t>
  </si>
  <si>
    <t>De: 00099024113 Transferencia en cumplimiento al DS N°0913 de 15/06/2011 y el Convenio Intergubernativo de Financiamiento UPRE-CIF-IG 078/2019, suscrito entre la UPRE y el GAM de San Lorenzo, Proyecto “Const. Puesto de Salud - Com. Trinidacito”, correspondiente al pago del 20% de anticipo del monto financiado, según la UPRE.</t>
  </si>
  <si>
    <t>De: 00099024113 Transferencia en cumplimiento al DS N°0913 de 15/06/2011 y el Convenio Intergubernativo de Financiamiento UPRE-CIF-IG 123/2019, suscrito entre la UPRE y el GAM de Warnes, Proyecto “Const. Unidad Educativa Potrero Largo - Warnes”, correspondiente al pago del 20% de anticipo del monto financiado, según la UPRE.</t>
  </si>
  <si>
    <t>De: 00099024113 Transferencia en cumplimiento al DS N°0913 de 15/06/2011 y el Convenio Intergubernativo de Financiamiento UPRE-CIF-IG 093/2019, suscrito entre la UPRE y el GAM de San Pedro, Proyecto “Const. Tinglado, Cancha Polifuncional y Graderías U.E. Cayusal – San Pedro”, correspondiente al pago del 20% de anticipo del monto financiado, según la UPRE.</t>
  </si>
  <si>
    <t>TRANSFERENCIA DEL EXTERIOR SEGUN SWIFT NO.6410 DE FECHA 17/05/2019 ORDENANTE: CONSULADO GENERAL DE BOLIVIA-WASHINGTON LIB. 00340012005 SEGIP - RECAUDACION EXTERIOR - CEDULAS DE IDENTIDAD</t>
  </si>
  <si>
    <t>NÚMERO DE LIBRETA CUT: 99031009.00 OPERACIÓN T01 TRANSFERENCIA DE FONDOS A LA CUT - TESORO DIRECTO DE BANCO UNION S.A. A CUENTA UNICA DEL TESORO CON NUMERO DE SOLICITUD = 3785613 Y NUMERO CORRELATIVO = 91320017052019437 TRANSFERENCIA POR OPERACIONES DE VENTA BONOS BTX</t>
  </si>
  <si>
    <t>NUMERO DE LIBRETA CUT: 0153018002 OPERACIÓN E18 TRANSFERENCIA DEL SISTEMA FINANCIERO POR CUENTA DE TERCEROS A LA CUT OPCE VALIDACION DE REFERENTES UNICEF PAYMENT NUMBER 3190124744</t>
  </si>
  <si>
    <t>COBRO COSTOS DE PAPELERIA SEGUN TRANSFERENCIA DEL EXTERIOR POR ORDEN DE CONSULADO GENERAL DE BOLIVIA-WASHINGTON LIB. 00340012003 RECAUDACION EXTRANJERIA - C.I. -L.C.</t>
  </si>
  <si>
    <t>||TRANSFERENCIA DE FONDOS S/G MENSAJES SWIFT NROS. 6412 Y 6407 DE LA FECHA. (SECTOR PÚBLICO- SOBREVUELOS). DEBITO DE LA LIBRETA 00117012001 DGAC, REPOSICIÓN DE ÚTILES DE ESCRITORIO.</t>
  </si>
  <si>
    <t>||TRANSFERENCIA DE FONDOS S/G MENSAJES SWIFT NROS. 6411 Y 6406 DE LA FECHA. (SECTOR PÚBLICO - SERVICIOS) DEBITO DE LA LIBRETA 00119012001 ADSIB, REPOSICIÓN DE ÚTILES DE ESCRITORIO.</t>
  </si>
  <si>
    <t>00212012001 DEPOSITO DE EFECTIVO, DEPOSITANTE: YAHOMARA RAMIREZ VACARREZA, CONCEPTO: PAGO DE PROCESO SUMARIO DE 20% DE YAHOMARA RAMIREZ VACARREZA INRA, CUENTA DE DEPOSITO: CUENTA UNICA DEL TESORO</t>
  </si>
  <si>
    <t>00099021001 DEPOSITO DE EFECTIVO, DEPOSITANTE: OMAR VICTOR VILLCA MAMANI, CONCEPTO: REVERSION DE PASAJES, CUENTA DE DEPOSITO: CUENTA UNICA DEL TESORO</t>
  </si>
  <si>
    <t>00099021001 DEPOSITO DE EFECTIVO, DEPOSITANTE: NORAH TEREZA BOHORQUEZ VDA. DE GONZALEZ, CONCEPTO: MULTA POR RETRASO DE PAGO, CUENTA DE DEPOSITO: CUENTA UNICA DEL TESORO</t>
  </si>
  <si>
    <t>00099021001 DEPOSITO DE EFECTIVO, DEPOSITANTE: EJERCITO DE BOLIVIA RAM -2 BOLIVAR, CONCEPTO: DEVOLUCION GASTOS NO EJECUTADOS SERVICIOS BASICOS (TELEFONIA), CUENTA DE DEPOSITO: CUENTA UNICA DEL TESORO</t>
  </si>
  <si>
    <t>00099021001 DEPOSITO DE EFECTIVO, DEPOSITANTE: SATURNINO JAVIER QUISPE POMA, CONCEPTO: DEVOLUCION DE SUELDOS POR EL MES DE ABRIL 2019, CUENTA DE DEPOSITO: CUENTA UNICA DEL TESORO</t>
  </si>
  <si>
    <t>00046114201 DEPOSITO DE EFECTIVO, DEPOSITANTE: SOLEDAD PATRICIA CALDERON MENDOZA, CONCEPTO: DEVOLUCION MEDIO DIA DE HABER MARZO 2019, CUENTA DE DEPOSITO: CUENTA UNICA DEL TESORO</t>
  </si>
  <si>
    <t>00099021001 DEPOSITO DE EFECTIVO, DEPOSITANTE: MMAYA-CYNTHIA SILVA M. CI 802481, CONCEPTO: DEVOLUCION DE GASTOS DE REPRESENTACION DEL 12 DE MAYO DE 2019 POR VIAJE A GINEBRA SUIZA, CUENTA DE DEPOSITO: CUENTA UNICA DEL TESORO</t>
  </si>
  <si>
    <t>00099021001 DEPOSITO DE EFECTIVO, DEPOSITANTE: AGENCIA ESTATAL DE VIVIENDA, CONCEPTO: PAGO POR SERVICIO DE AGUA POTABLE POR EL MES DE ABRIL DEL 2019 DEL EDIFICIO EX CONAVI, CUENTA DE DEPOSITO: CUENTA UNICA DEL TESORO</t>
  </si>
  <si>
    <t>00078014205 DEPOSITO DE EFECTIVO, DEPOSITANTE: DOLLY MENDEZ ARROYO, CONCEPTO: DEVOLUCION DE SALDO NO EJECUTADO POR ASIGNACION DE FONDOS EN AVANCE, CUENTA DE DEPOSITO: CUENTA UNICA DEL TESORO</t>
  </si>
  <si>
    <t>00526012001 DEPOSITO DE EFECTIVO, DEPOSITANTE: PABLO GREGORIO SUXO COYA BOLIVIA TV, CONCEPTO: DEVOLUCION DE PASAJE, CUENTA DE DEPOSITO: CUENTA UNICA DEL TESORO</t>
  </si>
  <si>
    <t>00041031107 DEPOSITO DE EFECTIVO, DEPOSITANTE: JOSE FERNANDO MALLEA MALDONADO, CONCEPTO: DEVOLUCION DE PASAJES, CUENTA DE DEPOSITO: CUENTA UNICA DEL TESORO</t>
  </si>
  <si>
    <t>00099021001 DEP.DE CHEQ.AJENOS,RET.DE CAM.,CONCEPTO: INTURIAS LEDEZMA JOSE PEDRO,DEP.: BANCO UNION S.A , PROCEDENCIA: BANCO UNION S.A., CHEQUE: 163185, FECHA DE EMISION:20/05/2019</t>
  </si>
  <si>
    <t>00099021001 DEP.DE CHEQ.AJENOS,RET.DE CAM.,CONCEPTO: TORRICO CAMACHO RICHAR,DEP.: BANCO UNION S.A , PROCEDENCIA: BANCO UNION S.A., CHEQUE: 163182, FECHA DE EMISION:20/05/2019</t>
  </si>
  <si>
    <t>00099021001 DEP.DE CHEQ.AJENOS,RET.DE CAM.,CONCEPTO: ROSA ROJAS DEMETRIO,DEP.: BANCO UNION S.A , PROCEDENCIA: BANCO UNION S.A., CHEQUE: 163184, FECHA DE EMISION:20/05/2019</t>
  </si>
  <si>
    <t>00099021001 DEP.DE CHEQ.AJENOS,RET.DE CAM.,CONCEPTO: REEMBOLSO SUBSIDIO DE INCAPACIDAD TEMPORAL MARZO GERENCIA DEPARTAMENTAL COCHABAMBA,DEP.: CONTRALORIA GENERAL DEL ESTADO , PROCEDENCIA: BANCO NACIONAL DE BOLIVIA S.A., CHEQUE: 6889636, FECHA DE EMISION:06/05/20</t>
  </si>
  <si>
    <t>00660012006 DEP.DE CHEQ.AJENOS,RET.DE CAM.,CONCEPTO: DEVOLUCION POR PAGO EN DEMASIA DE REFRIGERIO JUNIO 2018,DEP.: ORGANO JUDICIAL - DISTRITO TARIJA , PROCEDENCIA: BANCO UNION S.A., CHEQUE: 2917, FECHA DE EMISION:14/05/2019</t>
  </si>
  <si>
    <t>00660012006 DEP.DE CHEQ.AJENOS,RET.DE CAM.,CONCEPTO: DEVOLUCION POR PAGO EN DEMASIA DE REFRIGERIO JUNIO 2018,DEP.: ORGANO JUDICIAL - DISTRITO TARIJA , PROCEDENCIA: BANCO UNION S.A., CHEQUE: 2918, FECHA DE EMISION:14/05/2019</t>
  </si>
  <si>
    <t>00099021001 DEPOSITO DE EFECTIVO, DEPOSITANTE: MARIA PEÑARANDA TAPIA, CONCEPTO: SEGUN DOC MPD-UAI-I-N 169/17 DEP POR RECUPERACIONES EXTRAORDINARIAS MARIA PEÑARANDA TAPIA, CUENTA DE DEPOSITO: CUENTA UNICA DEL TESORO</t>
  </si>
  <si>
    <t>00526012001 DEPOSITO DE EFECTIVO, DEPOSITANTE: BOLIVIA TV YURI JUAN ROJAS MONTEAGUDO, CONCEPTO: DEVOLUCION DE PASAJES, CUENTA DE DEPOSITO: CUENTA UNICA DEL TESORO</t>
  </si>
  <si>
    <t>00526012001 DEPOSITO DE EFECTIVO, DEPOSITANTE: BOLIVIA TV - CASIMIRO HUANCA QUISPE, CONCEPTO: DEVOLUCION FONDO EN AVANCE, CUENTA DE DEPOSITO: CUENTA UNICA DEL TESORO</t>
  </si>
  <si>
    <t>00099021001 DEPOSITO DE EFECTIVO, DEPOSITANTE: WENCESLAO CARLOS MARIACA CARRASCO, CONCEPTO: DOBLE PERCEPCION, CUENTA DE DEPOSITO: CUENTA UNICA DEL TESORO</t>
  </si>
  <si>
    <t>00592012001 DEP.DE CHEQ.AJENOS,RET.DE CAM.,CONCEPTO: TRANSFERENCIA DE RECURSOS DEL 10 AL 16 DE MAYO 2019,DEP.: IVAN GONZALES , PROCEDENCIA: BANCO UNION S.A., CHEQUE: 664, FECHA DE EMISION:17/05/2019</t>
  </si>
  <si>
    <t>00099021001 DEP.DE CHEQ.AJENOS,RET.DE CAM.,CONCEPTO: COMPENSACION MENSUAL DE COTIZACIONES,DEP.: FUTURO BOLIVIA AFP , PROCEDENCIA: BANCO DE CREDITO DE BOLIVIA S.A., CHEQUE: 58273, FECHA DE EMISION:20/05/2019</t>
  </si>
  <si>
    <t>00099021001 DEP.DE CHEQ.AJENOS,RET.DE CAM.,CONCEPTO: COMPENSACION MENSUAL DE COTIZACIONES,DEP.: FUTURO BOLIVIA AFP , PROCEDENCIA: BANCO DE CREDITO DE BOLIVIA S.A., CHEQUE: 58272, FECHA DE EMISION:20/05/2019</t>
  </si>
  <si>
    <t>00660012006 DEP.DE CHEQ.AJENOS,RET.DE CAM.,CONCEPTO: DEVOLUCION POR PAGO DE REFRIGERIO EN DEMASIA ENERO 2018,DEP.: ORGANO JUDICIAL - DISTRITO TARIJA , PROCEDENCIA: BANCO UNION S.A., CHEQUE: 2916, FECHA DE EMISION:14/05/2019</t>
  </si>
  <si>
    <t>De: 00099024113 Transferencia en cumplimiento al DS N°0913 de 15/06/2011 y el Convenio Intergubernativo de Financiamiento UPRE-CIF-IG 076/2019, suscrito entre la UPRE y el GAM de Nueva Esperanza, Proyecto “Const. U.E. San Andrés Municipio de Nueva Esperanza”, correspondiente al pago del 20% de anticipo del monto financiado, según la UPRE.</t>
  </si>
  <si>
    <t>De: 00099024113 Transferencia en cumplimiento al DS N°0913 de 15/06/2011 y el Convenio Intergubernativo de Financiamiento UPRE-CIF-IG 074/2019, suscrito entre la UPRE y el GAM de Nueva Esperanza, Proyecto “Const. Bloque de Aulas U.E. Manuel Estremadoiro Martínez Municipio de Nueva Esperanza”, correspondiente al pago del 20% de anticipo del monto financiado, según la UPRE.</t>
  </si>
  <si>
    <t>De: 00099024113 Transferencia en cumplimiento al DS N°0913 de 15/06/2011 y el Convenio Intergubernativo de Financiamiento UPRE-CIF-IG 056/2019, suscrito entre la UPRE y el GAM de Nueva Esperanza, Proyecto “Const. Bloque de Aulas U.E. Bruno Racua Municipio de Nueva Esperanza”, correspondiente al pago del 20% de anticipo del monto financiado, según la UPRE.</t>
  </si>
  <si>
    <t>De: 00099024113 Transferencia en cumplimiento al DS N°0913 de 15/06/2011 y el Convenio Intergubernativo de Financiamiento UPRE-CIF-IG 094/2019, suscrito entre la UPRE y el GAM de Santa Rosa del Abuná, Proyecto “Const. de 3 Aulas, Laboratorio y Baños U.E. Central Abuna Com. Santa Rosa”, correspondiente al pago del 20% de anticipo del monto financiado, según la UPRE.</t>
  </si>
  <si>
    <t>De: 00099024113 Transferencia en cumplimiento al DS N°0913 de 15/06/2011 y el Convenio Intergubernativo de Financiamiento UPRE-CIF-IG 0130/2019, suscrito entre la UPRE y el GAM de Montero, Proyecto “Const. Graderías y Luminarias Para Cancha Luis Espinal Municipio Montero”, correspondiente al pago del 20% de anticipo del monto financiado, según la UPRE.</t>
  </si>
  <si>
    <t>De: 00099024113 Transferencia en cumplimiento al DS N°0913 de 15/06/2011 y el Convenio Intergubernativo de Financiamiento UPRE-CIF-IG 087/2019, suscrito entre la UPRE y el GAM de Santa Rosa del Abuná, Proyecto “Const. de 3 Aulas, Laboratorio, y Baño U.E. Zacarias Moreno Com. 1° de Mayo”, correspondiente al pago del 20% de anticipo del monto financiado, según la UPRE.</t>
  </si>
  <si>
    <t>De: 00099024113 Transferencia en cumplimiento al DS N°0913 de 15/06/2011 y el Convenio Intergubernativo de Financiamiento UPRE-CIF-IG 103/2019, suscrito entre la UPRE y el GAM de Filadelfia, Proyecto “Const. Sala de Computación U.E. Londres – Com. Londres”, correspondiente al pago del 20% de anticipo del monto financiado, según la UPRE.</t>
  </si>
  <si>
    <t>De: 00099024113 Transferencia en cumplimiento al DS N°0913 de 15/06/2011 y el Convenio Intergubernativo de Financiamiento UPRE-CIF-IG 090/2019, suscrito entre la UPRE y el GAM de Filadelfia, Proyecto “Const. Puesto de Salud Soberanía - Com. Soberanía”, correspondiente al pago del 20% de anticipo del monto financiado, según la UPRE.</t>
  </si>
  <si>
    <t>De: 00099024113 Transferencia en cumplimiento al DS N°0913 de 15/06/2011 y el Convenio Intergubernativo de Financiamiento UPRE-CIF-IG 096/2019, suscrito entre la UPRE y el GAM de Filadelfia, Proyecto “Const. Tinglado U.E. El Lago - Com. El Lago”, correspondiente al pago del 20% de anticipo del monto financiado, según la UPRE.</t>
  </si>
  <si>
    <t>De: 00099024113 Transferencia en cumplimiento al DS N°0913 de 15/06/2011 y el Convenio Intergubernativo de Financiamiento UPRE-CIF-IG 100/2019, suscrito entre la UPRE y el GAM de Filadelfia, Proyecto “Const. Tinglado, mas Cancha y Graderías U.E. Filadelfia - Com. Filadelfia”, correspondiente al pago del 20% de anticipo del monto financiado, según la UPRE.</t>
  </si>
  <si>
    <t>De: 00099024113 Transferencia en cumplimiento al DS N°0913 de 15/06/2011 y el Convenio Intergubernativo de Financiamiento UPRE-CIF-IG 0102/2019, suscrito entre la UPRE y el GAM de Santa Rosa del Abuná, Proyecto “Const. de Comedor Escolar U.E. Dr. Teodoro Osco Com. Las Abejas I”, correspondiente al pago del 20% de anticipo del monto financiado, según la UPRE.</t>
  </si>
  <si>
    <t>De: 00099024113 Transferencia en cumplimiento al DS N°0913 de 15/06/2011 y el Convenio Intergubernativo de Financiamiento UPRE-CIF-IG 097/2019, suscrito entre la UPRE y el GAM de Santa Rosa del Abuná, Proyecto “Const. Puesto de Salud en la Comunidad Bernardino Racua”, correspondiente al pago del 20% de anticipo del monto financiado, según la UPRE.</t>
  </si>
  <si>
    <t>NÚMERO DE LIBRETA CUT: 99031009.00 OPERACIÓN T01 TRANSFERENCIA DE FONDOS A LA CUT - TESORO DIRECTO DE BANCO UNION S.A. A CUENTA UNICA DEL TESORO CON NUMERO DE SOLICITUD = 3790040 Y NUMERO CORRELATIVO = 91320020052019801 TRANSFERENCIA POR OPERAXCIONES DE VENTA BONOS BTX</t>
  </si>
  <si>
    <t>||TRANSFERENCIA DE FONDOS S/G. MENSAJE SWIFT NRO. 06443 DE LA FECHA. (SECTOR PÚBLICO - SOBREVUELOS). DEBITO DE LA LIBRETA 00117012001 DGAC, REPOSICION UTILES DE ESCRITORIO.</t>
  </si>
  <si>
    <t>||TRANSFERENCIA DE FONDOS S/G. MENSAJES SWIFT NROS. 06432 Y 06423 DE LA FECHA. (SECTOR PÚBLICO - SOBREVUELOS). DEBITO DE LA LIBRETA 00117012001 DGAC, REPOSICION UTILES DE ESCRITORIO.</t>
  </si>
  <si>
    <t>||TRANSFERENCIA DE FONDOS S/G. MENSAJE SWIFT NRO. 06440 DE LA FECHA. (SECTOR PÚBLICO - SOBREVUELOS). DEBITO DE LA LIBRETA 00117012001 DGAC, REPOSICION UTILES DE ESCRITORIO.</t>
  </si>
  <si>
    <t>||TRANSFERENCIA DE FONDOS S/G. MENSAJES SWIFT NROS. 06433 Y 06424 DE LA FECHA. (SECTOR PÚBLICO - SERVICIOS). DEBITO DE LA LIBRETA 00119012001 ADSIB, REPOSICION UTILES DE ESCRITORIO.</t>
  </si>
  <si>
    <t>'COBRO DE'||UTILES DE ESCRITORIO POR EL COMPROBANTE NRO. 0954517 DE LA FECHA, SEGÚN CORREO ELECTRÓNICO DE YPFB DE F. 23/01/2018. DEBITO DE LA LIBRETA 00513022001 YPFB  OPERACIONES.</t>
  </si>
  <si>
    <t>A:00099021001 Pago de capital e interés corriente a favor del TGN, adeudado por el GAD Beni, correspondiente a los Préstamos Convenios Subsidiarios CAF 2324, Proyecto de Electrificación Rural ITUBA.</t>
  </si>
  <si>
    <t>A:00099021001 Pago de capital e interés corriente a favor del TGN, adeudado por el GAD Tarija, correspondiente a los Préstamos Convenios Subsidiarios CAF 2324, Programa Multisectorial de Infraestructura Rural – Preinversión Estudio y Mejoramiento de la Gestión de Riego del Proyecto Múltiple San Jacinto.</t>
  </si>
  <si>
    <t>A:00099021001 Pago de capital e interés corriente a favor del TGN, adeudado por el GAD Potosí, correspondiente a los Préstamos Convenios Subsidiarios CAF 2324, Proyecto Sistema de Electrificación Aymaya, Layme, Puraca, Jucumani y Kharacha.</t>
  </si>
  <si>
    <t>||TRANSFERENCIA DE FONDOS S/G. MENSAJES SWIFT NROS. 06442 Y 06427 DE LA FECHA. (SECTOR PÚBLICO - SERVICIOS). DEBITO DE LA LIBRETA 00119012001 ADSIB, REPOSICION UTILES DE ESCRITORIO.</t>
  </si>
  <si>
    <t>||TRANSFERENCIA DE FONDOS S/G. MENSAJE SWIFT NRO. 06467 DE LA FECHA. (SECTOR PÚBLICO - SOBREVUELOS). DEBITO DE LA LIBRETA 00117012001 DGAC, REPOSICION UTILES DE ESCRITORIO.</t>
  </si>
  <si>
    <t>||TRANSFERENCIA DE FONDOS S/G. MENSAJES SWIFT NROS. 06468 Y 06463 DE LA FECHA. (SECTOR PÚBLICO - SERVICIOS). DEBITO DE LA LIBRETA 00119012001 ADSIB, REPOSICION UTILES DE ESCRITORIO.</t>
  </si>
  <si>
    <t>00221022001 DEPOSITO DE EFECTIVO, DEPOSITANTE: SENARECOM-WILMA VEIZAN CALLE, CONCEPTO: DEVOLUCION UN DIA VIATICO C-31 N° 178, CUENTA DE DEPOSITO: CUENTA UNICA DEL TESORO</t>
  </si>
  <si>
    <t>00526012001 DEPOSITO DE EFECTIVO, DEPOSITANTE: BOLIVIA TV-SANTOS EFRAIN CHAMBI CHAMBI, CONCEPTO: DEVOLUCION DE PASAJES, CUENTA DE DEPOSITO: CUENTA UNICA DEL TESORO</t>
  </si>
  <si>
    <t>00099021001 DEPOSITO DE EFECTIVO, DEPOSITANTE: LUCIANO PAREDES MAMANI, CONCEPTO: SENASIR POR PROC. COACTIVO DEL DIFUNTO DONACIANO FERNANDEZ QUISPE-JUZ. 3RO DE TRAB.YSEG SOC. EL ALTO, CUENTA DE DEPOSITO: CUENTA UNICA DEL TESORO</t>
  </si>
  <si>
    <t>00041031107 DEPOSITO DE EFECTIVO, DEPOSITANTE: RODOLFO VEYMAR CAMACHO PERALES, CONCEPTO: DEVOLUCION DE FLETE, CUENTA DE DEPOSITO: CUENTA UNICA DEL TESORO</t>
  </si>
  <si>
    <t>00070011102 DEPOSITO DE EFECTIVO, DEPOSITANTE: JOSE ENRIQUE PARRA MANRIQUE, CONCEPTO: DEVOLUCION POR CARGO A RENDIR, CUENTA DE DEPOSITO: CUENTA UNICA DEL TESORO</t>
  </si>
  <si>
    <t>00340012003 DEPOSITO DE EFECTIVO, DEPOSITANTE: WILSON CALIZAYA F., CONCEPTO: TERCER PAGO AL C-31 N° 830/18 DEVOLUCION NO PRESENTACION LCV GESTION 2011, CUENTA DE DEPOSITO: CUENTA UNICA DEL TESORO</t>
  </si>
  <si>
    <t>00099021001 DEPOSITO DE EFECTIVO, DEPOSITANTE: DEIDA MARIA ALARCON ALTAMIRANO, CONCEPTO: DOBLE PERCEPCION, CUENTA DE DEPOSITO: CUENTA UNICA DEL TESORO</t>
  </si>
  <si>
    <t>00526012001 DEPOSITO DE EFECTIVO, DEPOSITANTE: BOLIVIA TV-DANIEL TICONA MAMANI, CONCEPTO: DEVOLUCION DE PASAJE, CUENTA DE DEPOSITO: CUENTA UNICA DEL TESORO</t>
  </si>
  <si>
    <t>00526012001 DEPOSITO DE EFECTIVO, DEPOSITANTE: RODRIGO GUIBARRA PARRADO - BOLIVIA TV, CONCEPTO: DEVOLUCION DE FONDOS EN AVANCE BOLIVIA TV, CUENTA DE DEPOSITO: CUENTA UNICA DEL TESORO</t>
  </si>
  <si>
    <t>00526012001 DEPOSITO DE EFECTIVO, DEPOSITANTE: JHONNY WILMER PAREDES MAMANI - BOLIVIA TV, CONCEPTO: DEVOLUCION DE PASAJES, CUENTA DE DEPOSITO: CUENTA UNICA DEL TESORO</t>
  </si>
  <si>
    <t>00526012001 DEPOSITO DE EFECTIVO, DEPOSITANTE: JORGE AGAPITO CHOQUE QUISBERT - BOLIVIA  TV, CONCEPTO: DEVOLUCION DE PASAJES, CUENTA DE DEPOSITO: CUENTA UNICA DEL TESORO</t>
  </si>
  <si>
    <t>00526012001 DEPOSITO DE EFECTIVO, DEPOSITANTE: BOLIVIA  TV- FELIX HUMEREZ YUJRA, CONCEPTO: DEVOLUCION POR CONCEPTO DE FONDOS EN AVANCE, CUENTA DE DEPOSITO: CUENTA UNICA DEL TESORO</t>
  </si>
  <si>
    <t>00099021001 DEPOSITO DE EFECTIVO, DEPOSITANTE: MARIA MARTHA ESTACA VDA DE QUISPE, CONCEPTO: DEVOLUCION DE SUELDO, CUENTA DE DEPOSITO: CUENTA UNICA DEL TESORO</t>
  </si>
  <si>
    <t>00099021001 DEPOSITO DE EFECTIVO, DEPOSITANTE: MARIA MARTHA ESTACA VDA QUISPE, CONCEPTO: DEVOLUCION DE SUELDO, CUENTA DE DEPOSITO: CUENTA UNICA DEL TESORO</t>
  </si>
  <si>
    <t>00287102001 DEP.DE CHEQ.AJENOS,RET.DE CAM.,CONCEPTO: DEVOLUCION DE SALDOS C-31 - 8/19 REG.TARIJA GASTO CORRIENTE CIP.,DEP.: FPS - OFICINA CENTRAL , PROCEDENCIA: BANCO UNION S.A., CHEQUE: 257, FECHA DE EMISION:14/05/2019</t>
  </si>
  <si>
    <t>00099021001 DEP.DE CHEQ.AJENOS,RET.DE CAM.,CONCEPTO: NOEL SANTOS CHURA,DEP.: BANCO UNION  S.A. , PROCEDENCIA: BANCO UNION S.A., CHEQUE: 163189, FECHA DE EMISION:21/05/2019</t>
  </si>
  <si>
    <t>00253014103 DEP.DE CHEQ.AJENOS,RET.DE CAM.,CONCEPTO: TRANSF P/DEBITO AUTOMATICO GAD CBBA  2017 PROYECTO CONSTRUCCION PRESA MILLU MAYU,DEP.: GAD COCHABAMBA , PROCEDENCIA: BANCO UNION S.A., CHEQUE: 1359, FECHA DE EMISION:20/05/2019</t>
  </si>
  <si>
    <t>00099021001 DEP.DE CHEQ.AJENOS,RET.DE CAM.,CONCEPTO: JOSE LUIS SANCHEZ ROSSEL,DEP.: BANCO UNION  S.A. , PROCEDENCIA: BANCO UNION S.A., CHEQUE: 163187, FECHA DE EMISION:21/05/2019</t>
  </si>
  <si>
    <t>00099021001 DEP.DE CHEQ.AJENOS,RET.DE CAM.,CONCEPTO: RIVERO LINO LOIDA,DEP.: BANCO UNION  S.A. , PROCEDENCIA: BANCO UNION S.A., CHEQUE: 163186, FECHA DE EMISION:21/05/2019</t>
  </si>
  <si>
    <t>00099021001 DEP.DE CHEQ.AJENOS,RET.DE CAM.,CONCEPTO: DEVOLUCION DEUDA AL TGN POR PARTE DEL SR GUILLERMO ARAMAYO HERRERA DEL MES DE ABRIL 2019,DEP.: SENASIR , PROCEDENCIA: BANCO UNION S.A., CHEQUE: 8400, FECHA DE EMISION:15/05/2019</t>
  </si>
  <si>
    <t>COBRO COSTOS DE PAPELERIA SEGUN TRANSFERENCIA DEL EXTERIOR POR ORDEN DE COMERCIAL MINERALS CO LIB. 00597012001 RECURSOS PROPIOS VENTAS YLB</t>
  </si>
  <si>
    <t>De: 00099024113 Transferencia en cumplimiento al DS N°0913 de 15/06/2011 y el Convenio Intergubernativo de Financiamiento UPRE-CIF-IG 081/2019, suscrito entre la UPRE y el GAM de Puerto Rico, Proyecto “Const. Un Aula Unidad Educativa Rolando Quiroga Rojas Com. Nueva Jerusalen (Mun. Puerto Rico)”, correspondiente al pago del 20% de anticipo del monto financiado, según la UPRE.</t>
  </si>
  <si>
    <t>De: 00099024113 Transferencia en cumplimiento al DS N°0913 de 15/06/2011 y el Convenio Intergubernativo de Financiamiento UPRE-CIF-IG 059/2019, suscrito entre la UPRE y el GAM de Puerto Rico, Proyecto “Const. Un Tinglado Polifuncional Loc. Conquista (Mun. Puerto Rico)”, correspondiente al pago del 20% de anticipo del monto financiado, según la UPRE.</t>
  </si>
  <si>
    <t>De: 00099024113 Transferencia en cumplimiento al DS N°0913 de 15/06/2011 y el Convenio Intergubernativo de Financiamiento UPRE-CIF-IG 085/2019, suscrito entre la UPRE y el GAM de Sena, Proyecto “Const. de Dos Aulas Escolares en la Unidad Educativa Nuestra Señora del Carmen - Comunidad de Girado”, correspondiente al pago del 20% de anticipo del monto financiado, según la UPRE.</t>
  </si>
  <si>
    <t>De: 00099024113 Transferencia en cumplimiento al DS N°0913 de 15/06/2011 y el Convenio Intergubernativo de Financiamiento UPRE-CIF-IG 072/2019, suscrito entre la UPRE y el GAM de Sena, Proyecto “Const. Tinglado y Polifuncional con Graderías U.E. San Roque Com. Campesina San Roque”, correspondiente al pago del 20% de anticipo del monto financiado, según la UPRE.</t>
  </si>
  <si>
    <t>De: 00099024113 Transferencia en cumplimiento al DS N°0913 de 15/06/2011 y el Convenio Intergubernativo de Financiamiento UPRE-CIF-IG 089/2019, suscrito entre la UPRE y el GAM de Sena, Proyecto “Const. Tinglado y Polifuncional con Graderías U.E. Manupare de El Turi Com. Indígena Turi Rio”, correspondiente al pago del 20% de anticipo del monto financiado, según la UPRE.</t>
  </si>
  <si>
    <t>De: 00099024113 Transferencia en cumplimiento al DS N°0913 de 15/06/2011 y el Convenio Intergubernativo de Financiamiento UPRE-CIF-IG 057/2019, suscrito entre la UPRE y el GAM de Puerto Rico, Proyecto “Const. Un Aula Unidad Educativa Rehobot Com. Jerico (Mun. Puerto Rico)”, correspondiente al pago del 20% de anticipo del monto financiado, según la UPRE.</t>
  </si>
  <si>
    <t>De: 00099024113 Transferencia en cumplimiento al DS N°0913 de 15/06/2011 y el Convenio Intergubernativo de Financiamiento UPRE-CIF-IG 084/2019, suscrito entre la UPRE y el GAM de Sena, Proyecto “Const. de Dos Aulas Escolares en la Unidad Educativa 6 de Septiembre en La Comunidad Anexo del Carmen”, correspondiente al pago del 20% de anticipo del monto financiado, según la UPRE.</t>
  </si>
  <si>
    <t>De: 00099024113 Transferencia en cumplimiento al DS N°0913 de 15/06/2011 y el Convenio Intergubernativo de Financiamiento UPRE-CIF-IG 082/2019, suscrito entre la UPRE y el GAM de Puerto Rico, Proyecto “Const. Un Aula Unidad Educativa Los Mandarinos Com. Mandarino (Mun. Puerto Rico)”, correspondiente al pago del 20% de anticipo del monto financiado, según la UPRE.</t>
  </si>
  <si>
    <t>De: 00099024113 Transferencia en cumplimiento al DS N°0913 de 15/06/2011 y el Convenio Intergubernativo de Financiamiento UPRE-CIF-IG 079/2019, suscrito entre la UPRE y el GAM de Puerto Rico, Proyecto “Const. Un Aula Unidad Educativa Canaan Aguada Com. Canaan Aguada (Mun. Puerto Rico)”, correspondiente al pago del 20% de anticipo del monto financiado, según la UPRE.</t>
  </si>
  <si>
    <t>De: 00099024113 Transferencia en cumplimiento al DS N°0913 de 15/06/2011 y el Convenio Intergubernativo de Financiamiento UPRE-CIF-IG 052/2019, suscrito entre la UPRE y el GAM de Puerto Rico, Proyecto “Const. Un Aula Unidad Educativa San Antonio de Matty Com. San Antonio del Matty (Mun. Puerto Rico)”, correspondiente al pago del 20% de anticipo del monto financiado, según la UPRE.</t>
  </si>
  <si>
    <t>De: 00099024113 Transferencia en cumplimiento al DS N°0913 de 15/06/2011 y el Convenio Intergubernativo de Financiamiento UPRE-CIF-IG 067/2019, suscrito entre la UPRE y el GAM de Puerto Rico, Proyecto “Const. Un Aula Unidad Educativa Silverio Rojas Gonzales Com. Sacrificio (Mun. Puerto Rico)”, correspondiente al pago del 20% de anticipo del monto financiado, según la UPRE.</t>
  </si>
  <si>
    <t>De: 00099024113 Transferencia en cumplimiento al DS N°0913 de 15/06/2011 y el Convenio Intergubernativo de Financiamiento UPRE-CIF-IG 071/2019, suscrito entre la UPRE y el GAM de Puerto Rico, Proyecto “Const. Dos Aulas Unidad Educativa Carmelo Mojica Com. Avaroa (Mun. Puerto Rico)”, correspondiente al pago del 20% de anticipo del monto financiado, según la UPRE.</t>
  </si>
  <si>
    <t>De: 00099024113 Transferencia en cumplimiento al DS N°0913 de 15/06/2011 y el Convenio Intergubernativo de Financiamiento UPRE-CIF-IG 073/2019, suscrito entre la UPRE y el GAM de Puerto Rico, Proyecto “Const. Un Aula Unidad Educativa Monte Sion Com. Monte Sion (Mun. Puerto Rico)”, correspondiente al pago del 20% de anticipo del monto financiado, según la UPRE.</t>
  </si>
  <si>
    <t>De: 00099024113 Transferencia en cumplimiento al DS N°0913 de 15/06/2011 y el Convenio Intergubernativo de Financiamiento UPRE-CIF-IG 065/2019, suscrito entre la UPRE y el GAM de Puerto Rico, Proyecto “Const. Un Aula Unidad Educativa Batraja Com. Batraja (Mun. Puerto Rico)”, correspondiente al pago del 20% de anticipo del monto financiado, según la UPRE.</t>
  </si>
  <si>
    <t>||TRANSFERENCIA DE FONDOS S/G. MENSAJES SWIFT NROS. 06486 DE LA FECHA Y 06360 DE F. 17/05/2019. (SECTOR PÚBLICO - SERVICIOS). DEBITO DE LA LIBRETA 00119012001 ADSIB, REPOSICION UTILES DE ESCRITORIO.</t>
  </si>
  <si>
    <t>COBRO COSTOS DE PAPELERIA SEGUN TRANSFERENCIA DEL EXTERIOR POR ORDEN DE HINOVE AGROCIENCIA S.A. REF.: INV ODV-VEX-29/19 LIB. 00597012001 RECURSOS PROPIOS VENTAS YLB</t>
  </si>
  <si>
    <t>COBRO COSTOS DE PAPELERIA SEGUN TRANSFERENCIA DEL EXTERIOR POR ORDEN DE VITOL SA REF:AF191932 CONTRACT 30K VT LIB. 00513012007 YPFB - RECURSOS NACIONALIZACIÓN</t>
  </si>
  <si>
    <t>||COMISION TRANSFERENCIA FDOS.AL EXTERIOR 0,10% S/USD721.416.-,REEMB.GSTS.COMUNICACION BS220.-Y EMISION COMP.CONTABLE BS50.-REF.:PAGO 1 LC I-2018-32 P/C MIN.HIDROCARBUROS EEC-GNV A/F INPROCIL S.A.,EN COMPL.A COMP.954625,21/05/19. LIB.00078034201 MHE -EEC-GNV FONDO DE CONVERSION DE VEHICULOS REF.:COMIS.PAGO 1 LC I-2018-32</t>
  </si>
  <si>
    <t>||REGISTRO COBRO COMISION AVISO CARTA DE CREDITO STANDBY BS220.-Y EMISION COMP.CONTABLE BS50.-REF.:FID00649 (BCB:SB-R-2019-05) A/F ENVIBOL,EN COMPL.A COMP.954645,21/05/19. LIB.00132079201 SEDEM-PLANTA ENVASES DE VIDRIO CHUQ.-MUN.ZUDAÑEZ REF.:COMIS.AVISO SBLC FID00649</t>
  </si>
  <si>
    <t>'COBRO DE'||UTILES DE ESCRITORIO POR EL COMPROBANTE CONTABLE NRO. 0954683 DE LA FECHA, SEGÚN NOTA DE SENATEX' CITE:SENATEX/DGE/CAR/0306/2017 (HRE-TGL-10945). DEBITO DE LA LIBRETA 00378012002 SENATEX ADMINISTRACION CENTRAL.</t>
  </si>
  <si>
    <t>REVERSION COMPROBANTE G 1044576 DE LA FECHA REGISTRADO SG. SOLICITUD NO. 019565 8046 DE LA FECHA POR EMP. PUBLICA PRODUCTIVA CARTONES DE BOLIVIA REF.: NO SE PROCESO EL SWIFT AUTOMATICO DE TRANSFERENCIA POR ERROR EN EL CODIGO BIC DEL BANCO DEL BENEFICIARIO &lt;LIB.00576012002 CARTONBOL-RECAUDADORA&gt;</t>
  </si>
  <si>
    <t>00086068001 DEPOSITO DE EFECTIVO, DEPOSITANTE: SHAM RIOS MENDOZA, CONCEPTO: DEVOLUCION DE DIFERENCIAS CAMBIARIAS, CUENTA DE DEPOSITO: CUENTA UNICA DEL TESORO</t>
  </si>
  <si>
    <t>00086068001 DEPOSITO DE EFECTIVO, DEPOSITANTE: SHAM RIOS MENDOZA, CONCEPTO: DEVOLUCION REGULARIZACION COMISIONES BANCARIAS, CUENTA DE DEPOSITO: CUENTA UNICA DEL TESORO</t>
  </si>
  <si>
    <t>00099021001 DEPOSITO DE EFECTIVO, DEPOSITANTE: IDARTE WILLY CHURA CALLISAYA, CONCEPTO: DEVOLUCION DE VIATICOS NO UTILIZADOS POR REPROGRAMACION DE FECHA DEL EVENTO, CUENTA DE DEPOSITO: CUENTA UNICA DEL TESORO</t>
  </si>
  <si>
    <t>00526012001 DEPOSITO DE EFECTIVO, DEPOSITANTE: BOLIVIA TV-HILARIO QUISPE PILLCO, CONCEPTO: DEVOLUCION POR CONCEPTO DE FONDOS EN AVANCE, CUENTA DE DEPOSITO: CUENTA UNICA DEL TESORO</t>
  </si>
  <si>
    <t>00099021001 DEPOSITO DE EFECTIVO, DEPOSITANTE: NANCY SILVA HUANCA, CONCEPTO: REVERSION BOLETA DE PAGO, CUENTA DE DEPOSITO: CUENTA UNICA DEL TESORO</t>
  </si>
  <si>
    <t>00099021001 DEPOSITO DE EFECTIVO, DEPOSITANTE: OTILIA H. CONDORI CUNO (HIJA), CONCEPTO: POR COBRO INDEBIDO DE LOLA CUNO CANASA, CUENTA DE DEPOSITO: CUENTA UNICA DEL TESORO</t>
  </si>
  <si>
    <t>00592012001 DEPOSITO DE EFECTIVO, DEPOSITANTE: JOSE LUIS MAMANI ESPEJO, CONCEPTO: PAGO 3° CUOTA S/SOLICITUD PAGO HR-464 (CXC COUNTER 2018 - CTA. LIA DURAN 1112), CUENTA DE DEPOSITO: CUENTA UNICA DEL TESORO</t>
  </si>
  <si>
    <t>00592012001 DEPOSITO DE EFECTIVO, DEPOSITANTE: JOSE LUIS MAMANI ESPEJO, CONCEPTO: VENTA EMISIVO PARTICULARES DEL 08 AL 15 DE MAYO DE 2019, CUENTA DE DEPOSITO: CUENTA UNICA DEL TESORO</t>
  </si>
  <si>
    <t>00592012001 DEPOSITO DE EFECTIVO, DEPOSITANTE: M.M.A.YA., CONCEPTO: EMISIVO ENTIDAD - MIN. MEDIO AMBIENTE Y AGUA, PAGO ND 252964 GESTION 2019, CUENTA DE DEPOSITO: CUENTA UNICA DEL TESORO</t>
  </si>
  <si>
    <t>00592012001 DEPOSITO DE EFECTIVO, DEPOSITANTE: KAREN LIA DURAN ACARAPI, CONCEPTO: PAGO SALDO, NOTA DE DEBITO N° 118813 - GESTION 2017, CUENTA DE DEPOSITO: CUENTA UNICA DEL TESORO</t>
  </si>
  <si>
    <t>00099021001 DEPOSITO DE EFECTIVO, DEPOSITANTE: JUANA LUISA OLIVARES BERDEJA, CONCEPTO: DEVOLUCION DE VIATICOS, CUENTA DE DEPOSITO: CUENTA UNICA DEL TESORO</t>
  </si>
  <si>
    <t>00226012001 DEPOSITO DE EFECTIVO, DEPOSITANTE: SENAVEX, CONCEPTO: CUOTA ABRIL 2019, CUENTA DE DEPOSITO: CUENTA UNICA DEL TESORO</t>
  </si>
  <si>
    <t>00099021001 DEPOSITO DE EFECTIVO, DEPOSITANTE: FERNANDO PEREZ BENAVIDES, CONCEPTO: DEVOLUCION DE FONDOS POR COMPRA DE COMBUSTIBLE, CUENTA DE DEPOSITO: CUENTA UNICA DEL TESORO</t>
  </si>
  <si>
    <t>00099021001 DEPOSITO DE EFECTIVO, DEPOSITANTE: ADRIAN QUISPE CHARCA, CONCEPTO: DOBLE PERCEPCION, CUENTA DE DEPOSITO: CUENTA UNICA DEL TESORO</t>
  </si>
  <si>
    <t>00099021001 DEP.DE CHEQ.AJENOS,RET.DE CAM.,CONCEPTO: OTROS INGRESOS,DEP.: SENASIR , PROCEDENCIA: BANCO UNION S.A., CHEQUE: 19449, FECHA DE EMISION:20/05/2019</t>
  </si>
  <si>
    <t>00086031101 DEP.DE CHEQ.AJENOS,RET.DE CAM.,CONCEPTO: REVERSION,DEP.: SERNAP - SAN MATIAS , PROCEDENCIA: BANCO UNION S.A., CHEQUE: 1573, FECHA DE EMISION:03/05/2019</t>
  </si>
  <si>
    <t>00086031101 DEP.DE CHEQ.AJENOS,RET.DE CAM.,CONCEPTO: INGRESO NUTRIOIL SA,DEP.: SERNAP - OTUQUIS , PROCEDENCIA: BANCO UNION S.A., CHEQUE: 901, FECHA DE EMISION:15/05/2019</t>
  </si>
  <si>
    <t>00086031101 DEP.DE CHEQ.AJENOS,RET.DE CAM.,CONCEPTO: INGRESO WWF-SERNAP,DEP.: SERNAP - OTUQUIS , PROCEDENCIA: BANCO UNION S.A., CHEQUE: 902, FECHA DE EMISION:15/05/2019</t>
  </si>
  <si>
    <t>00099021001 DEPOSITO DE EFECTIVO, DEPOSITANTE: JULIO ENRRIQUE CASTAÑOS MEDRANO, CONCEPTO: DEVOLUCION DE FONDOS NO EJECUTADOS, CUENTA DE DEPOSITO: CUENTA UNICA DEL TESORO</t>
  </si>
  <si>
    <t>00099021001 DEPOSITO DE EFECTIVO, DEPOSITANTE: VICTOR CERON COARITE, CONCEPTO: DEVOLUCION, CUENTA DE DEPOSITO: CUENTA UNICA DEL TESORO</t>
  </si>
  <si>
    <t>00591012001 DEPOSITO DE EFECTIVO, DEPOSITANTE: CENTRO INFANTIL MI DULCE CABINITA, CONCEPTO: PAGO DE SERVICIOS BASICOS, CUENTA DE DEPOSITO: CUENTA UNICA DEL TESORO</t>
  </si>
  <si>
    <t>00099021001 DEPOSITO DE EFECTIVO, DEPOSITANTE: DIONICIO NICOLAS LOZA MULLISACA, CONCEPTO: DEVOLUCION DE DEUDA, CUENTA DE DEPOSITO: CUENTA UNICA DEL TESORO</t>
  </si>
  <si>
    <t>00099021001 DEPOSITO DE EFECTIVO, DEPOSITANTE: MIGUEL ANGEL PEDREGAL PARDO, CONCEPTO: DEVOLUCION DE DEUDA, CUENTA DE DEPOSITO: CUENTA UNICA DEL TESORO</t>
  </si>
  <si>
    <t>00015021101 DEP.DE CHEQ.AJENOS,RET.DE CAM.,CONCEPTO: POLICIA NACIONAL RECAUDACIONES,DEP.: DIRECCION NACIONAL DE SALUD Y BIENESTAR SOCIAL , PROCEDENCIA: BANCO UNION S.A., CHEQUE: 2930, FECHA DE EMISION:15/05/2019</t>
  </si>
  <si>
    <t>00015021104 DEP.DE CHEQ.AJENOS,RET.DE CAM.,CONCEPTO: MINISTERIO DE GOBIERNO DIRECCION NACIONAL DE SALUD Y BIENESTAR SOCIAL,DEP.: DIRECCION NACIONAL DE SALUD Y BIENESTAR SOCIAL , PROCEDENCIA: BANCO UNION S.A., CHEQUE: 2929, FECHA DE EMISION:15/05/2019</t>
  </si>
  <si>
    <t>De: 00099024113 Transferencia en cumplimiento al DS N°0913 de 15/06/2011 y el Convenio Intergubernativo de Financiamiento UPRE-CIF-IG 989/2017, suscrito entre la UPRE y el GAM de Atocha, Proyecto “Const. Unidad Educativa Técnico Humanístico Julio Urquieta San Vicente”,correspondiente al pago de la planilla Nº5, según la UPRE.</t>
  </si>
  <si>
    <t>De: 00099024113 Transferencia en cumplimiento al DS N°0913 de 15/06/2011 y el Convenio Intergubernativo de Financiamiento UPRE-CIF-IG 085/2017, suscrito entre la UPRE y el GAM de Tarija, Proyecto “Construcción Unidad Educ. Br. San Antonio de la Ciudad de Tarija”,correspondiente al pago de la planilla Nº14 de cierre, según la UPRE.</t>
  </si>
  <si>
    <t>De: 00099024113 Transferencia en cumplimiento al DS N°0913 de 15/06/2011 y el Convenio Intergubernativo de Financiamiento UPRE-CIF-IG 125/2019, suscrito entre la UPRE y el GAM de Sipe Sipe, Proyecto “Const. U.E. Cohachaca Chico Zona Cohachaca Chico”, correspondiente al pago del 20% de anticipo del monto financiado, según la UPRE.</t>
  </si>
  <si>
    <t>De: 00099024113 Transferencia en cumplimiento al DS N°0913 de 15/06/2011 y el Convenio Intergubernativo de Financiamiento UPRE-CIF-IG 306/2018, suscrito entre la UPRE y el GAIOC de Charagua Iyambae, Proyecto “Const. Unidad Educativa 21 de Abril Fé y Alegría - Charagua”,correspondiente al pago de la planilla Nº3, según la UPRE.</t>
  </si>
  <si>
    <t>De: 00099024113 Transferencia en cumplimiento al DS N°0913 de 15/06/2011 y el Convenio Intergubernativo de Financiamiento UPRE-CIF-IG 127/2019, suscrito entre la UPRE y el GAM de Vinto, Proyecto “Const. Unidad Educativa Vinto - OTB Vargas Linde”, correspondiente al pago del 20% de anticipo del monto financiado, según la UPRE.</t>
  </si>
  <si>
    <t>||TRANSFERENCIA DE FONDOS S/G. MENSAJES SWIFT NROS. 06551 DE LA FECHA Y 06392 DE F. 17/05/2019. (SECTOR PÚBLICO - SERVICIOS). DEBITO DE LA LIBRETA 00119012001 ADSIB, REPOSICION UTILES DE ESCRITORIO.</t>
  </si>
  <si>
    <t>NÚMERO DE LIBRETA CUT: 99031009.00 OPERACIÓN T01 TRANSFERENCIA DE FONDOS A LA CUT - TESORO DIRECTO DE BANCO UNION S.A. A CUENTA UNICA DEL TESORO CON NUMERO DE SOLICITUD = 3798098 Y NUMERO CORRELATIVO = 91320022052019137 TRANSFERENCIA POR OPERACIONES DE VENTA BONOS BTX</t>
  </si>
  <si>
    <t>NUMERO DE LIBRETA CUT: 00099021001 OPERACIÓN E18 TRANSFERENCIA DEL SISTEMA FINANCIERO POR CUENTA DE TERCEROS A LA CUT POR CONCEPTO DE DEVOLUCIÓN DE PAGOS CC NO COBRADOS POR AFILIADOS CIVILES Y MILITARES CORRESPONDIENTE AL PERIODO DE ENERO 2019</t>
  </si>
  <si>
    <t>NUMERO DE LIBRETA CUT: 00041014202 OPERACIÓN E75 TRANSFERENCIA DE LA CUENTA FISCAL BUN A LA CUT EN MN TRANSF.DE FDOS.A SOL. G.A.M. DE VILLAMONTES SG.NOTA G.A.M.V.M.SMAF CITE NÂ°139/2019 A LA CTA.CUT 3987 LIBRETA 00041014202</t>
  </si>
  <si>
    <t>||VENTA DE DIVISAS Y TRANSFERENCIA AL EXTERIOR A SOLICITUD DE LA EMPRESA PUBLICA PRODUCTIVA CARTONES DE BOLIVIA-CARTONBOL (SOL. 8046 DEL 21/05/2019) REF.: PAGO A/F HARPERLOVE ADHESIVES, POR LA ADQUISICION DE ADITIVO LIB. 00576012002 CARTONBOL-RECAUDADORA</t>
  </si>
  <si>
    <t>||TRANSFERENCIA DE FONDOS S/G. MENSAJES SWIFT NROS. 06586 Y 06572 DE LA FECHA. (SECTOR PÚBLICO - SOBREVUELOS). DEBITO DE LA LIBRETA 00117012001 DGAC, REPOSICION UTILES DE ESCRITORIO.</t>
  </si>
  <si>
    <t>||TRANSFERENCIA DE FONDOS S/G. MENSAJE SWIFT NRO. 06587 DE LA FECHA. (SECTOR PÚBLICO - SOBREVUELOS). DEBITO DE LA LIBRETA 00117012001 DGAC, REPOSICION UTILES DE ESCRITORIO.</t>
  </si>
  <si>
    <t>||TRANSFERENCIA DE FONDOS S/G. MENSAJES SWIFT NROS. 06588 Y 06573 DE LA FECHA. (SECTOR PÚBLICO - SERVICIOS). DEBITO DE LA LIBRETA 00119012001 ADSIB, REPOSICION UTILES DE ESCRITORIO.</t>
  </si>
  <si>
    <t>COBRO COSTOS DE PAPELERIA SEGUN TRANSFERENCIA DEL EXTERIOR POR ORDEN DE SOLGAS SA (LIMA PERU) REF.: GLP RFB 550 1621156 LIB. 00513062001 YPFB-OPERACIONES PLANTA DE SEPARACION DE LIQUIDOS RIO GRANDE</t>
  </si>
  <si>
    <t>COBRO COSTOS DE PAPELERIA SEGUN TRANSFERENCIA DEL EXTERIOR POR ORDEN DE AGRARIA INDUSTRIA E COMERCIO LTDA REF.: CONTRATO 206173741 INVOICE ODV VEX 26 19 DE 07 05 2019 COMPLEMENTO LIB. 00597012001 RECURSOS PROPIOS VENTAS YLB</t>
  </si>
  <si>
    <t>COBRO COSTOS DE PAPELERIA SEGUN TRANSFERENCIA DEL EXTERIOR POR ORDEN DE HERCO COMBUSTIBLES S.A. REF.: CONT. DE COND. DE GAS EMB 29/19 LIB. 00513062001 YPFB-OPERACIONES PLANTA DE SEPARACION DE LIQUIDOS RIO GRANDE</t>
  </si>
  <si>
    <t>COBRO COSTOS DE PAPELERIA SEGUN TRANSFERENCIA DEL EXTERIOR POR ORDEN DE INTEGRACION ENERGETICA ARGENTINA SA REF.: FULL B05 PAGO ANTICIPADO PAGO ND EXB-GJA-094-19 EPNR MARZO 2019 LIB. 00513012007 YPFB - RECURSOS NACIONALIZACIÓN</t>
  </si>
  <si>
    <t>00099021001 DEPOSITO DE EFECTIVO, DEPOSITANTE: CARLA LORENA PAZ ACUÑA, CONCEPTO: EXCESO MAXIMA REMUNERACION PERMITIDA MARZO 2019, CUENTA DE DEPOSITO: CUENTA UNICA DEL TESORO</t>
  </si>
  <si>
    <t>00526012001 DEPOSITO DE EFECTIVO, DEPOSITANTE: MARTIN EDGAR VARGAS SUAREZ BOLIVIA TV, CONCEPTO: DEVOLUCION DE PASAJES, CUENTA DE DEPOSITO: CUENTA UNICA DEL TESORO</t>
  </si>
  <si>
    <t>00041011101 DEPOSITO DE EFECTIVO, DEPOSITANTE: MDP Y EP, CONCEPTO: DEVOLUCION PARCIAL AL C31-1350 SALDO FONDOS EN AVANCE, CUENTA DE DEPOSITO: CUENTA UNICA DEL TESORO</t>
  </si>
  <si>
    <t>00099021001 DEPOSITO DE EFECTIVO, DEPOSITANTE: SILVESTRE CALIZAYA MAMANI, CONCEPTO: REVERSION DE SALDO FALTANTE DE LOS 5 MESES Y DOS DUODECIMAS DE AGUINALDO COBRADOS INDEBIDAMENTE, CUENTA DE DEPOSITO: CUENTA UNICA DEL TESORO</t>
  </si>
  <si>
    <t>00099021001 DEPOSITO DE EFECTIVO, DEPOSITANTE: MARCELO VASQUEZ FLORES, CONCEPTO: DEVOLUCION POR DOBLE PERCEPCION, CUENTA DE DEPOSITO: CUENTA UNICA DEL TESORO</t>
  </si>
  <si>
    <t>00099021001 DEPOSITO DE EFECTIVO, DEPOSITANTE: CARLOS BELTRAN MENDOZA, CONCEPTO: DEVOLUCION DE HABERES, CUENTA DE DEPOSITO: CUENTA UNICA DEL TESORO</t>
  </si>
  <si>
    <t>00293012001 DEPOSITO DE EFECTIVO, DEPOSITANTE: SERGIO PRUDENCIO BILBAO, CONCEPTO: DEVOLUCION DE DIETAS GESTIONES ANTERIORES DEL SR. SERGIO PRUDENCIO BILBAO, CUENTA DE DEPOSITO: CUENTA UNICA DEL TESORO</t>
  </si>
  <si>
    <t>00099021001 DEPOSITO DE EFECTIVO, DEPOSITANTE: EVA URIA DE VALDIVIA, CONCEPTO: COBROS INDEVIDOS, CUENTA DE DEPOSITO: CUENTA UNICA DEL TESORO</t>
  </si>
  <si>
    <t>00099021001 DEPOSITO DE EFECTIVO, DEPOSITANTE: MARGARITA ELVIRA YUPANQUI CALLISAYA  CI.494999  LP, CONCEPTO: DOBLE PERCEPCION, CUENTA DE DEPOSITO: CUENTA UNICA DEL TESORO</t>
  </si>
  <si>
    <t>00526012001 DEPOSITO DE EFECTIVO, DEPOSITANTE: BOLIVIA TV LUIS CERRUTO MEDINA, CONCEPTO: DEVOLUCION FONDOS EN AVANCE, CUENTA DE DEPOSITO: CUENTA UNICA DEL TESORO</t>
  </si>
  <si>
    <t>00086011102 DEPOSITO DE EFECTIVO, DEPOSITANTE: M.M.A.Y.A.-LUIS LIMACHI TICONA, CONCEPTO: DEVOLUCION, CUENTA DE DEPOSITO: CUENTA UNICA DEL TESORO</t>
  </si>
  <si>
    <t>00099021001 DEPOSITO DE EFECTIVO, DEPOSITANTE: RUBEN PRADO ARISPE, CONCEPTO: PERCEPCION INDEBIDA DE SALARIO 5 DIAS MES DE OCTUBRE GESTION 2010 MINISTERIO DE DEFENSA, CUENTA DE DEPOSITO: CUENTA UNICA DEL TESORO</t>
  </si>
  <si>
    <t>00599049204 DEPOSITO DE EFECTIVO, DEPOSITANTE: JOSE ABEL FERNANDO GONZALES SALAS - EBA, CONCEPTO: REEMBOLSO DE SALDO, CUENTA DE DEPOSITO: CUENTA UNICA DEL TESORO</t>
  </si>
  <si>
    <t>00099021001 DEPOSITO DE EFECTIVO, DEPOSITANTE: FPS-OFICINA CENTRAL, CONCEPTO: DEVOLUCION DE FONDOS EN AVANCE C31-704/19, CUENTA DE DEPOSITO: CUENTA UNICA DEL TESORO</t>
  </si>
  <si>
    <t>00133012001 DEPOSITO DE EFECTIVO, DEPOSITANTE: LOTERIA NACIONAL DE B Y S, CONCEPTO: V.C. SALDO PAGO DE PREMIOS CON TERMINACIONES DEL SORTEO " MI QUERIDO VIEJO ", CUENTA DE DEPOSITO: CUENTA UNICA DEL TESORO</t>
  </si>
  <si>
    <t>00526012001 DEPOSITO DE EFECTIVO, DEPOSITANTE: BOLIVIA TV-GUADALUPO VELASCO DE LA BARRA, CONCEPTO: DEVOLUCION PASAJES, CUENTA DE DEPOSITO: CUENTA UNICA DEL TESORO</t>
  </si>
  <si>
    <t>00526012001 DEPOSITO DE EFECTIVO, DEPOSITANTE: BOLIVIA TV-CHRISTIAN RIVERO MAMANI, CONCEPTO: DEVOLUCION DE FONDO EN AVANCE, CUENTA DE DEPOSITO: CUENTA UNICA DEL TESORO</t>
  </si>
  <si>
    <t>00660012005 DEP.DE CHEQ.AJENOS,RET.DE CAM.,CONCEPTO: EXCEDENTE DE LLAMADAS TELEFONICAS FEBRERO 2019 DE XIMENA ALACA GODOY,DEP.: ORGANO JUDICIAL-DAF NACIONAL , PROCEDENCIA: BANCO UNION S.A., CHEQUE: 2929, FECHA DE EMISION:20/05/2019</t>
  </si>
  <si>
    <t>00660012006 DEP.DE CHEQ.AJENOS,RET.DE CAM.,CONCEPTO: DICTAMEN DE RESPONSABILIDAD CIVIL CGE/DRC-052/2015 POR DEMANDA COACTIVA FISCAL CONTRA JUAN CARLOS SA,DEP.: ORGANO JUDICIAL-DAF NACIONAL</t>
  </si>
  <si>
    <t>00660012006 DEP.DE CHEQ.AJENOS,RET.DE CAM.,CONCEPTO: RECUPERACION DE BONO DE TE 2018 MOLINA ORTEGA SELVA IVANNA,DEP.: ORGANO JUDICIAL-DISTRITO TARIJA , PROCEDENCIA: BANCO UNION S.A., CHEQUE: 2927, FECHA DE EMISION:17/05/2019</t>
  </si>
  <si>
    <t>00660012006 DEP.DE CHEQ.AJENOS,RET.DE CAM.,CONCEPTO: RECUPERACION DE BONO DE TE 2018 RIVERA MORALES CECILIA NORAH,DEP.: ORGANO JUDICIAL-DISTRITO TARIJA , PROCEDENCIA: BANCO UNION S.A., CHEQUE: 2926, FECHA DE EMISION:17/05/2019</t>
  </si>
  <si>
    <t>00660012006 DEP.DE CHEQ.AJENOS,RET.DE CAM.,CONCEPTO: RECUPERACION DE BONO DE TE 2018 TERRAZAS MONTERO ARLING JOSE,DEP.: ORGANO JUDICIAL-DISTRITO TARIJA , PROCEDENCIA: BANCO UNION S.A., CHEQUE: 2925, FECHA DE EMISION:17/05/2019</t>
  </si>
  <si>
    <t>00287104318 DEP.DE CHEQ.AJENOS,RET.DE CAM.,CONCEPTO: DEVOLUCION A LA LIBRETA DE FUENTE CAF,DEP.: FPS-OFICINA CENTRAL , PROCEDENCIA: BANCO UNION S.A., CHEQUE: 2550, FECHA DE EMISION:24/04/2019</t>
  </si>
  <si>
    <t>00287100052 DEP.DE CHEQ.AJENOS,RET.DE CAM.,CONCEPTO: DEVOLUCION A LA LIBRETA DE CONTRAPARTE GAM,DEP.: FPS OFICINA CENTRAL , PROCEDENCIA: BANCO UNION S.A., CHEQUE: 2551, FECHA DE EMISION:24/04/2019</t>
  </si>
  <si>
    <t>00099021001 DEP.DE CHEQ.AJENOS,RET.DE CAM.,CONCEPTO: DEV. DE RECURSOS POR EXTRAVIO DE CREDENCIAL (JUAN MANUEL PUMARINO SEVERICH),DEP.: CAMARA DE SENADORES , PROCEDENCIA: BANCO UNION S.A., CHEQUE: 7398, FECHA DE EMISION:22/05/2019</t>
  </si>
  <si>
    <t>00291064101 DEP.DE CHEQ.AJENOS,RET.DE CAM.,CONCEPTO: TRANSFERENCIA PARCIAL DE CONTRAPARTE LOCAL DEL GOBIERNO AUTONOMO DEPARTAMENTAL DE POTOSI PARA EL PRO,DEP.: ABC - OFICINA CENTRAL , PROCEDENCIA: BANCO UNION S.A., CHEQUE: 3153, FECHA DE EMISION:17/05/2019</t>
  </si>
  <si>
    <t>00526012001 DEPOSITO DE EFECTIVO, DEPOSITANTE: KARINA WENDY MOLINA AGUILAR, CONCEPTO: DEVOLUCION SALDO FONDOS EN AVANCE, CUENTA DE DEPOSITO: CUENTA UNICA DEL TESORO</t>
  </si>
  <si>
    <t>00099021001 DEPOSITO DE EFECTIVO, DEPOSITANTE: RAQUEL ISABEL MARTINEZ VDA DE VILLAZON, CONCEPTO: DOBLE PERCEPCION, CUENTA DE DEPOSITO: CUENTA UNICA DEL TESORO</t>
  </si>
  <si>
    <t>00660012006 DEP.DE CHEQ.AJENOS,RET.DE CAM.,CONCEPTO: MULTA POR INCUMPLIMIENTO,DEP.: ORGANO JUDICIAL-DISTRITO ORURO , PROCEDENCIA: BANCO UNION S.A., CHEQUE: 1083, FECHA DE EMISION:30/04/2019</t>
  </si>
  <si>
    <t>00660012006 DEP.DE CHEQ.AJENOS,RET.DE CAM.,CONCEPTO: DEP POR EXTRAVIO DE TARJETAS,DEP.: ORGANO JUDICIAL-DISTRITO ORURO , PROCEDENCIA: BANCO UNION S.A., CHEQUE: 1084, FECHA DE EMISION:30/04/2019</t>
  </si>
  <si>
    <t>00660012006 DEP.DE CHEQ.AJENOS,RET.DE CAM.,CONCEPTO: EXCEDENTE DE LLAMADAS TELEFONICAS NOVIEMBRE 2018,DEP.: ORGANO JUDICIAL-DISTRITO ORURO , PROCEDENCIA: BANCO UNION S.A., CHEQUE: 1085, FECHA DE EMISION:30/04/2019</t>
  </si>
  <si>
    <t>00660012006 DEP.DE CHEQ.AJENOS,RET.DE CAM.,CONCEPTO: DEVOLUCION DE VIATICO GESTION 2018,DEP.: ORGANO JUDICIAL-DISTRITO ORURO , PROCEDENCIA: BANCO UNION S.A., CHEQUE: 1086, FECHA DE EMISION:30/04/2019</t>
  </si>
  <si>
    <t>00660012006 DEP.DE CHEQ.AJENOS,RET.DE CAM.,CONCEPTO: DEVOLUCION DE REFRIGERIO PAGADO EN DEMASIA DICIEMBRE 2018,DEP.: ORGANO JUDICIAL-DISTRITO ORURO , PROCEDENCIA: BANCO UNION S.A., CHEQUE: 1087, FECHA DE EMISION:30/04/2019</t>
  </si>
  <si>
    <t>REGULARIZACION DE TRANSFERENCIA DEL EXTERIOR SEGUN SWIFT NO.6594 DE FECHA 23/05/2019 ORDENANTE: CONSULADO DE BOLIVIA EN SALTA-ARGENTINA REF:DEVOLUCION SALDOS GASTOS DE FUNCIONAMIENTO DICIEMBRE/18 LIB. 00099021001 TGN-RECURSOS ORDINARIOS (3987)</t>
  </si>
  <si>
    <t>PROVISION DE FONDOS A SOLICITUD DE YACIMIENTOS PETROLIFEROS FISCALES BOLIVIANOS SEGUN SOLICITUD YPFB-0099-2019 REF: PAGA A GAS ORIENTE BOLIVIANO LTDA DE ABRIL 19 POR TRANS FIRME E INTERRUMPIBLE GN MI LIB. 00513012007 YPFB - RECURSOS NACIONALIZACIÓN</t>
  </si>
  <si>
    <t>De: 00099024113 Transferencia en cumplimiento al DS N°0913 de 15/06/2011 y el Convenio Intergubernativo de Financiamiento UPRE-CIF-IG 068/2019, suscrito entre la UPRE y el GAM de Puerto Rico, proyecto “Const. Un Aula Unidad Educativa 6 de Agosto Com. Nacebecito (Mun. Puerto Rico)” correspondiente al primer desembolso equivalente al 20% del monto a financiar, según la UPRE.</t>
  </si>
  <si>
    <t>De: 00099024113 Transferencia en cumplimiento al DS N°0913 de 15/06/2011 y el Convenio Intergubernativo de Financiamiento UPRE-CIF-IG 121/2019, suscrito entre la UPRE y el GAM de Bolpebra, proyecto “Const. Graderías y Cubierta Metálica para la Cancha de la Comunidad Litoral” correspondiente al primer desembolso equivalente al 20% del monto a financiar, según la UPRE.</t>
  </si>
  <si>
    <t>De: 00099024113 Transferencia en cumplimiento al DS N°0913 de 15/06/2011 y el Convenio Intergubernativo de Financiamiento UPRE-CIF-IG 069/2019, suscrito entre la UPRE y el GAM de Puerto Rico, proyecto “Const. Un Aula Unidad Educativa Irak Com. Irak (Mun. Puerto Rico)” correspondiente al primer desembolso equivalente al 20% del monto a financiar, según la UPRE.</t>
  </si>
  <si>
    <t>De: 00099024113 Transferencia en cumplimiento al DS N°0913 de 15/06/2011 y el Convenio Intergubernativo de Financiamiento UPRE-CIF-IG 055/2019, suscrito entre la UPRE y el GAM de Bella Flor, proyecto “Const. U.E. Villa Amazónica Km. 49 – Bella Flor” correspondiente al primer desembolso equivalente al 20% del monto a financiar, según la UPRE.</t>
  </si>
  <si>
    <t>De: 00099024113 Transferencia en cumplimiento al DS N°0913 de 15/06/2011 y el Convenio Intergubernativo de Financiamiento UPRE-CIF-IG 107/2019, suscrito entre la UPRE y el GAM de Bolpebra, proyecto “Const. Modulo Policial – Com. Mukden” correspondiente al primer desembolso equivalente al 20% del monto a financiar, según la UPRE.</t>
  </si>
  <si>
    <t>De: 00099024113 Transferencia en cumplimiento al DS N°0913 de 15/06/2011 y el Convenio Intergubernativo de Financiamiento UPRE-CIF-IG 0109/2019, suscrito entre la UPRE y el GAM de Porvenir, proyecto “Const. Tinglado, Cancha Polifuncional y Graderías U.E. San José - Porvenir” correspondiente al primer desembolso equivalente al 20% del monto a financiar, según la UPRE.</t>
  </si>
  <si>
    <t>De: 00099024113 Transferencia en cumplimiento al DS N°0913 de 15/06/2011 y el Convenio Intergubernativo de Financiamiento UPRE-CIF-IG 101/2019, suscrito entre la UPRE y el GAM de Porvenir, proyecto “Const. Tinglado Villa Rojas - Porvenir” correspondiente al primer desembolso equivalente al 20% del monto a financiar, según la UPRE.</t>
  </si>
  <si>
    <t>De: 00099024113 Transferencia en cumplimiento al DS N°0913 de 15/06/2011 y el Convenio Intergubernativo de Financiamiento UPRE-CIF-IG 0112/2019, suscrito entre la UPRE y el GAM de Porvenir, proyecto “Const. Tinglado Barrio 26 de Agosto Municipio Porvenir” correspondiente al primer desembolso equivalente al 20% del monto a financiar, según la UPRE.</t>
  </si>
  <si>
    <t>De: 00099024113 Transferencia en cumplimiento al DS N°0913 de 15/06/2011 y el Convenio Intergubernativo de Financiamiento UPRE-CIF-IG 0111/2019, suscrito entre la UPRE y el GAM de Porvenir, proyecto “Const. Módulo de Internación y Sala de Parto para el Puesto de Salud Villa Rojas” correspondiente al primer desembolso equivalente al 20% del monto a financiar, según la UPRE.</t>
  </si>
  <si>
    <t>De: 00099024113 Transferencia en cumplimiento al DS N°0913 de 15/06/2011 y el Convenio Intergubernativo de Financiamiento UPRE-CIF-IG 062/2019, suscrito entre la UPRE y el GAM de Puerto Rico, proyecto “Const. Un Aula Unidad Educativa Cocal Com. Cocal. (Mun. Puerto Rico)” correspondiente al primer desembolso equivalente al 20% del monto a financiar, según la UPRE.</t>
  </si>
  <si>
    <t>De: 00099024113 Transferencia en cumplimiento al DS N°0913 de 15/06/2011 y el Convenio Intergubernativo de Financiamiento UPRE-CIF-IG 1105/2017, suscrito entre la UPRE y el GAM de Shinahota, proyecto “Construcción Instituto Tecnológico Álvaro García linera” correspondiente al pago de la planilla N° 5 de cierre, según la UPRE.</t>
  </si>
  <si>
    <t>||TRANSFERENCIA DE FONDOS S/G. MENSAJES SWIFT NROS. 06622 Y 06611 DE LA FECHA. (SECTOR PÚBLICO - SERVICIOS). DEBITO DE LA LIBRETA 00119012001 ADSIB, REPOSICION UTILES DE ESCRITORIO.</t>
  </si>
  <si>
    <t>NUMERO DE LIBRETA CUT: 00041014101 OPERACIÓN E75 TRANSFERENCIA DE LA CUENTA FISCAL BUN A LA CUT EN MN TRANSF.DE FDOS.A SOL.G.A.M. DE ENTRE RIOS SG.NOTA GAMER-INST-0282/2019 A LA CTA.CUT 3987 LIBRETA 00041014101</t>
  </si>
  <si>
    <t>NUMERO DE LIBRETA CUT: 00650028002 OPERACIÓN E18 TRANSFERENCIA DEL SISTEMA FINANCIERO POR CUENTA DE TERCEROS A LA CUT UNICEF PAYMENT NUMBER 3190128623 PAYEE ASAMBLEA LEGISLATIVA PLURINACIONAL</t>
  </si>
  <si>
    <t>De: 00099024113 Transferencia en cumplimiento al DS N°0913 de 15/06/2011 y el Convenio Intergubernativo de Financiamiento UPRE-CIF-IG 0114/2019, suscrito entre la UPRE y el GAM de Santos Mercado, proyecto “Const. Edificio Municipal – Santos Mercado” correspondiente al primer desembolso equivalente al 20% del monto a financiar, según la UPRE.</t>
  </si>
  <si>
    <t>De: 00099024113 Transferencia en cumplimiento al DS N°0913 de 15/06/2011 y el Convenio Intergubernativo de Financiamiento UPRE-CIF-IG 066/2019, suscrito entre la UPRE y el GAM de Ingavi, proyecto “Const. Vivienda para Maestros Unidad Educativa Ingavi Comunidad Campesina Ingavi” correspondiente al primer desembolso equivalente al 20% del monto a financiar, según la UPRE.</t>
  </si>
  <si>
    <t>De: 00099024113 Transferencia en cumplimiento al DS N°0913 de 15/06/2011 y el Convenio Intergubernativo de Financiamiento UPRE-CIF-IG 061/2019, suscrito entre la UPRE y el GAM de Ingavi, proyecto “Const. Un Aula Unidad Educativa Derrepente Comunidad Campesina Derrepente” correspondiente al primer desembolso equivalente al 20% del monto a financiar, según la UPRE.</t>
  </si>
  <si>
    <t>De: 00099024113 Transferencia en cumplimiento al DS N°0913 de 15/06/2011 y el Convenio Intergubernativo de Financiamiento UPRE-CIF-IG 060/2019, suscrito entre la UPRE y el GAM de Villa Nueva, proyecto “Const. Tinglado Polifuncional con Graderías U.E. Andrés Idagua, Villa Nueva” correspondiente al primer desembolso equivalente al 20% del monto a financiar, según la UPRE.</t>
  </si>
  <si>
    <t>De: 00099024113 Transferencia en cumplimiento al DS N°0913 de 15/06/2011 y el Convenio Intergubernativo de Financiamiento UPRE-CIF-IG 053/2019, suscrito entre la UPRE y el GAM de Ingavi, proyecto “Const. Vivienda para Maestros Unidad Educativa San Javier Comunidad Campesina San Javier” correspondiente al primer desembolso equivalente al 20% del monto a financiar, según la UPRE.</t>
  </si>
  <si>
    <t>De: 00099024113 Transferencia en cumplimiento al DS N°0913 de 15/06/2011 y el Convenio Intergubernativo de Financiamiento UPRE-CIF-IG 080/2019, suscrito entre la UPRE y el GAM de Ingavi, proyecto “Const. Comedor Escolar Unidad Educativa Humaytha Comunidad Campesina Humaytha” correspondiente al primer desembolso equivalente al 20% del monto a financiar, según la UPRE.</t>
  </si>
  <si>
    <t>De: 00099024113 Transferencia en cumplimiento al DS N°0913 de 15/06/2011 y el Convenio Intergubernativo de Financiamiento UPRE-CIF-IG 075/2019, suscrito entre la UPRE y el GAM de Ingavi, proyecto “Const. Tinglado Polifuncional Unidad Educativa 23 de Marzo Comunidad Campesina 23 de Marzo” correspondiente al primer desembolso equivalente al 20% del monto a financiar, según la UPRE.</t>
  </si>
  <si>
    <t>De: 00099024113 Transferencia en cumplimiento al DS N°0913 de 15/06/2011 y el Convenio Intergubernativo de Financiamiento UPRE-CIF-IG 0115/2019, suscrito entre la UPRE y el GAM de Santos Mercado, proyecto “Const. 6 Aulas y Tinglado con Graderías U.E. 19 de Octubre C.C. Reserva” correspondiente al primer desembolso equivalente al 20% del monto a financiar, según la UPRE.</t>
  </si>
  <si>
    <t>De: 00099024113 Transferencia en cumplimiento al DS N°0913 de 15/06/2011 y el Convenio Intergubernativo de Financiamiento UPRE-CIF-IG 070/2019, suscrito entre la UPRE y el GAM de Ingavi, proyecto “Const. Tinglado Polifuncional Unidad Educativa San Luis Comunidad Campesina San Luis” correspondiente al primer desembolso equivalente al 20% del monto a financiar, según la UPRE.</t>
  </si>
  <si>
    <t>De: 00099024113 Transferencia en cumplimiento al DS N°0913 de 15/06/2011 y el Convenio Intergubernativo de Financiamiento UPRE-CIF-IG 058/2019, suscrito entre la UPRE y el GAM de Villa Nueva, proyecto “Const. Tinglado Polifuncional con Graderías U.E. Emilio Villar, Villa Nueva” correspondiente al primer desembolso equivalente al 20% del monto a financiar, según la UPRE.</t>
  </si>
  <si>
    <t>De: 00099024113 Transferencia en cumplimiento al DS N°0913 de 15/06/2011 y el Convenio Intergubernativo de Financiamiento UPRE-CIF-IG 054/2019, suscrito entre la UPRE y el GAM de Villa Nueva, proyecto “Const. Tinglado Polifuncional con Graderías U.E. Mario Cortez Vaca, Villa Nueva” correspondiente al primer desembolso equivalente al 20% del monto a financiar, según la UPRE.</t>
  </si>
  <si>
    <t>De: 00099024113 Transferencia en cumplimiento al DS N°0913 de 15/06/2011 y el Convenio Intergubernativo de Financiamiento UPRE-CIF-IG 099/2019, suscrito entre la UPRE y el GAM de San Pedro, proyecto “Const. Tinglado, Cancha Polifuncional y Graderías U.E. El Carmen – San Pedro” correspondiente al primer desembolso equivalente al 20% del monto a financiar, según la UPRE.</t>
  </si>
  <si>
    <t>De: 00099024113 Transferencia en cumplimiento al DS N°0913 de 15/06/2011 y el Convenio Intergubernativo de Financiamiento UPRE-CIF-IG 104/2019, suscrito entre la UPRE y el GAM de Filadelfia, proyecto “Const. Sala de Computación U.E. Puerto Sucre A – Com. Puerto Sucre” correspondiente al primer desembolso equivalente al 20% del monto a financiar, según la UPRE.</t>
  </si>
  <si>
    <t>De: 00099024113 Transferencia en cumplimiento al DS N°0913 de 15/06/2011 y el Convenio Intergubernativo de Financiamiento UPRE-CIF-IG 077/2019, suscrito entre la UPRE y el GAM de Sena, proyecto “Const. de Dos Aulas Escolares en la Unidad Educativa 2 de Agosto de El Turi – Comunidad Turi Carretera” correspondiente al primer desembolso equivalente al 20% del monto a financiar, según la UPRE.</t>
  </si>
  <si>
    <t>De: 00099024113 Transferencia en cumplimiento al DS N°0913 de 15/06/2011 y el Convenio Intergubernativo de Financiamiento UPRE-CIF-IG 083/2019, suscrito entre la UPRE y el GAM de Sena, proyecto “Const. Dos Aulas Escolares en la Unidad Educativa Julio Becerra Landívar en el Municipio de Sena” correspondiente al primer desembolso equivalente al 20% del monto a financiar, según la UPRE.</t>
  </si>
  <si>
    <t>De: 00099024113 Transferencia en cumplimiento al DS N°0913 de 15/06/2011 y el Convenio Intergubernativo de Financiamiento UPRE-CIF-IG 098/2019, suscrito entre la UPRE y el GAM de San Pedro, proyecto “Const. Tinglado, Cancha Polifuncional y Graderías U.E. El Pallar – San Pedro” correspondiente al primer desembolso equivalente al 20% del monto a financiar, según la UPRE.</t>
  </si>
  <si>
    <t>De: 00099024113 Transferencia en cumplimiento al DS N°0913 de 15/06/2011 y el Convenio Intergubernativo de Financiamiento UPRE-CIF-IG 0134/2018, suscrito entre la UPRE y el GAM de Villa Tunari, Proyecto “Const. 4 Aulas y Baños U.E. Santa Elena de los Yuracares – D 3 Villa Tunari”, correspondiente al pago de la planilla Nº 4 de cierre, según la UPRE.</t>
  </si>
  <si>
    <t>De: 00099024113 Transferencia en cumplimiento al DS N°0913 de 15/06/2011 y el Convenio Intergubernativo de Financiamiento UPRE-CIF-IG 0131/2018, suscrito entre la UPRE y el GAM de Villa Tunari, Proyecto “Const. Tinglado, Gradería y Cancha Múltiple U.E. San Lorenzo A-D 2 Villa Tunari”, correspondiente al pago de la planilla Nº3 de cierre, según la UPRE.</t>
  </si>
  <si>
    <t>De: 00099024113 Transferencia en cumplimiento al DS N°0913 de 15/06/2011 y el Convenio Intergubernativo de Financiamiento UPRE-CIF-IG 295/2018, suscrito entre la UPRE y el GAM de Yapacani, Proyecto “Const. Mercado Municipal Patuju - Yapacani”, correspondiente al pago de la planilla Nº1, según la UPRE.</t>
  </si>
  <si>
    <t>De: 00099024113 Transferencia en cumplimiento al DS N°0913 de 15/06/2011 y el Convenio Intergubernativo de Financiamiento UPRE-CIF-IG 0135/2018, suscrito entre la UPRE y el GAM de Villa Tunari, proyecto “Const. Tinglado y Graderías U.E. Ibarecito – D3 Villa Tunari” correspondiente al pago de la planilla N° 3 de cierre, según la UPRE.</t>
  </si>
  <si>
    <t>A:00253014112 Transferencia que realizamos a solicitud de la Unidad de Administración e Información Salarial mediante nota CITE: MEFP/VTCP/DGPOT/UAIS/N° 2762/2019, Informe MEFP/VTCP/DGPOT/UAIS/N° 103/2019 H.R. 6-11909-R</t>
  </si>
  <si>
    <t>A:00572012001 Transferencia que realizamos a solicitud de la Unidad de Administración e Información Salarial mediante nota CITE: MEFP/VTCP/DGPOT/UAIS/N° 2762/2019, Informe MEFP/VTCP/DGPOT/UAIS/N° 103/2019 H.R. 6-11909-R</t>
  </si>
  <si>
    <t>A:00099021001 Transferencia que realizamos a solicitud de la Unidad de Administración e Información Salarial mediante nota CITE: MEFP/VTCP/DGPOT/UAIS/N° 2740/2019, Informe MEFP/VTCP/DGPOT/UAIS/N° 99/2019 H.R. 6-13055-R</t>
  </si>
  <si>
    <t>A:00099021001 Transferencia que realizamos a solicitud de la Unidad de Administración e Información Salarial mediante nota CITE: MEFP/VTCP/DGPOT/UAIS/N° 2739/2019, Informe MEFP/VTCP/DGPOT/UAIS/N° 99/2019 H.R. 6-13055-R</t>
  </si>
  <si>
    <t>NÚMERO DE LIBRETA CUT: 99031009.00 OPERACIÓN T01 TRANSFERENCIA DE FONDOS A LA CUT - TESORO DIRECTO DE BANCO UNION S.A. A CUENTA UNICA DEL TESORO CON NUMERO DE SOLICITUD = 3802177 Y NUMERO CORRELATIVO = 91320023052019319 TRANSFERENCIA POR OPERACIONES DE VENTA BONOS BTX</t>
  </si>
  <si>
    <t>NUMERO DE LIBRETA CUT: 00099021001 OPERACIÓN E18 TRANSFERENCIA DEL SISTEMA FINANCIERO POR CUENTA DE TERCEROS A LA CUT POR CONCEPTO DE DEVOLUCIÓN PAGOS EN EXCESO CONTRALORÍA GENERAL DEL ESTADO</t>
  </si>
  <si>
    <t>||VTA. DIV. C/TRANSF FDOS. AL EXT. Y COM. TRANSF. FDOS. AL EXT. 0,10% S/USD. 484.844,80,REEMB. GSTS. COM. BS220.- Y COMP. CONT. BS50.- REF.:PAGO 9 LC I-2018-05 P/C ABEN A/F JOINT-STOCK CO.,S/G NOTA ABEN/DGE/NE/N°367/2019,21/05/19 Y AUT. VTA. DIV. COD.019326-7929 03/05/19. LIB.:00099021001 TGN RECURSOS ORDINARIOS REF.:COMISIONES PARA PAGO N°9 LC I-2018-05</t>
  </si>
  <si>
    <t>'COBRO DE'||UTILES DE ESCRITORIO POR EL COMPROBANTE CONTABLE NRO. 0954926 DE LA FECHA, SEGÚN CORREO ELECTRÓNICO DE YPFB DE F. 23/01/2018. DEBITO DE LA LIBRETA 00513022001 YPFB  OPERACIONES.</t>
  </si>
  <si>
    <t>'COBRO DE'||UTILES DE ESCRITORIO POR EL COMPROBANTE CONTABLE NRO. 0954926 DE LA FECHA, SEGÚN CORREO ELECTRÓNICO DE YPFB DE 23/01/2018. DEBITO DE LA LIBRETA 00513022001 YPFB  OPERACIONES.</t>
  </si>
  <si>
    <t>'TRANSFERENCIA DE FONDOS||S/G. NOTA CITE MEFP/VTCP/DGCP/UF-325/2019 DE LA FECHA, DEL MIN.DE ECONOMIA Y FINANZAS PUBLICAS(HRE-TSO-2019-2484), RECURSOS FIDEICOMISO "ACCESOS SEGUROS PARA VIVIR BIEN", CONSTITUIDO CON EL FONDO NACIONAL DE DESARROLLO REGIONAL. DEBITO DE LA LIBRETA N° 00099021001 TGN-RECURSOS ORDINARIOS MN.</t>
  </si>
  <si>
    <t>'TRANSFERENCIA DE FONDOS||S/G. NOTA CITE MEFP/VTCP/DGCP/UF-325/2019 DE LA FECHA, DEL MIN.DE ECONOMIA Y FINANZAS PUBLICAS(HRE-TSO-2019-2484), RECURSOS FIDEICOMISO "ACCESOS SEGUROS PARA VIVIR BIEN", CONSTITUIDO CON EL FONDO NACIONAL DE DESARROLLO REGIONAL. DEBITO DE LA LIBRETA N° 00099021001, REPOSICION UTILES DE ESCRITORIO.</t>
  </si>
  <si>
    <t>00526012001 DEPOSITO DE EFECTIVO, DEPOSITANTE: MACARIO COYA BOLIVIA TV, CONCEPTO: DEVOLUCION, CUENTA DE DEPOSITO: CUENTA UNICA DEL TESORO</t>
  </si>
  <si>
    <t>00291012002 DEPOSITO DE EFECTIVO, DEPOSITANTE: REMBERTO GROVER HUANCA CONDORI, CONCEPTO: REPOSICION CREDENCIAL ABC, CUENTA DE DEPOSITO: CUENTA UNICA DEL TESORO</t>
  </si>
  <si>
    <t>00078014205 DEPOSITO DE EFECTIVO, DEPOSITANTE: LISSET VANESA GIRONDA MALDONADO, CONCEPTO: DEVOLUCION DE SALDOS NO EJECUTADOS FONDOS EN AVANCE, CUENTA DE DEPOSITO: CUENTA UNICA DEL TESORO</t>
  </si>
  <si>
    <t>00078014205 DEPOSITO DE EFECTIVO, DEPOSITANTE: JOSE ANTONIO LEDEZMA TORREZ, CONCEPTO: DEVOLUCION SALDOS NO EJECUTADOS FONDOS EN AVANCE, CUENTA DE DEPOSITO: CUENTA UNICA DEL TESORO</t>
  </si>
  <si>
    <t>00099021001 DEPOSITO DE EFECTIVO, DEPOSITANTE: ZENOBIO PAZ ZEGARRA, CONCEPTO: DOBLE PERCEPCION, CUENTA DE DEPOSITO: CUENTA UNICA DEL TESORO</t>
  </si>
  <si>
    <t>00526012001 DEPOSITO DE EFECTIVO, DEPOSITANTE: LUIS MARCOS TROCHE CANDIA - BOLIVIA TV, CONCEPTO: DEVOLUCION DE FONDOS EN AVANCE, CUENTA DE DEPOSITO: CUENTA UNICA DEL TESORO</t>
  </si>
  <si>
    <t>00526012001 DEPOSITO DE EFECTIVO, DEPOSITANTE: ARNULFO CAYO VEGA, CONCEPTO: DEVOLUCION DE FONDOS EN AVANCE, CUENTA DE DEPOSITO: CUENTA UNICA DEL TESORO</t>
  </si>
  <si>
    <t>00099021001 DEPOSITO DE EFECTIVO, DEPOSITANTE: RAMIRO MAMANI MAMANI, CONCEPTO: REVERSION TOTAL DE HABER MENSUAL, CUENTA DE DEPOSITO: CUENTA UNICA DEL TESORO</t>
  </si>
  <si>
    <t>00130012002 DEPOSITO DE EFECTIVO, DEPOSITANTE: SANTOS VACENTE CUTI, CONCEPTO: DEVOLUCION POR GASTOS DE GASOLINA Y PEAJES, CUENTA DE DEPOSITO: CUENTA UNICA DEL TESORO</t>
  </si>
  <si>
    <t>00099021001 DEPOSITO DE EFECTIVO, DEPOSITANTE: XIMENA CRISTINA ESPINOZA PACHECO, CONCEPTO: DEVOLUCION PASAJES TERRESTRES, CUENTA DE DEPOSITO: CUENTA UNICA DEL TESORO</t>
  </si>
  <si>
    <t>00099021001 DEPOSITO DE EFECTIVO, DEPOSITANTE: LARRY OMAR FERNANDEZ PALMA, CONCEPTO: DEVOLUCION DIFERENCIA POR SOBREPASAR  TOPE SALARIAL PERMITIDO EN EL MES  FEBRERO 2019, CUENTA DE DEPOSITO: CUENTA UNICA DEL TESORO</t>
  </si>
  <si>
    <t>00099021001 DEP.DE CHEQ.AJENOS,RET.DE CAM.,CONCEPTO: POR PERMISO SIN GOSE DE HABER PERIODO MARZO 2019 FTE  41,DEP.: SEGIP-OF NACIONAL DAMIANA FLORES , PROCEDENCIA: BANCO UNION S.A., CHEQUE: 13553, FECHA DE EMISION:14/05/2019</t>
  </si>
  <si>
    <t>00081011108 DEP.DE CHEQ.AJENOS,RET.DE CAM.,CONCEPTO: RECUPERACION PROCESO COACTIVO FISCAL EN CONTRA DE REINALDO ARIAS ESPINOZA,DEP.: M.O.P.S.V. , PROCEDENCIA: BANCO UNION S.A., CHEQUE: 12281, FECHA DE EMISION:07/05/2019</t>
  </si>
  <si>
    <t>00086034201 DEP.DE CHEQ.AJENOS,RET.DE CAM.,CONCEPTO: DESEMBOLSO GOBIERNO AUTONOMO MUNICIPAL DE CARAPARI,DEP.: SERNAP AGUARAGUE , PROCEDENCIA: BANCO UNION S.A., CHEQUE: 1437, FECHA DE EMISION:22/05/2019</t>
  </si>
  <si>
    <t>00291012002 DEP.DE CHEQ.AJENOS,RET.DE CAM.,CONCEPTO: DEVOLUCION DE PASAJES AEREOS,DEP.: ABC-OFICINA  CENTRAL , PROCEDENCIA: BANCO UNION S.A., CHEQUE: 3536, FECHA DE EMISION:23/05/2019</t>
  </si>
  <si>
    <t>00526012001 DEPOSITO DE EFECTIVO, DEPOSITANTE: JULIO OMAR CANAVIRI ROJAS, CONCEPTO: DEVOLUCION DE PASAJES BOLIVIA TV, CUENTA DE DEPOSITO: CUENTA UNICA DEL TESORO</t>
  </si>
  <si>
    <t>00526012001 DEPOSITO DE EFECTIVO, DEPOSITANTE: ANGEL LUIS SALINAS MONASTERIOS, CONCEPTO: DEVOLUCION PASAJES BOLIVIA TV, CUENTA DE DEPOSITO: CUENTA UNICA DEL TESORO</t>
  </si>
  <si>
    <t>00099021001 DEPOSITO DE EFECTIVO, DEPOSITANTE: CARLOS ALBERTO ALCAZAR ORTEGA, CONCEPTO: DEVOLUCION DE PASAJES NO UTILIZADOS, CUENTA DE DEPOSITO: CUENTA UNICA DEL TESORO</t>
  </si>
  <si>
    <t>00099021001 DEPOSITO DE EFECTIVO, DEPOSITANTE: CARLOS CHANOVE, CONCEPTO: DOBLE PERCEPCION, CUENTA DE DEPOSITO: CUENTA UNICA DEL TESORO</t>
  </si>
  <si>
    <t>00099021001 DEPOSITO DE EFECTIVO, DEPOSITANTE: TEOFILA VASQUEZ QUENA, CONCEPTO: DEVOLUCION DE SUELDO, CUENTA DE DEPOSITO: CUENTA UNICA DEL TESORO</t>
  </si>
  <si>
    <t>De: 00099024113 Transferencia en cumplimiento al DS N°0913 de 15/06/2011 y el Convenio Intergubernativo de Financiamiento UPRE-CIF-IG 0268/2018, suscrito entre la UPRE y el GAM de Yunchara, proyecto “Const. Tinglado Polifuncional U.E. 15 de Abril de Atacama – Municipio de Yunchara” correspondiente al pago de la planilla N° 2, según la UPRE.</t>
  </si>
  <si>
    <t>De: 00099024113 Transferencia en cumplimiento al DS N°0913 de 15/06/2011 y el Convenio Intergubernativo de Financiamiento UPRE-CIF-IG 0104/2018, suscrito entre la UPRE y el GAD de Chuquisaca, proyecto “Const. Unidad Educativa Ruffo - Sucre” correspondiente al pago de la planilla N° 7, según la UPRE.</t>
  </si>
  <si>
    <t>De: 00099024113 Transferencia en cumplimiento al DS N°0913 de 15/06/2011 y el Convenio Intergubernativo de Financiamiento UPRE-CIF-IG 0272/2018, suscrito entre la UPRE y el GAM de Puerto Villarroel, proyecto “Const. Puente Vehicular 6 de Agosto – D VI Puerto Villarroel” correspondiente al pago de la planilla N° 2 de cierre, según la UPRE.</t>
  </si>
  <si>
    <t>De: 00099024113 Transferencia en cumplimiento al DS N°0913 de 15/06/2011 y el Convenio Intergubernativo de Financiamiento UPRE-CIF-IG 0173/2018, suscrito entre la UPRE y el GAM de Carapari, proyecto “Const. Matadero Municipal de Carapari” correspondiente al pago de la planilla N° 4, según la UPRE.</t>
  </si>
  <si>
    <t>PAGO PRÉSTAMO BID 846-SF-BO VCTO. 24-05-2019 POR CUENTA DE FNDR SEGÚN COD.LIQ. 012236 DE FECHA 20-05-2019, VALOR 24-05-2019 CAPITAL USD 10.244,1 INTERESES USD 59.005,99 LIBRETA N°00099021001 TGN-RECURSOS ORDINARIOS (3987) - ALIVIO MDRI</t>
  </si>
  <si>
    <t>NUMERO DE LIBRETA CUT: 00650028002 OPERACIÓN E18 TRANSFERENCIA DEL SISTEMA FINANCIERO POR CUENTA DE TERCEROS A LA CUT UNICEF PAYMENT NUMBER 3190130192PAYEE ASAMBLEA LEGISLATIVA PLURINACIONAL</t>
  </si>
  <si>
    <t>NUMERO DE LIBRETA CUT: 41048002 OPERACIÓN E18 TRANSFERENCIA DEL SISTEMA FINANCIERO POR CUENTA DE TERCEROS A LA CUT SOL. ESC. DE EMBAJADA DE SUIZA PARA EL D</t>
  </si>
  <si>
    <t>COBRO COSTOS DE PAPELERIA POR REGULARIZACION DE TRANSFERENCIA DEL EXTERIOR POR ORDEN DE COPAGAZ DISTRIBUIDORA DE GAS S.A. LIB. 00513012007 YPFB - RECURSOS NACIONALIZACIÓN</t>
  </si>
  <si>
    <t>COBRO COSTOS DE PAPELERIA SEGUN TRANSFERENCIA DEL EXTERIOR POR ORDEN DE SHELL BOLIVIA CORPORATION (SUCURSAL BOLIVIA) REF.: S06914411B2D01 LIB. 00513012007 YPFB - RECURSOS NACIONALIZACIÓN</t>
  </si>
  <si>
    <t>NUMERO DE LIBRETA CUT: 00990201001 OPERACIÓN E75 TRANSFERENCIA DE LA CUENTA FISCAL BUN A LA CUT EN MN TRANSF.DE FDOS.A SOL.G.A.DEPTAL DE TARIJA SG.NOTA GOB.AUT.DPTAL.TJA/S.D.E.F/1841/2019 A LA CTA.CUT 3987 LIBRETA 00990201001</t>
  </si>
  <si>
    <t>NUMERO DE LIBRETA CUT: 00041014101 OPERACIÓN E75 TRANSFERENCIA DE LA CUENTA FISCAL BUN A LA CUT EN MN TRANSF.DE FDOS.A SOL.GAM DE MONTEAGUDO SG. NOTA GAMM-CITE NÂ°281/2019 A LA CTA.CUT 3987 LIBRETA 00041014101</t>
  </si>
  <si>
    <t>||VTA.DIV.S/G NOTA YPFB/DFC-1182 URT-0594/2019,22/05/19 Y AUT.VTA.DIV.EFECT.MEFP DE 21/05/2019.REF.:CARTA DE CREDITO I-2019-032,COMISION EMISION L/C 0,15% S/USD382.027,52.-POR 216 DIAS,COMIS.ENMIENDA LC BS220.- REEMB.GSTS.COMUNICACION BS220.-Y EMISION COMP.CONTABLE BS50.- LIB.00513012004 LBP-YPFB-UNICOMERCIAL REF.:COMIS.EMISION (INCREMENTO IMPTE.)Y ENMIENDA LC I-2016-032</t>
  </si>
  <si>
    <t>||TRANSFERENCIA DE FONDOS S/G. MENSAJE SWIFT NRO. 06675 DE LA FECHA. (SECTOR PÚBLICO - SOBREVUELOS). DEBITO DE LA LIBRETA 00117012001 DGAC, REPOSICION UTILES DE ESCRITORIO.</t>
  </si>
  <si>
    <t>'COBRO DE'||UTILES DE ESCRITORIO POR EL COMPROBANTE CONTABLE NRO. 0955036 DE LA FECHA, SEGÚN CORREO ELECTRÓNICO DE YPFB DE F. 23/01/2018. DEBITO DE LA LIBRETA 00513022001 YPFB  OPERACIONES.</t>
  </si>
  <si>
    <t>TRANSFERENCIA RECIBIDA DEL EXTERIOR SEGÚN MENSAJES SWIFT Nos. 6667-6666 (REM.EXT.) DE FECHA 24-05-2019 POR DESEMBOLSO DE CAF PRÉSTAMO CFA010546 PROG INV AGUA FASE V MIAGUA V LIBRETA N° 00287102001 FPS-RECURSOS PROPIOS REF.: UTILES DE ESCRITORIO</t>
  </si>
  <si>
    <t>NÚMERO DE LIBRETA CUT: 99031009.00 OPERACIÓN T01 TRANSFERENCIA DE FONDOS A LA CUT - TESORO DIRECTO DE BANCO UNION S.A. A CUENTA UNICA DEL TESORO CON NUMERO DE SOLICITUD = 3807177 Y NUMERO CORRELATIVO = 91320024052019168 TRANSFERENCIA POR OPERACIONES DE VENTA BONOS BTX</t>
  </si>
  <si>
    <t>PAGO A BID PRÉSTAMO 571-1-SF-BO VCTO. 24-05-2019 POR CUENTA DE SAMAPA SEGÚN NOTA COD. LIQ. 012145 DE FECHA 24-05-2019, VALOR 24-05-2019 CAPITAL USD 148.286,83 INTERESES USD 3.682,59 LIBRETA N°00099021001 TGN-RECURSOS ORDINARIOS (3987) - ALIVIO MDRI</t>
  </si>
  <si>
    <t>De: 00099024113 Transferencia en cumplimiento al DS N°0913 de 15/06/2011 y el Convenio Intergubernativo de Financiamiento UPRE-CIF-IG 107/2018, suscrito entre la UPRE y el GAD de Pando, proyecto “Const. Instituto Tecnológico Superior “Bella Flor” – Municipio Bella Flor” correspondiente al pago de la planilla N° 6, según la UPRE.</t>
  </si>
  <si>
    <t>De: 00099024113 Transferencia en cumplimiento al DS N°0913 de 15/06/2011 y el Convenio Intergubernativo de Financiamiento UPRE-CIF-IG 274/2018, suscrito entre la UPRE y el GAD del Beni, proyecto “Const. del Aeropuerto de Guayaramerín - Beni” correspondiente al pago de la planilla N° 1, según la UPRE.</t>
  </si>
  <si>
    <t>De: 00099024113 Transferencia en cumplimiento al DS N°0913 de 15/06/2011 y el Convenio Intergubernativo de Financiamiento UPRE-CIF-IG 1082/2017, suscrito entre la UPRE y el GAM de Palos Blancos, proyecto “Construcción Mercado Municipal de Palos Blancos” correspondiente al pago de la planilla N° 3, según la UPRE.</t>
  </si>
  <si>
    <t>De: 00099024113 Transferencia en cumplimiento al DS N°0913 de 15/06/2011 y el Convenio Intergubernativo de Financiamiento UPRE-CIF-IG/551/2016, suscrito entre la UPRE y el GAD del Beni, proyecto “Const. Piscina Olímpica Dptal. 18 de Noviembre - Trinidad” correspondiente al pago de la planilla N° 13, según la UPRE.</t>
  </si>
  <si>
    <t>De: 00099024113 Transferencia en cumplimiento al DS N°0913 de 15/06/2011 y el Convenio Intergubernativo de Financiamiento UPRE-CIF-IG 0289/2018, suscrito entre la UPRE y el GAM de Puerto Villarroel, proyecto “Const. Unidad Educativa Rodolfo Joaquín Illanes Alvarado – D V Puerto Villarroel” correspondiente al pago de la planilla N° 2, según la UPRE.</t>
  </si>
  <si>
    <t>De: 00099024113 Transferencia en cumplimiento al DS N°0913 de 15/06/2011 y el Convenio Intergubernativo de Financiamiento UPRE-CIF-IG 596/2017, suscrito entre la UPRE y el GAM de Tolata, proyecto “Construcción Unidad Educativa Técnico Humanístico Tolata” correspondiente al pago de la planilla N° 2, según la UPRE.</t>
  </si>
  <si>
    <t>De: 00099024113 Transferencia en cumplimiento al DS N°0913 de 15/06/2011 y el Convenio Intergubernativo de Financiamiento UPRE-CIF-IG/040/2016 y UPRE-ADENDA-003/2018, suscrito entre la UPRE y el GAM de San Julián, proyecto “Construcción Estadio Municipal San Julián” correspondiente al pago de la planilla N° 2, según la UPRE.</t>
  </si>
  <si>
    <t>De: 00099024113 Transferencia en cumplimiento al DS N°0913 de 15/06/2011 y el Convenio Intergubernativo de Financiamiento UPRE-CIF-IG 601/2017, suscrito entre la UPRE y el GAM de Pucarani, proyecto “Construcción 8 Aulas U.E. Collasuyo (Corapata) (Pucarani)” correspondiente al pago de la planilla N° 3 de cierre, según la UPRE.</t>
  </si>
  <si>
    <t>De: 00099024113 Transferencia en cumplimiento al DS N°0913 de 15/06/2011 y el Convenio Intergubernativo de Financiamiento UPRE-CIF-IG 0185/2018, suscrito entre la UPRE y el GAM de Villa Zudañez (Tacopaya), proyecto “Const. Poteado y Parque Infantil Zona 6 Zudañez” correspondiente al pago de la planilla N° 3, según la UPRE.</t>
  </si>
  <si>
    <t>De: 00099024113 Transferencia en cumplimiento al DS N°0913 de 15/06/2011 y el Convenio Intergubernativo de Financiamiento UPRE-CIF-IG 263/2018, suscrito entre la UPRE y el GAM de El Torno, proyecto “Const. Tinglado, Graderías y Cancha Polifuncional Unidad Educativa Nemesio Soliz Garrido El Torno” correspondiente al pago de la planilla N° 4 de cierre, según la UPRE.</t>
  </si>
  <si>
    <t>De: 00099024113 Transferencia en cumplimiento al DS N°0913 de 15/06/2011 y el Convenio Intergubernativo de Financiamiento UPRE-CIF-IG 0198/2018, suscrito entre la UPRE y el GAM de Villa Azurduy, proyecto “Const. Edificio Municipal Azurduy” correspondiente al pago de la planilla N° 3, según la UPRE.</t>
  </si>
  <si>
    <t>De: 00099024113 Transferencia en cumplimiento al DS N°0913 de 15/06/2011 y el Convenio Intergubernativo de Financiamiento UPRE-CIF-IG 270/2018, suscrito entre la UPRE y el GAM de Ixiamas, proyecto “Construcción Mercado Municipal Ixiamas - Ixiamas” correspondiente al pago de la planilla N° 1, según la UPRE.</t>
  </si>
  <si>
    <t>De: 00099024113 Transferencia en cumplimiento al DS N°0913 de 15/06/2011 y el Convenio Intergubernativo de Financiamiento UPRE-CIF-IG 602/2017, suscrito entre la UPRE y el GAM de Pucarani, proyecto “Construcción 8 Aulas U.E. Pámpajasi (Vilaque) (Pucarani)” correspondiente al pago de la planilla N° 3 de cierre, según la UPRE.</t>
  </si>
  <si>
    <t>De: 00099024113 Transferencia en cumplimiento al DS N°0913 de 15/06/2011 y el Convenio Intergubernativo de Financiamiento UPRE-CIF-IG 1107/2017, suscrito entre la UPRE y el GAM de Entre Ríos, proyecto “Construcción Instituto Tecnológico Entre Ríos” correspondiente al pago de la planilla N° 5, según la UPRE.</t>
  </si>
  <si>
    <t>De: 00099024113 Transferencia en cumplimiento al DS N°0913 de 15/06/2011 y el Convenio Intergubernativo de Financiamiento UPRE-CIF-IG 301/2018, suscrito entre la UPRE y el GAIOC de Charagua Iyambae, proyecto “Const. Mercado Popular La Estación - Charagua” correspondiente al pago de la planilla N° 3, según la UPRE.</t>
  </si>
  <si>
    <t>De: 00099024113 Transferencia en cumplimiento al DS N°0913 de 15/06/2011 y el Convenio Intergubernativo de Financiamiento UPRE-CIF-IG 1123/2017, suscrito entre la UPRE y el GAR del Gran Chaco, proyecto “Construcción Matadero Yacuiba” correspondiente al pago de la planilla N° 5, según la UPRE.</t>
  </si>
  <si>
    <t>De: 00099024113 Transferencia en cumplimiento al DS N°0913 de 15/06/2011 y el Convenio Intergubernativo de Financiamiento UPRE-CIF-IG 605/2017, suscrito entre la UPRE y el GAM de Santiago de Huata, proyecto “Const. Bloque de Aulas Unidad Educativa Santiago de Huata B” correspondiente al pago de la planilla N° 5, según la UPRE.</t>
  </si>
  <si>
    <t>De: 00099024113 Transferencia en cumplimiento al DS N°0913 de 15/06/2011 y el Convenio Intergubernativo de Financiamiento UPRE-CIF-IG 300/2018, suscrito entre la UPRE y el GAM de Buena Vista, proyecto “Const. Coliseo Municipal de Buena Vista” correspondiente al pago de la planilla N° 2, según la UPRE.</t>
  </si>
  <si>
    <t>||REGULARIZACIÓN DE NUESTRA OPERACIÓN NRO. 0954847 DE F. 23/05/2019 SEGÚN INFORMACIÓN ADICIONAL DEL STANDARD CHARTERED BANK. DEBITO DE LA LIBRETA 00119012001 ADSIB, REPOSICION UTILES DE ESCRITORIO.</t>
  </si>
  <si>
    <t>||REGULARIZACIÓN DE NUESTRA OPERACIÓN NRO. 0954924 DE F. 23/05/2019 EN ATENCIÓN A CORREOS ELECTRÓNICOS DE LA DGAC Y AASANA. DEBITO DE LA LIBRETA 00117012001 DGAC, REPOSICION UTILES DE ESCRITORIO.</t>
  </si>
  <si>
    <t>||TRANSFERENCIA DE FONDOS S/G. MENSAJES SWIFT NROS. 06736 Y 06733 DE LA FECHA. (SECTOR PÚBLICO - SOBREVUELOS). DEBITO DE LA LIBRETA 00117012001 DGAC, REPOSICION UTILES DE ESCRITORIO.</t>
  </si>
  <si>
    <t>||TRANSFERENCIA DE FONDOS S/G. MENSAJES SWIFT NROS. 06730 Y 06720 DE LA FECHA. (SECTOR PÚBLICO - SOBREVUELOS). DEBITO DE LA LIBRETA 00117012001 DGAC, REPOSICION UTILES DE ESCRITORIO.</t>
  </si>
  <si>
    <t>00041031107 DEPOSITO DE EFECTIVO, DEPOSITANTE: WILLY VLADIMIR LAURA SANIZ, CONCEPTO: DEVOLUCION DE GASTOS DE TRANSPORTE-UNIDADES PRODUCTIVAS FAO, CUENTA DE DEPOSITO: CUENTA UNICA DEL TESORO</t>
  </si>
  <si>
    <t>00041031107 DEPOSITO DE EFECTIVO, DEPOSITANTE: WILLY VLADIMIR LAURA SANIZ, CONCEPTO: DEVOLUCION DE GASTOS DE TRANSPORTE DE PESAS PATRON COMPAÑA DE CALIBRACION CHUQUISACA, CUENTA DE DEPOSITO: CUENTA UNICA DEL TESORO</t>
  </si>
  <si>
    <t>00099021001 DEPOSITO DE EFECTIVO, DEPOSITANTE: ADRIANA OMONTE TAMES-VICEPRESIDENCIA DEL ESTADO, CONCEPTO: DEVOL DE ADELANTO DE VIATICOS POR EL OFICIAL REALIZADO A NUEVA YORK DEL 29 DE NOV AL 4 DE DIC - 2014, CUENTA DE DEPOSITO: CUENTA UNICA DEL TESORO</t>
  </si>
  <si>
    <t>00041031107 DEPOSITO DE EFECTIVO, DEPOSITANTE: JOSE LUIS CHURA QUISPE, CONCEPTO: DEVOLUCION DE GASTOS DE TRANSPORTE SEGUN NOTA INTERNA IBMETRO-DMIC-NI-2019-0196, CUENTA DE DEPOSITO: CUENTA UNICA DEL TESORO</t>
  </si>
  <si>
    <t>00041031107 DEPOSITO DE EFECTIVO, DEPOSITANTE: JOSE LUIS CHURA QUISPE, CONCEPTO: DEVOLUCION DE UN DIA DE VIATICO NOTA INTERNA IBMETRO-DMIC-NI-2019-0196, CUENTA DE DEPOSITO: CUENTA UNICA DEL TESORO</t>
  </si>
  <si>
    <t>00130012002 DEPOSITO DE EFECTIVO, DEPOSITANTE: JUAN R. GUERREROS ROQUE, CONCEPTO: DEVOLUCION POR GASTOS DE GASOLINA Y PEAJES, CUENTA DE DEPOSITO: CUENTA UNICA DEL TESORO</t>
  </si>
  <si>
    <t>00526012001 DEPOSITO DE EFECTIVO, DEPOSITANTE: CESAR GOMEZ CONDORI BOLIVIA TV, CONCEPTO: DEVOLUCION DE VIATICOS, CUENTA DE DEPOSITO: CUENTA UNICA DEL TESORO</t>
  </si>
  <si>
    <t>00592012001 DEPOSITO DE EFECTIVO, DEPOSITANTE: MDPYEP, CONCEPTO: EMISIVO ENTIDAD - MIN DESARROLLO PRUDCUTIVO Y ECONOMIA PLURAL PAGO ND 241533 GESTION 2019, CUENTA DE DEPOSITO: CUENTA UNICA DEL TESORO</t>
  </si>
  <si>
    <t>00592012001 DEPOSITO DE EFECTIVO, DEPOSITANTE: FONADIN, CONCEPTO: EMISIVO ENTIDAD - FONADIN, PAGO ND 211311 GESTION 2018, CUENTA DE DEPOSITO: CUENTA UNICA DEL TESORO</t>
  </si>
  <si>
    <t>00099021001 DEP.DE CHEQ.AJENOS,RET.DE CAM.,CONCEPTO: DEVOLUCION DE RECURSOS PREV. 2 / 2019 ( C-13 ) ( D.A.I. ),DEP.: ADEMAF - MONICA GABRIELA VARGAS RUIZ , PROCEDENCIA: BANCO UNION S.A., CHEQUE: 1440, FECHA DE EMISION:22/05/2019</t>
  </si>
  <si>
    <t>00099021001 DEP.DE CHEQ.AJENOS,RET.DE CAM.,CONCEPTO: WILSON INTURIAS ORTIZ,DEP.: BANCO UNION S.A. , PROCEDENCIA: BANCO UNION S.A., CHEQUE: 163191, FECHA DE EMISION:27/05/2019</t>
  </si>
  <si>
    <t>00099021001 DEP.DE CHEQ.AJENOS,RET.DE CAM.,CONCEPTO: REVERSION A LA CUT P/EXCLUSION DE FUNCIONARIOS POR CIA NAL SEGUROS VIDA Y SALUD S/G C-31 2658/2018,DEP.: MINISTERIO DE GOBIERNO EULICN</t>
  </si>
  <si>
    <t>00099021001 DEPOSITO DE EFECTIVO, DEPOSITANTE: LARRY OMAR FERNANDEZ PALMA, CONCEPTO: DEVOLUCION DIFERENCIA POR SOBREPASAR TOPE  SALARIAL PERMITIDO EN EL MES DE FEBRERO 2019, CUENTA DE DEPOSITO: CUENTA UNICA DEL TESORO</t>
  </si>
  <si>
    <t>00099021001 DEPOSITO DE EFECTIVO, DEPOSITANTE: BORIS MORALES ALIENDRE, CONCEPTO: REVERSION DE COMBUSTIBLE DE AVIACION N° PARTIDA 34110 FUENTE 10, CUENTA DE DEPOSITO: CUENTA UNICA DEL TESORO</t>
  </si>
  <si>
    <t>PROVISION DE FONDOS A SOLICITUD DE YACIMIENTOS PETROLIFEROS FISCALES BOLIVIANOS SEGUN SOLICITUD YPFB-0101-2019 REF: PAGO A GAS TRANSBOLIVIANO SA ABRIL 2019 POR TRANS GN MI INTERRUMPIBLE CHIQUITOS MUTUN REDES DE GAS Y YACUSES LIB. 00513012007 YPFB - RECURSOS NACIONALIZACIÓN</t>
  </si>
  <si>
    <t>De: 00099024113 Transferencia en cumplimiento al DS N°0913 de 15/06/2011 y el Convenio Intergubernativo de Financiamiento UPRE-CIF-IG 0290/2018, suscrito entre la UPRE y el GAM de Puerto Villarroel, Proyecto “Const. Unidad Educativa Che Guevara - D IV Puerto Villarroel”, correspondiente al pago de la planilla Nº2, según la UPRE.</t>
  </si>
  <si>
    <t>De: 00099024113 Transferencia en cumplimiento al DS N°0913 de 15/06/2011 y el Convenio Intergubernativo de Financiamiento UPRE-CIF-IG 0268/2018, suscrito entre la UPRE y el GAM de Yunchará, Proyecto “Const. Tinglado Polifuncional U.E. 15 de Abril de Atacama - Municipio de Yunchará”, correspondiente al pago de la planilla Nº1, según la UPRE.</t>
  </si>
  <si>
    <t>De: 00099024113 Transferencia en cumplimiento al DS N°0913 de 15/06/2011 y el Convenio Intergubernativo de Financiamiento UPRE-CIF-IG 0234/2018, suscrito entre la UPRE y el GAM de Tomina, Proyecto “Const. Unidad Educativa Eduardo Abaroa Nivel Inicial Tomina”, correspondiente al pago de la planilla Nº3, según la UPRE.</t>
  </si>
  <si>
    <t>De: 00099024113 Transferencia en cumplimiento al DS N°0913 de 15/06/2011 y el Convenio Intergubernativo de Financiamiento UPRE-CIF-IG 140/2019, suscrito entre la UPRE y el GAD de Chuquisaca, proyecto “Construcción Mercado de Abasto Azari – D5” correspondiente al primer desembolso equivalente al 20% del monto a financiar, según la UPRE.</t>
  </si>
  <si>
    <t>De: 00099024113 Transferencia en cumplimiento al DS N°0913 de 15/06/2011 y el Convenio Intergubernativo de Financiamiento UPRE-CIF-IG 142/2019, suscrito entre la UPRE y el GAD de Chuquisaca, proyecto “Construcción Unidad Educativa Audiología – D2” correspondiente al primer desembolso equivalente al 20% del monto a financiar, según la UPRE.</t>
  </si>
  <si>
    <t>De: 00099024113 Transferencia en cumplimiento al DS N°0913 de 15/06/2011 y el Convenio Intergubernativo de Financiamiento UPRE-CIF-IG 298/2018, suscrito entre la UPRE y el GAM de Puerto Suarez, Proyecto “Const. Unidad Educativa José Elidoro Paz Municipio Puerto Suarez”, correspondiente al pago de la planilla Nº2, según la UPRE.</t>
  </si>
  <si>
    <t>De: 00099024113 Transferencia en cumplimiento al DS N°0913 de 15/06/2011 y el Convenio Intergubernativo de Financiamiento UPRE-CIF-IG 146/2019, suscrito entre la UPRE y el GAM de Sucre, proyecto “Construcción Unidad Educativa José Ignacio de Sanjinés D-3” correspondiente al primer desembolso equivalente al 20% del monto a financiar, según la UPRE.</t>
  </si>
  <si>
    <t>De: 00099024113 Transferencia en cumplimiento al DS N°0913 de 15/06/2011 y el Convenio Intergubernativo de Financiamiento UPRE-CIF-IG 141/2019, suscrito entre la UPRE y el GAM de Sucre, proyecto “Construcción Unidad Educativa Municipal D-4” correspondiente al primer desembolso equivalente al 20% del monto a financiar, según la UPRE.</t>
  </si>
  <si>
    <t>De: 00099024113 Transferencia en cumplimiento al DS N°0913 de 15/06/2011 y el Convenio Intergubernativo de Financiamiento UPRE-CIF-IG 144/2019, suscrito entre la UPRE y el GAM de Sucre, proyecto “Construcción Unidad Educativa San Rafael Zona Alto Lechuguillas” correspondiente al primer desembolso equivalente al 20% del monto a financiar, según la UPRE.</t>
  </si>
  <si>
    <t>De: 00099024113 Transferencia en cumplimiento al DS N°0913 de 15/06/2011 y el Convenio Intergubernativo de Financiamiento UPRE-CIF-IG 064/2019, suscrito entre la UPRE y el GAM de Villa Nueva, proyecto “Const. Tinglado Polifuncional con Graderías U.E. Mcal. Sucre, Villa Nueva” correspondiente al primer desembolso equivalente al 20% del monto a financiar, según la UPRE.</t>
  </si>
  <si>
    <t>De: 00099024113 Transferencia en cumplimiento al DS N°0913 de 15/06/2011 y el Convenio Intergubernativo de Financiamiento UPRE-CIF-IG 0282/2018, suscrito entre la UPRE y el GAM de Yamparaez, proyecto “Const. Campo Deportivo mas Tinglado U.E. Pulki Abaroa - Yamparaez” correspondiente al pago de la planilla N° 2, según la UPRE.</t>
  </si>
  <si>
    <t>De: 00099024113 Transferencia en cumplimiento al DS N°0913 de 15/06/2011 y el Convenio Intergubernativo de Financiamiento UPRE-CIF-IG 497/2016, suscrito entre la UPRE y el GAM de Entre Ríos, proyecto “Construcción Terminal Municipal Entre Ríos” correspondiente al pago de la planilla N° 5 de cierre, según la UPRE.</t>
  </si>
  <si>
    <t>De: 00099024113 Transferencia en cumplimiento al DS N°0913 de 15/06/2011 y el Convenio Intergubernativo de Financiamiento UPRE-CIF-IG/071/2015, suscrito entre la UPRE y el GAM de Caiza “D”, proyecto “Const. Cancha Frontón Municipal Caiza “D”” correspondiente al pago de la planilla N° 5 de cierre, según la UPRE.</t>
  </si>
  <si>
    <t>De: 00099024113 Transferencia en cumplimiento al DS N°0913 de 15/06/2011 y el Convenio Intergubernativo de Financiamiento UPRE-CIF-IG 1114/2017, suscrito entre la UPRE y el GAM de Irupana (Villa de Lanza), proyecto “Construcción Coliseo Cerrado Comunidad Lambate - Irupana” correspondiente al pago de la planilla N° 7, según la UPRE.</t>
  </si>
  <si>
    <t>De: 00099024113 Transferencia en cumplimiento al DS N°0913 de 15/06/2011 y el Convenio Intergubernativo de Financiamiento UPRE-CIF-IG 0049/2018, suscrito entre la UPRE y el GAM de Corque, proyecto “Construcción Centro Cultural Municipal Corque – Villa Copacabana” correspondiente al pago de la planilla N° 3 de cierre, según la UPRE.</t>
  </si>
  <si>
    <t>De: 00099024113 Transferencia en cumplimiento al DS N°0913 de 15/06/2011 y el Convenio Intergubernativo de Financiamiento UPRE-CIF-IG 950/2017, suscrito entre la UPRE y el GAM de Ravelo, proyecto “Const. Unidad Educativa Antora Municipio Ravelo” correspondiente al pago de la planilla N° 6 de cierre, según la UPRE.</t>
  </si>
  <si>
    <t>De: 00099024113 Transferencia en cumplimiento al DS N°0913 de 15/06/2011 y el Convenio Intergubernativo de Financiamiento UPRE-CIF-IG 432/2017, suscrito entre la UPRE y el GAM de Chulumani (Villa de la Libertad), proyecto “Construcción Teatro Municipal Chulumani” correspondiente al pago de la planilla N° 2, según la UPRE.</t>
  </si>
  <si>
    <t>De: 00099024113 Transferencia en cumplimiento al DS N°0913 de 15/06/2011 y el Convenio Intergubernativo de Financiamiento UPRE-CIF-IG 772/2017, suscrito entre la UPRE y el GAM de Comarapa, proyecto “Const. Unidad Educativa La Palizada - Comarapa” correspondiente al pago de la planilla N° 4 de cierre, según la UPRE.</t>
  </si>
  <si>
    <t>De: 00099024113 Transferencia en cumplimiento al DS N°0913 de 15/06/2011 y el Convenio Intergubernativo de Financiamiento UPRE-CIF-IG 1039/2017, suscrito entre la UPRE y el GAM de Puerto Siles, proyecto “Const. Aulas Dirección y Baterías de Baños U.E. Puerto Siles Puerto Siles” correspondiente al pago de la planilla N° 3 de cierre, según la UPRE.</t>
  </si>
  <si>
    <t>De: 00099024113 Transferencia en cumplimiento al DS N°0913 de 15/06/2011 y el Convenio Intergubernativo de Financiamiento UPRE-CIF-IG 0287/2018, suscrito entre la UPRE y el GAM de Villa Mojocoya, proyecto “Const. Coliseo Cerrado Evo Morales Ayma Redención Pampa” correspondiente al pago de la planilla N° 3, según la UPRE.</t>
  </si>
  <si>
    <t>De: 00099024113 Transferencia en cumplimiento al DS N°0913 de 15/06/2011 y el Convenio Intergubernativo de Financiamiento UPRE-CIF-IG 490/2016, suscrito entre la UPRE y el GAM de Aiquile, proyecto “Construcción Campo Deportivo Graderías y Camerinos Municipio Aiquile” correspondiente al pago de la planilla N° 5, según la UPRE.</t>
  </si>
  <si>
    <t>De: 00099024113 Transferencia en cumplimiento al DS N°0913 de 15/06/2011 y el Convenio Intergubernativo de Financiamiento UPRE-CIF-IG 917/2017, suscrito entre la UPRE y el GAM de Entre Ríos, proyecto “Construcción 8 Aulas Unidad Educativa 23 de Marzo” correspondiente al pago de la planilla N° 2 de cierre, según la UPRE.</t>
  </si>
  <si>
    <t>De: 00099024113 Transferencia en cumplimiento al DS N°0913 de 15/06/2011 y el Convenio Intergubernativo de Financiamiento UPRE-CIF-IG 063/2018, suscrito entre la UPRE y el GAM de Caracollo, proyecto “Construcción Unidad Educativa Franz Tamayo de Cruce Ocotavi - Caracollo” correspondiente al pago de la planilla N° 3, según la UPRE.</t>
  </si>
  <si>
    <t>De: 00099024113 Transferencia en cumplimiento al DS N°0913 de 15/06/2011 y el Convenio Intergubernativo de Financiamiento UPRE-CIF-IG 293/2018, suscrito entre la UPRE y el GAM de Sacaba, proyecto “Const. Unidad Educativa Técnico Humanístico Bicentenario Distrito 2” correspondiente al pago de la planilla N° 2, según la UPRE.</t>
  </si>
  <si>
    <t>De: 00099024113 Transferencia en cumplimiento al DS N°0913 de 15/06/2011 y el Convenio Intergubernativo de Financiamiento UPRE-CIF-IG/471/2016, suscrito entre la UPRE y el GAM de Cobija, proyecto “Const. Gradería y Campo Deportivo Stadio Municipal Hugo Zabala – Barrio Villa Busch” correspondiente al pago de la planilla N° 7 de cierre, según la UPRE.</t>
  </si>
  <si>
    <t>De: 00099024113 Transferencia en cumplimiento al DS N°0913 de 15/06/2011 y el Convenio Intergubernativo de Financiamiento UPRE-CIF-IG 0174/2018, suscrito entre la UPRE y el GAM de Machareti, proyecto “Const. Pavimento Rígido Centro de Machareti” correspondiente al pago de la planilla N° 3 de cierre, según la UPRE.</t>
  </si>
  <si>
    <t>De: 00099024113 Transferencia en cumplimiento al DS N°0913 de 15/06/2011 y el Convenio Intergubernativo de Financiamiento UPRE-CIF-IG 189/2017, suscrito entre la UPRE y el GAM de San Joaquín, proyecto “Const. Unidad Educativa Cap. Horacio Vásquez Sánchez Municipio de San Joaquín” correspondiente al pago de la planilla N° 8 de cierre, según la UPRE.</t>
  </si>
  <si>
    <t>De: 00099024113 Transferencia en cumplimiento al DS N°0913 de 15/06/2011 y el Convenio Intergubernativo de Financiamiento UPRE-CIF-IG 0190/2018, suscrito entre la UPRE y el GAM de Villa Vaca Guzmán, proyecto “Const. Puente Vehicular Arrayan - Muyupampa” correspondiente al pago de la planilla N° 3, según la UPRE.</t>
  </si>
  <si>
    <t>De: 00099024113 Transferencia en cumplimiento al DS N°0913 de 15/06/2011 y el Convenio Intergubernativo de Financiamiento UPRE-CIF-IG 0207/2018, suscrito entre la UPRE y el GAM de Villa de Huacaya, proyecto “Const. 1 Aula Multigrado U.E. Chimbe-Municipio Villa de Huacaya” correspondiente al pago de la planilla N° 2, según la UPRE.</t>
  </si>
  <si>
    <t>De: 00099024113 Transferencia en cumplimiento al DS N°0913 de 15/06/2011 y el Convenio Intergubernativo de Financiamiento UPRE-CIF-IG 584/2017, suscrito entre la UPRE y el GAM de La Guardia, proyecto “Construcción Unidad Educativa 23 de Diciembre” correspondiente al pago de la planilla N° 9 de cierre, según la UPRE.</t>
  </si>
  <si>
    <t>NÚMERO DE LIBRETA CUT: 99031099.00 OPERACIÓN T01 TRANSFERENCIA DE FONDOS A LA CUT - TESORO DIRECTO DE BANCO UNION S.A. A CUENTA UNICA DEL TESORO CON NUMERO DE SOLICITUD = 3812238 Y NUMERO CORRELATIVO = 91320027052019520 TRANSFERENCIA POR OPERACIONES DE VENTA BONOS BTX</t>
  </si>
  <si>
    <t>||TRANSFERENCIA DE FONDOS S/G NOTA CITE: BUN/CF225/19 DE LA FECHA.(HRE-TSO-2507). A SOLIC.DEL GAM COPACABANA,LIBRETA 00373024105 FDI, DEV.1ER. DESEMBOLSO"PROYECTO.MEJORAM.GENETICO"</t>
  </si>
  <si>
    <t>||VTA.DIV.S/G NOTAS CEX-YVYA-0987/2019 CEX-FONPLATA/0093/2019,CEX-YVYA-0955/2019 CEX-FONPLATA/0089/2019,CEX-YVYA-0798/19 CEX-FONPLATA/0067/19 Y AUT.VTA.DIV.MEFP DE 24/05/19 REF.:EMIS.LC I-2019-33,COMIS.EMIS.L/C 0,15% S/USD119.871,69.-POR 21 DIAS,REEMB.GSTS.COM.BS220.-Y EMIS.COMP.CONT.BS50.- LIB.00512012001 LBP-AASANA-PACS SONET (4030004676) REF.:COMISIONES EMISION LC I-2019-33</t>
  </si>
  <si>
    <t>00099021001 DEPOSITO DE EFECTIVO, DEPOSITANTE: BETTY HUANCA CALZADA, CONCEPTO: DEVOLUCION, CUENTA DE DEPOSITO: CUENTA UNICA DEL TESORO</t>
  </si>
  <si>
    <t>00099021001 DEPOSITO DE EFECTIVO, DEPOSITANTE: AGUSTIN CHINO COLQUE, CONCEPTO: DEVOLUCION DOBLE PERCEPCION, CUENTA DE DEPOSITO: CUENTA UNICA DEL TESORO</t>
  </si>
  <si>
    <t>00086011102 DEPOSITO DE EFECTIVO, DEPOSITANTE: MMAYA, CONCEPTO: DEPÓSITO POR RETENCION DE IMPUESTOS, CUENTA DE DEPOSITO: CUENTA UNICA DEL TESORO</t>
  </si>
  <si>
    <t>00086011101 DEPOSITO DE EFECTIVO, DEPOSITANTE: MMAYA, CONCEPTO: DEPÓSITO POR RETENCION DE IMPUESTOS POR FONDOS EN AVANCES, CUENTA DE DEPOSITO: CUENTA UNICA DEL TESORO</t>
  </si>
  <si>
    <t>00041011101 DEPOSITO DE EFECTIVO, DEPOSITANTE: MDP Y EP, CONCEPTO: DEVOLUCION DE SALDO FONDOS EN AVANCE C31-1438, CUENTA DE DEPOSITO: CUENTA UNICA DEL TESORO</t>
  </si>
  <si>
    <t>00099021001 DEPOSITO DE EFECTIVO, DEPOSITANTE: NICOLAS CHAUCA CHAUCA, CONCEPTO: DOBLE PERCEPCION, CUENTA DE DEPOSITO: CUENTA UNICA DEL TESORO</t>
  </si>
  <si>
    <t>00099021001 DEPOSITO DE EFECTIVO, DEPOSITANTE: JORGE ALBERTO CACHI NINA, CONCEPTO: POR DOBLE PERCEPCION, CUENTA DE DEPOSITO: CUENTA UNICA DEL TESORO</t>
  </si>
  <si>
    <t>00099021001 DEPOSITO DE EFECTIVO, DEPOSITANTE: JUAN EDGAR ARANCIBIA HINOJOSA, CONCEPTO: DEVOLUCION PAGO INDEBIDO, CUENTA DE DEPOSITO: CUENTA UNICA DEL TESORO</t>
  </si>
  <si>
    <t>00099021001 DEPOSITO DE EFECTIVO, DEPOSITANTE: NEHEMIAS VIDAL SERRANO, CONCEPTO: DEVOLUCION SALDOS NO UTILIZADOS, ENCUENTRO NACIONAL DE PREVENCION, ATENCION Y PROTECCION A P.C.D., CUENTA DE DEPOSITO: CUENTA UNICA DEL TESORO</t>
  </si>
  <si>
    <t>00099021001 DEPOSITO DE EFECTIVO, DEPOSITANTE: GOBIERNO AUTONOMO MUNICIPAL DE  AYO AYO, CONCEPTO: DEVOLUCION AL TGN, CUENTA DE DEPOSITO: CUENTA UNICA DEL TESORO</t>
  </si>
  <si>
    <t>00266022001 DEPOSITO DE EFECTIVO, DEPOSITANTE: LIDIA C.BRUNO CASILLA, CONCEPTO: DEVOLUCION DE REFRIGERIO DEL MES MARZO DE 2019 DE LA DIRECCION DISTRITAL DE EDUCACION, CUENTA DE DEPOSITO: CUENTA UNICA DEL TESORO</t>
  </si>
  <si>
    <t>00526012001 DEPOSITO DE EFECTIVO, DEPOSITANTE: BOLIVIA TV-ANGEL CARDENAS, CONCEPTO: DEVOLUCION DE VIATICOS VIAJE QUIME, COLQUIRI SICA SICA, CUENTA DE DEPOSITO: CUENTA UNICA DEL TESORO</t>
  </si>
  <si>
    <t>00599032002 DEPOSITO DE EFECTIVO, DEPOSITANTE: JENRY MAX SILVESTRE VILLAFUERTE, CONCEPTO: DEVOLUCION DE RECURSOS PREVENTIVO 1597  DA 3, CUENTA DE DEPOSITO: CUENTA UNICA DEL TESORO</t>
  </si>
  <si>
    <t>00670012002 DEPOSITO DE EFECTIVO, DEPOSITANTE: MARCELO ARANIBAR SAINZ, CONCEPTO: DEVOLUCION SALDO DE GASOLINA Y PEAJES, CUENTA DE DEPOSITO: CUENTA UNICA DEL TESORO</t>
  </si>
  <si>
    <t>00099021001 DEPOSITO DE EFECTIVO, DEPOSITANTE: GROVER MORALES, CONCEPTO: DEVOLUCION DE VIATICOS, CUENTA DE DEPOSITO: CUENTA UNICA DEL TESORO</t>
  </si>
  <si>
    <t>00099021001 DEPOSITO DE EFECTIVO, DEPOSITANTE: IBTEN, CONCEPTO: DEVOLUCION REFRIGERIO MES DE ABRIL 2019, CUENTA DE DEPOSITO: CUENTA UNICA DEL TESORO</t>
  </si>
  <si>
    <t>00099021001 DEP.DE CHEQ.AJENOS,RET.DE CAM.,CONCEPTO: EJECUCION DE BOLETA DE GARANTIA N° 006472 A LA EMPRESA SANTAFECINO,DEP.: BANCO UNION S.A. , PROCEDENCIA: BANCO UNION S.A., CHEQUE: 84943, FECHA DE EMISION:15/05/2019</t>
  </si>
  <si>
    <t>00099021001 DEP.DE CHEQ.AJENOS,RET.DE CAM.,CONCEPTO: MIRIAM PANIAGUA CALLE,DEP.: BANCO UNION SA , PROCEDENCIA: BANCO UNION S.A., CHEQUE: 163193, FECHA DE EMISION:28/05/2019</t>
  </si>
  <si>
    <t>00099021001 DEP.DE CHEQ.AJENOS,RET.DE CAM.,CONCEPTO: LUIS FERNANDO ROJAS ZURITA,DEP.: BANCO UNION SA , PROCEDENCIA: BANCO UNION S.A., CHEQUE: 163192, FECHA DE EMISION:28/05/2019</t>
  </si>
  <si>
    <t>00130012001 DEP.DE CHEQ.AJENOS,RET.DE CAM.,CONCEPTO: PAGO DE INTERESES A FOMIN,DEP.: COMERMIN , PROCEDENCIA: BANCO NACIONAL DE BOLIVIA S.A., CHEQUE: 1123393, FECHA DE EMISION:25/05/2019</t>
  </si>
  <si>
    <t>00099021001 DEPOSITO DE EFECTIVO, DEPOSITANTE: MERY CHAVARRIA QUISPE, CONCEPTO: DEVOLUCION DOBLE PERCEPCION, CUENTA DE DEPOSITO: CUENTA UNICA DEL TESORO</t>
  </si>
  <si>
    <t>00132039201 DEPOSITO DE EFECTIVO, DEPOSITANTE: EMP PUBLICA PRODU CEMENTOS DE BOLIVIA ECEBOL, CONCEPTO: DEPÓSITO SALDO TRIBUTOS ADUANEROS GASTOS DE IMPORTACION Y ALMACENAJE, CUENTA DE DEPOSITO: CUENTA UNICA DEL TESORO</t>
  </si>
  <si>
    <t>00078014205 DEPOSITO DE EFECTIVO, DEPOSITANTE: EDITH CONDORI CONDORI, CONCEPTO: DEVOLUCION DE SALDOS NO EJECUTADOS POR FONDOS EN AVANCE, CUENTA DE DEPOSITO: CUENTA UNICA DEL TESORO</t>
  </si>
  <si>
    <t>00078014205 DEPOSITO DE EFECTIVO, DEPOSITANTE: SONIA CHOQUE ARAMAYO, CONCEPTO: DEVOLUCION DE SALDOS NO EJECUTADOS DE FONDOS EN AVANCE, CUENTA DE DEPOSITO: CUENTA UNICA DEL TESORO</t>
  </si>
  <si>
    <t>00078014205 DEPOSITO DE EFECTIVO, DEPOSITANTE: SILVIA MEJIA ROCABADO, CONCEPTO: DEVOLUCION DE SALDOS NO EJECUTADOS DE FONDOS EN AVANCE, CUENTA DE DEPOSITO: CUENTA UNICA DEL TESORO</t>
  </si>
  <si>
    <t>De: 00099024113 Transferencia en cumplimiento al DS N°0913 de 15/06/2011 y el Convenio Intergubernativo de Financiamiento UPRE-CIF-IG 1077/2017, suscrito entre la UPRE y el GAD del Beni, Proyecto “Const. U.E. La Palmera - Las Palmas”, correspondiente al pago de la planilla Nº6 de cierre, según la UPRE.</t>
  </si>
  <si>
    <t>De: 00099024113 Transferencia en cumplimiento al DS N°0913 de 15/06/2011 y el Convenio Intergubernativo de Financiamiento UPRE-CIF-IG 788/2017, suscrito entre la UPRE y el GAM de El Puente, Proyecto “Construcción Centro de Salud Integral El Puente” correspondiente a saldos no ejecutados 2018, según la UPRE.</t>
  </si>
  <si>
    <t>De: 00099024113 Transferencia en cumplimiento al DS N°0913 de 15/06/2011 y el Convenio Intergubernativo de Financiamiento UPRE-CIF-IG 1075/2017, suscrito entre la UPRE y el GAD del Beni, Proyecto “Const. U.E. Arnaldo Lijeron Casanovas – Nueva Trinidad”, correspondiente al pago de la planilla Nº7 de cierre, según la UPRE.</t>
  </si>
  <si>
    <t>De: 00099024113 Transferencia en cumplimiento al DS N°0913 de 15/06/2011 y el Convenio Intergubernativo de Financiamiento UPRE-CIF-IG 660/2017, suscrito entre la UPRE y el GAM de Colcapirhua, Proyecto “Const. Centro de Formación Cultural y Comunitaria Colcapirhua” correspondiente a saldos no ejecutados 2018, según la UPRE.</t>
  </si>
  <si>
    <t>De: 00099024113 Transferencia en cumplimiento al DS N°0913 de 15/06/2011 y el Convenio Intergubernativo de Financiamiento UPRE-CIF-IG 907/2017, suscrito entre la UPRE y el GAD del Beni, Proyecto “Const. U.E. 6 de Septiembre y Polifuncional – Comunidad San Francisco de Moxos”, correspondiente al pago de la planilla Nº4, según la UPRE.</t>
  </si>
  <si>
    <t>De: 00099024113 Transferencia en cumplimiento al DS N°0913 de 15/06/2011 y el Convenio Intergubernativo de Financiamiento UPRE-CIF-IG 1080/2017, suscrito entre la UPRE y el GAD del Beni, Proyecto “Const. Instituto Tecnológico Agroindustrial Mrcal. José Ballivian - Yucumo”, correspondiente al pago de la planilla Nº6, según la UPRE.</t>
  </si>
  <si>
    <t>PROVISION DE FONDOS A SOLICITUD DE YACIMIENTOS PETROLIFEROS FISCALES BOLIVIANOS SEGUN SOLICITUD YPFB-0102-2019 REF: PAGO IMPUESTO DIRECTO A LOS HIDROCARBUROS IDH PRODUCCION FEBRERO 2019 LIB. 00513012007 YPFB - RECURSOS NACIONALIZACIÓN</t>
  </si>
  <si>
    <t>PROVISION DE FONDOS A SOLICITUD DE YACIMIENTOS PETROLIFEROS FISCALES BOLIVIANOS SEGUN SOLICITUD YPFB-0110-2019 REF: PAGO REGALIAS FEBRERO 2019 TESORO GENERAL DE LA NACION TGN LIB. 00099021001 TGN YPFB PARTICIPACION 6% PRODUCCIÓN BRUTA DE HIDROCARBUROS BOCA DE POZO</t>
  </si>
  <si>
    <t>PAGO A BID PRÉSTAMO 2880/BL-BO VCTO. 25-05-2019 POR CUENTA DE TGN , NTI. 012249 VALOR 28-05-2019 COMISIONES USD 9.157,83 CTA. 3987 CUENTA UNICA DEL TESORO-3987 LIB. 00099021001 REF.: COMISIONES BANCARIAS</t>
  </si>
  <si>
    <t>De: 00099024113 Transferencia en cumplimiento al DS N°0913 de 15/06/2011 y el Convenio Intergubernativo de Financiamiento UPRE-CIF-IG 450/2017, suscrito entre la UPRE y el GAM de Apolo, Proyecto “Construcción Bloque de Aulas U.E. Puchahui” correspondiente a saldos no ejecutados 2018, según la UPRE.</t>
  </si>
  <si>
    <t>De: 00099024113 Transferencia en cumplimiento al DS N°0913 de 15/06/2011 y el Convenio Intergubernativo de Financiamiento UPRE-CIF-IG/453/2016, suscrito entre la UPRE y el GAM de San Agustín, Proyecto “Const. Internado Unidad Educativa Simón Bolívar de San Agustín” correspondiente a saldos no ejecutados 2018, según la UPRE.</t>
  </si>
  <si>
    <t>De: 00099024113 Transferencia en cumplimiento al DS N°0913 de 15/06/2011 y el Convenio Intergubernativo de Financiamiento UPRE-CIF-IG 519/2017, suscrito entre la UPRE y el GAM de Copacabana, Proyecto “Construcción Tinglado U.E. Siripaca B” correspondiente a saldos no ejecutados 2018, según la UPRE.</t>
  </si>
  <si>
    <t>De: 00099024113 Transferencia en cumplimiento al DS N°0913 de 15/06/2011 y el Convenio Intergubernativo de Financiamiento UPRE-CIF-IG 0184/2018, suscrito entre la UPRE y el GAM de Incahuasi, Proyecto “Const. Tinglado Unidad Educativa Yatina (Incahuasi)” correspondiente a saldos no ejecutados 2018, según la UPRE.</t>
  </si>
  <si>
    <t>De: 00099024113 Transferencia en cumplimiento al DS N°0913 de 15/06/2011 y el Convenio Intergubernativo de Financiamiento UPRE-CIF-IG 070/2018, suscrito entre la UPRE y el GAM de Soracachi, Proyecto “Construcción Aulas Unidad Educativa Mcal. Sucre de Tolapalca - Tolapalca” correspondiente a saldos no ejecutados 2018, según la UPRE.</t>
  </si>
  <si>
    <t>De: 00099024113 Transferencia en cumplimiento al DS N°0913 de 15/06/2011 y el Convenio Intergubernativo de Financiamiento UPRE-CIF-IG 371/2017, suscrito entre la UPRE y el GAM de Coripata, Proyecto “Construcción Centro de Capacitación Municipal Coripata” correspondiente a saldos no ejecutados 2018, según la UPRE.</t>
  </si>
  <si>
    <t>De: 00099024113 Transferencia en cumplimiento al DS N°0913 de 15/06/2011 y el Convenio Intergubernativo de Financiamiento UPRE-CIF-IG/423/2015, suscrito entre la UPRE y el GAM de Soracachi, Proyecto “Construcción Tinglado Unidad Educativa Challapampa” correspondiente a saldos no ejecutados 2018, según la UPRE.</t>
  </si>
  <si>
    <t>De: 00099024113 Transferencia en cumplimiento al DS N°0913 de 15/06/2011 y el Convenio Intergubernativo de Financiamiento UPRE-CIF-IG 0181/2018, suscrito entre la UPRE y el GAM de Incahuasi, Proyecto “Const. Tinglado Unidad Educativa Marcelo Quiroga Santa Cruz Comunidad El Quemado (Incahuasi)” correspondiente a saldos no ejecutados 2018, según la UPRE.</t>
  </si>
  <si>
    <t>De: 00099024113 Transferencia en cumplimiento al DS N°0913 de 15/06/2011 y el Convenio Intergubernativo de Financiamiento UPRE-CIF-IG 972/2017, suscrito entre la UPRE y el GAM de Puna (Villa Talavera), Proyecto “Construcción 2 Aulas, Tinglado y Polideportivo U.E. Montenegro” correspondiente a saldos no ejecutados 2018, según la UPRE.</t>
  </si>
  <si>
    <t>De: 00099024113 Transferencia en cumplimiento al DS N°0913 de 15/06/2011 y el Convenio Intergubernativo de Financiamiento UPRE-CIF-IG 372/2017, suscrito entre la UPRE y el GAM de Coripata, Proyecto “Construcción Aulas U.E. Las Cienegas” correspondiente a saldos no ejecutados 2018, según la UPRE.</t>
  </si>
  <si>
    <t>De: 00099024113 Transferencia en cumplimiento al DS N°0913 de 15/06/2011 y el Convenio Intergubernativo de Financiamiento UPRE-CIF-IG 906/2017, suscrito entre la UPRE y el GAM de Puna (Villa Talavera), Proyecto “Construcción Unidad Educativa José María Linares C” correspondiente a saldos no ejecutados 2018, según la UPRE.</t>
  </si>
  <si>
    <t>De: 00099024113 Transferencia en cumplimiento al DS N°0913 de 15/06/2011 y el Convenio Intergubernativo de Financiamiento UPRE-CIF-IG 0191/2018, suscrito entre la UPRE y el GAM de Incahuasi, Proyecto “Const. Tinglado Unidad Educativa Huajlaya (Incahuasi)” correspondiente a saldos no ejecutados 2018, según la UPRE.</t>
  </si>
  <si>
    <t>De: 00099024113 Transferencia en cumplimiento al DS N°0913 de 15/06/2011 y el Convenio Intergubernativo de Financiamiento UPRE-CIF-IG 017/2018, suscrito entre la UPRE y el GAM de Eucaliptus, Proyecto “Const. Edificio Gobierno Autónomo Municipal de Eucaliptus” correspondiente a saldos no ejecutados 2018, según la UPRE.</t>
  </si>
  <si>
    <t>De: 00099024113 Transferencia en cumplimiento al DS N°0913 de 15/06/2011 y el Convenio Intergubernativo de Financiamiento UPRE-CIF-IG 1115/2017, suscrito entre la UPRE y el GAM de Chua Cocani, Proyecto “Construcción Coliseo Cerrado Masaya - Chua Cocani” correspondiente a saldos no ejecutados 2018, según la UPRE.</t>
  </si>
  <si>
    <t>De: 00099024113 Transferencia en cumplimiento al DS N°0913 de 15/06/2011 y el Convenio Intergubernativo de Financiamiento UPRE-CIF-IG 023/2017, suscrito entre la UPRE y el GAM de San Lorenzo, Proyecto “Construcción Unidad Educativa Cnel. Lino Morales Comunidad Lajas La Merced” correspondiente a saldos no ejecutados 2018, según la UPRE.</t>
  </si>
  <si>
    <t>De: 00099024113 Transferencia en cumplimiento al DS N°0913 de 15/06/2011 y el Convenio Intergubernativo de Financiamiento UPRE-CIF-IG 0183/2018, suscrito entre la UPRE y el GAM de Incahuasi, Proyecto “Const. Tinglado Unidad Educativa 25 de Mayo Chillajara (Incahuasi)” correspondiente a saldos no ejecutados 2018, según la UPRE.</t>
  </si>
  <si>
    <t>De: 00099024113 Transferencia en cumplimiento al DS N°0913 de 15/06/2011 y el Convenio Intergubernativo de Financiamiento UPRE-CIF-IG 145/2019, suscrito entre la UPRE y el GAM de Sucre, proyecto “Construcción Unidad Educativa La Barranca D-6” correspondiente al primer desembolso equivalente al 20% del monto a financiar, según la UPRE.</t>
  </si>
  <si>
    <t>De: 00099024113 Transferencia en cumplimiento al DS N°0913 de 15/06/2011 y el Convenio Intergubernativo de Financiamiento UPRE-CIF-IG 451/2017, suscrito entre la UPRE y el GAM de Apolo, Proyecto “Construcción Bloque de Aulas U.E. Apacheta” correspondiente a saldos no ejecutados 2018, según la UPRE.</t>
  </si>
  <si>
    <t>De: 00099024113 Transferencia en cumplimiento al DS N°0913 de 15/06/2011 y el Convenio Intergubernativo de Financiamiento UPRE-CIF-IG 030/2017, suscrito entre la UPRE y el GAM de Arbieto, Proyecto “Construcción Cancha Césped Sintético con Cerco Perimetral 20 de Octubre” correspondiente a saldos no ejecutados 2018, según la UPRE.</t>
  </si>
  <si>
    <t>De: 00099024113 Transferencia en cumplimiento al DS N°0913 de 15/06/2011 y el Convenio Intergubernativo de Financiamiento UPRE-CIF-IG 386/2017, suscrito entre la UPRE y el GAM de Coripata, Proyecto “Construcción Tinglado Polifuncional U.E. Trancoma” correspondiente a saldos no ejecutados 2018, según la UPRE.</t>
  </si>
  <si>
    <t>De: 00099024113 Transferencia en cumplimiento al DS N°0913 de 15/06/2011 y el Convenio Intergubernativo de Financiamiento UPRE-CIF-IG 264/2018, suscrito entre la UPRE y el GAM de Cotagaita, Proyecto “Construcción Campo Ferial Cotagaita - Cotagaita” correspondiente a saldos no ejecutados 2018, según la UPRE.</t>
  </si>
  <si>
    <t>NUMERO DE LIBRETA CUT: 00650028002 OPERACIÓN E18 TRANSFERENCIA DEL SISTEMA FINANCIERO POR CUENTA DE TERCEROS A LA CUT FINANCIAMIENTO ASISTENCIA TECNICA PAYMENT NUMBER 3190133538 A SOLICITUD DE UNICEF TRANSFER ORDER 0014489</t>
  </si>
  <si>
    <t>VENTA DE DIVISAS CON TRANSFERENCIA DE FONDOS A SOLICITUD DE DIRECCION GENERAL DE AERONAUTICA CIVIL SEGUN SOLICITUD 8075 REF: 3657 TRASFERENCIA DE RECURSOS A OACI - CANADA POR CONCEPTO DE CUOTA ANUAL DE MEMEBRESIA CORRESPONDIENTE A LA GESTION 2019, DEL ESTADO PLURINACIONAL DE BOLIVIA CUOTA ANUAL EN LIB. 00117012001 LBP-DGAC-DIRECCION GRAL.DE AERONAUTICA CIVIL (4010430031) POR DIFERENCIAL CAMBIARIO</t>
  </si>
  <si>
    <t>||REGULARIZACIÓN DE NUESTRA OPERACIÓN NRO. 0955155 SEGÚN MENSAJE SWIFT NRO. 06745 DE F. 27/05/2019 RECIBIDO EN LA FECHA. DEBITO DE LA LIBRETA 00117012001 DGAC, REPOSICION UTILES DE ESCRITORIO.</t>
  </si>
  <si>
    <t>||REGULARIZACIÓN DE NUESTRA OPERACIÓN NRO. 0955157 SEGÚN MENSAJE SWIFT NRO. 06747 DE F. 27/05/19 RECIBIDO EN LA FECHA. DEBITO DE LA LIBRETA 00119012001 ADSIB, REPOSICION UTILES DE ESCRITORIO.</t>
  </si>
  <si>
    <t>||REGULARIZACIÓN DE NUESTRA OPERACIÓN NRO. 0955156 SEGÚN MENSAJE SWIFT NRO. 06746 DE F. 27/05/2019 RECIBIDO EN LA FECHA. DEBITO DE LA LIBRETA 00119012001 ADSIB, REPOSICION UTILES DE ESCRITORIO.</t>
  </si>
  <si>
    <t>||TRANSFERENCIA DE FONDOS S/G. MENSAJE SWIFT NRO. 06778 DE LA FECHA. (SECTOR PÚBLICO - SOBREVUELOS). DEBITO DE LA LIBRETA 00117012001 DGAC, REPOSICION UTILES DE ESCRITORIO.</t>
  </si>
  <si>
    <t>||TRANSFERENCIA DE FONDOS S/G. MENSAJES SWIFT NROS. 06779 Y 06769 DE LA FECHA. (SECTOR PÚBLICO - SERVICIOS). DEBITO DE LA LIBRETA 00119012001 ADSIB, REPOSICION UTILES DE ESCRITORIO.</t>
  </si>
  <si>
    <t>'COBRO DE'||UTILES DE ESCRITORIO POR EL COMPROBANTE CONTABLE NRO. 0955224 DE LA FECHA, SEGÚN CORREO ELECTRÓNICO DE YPFB DE F.23/01/2018. DEBITO DE LA LIBRETA 00513022001 YPFB  OPERACIONES.</t>
  </si>
  <si>
    <t>NÚMERO DE LIBRETA CUT: 99031009.00 OPERACIÓN T01 TRANSFERENCIA DE FONDOS A LA CUT - TESORO DIRECTO DE BANCO UNION S.A. A CUENTA UNICA DEL TESORO CON NUMERO DE SOLICITUD = 3816449 Y NUMERO CORRELATIVO = 91320028052019152 TRANSFERENCIA POR OPERACIONES DE VENTA BONOS BTX</t>
  </si>
  <si>
    <t>||TRANSFERENCIA DE FONDOS S/G NOTA CITE: BUN/CF227/19 DE LA FECHA.(HRE-TSO-2514).TRANFERENCIA DE RECURSOS A FAVOR DE LA UNIDAD OPERATIVA BOLIVIANA DEPENDIENTE DEL MINISTERIO MEDIO AMBIENTE AGUA . TRANSF. A SOLIC.DEL G.A.D.LA PAZ,LIB.00086024101 UNIDAD OPERATIVA BOLIVIANA,CORRSP.AL 1ER.SEMES/19</t>
  </si>
  <si>
    <t>'COBRO DE'||UTILES DE ESCRITORIO POR EL COMPROBANTE CONTABLE NRO. 0955338 DE LA FECHA, SEGÚN CORREO ELECTRÓNICO DE YPFB DE F. 23/01/2018. DEBITO DE LA LIBRETA 00513022001 YPFB  OPERACIONES.</t>
  </si>
  <si>
    <t>COBRO COSTOS DE PAPELERIA SEGUN TRANSFERENCIA DEL EXTERIOR POR ORDEN DE PETROLEOS PARAGUAYOS PETROPAR LIB. 00513062001 YPFB-OPERACIONES PLANTA DE SEPARACION DE LIQUIDOS RIO GRANDE</t>
  </si>
  <si>
    <t>||TRANSFERENCIA DE FONDOS S/G. MENSAJE SWIFT NRO. 06795 DE LA FECHA. (SECTOR PÚBLICO - SOBREVUELOS). DEBITO DE LA LIBRETA 00117012001 DGAC, REPOSICION UTILES DE ESCRITORIO.</t>
  </si>
  <si>
    <t>||TRANSFERENCIA DE FONDOS S/G. MENSAJES SWIFT NROS. 06794 Y 06789 DE LA FECHA. (SECTOR PÚBLICO SERVICIOS). DEBITO DE LA LIBRETA 00119012001 ADSIB, REPOSICION UTILES DE ESCRITORIO.</t>
  </si>
  <si>
    <t>||PAGO A PDVSA PTMO. SA137065 FACTURA 518460 VCTO. 28-5-2019 POR CUENTA DE YPFB, S/G CODIGO DE LIQUIDACION N° 012177 DEL 24-05-2019, CAPITAL USD 51.956,17 INTERESES USD 10.391,24 FECHA VALOR 28-05-2019 LIBRETA N° 00513012004 LPB-YPFB UNICOMERCIAL (4030005415/1-2188907)</t>
  </si>
  <si>
    <t>||COBRO DE COMISIONES POR PAGO A PDVSA PTMO. SA137065 FACTURA 518460 VCTO. 28-5-2019 POR CUENTA DE YPFB, S/G CODIGO DE LIQUIDACION N° 012177 DEL 24-05-2019, CAPITAL USD 51,956,17 INTERESES USD 10391,24 FECHA VALOR 28-05-2019 LIBRETA N° 00513012004 LPB-YPFB -UNICOMERCIAL (4030005415/1-2188907) REF.: COMISIONES BANCARIAS</t>
  </si>
  <si>
    <t>00099021001 DEPOSITO DE EFECTIVO, DEPOSITANTE: JUAN MARIÑO HUAYLLA  CI.  3063863 OR., CONCEPTO: DEVOLUCION BONO DE FRONTERA, CUENTA DE DEPOSITO: CUENTA UNICA DEL TESORO</t>
  </si>
  <si>
    <t>00526012001 DEPOSITO DE EFECTIVO, DEPOSITANTE: BOLIVIA TV - FREDDY ESPRELLA ROJAS, CONCEPTO: DEVOLUCION DE PASAJES, CUENTA DE DEPOSITO: CUENTA UNICA DEL TESORO</t>
  </si>
  <si>
    <t>00099021001 DEPOSITO DE EFECTIVO, DEPOSITANTE: EDDY YUCRA LLAMPA, CONCEPTO: DEVOLUCION BONO DE FRONTERA, CUENTA DE DEPOSITO: CUENTA UNICA DEL TESORO</t>
  </si>
  <si>
    <t>00221022001 DEPOSITO DE EFECTIVO, DEPOSITANTE: SENARECOM, CONCEPTO: DEVOLUCION A C-31 N° 240/19, CUENTA DE DEPOSITO: CUENTA UNICA DEL TESORO</t>
  </si>
  <si>
    <t>00046024204 DEPOSITO DE EFECTIVO, DEPOSITANTE: MIN. DE SALUD - ENRIQUE BORDA TOLAY, CONCEPTO: DEVOLUCION DE FONDOS EN AVANCE, CUENTA DE DEPOSITO: CUENTA UNICA DEL TESORO</t>
  </si>
  <si>
    <t>00526012001 DEPOSITO DE EFECTIVO, DEPOSITANTE: JUAN SANTOS COARITE MAMANI, CONCEPTO: DEVOLUCION DE VIATICOS, CUENTA DE DEPOSITO: CUENTA UNICA DEL TESORO</t>
  </si>
  <si>
    <t>00099021001 DEPOSITO DE EFECTIVO, DEPOSITANTE: ADRIANA PAOLA OMONTE TAMES, CONCEPTO: DEVOLUCION SALDO DE GASTOS DE REFRIGERIO EN NUEVA YORK DICIEMBRE 2014, CUENTA DE DEPOSITO: CUENTA UNICA DEL TESORO</t>
  </si>
  <si>
    <t>00526012001 DEPOSITO DE EFECTIVO, DEPOSITANTE: BOLIVIA TV - ALDO MIRANDA GUTIERREZ, CONCEPTO: DEVOLUCION DE PASAJE, CUENTA DE DEPOSITO: CUENTA UNICA DEL TESORO</t>
  </si>
  <si>
    <t>00099021001 DEPOSITO DE EFECTIVO, DEPOSITANTE: MELVY JARAMILLO ORTIZ, CONCEPTO: DEVOLUCION FONDOS EN AVANCE C-31 N° 1345, CUENTA DE DEPOSITO: CUENTA UNICA DEL TESORO</t>
  </si>
  <si>
    <t>00020031101 DEPOSITO DE EFECTIVO, DEPOSITANTE: TOMAS USNAYO QUISPE, CONCEPTO: REVERSION P/ ALIMENTOS REUNIONES Y SEMINARIOS, CUENTA DE DEPOSITO: CUENTA UNICA DEL TESORO</t>
  </si>
  <si>
    <t>00086018043 DEPOSITO DE EFECTIVO, DEPOSITANTE: PABLO MURILLO CONDORI, CONCEPTO: DEVOLUCION FONDO EN AVANCE, CUENTA DE DEPOSITO: CUENTA UNICA DEL TESORO</t>
  </si>
  <si>
    <t>00041031107 DEPOSITO DE EFECTIVO, DEPOSITANTE: IYAN RODRIGO GUTIERREZ PATIÑO, CONCEPTO: DEVOLUCION SERVICIO YPFB CHACO Y PIL, CUENTA DE DEPOSITO: CUENTA UNICA DEL TESORO</t>
  </si>
  <si>
    <t>00512012001 DEPOSITO DE EFECTIVO, DEPOSITANTE: ZULEMA ALAVI TELLEZ - AASANA, CONCEPTO: DEVOLUCION FONDOS EN AVANCE, CUENTA DE DEPOSITO: CUENTA UNICA DEL TESORO</t>
  </si>
  <si>
    <t>00099021001 DEP.DE CHEQ.AJENOS,RET.DE CAM.,CONCEPTO: REEMBOLSO DE SUBSIDIO POR INCAPACIDAD TEMPRAL MARZO/19,DEP.: CAJA BANCARIA ESTATAL DE SALUD , PROCEDENCIA: BANCO UNION S.A., CHEQUE: 31916, FECHA DE EMISION:17/05/2019</t>
  </si>
  <si>
    <t>00099021001 DEP.DE CHEQ.AJENOS,RET.DE CAM.,CONCEPTO: MARTINEZ FLORES JHOVANNA LESLY,DEP.: BANCO UNION SA , PROCEDENCIA: BANCO UNION S.A., CHEQUE: 163195, FECHA DE EMISION:29/05/2019</t>
  </si>
  <si>
    <t>00099021001 DEP.DE CHEQ.AJENOS,RET.DE CAM.,CONCEPTO: FERNANDEZ MARIA LUISA,DEP.: BANCO UNION SA , PROCEDENCIA: BANCO UNION S.A., CHEQUE: 163194, FECHA DE EMISION:29/05/2019</t>
  </si>
  <si>
    <t>00099021001 DEP.DE CHEQ.AJENOS,RET.DE CAM.,CONCEPTO: DEVOLUCION DEP EFECTUADO A LA CTA ACREEDORES POR CONCEPTO COBRO INDEBIDO CBTE N° 114 13-5-19,DEP.: SENASIR , PROCEDENCIA: BANCO UNION S.A., CHEQUE: 8385, FECHA DE EMISION:13/05/2019</t>
  </si>
  <si>
    <t>00099021001 DEP.DE CHEQ.AJENOS,RET.DE CAM.,CONCEPTO: DEVOLUCION DEDUCCION PERMISO SIN GOCE DE HABER ABRIL 2019,DEP.: SENASIR , PROCEDENCIA: BANCO UNION S.A., CHEQUE: 392, FECHA DE EMISION:27/05/2019</t>
  </si>
  <si>
    <t>00099021001 DEP.DE CHEQ.AJENOS,RET.DE CAM.,CONCEPTO: REEMBOLSO POR BAJAS MEDICAS DE INCAPACIDAD TEMPORAL MES FEBRERO 2019 MIN. SALUD,DEP.: CAJA BANCARIA ESTATAL DE SALUD , PROCEDENCIA: BANCO UNION S.A., CHEQUE: 31771, FECHA DE EMISION:09/05/2019</t>
  </si>
  <si>
    <t>00099021001 DEPOSITO DE EFECTIVO, DEPOSITANTE: LARRY OMAR FERNANDEZ PALMA, CONCEPTO: DEVOLUCION DIFERENCIA POR SOBREPASAR TOPE SALARIAL PERMITIDO EN EL MES DE FEBRERO 2019, CUENTA DE DEPOSITO: CUENTA UNICA DEL TESORO</t>
  </si>
  <si>
    <t>00099021001 DEPOSITO DE EFECTIVO, DEPOSITANTE: LARRY OMAR FERNANDEZ PALMA, CONCEPTO: DEVOLUCION DIFERENCIA POR SOBREPASAR TOPE SALARIAL PERMITIDO EN EL MES DE ENERO 2019, CUENTA DE DEPOSITO: CUENTA UNICA DEL TESORO</t>
  </si>
  <si>
    <t>00134012001 DEPOSITO DE EFECTIVO, DEPOSITANTE: JESUS RAMIRO FLORES VILLEGAS, CONCEPTO: PAGO CONSUMO DE AGUA VIVIENDAS DE TRINIDAD, CUENTA DE DEPOSITO: CUENTA UNICA DEL TESORO</t>
  </si>
  <si>
    <t>00099021001 DEP.DE CHEQ.AJENOS,RET.DE CAM.,CONCEPTO: DEP. POR DEDUCCION SIN GOCE DE HABERES SR. BASILIO CHOQUE Y MACARIO LAHOR CORTEZ,DEP.: MINISTERIO DE TRABAJO EMPLEO Y PREVISION SOCIAL</t>
  </si>
  <si>
    <t>00070011102 DEP.DE CHEQ.AJENOS,RET.DE CAM.,CONCEPTO: DEP. PERDIDA CREDENCIAL REMBERTO CRESPO,DEP.: MINISTERIO DE TRABAJO EMPLEO Y PREVISION SOCIAL , PROCEDENCIA: BANCO UNION S.A., CHEQUE: 9312, FECHA DE EMISION:27/05/2019</t>
  </si>
  <si>
    <t>00099021001 DEP.DE CHEQ.AJENOS,RET.DE CAM.,CONCEPTO: REMBOLSO SUBSIDIO INCAPACIDAD TEMPORAL GERENCIA BENI,DEP.: CONTRALORIA GENERAL DEL ESTADO , PROCEDENCIA: BANCO UNION S.A., CHEQUE: 6419, FECHA DE EMISION:24/05/2019</t>
  </si>
  <si>
    <t>00099021001 DEP.DE CHEQ.AJENOS,RET.DE CAM.,CONCEPTO: DESCUENTO DE LICENCIA SIN GOCE HABER GERENCIA POTOSI,DEP.: CONTRALORIA GENERAL DEL ESTADO , PROCEDENCIA: BANCO UNION S.A., CHEQUE: 6420, FECHA DE EMISION:24/05/2019</t>
  </si>
  <si>
    <t>00099021001 DEP.DE CHEQ.AJENOS,RET.DE CAM.,CONCEPTO: REMBOLSO SUBSIDIO INCAPACIDAD TEMPORAL GERENCIA BENI,DEP.: CONTRALORIA GENERAL DEL ESTADO , PROCEDENCIA: BANCO UNION S.A., CHEQUE: 6427, FECHA DE EMISION:24/05/2019</t>
  </si>
  <si>
    <t>VENTA DE DIVISAS CON TRANSFERENCIA DE FONDOS A SOLICITUD DE EMPRESA PUBLICA PRODUCTIVA CARTONES DE BOLIVIA-CARTONBOL SEGUN SOLICITUD 8106 REF: TRANSFERENCIA DE RECURSOS AL BCB POR PAGO A LA EMPRESA TOOLS POR LA ADQUISICION DE TROQUEL ROTATIVO EBA EXPORTACION SEGUN PROCESO DE CONTRATACION DIRECTA CB/ LIB. 00576012002 CARTONBOL - RECAUDADORA POR DIFERENCIAL CAMBIARIO</t>
  </si>
  <si>
    <t>De: 00099024113 Transferencia en cumplimiento al DS N°0913 de 15/06/2011 y el Convenio Intergubernativo de Financiamiento UPRE-CIF-IG 0163/2018, suscrito entre la UPRE y el GAM de Sucre, Proyecto “Const. Unidad Educativa Mercedes Candia de Ovando - Av. Del Mestro”, correspondiente al pago de la planilla Nº2, según la UPRE.</t>
  </si>
  <si>
    <t>NUMERO DE LIBRETA CUT: 00099021001 OPERACIÓN E18 TRANSFERENCIA DEL SISTEMA FINANCIERO POR CUENTA DE TERCEROS A LA CUT TRANSFERENCIA A SOLICITUD DEL MEFP SEGUN NOTA CITE MEFP VTCP DGPOT UAIS CPI NO 0519003 BUN 19</t>
  </si>
  <si>
    <t>||REGISTRO COBRO COMISION ENMIENDA LC BS220.-REEMB.GSTS.COMUNICACION BS220.-Y EMISION COMP.CONTABLE BS50.-,S/G NOTA ABEN/DGE/NE/N° 0352/2019,13/05/19 REF.:I-2018-17 P/C AGENCIA BOLIVIANA DE ENERGIA NUCLEAR-ABEN A/F INVAP SOCIEDAD DEL ESTADO. LIB.00099021001 TGN-RECURSOS ORDINARIOS REF.:COMISIONES ENMIENDA 2 LC I-2018-17</t>
  </si>
  <si>
    <t>A:00099021001 DEVOLUCION RETENCION DE DESCUENTOS EFECTUADOS POR RECUPERACION DEL P.R.A. (PAGO DE REPARTO ANTICIPADO), CORRESPONDIENTE AL MES DE ABRIL/2019 S/G. CITE SENASIR UAF-TTES N° 0040/2019, DE FECHA 24/05/2019.</t>
  </si>
  <si>
    <t>NÚMERO DE LIBRETA CUT: 99031009.00 OPERACIÓN T01 TRANSFERENCIA DE FONDOS A LA CUT - TESORO DIRECTO DE BANCO UNION S.A. A CUENTA UNICA DEL TESORO CON NUMERO DE SOLICITUD = 3820854 Y NUMERO CORRELATIVO = 91320029052019238 TRANSFERENCIA POR OPERACIONES DE VENTA BONOS BTX</t>
  </si>
  <si>
    <t>TRANSFERENCIA DEL EXTERIOR SEGUN SWIFT 06832 DE FECHA 29/05/2019 ORDENANTE: CONSULADO GENERAL DE BOLIVIA LOS ANGELES CA LIB. 00099021001 TGN-RECURSOS ORDINARIOS (3987)</t>
  </si>
  <si>
    <t>COBRO COSTOS DE PAPELERIA SEGUN TRANSFERENCIA DEL EXTERIOR POR ORDEN DE INV Y EXPLOTACIONES TERRASAL LTDA (SANTIAGO CHILE) REF.: 20090 COMPRA CLORURO DE POTASIO LIB. 00597012001 RECURSOS PROPIOS VENTAS YLB</t>
  </si>
  <si>
    <t>COBRO COSTOS DE PAPELERIA SEGUN TRANSFERENCIA DEL EXTERIOR POR ORDEN DE HINOVE AGROCIENCIA S.A. REF:INV ODV-VEX-29/19 LIB. 00597012001 RECURSOS PROPIOS VENTAS YLB</t>
  </si>
  <si>
    <t>COBRO COSTOS DE PAPELERIA POR REGULARIZACION DE TRANSFERENCIA DEL EXTERIOR POR ORDEN DE SHELL BOLIVIA CORPORATION, SUCURSAL BOLIVIA REF.: PARTICIPACION DIRECTA HUACARETA MAY 19 YPFB LIB. 00513012007 YPFB - RECURSOS NACIONALIZACIÓN</t>
  </si>
  <si>
    <t>TRANSFERENCIA RECIBIDA DEL EXTERIOR SEGÚN MENSAJES SWIFT Nos. 6871-6867 (REM.EXT.) DE FECHA 29-05-2019 POR DESEMBOLSO DE FONPLATA PRÉSTAMO BOL 29/2017 PROG.CONST.PUENTES CBBA. DESEMB. N° 3 LIBRETA N° 00287102001 FPS-RECURSOS PROPIOS REF.: UTILES DE ESCRITORIO</t>
  </si>
  <si>
    <t>||TRANSFERENCIA DE FONDOS S/G. MENSAJE SWIFT NRO. 06825 Y REPORTE DE ACTIVIDAD DE CUENTA DEL BANK OF AMERICA DE LA FECHA. (SECTOR PÚBLICO - SERVICIOS). DEBITO DE LA LIBRETA 00119012001 ADSIB, REPOSICION UTILES DE ESCRITORIO.</t>
  </si>
  <si>
    <t>||TRANSFERENCIA DE FONDOS S/G. MENSAJES SWIFT NROS. 06837 Y 06823 DE LA FECHA. (SECTOR PÚBLICO - SERVICIOS). DEBITO DE LA LIBRETA 00119012001 ADSIB, REPOSICION UTILES DE ESCRITORIO.</t>
  </si>
  <si>
    <t>||TRANSFERENCIA DE FONDOS S/G. MENSAJES SWIFT NROS. 06840 Y 06824 DE LA FECHA. (SECTOR PÚBLICO - SERVICIOS). DEBITO DE LA LIBRETA 00119012001 ADSIB, REPOSICION UTILES DE ESCRITORIO.</t>
  </si>
  <si>
    <t>||TRANSFERENCIA DE FONDOS S/G. MENSAJE SWIFT NRO. 06835 DE LA FECHA. (SECTOR PÚBLICO - SOBREVUELOS). DEBITO DE LA LIBRETA 00117012001 DGAC, REPOSICION UTILES DE ESCRITORIO.</t>
  </si>
  <si>
    <t>||TRANSFERENCIA DE FONDOS S/G. MENSAJE SWIFT NRO. 06838 Y CORREOS ELECTRÓNICOS DE LA DGAC Y AASANA DE LA FECHA. (SECTOR PÚBLICO - SOBREVUELOS). DEBITO DE LA LIBRETA 00117012001 DGAC, REPOSICION UTILES DE ESCRITORIO.</t>
  </si>
  <si>
    <t>00526012001 DEPOSITO DE EFECTIVO, DEPOSITANTE: BOLIVIA TV -HILARIO QUISPE PILLCO, CONCEPTO: DEVOLUCION POR CONCEPTO DE FONDOS EN AVANCE, CUENTA DE DEPOSITO: CUENTA UNICA DEL TESORO</t>
  </si>
  <si>
    <t>00670012002 DEPOSITO DE EFECTIVO, DEPOSITANTE: MATEO SAENZ BONIFAZ, CONCEPTO: PAGO DAÑO SEGUN INFORME DNA DEL TSE, CUENTA DE DEPOSITO: CUENTA UNICA DEL TESORO</t>
  </si>
  <si>
    <t>00086051101 DEPOSITO DE EFECTIVO, DEPOSITANTE: QUASAR SRL, CONCEPTO: DEVOLUCION DE MULTAS, CUENTA DE DEPOSITO: CUENTA UNICA DEL TESORO</t>
  </si>
  <si>
    <t>00592012001 DEPOSITO DE EFECTIVO, DEPOSITANTE: ROXANA SDENKA MOYANO ELIAS, CONCEPTO: PAGO POR PASAJES AEREOS LA PAZ - ASUNCION - LA PAZ, CUENTA DE DEPOSITO: CUENTA UNICA DEL TESORO</t>
  </si>
  <si>
    <t>00512012001 DEPOSITO DE EFECTIVO, DEPOSITANTE: BIOSIS  SRL - RONALD CRESPO SUAREZ, CONCEPTO: REEMBOLSO COMISIONES TRANSFERENCIA FONDOS AL EXTERIOR N°1LC I-2019-33, CUENTA DE DEPOSITO: CUENTA UNICA DEL TESORO</t>
  </si>
  <si>
    <t>00041031107 DEPOSITO DE EFECTIVO, DEPOSITANTE: PAOLA ANDREA MICHAGA COYO, CONCEPTO: DEVOLUCION DE VIATICOS, CUENTA DE DEPOSITO: CUENTA UNICA DEL TESORO</t>
  </si>
  <si>
    <t>00099021001 DEPOSITO DE EFECTIVO, DEPOSITANTE: RURY DANIEL BALLADARES MOLINA, CONCEPTO: PARA DEVOLUCION EXAMEN PREOCUPACIONAL GESTION 2018, CUENTA DE DEPOSITO: CUENTA UNICA DEL TESORO</t>
  </si>
  <si>
    <t>00099021001 DEPOSITO DE EFECTIVO, DEPOSITANTE: RODOLFO ISRAEL VARGAS MERCADO, CONCEPTO: GASTOS NO EJECUTADOS, CUENTA DE DEPOSITO: CUENTA UNICA DEL TESORO</t>
  </si>
  <si>
    <t>00592012001 DEPOSITO DE EFECTIVO, DEPOSITANTE: IVAN GONZALES, CONCEPTO: PAGO POR EMISION DE PASAJES AEREOS Y SEGUROS DE VIAJE A FAVOR DE BOLTUR HASTA ABRIL 2019, CUENTA DE DEPOSITO: CUENTA UNICA DEL TESORO</t>
  </si>
  <si>
    <t>00081094101 DEPOSITO DE EFECTIVO, DEPOSITANTE: MARCO ANTONIO CALDERON CONDORI, CONCEPTO: DEVOLUCION DE VIATICOS, CUENTA DE DEPOSITO: CUENTA UNICA DEL TESORO</t>
  </si>
  <si>
    <t>00099021001 DEPOSITO DE EFECTIVO, DEPOSITANTE: NIXON EMILIANO VARGAS MAMANI - CI. 3362542 LP., CONCEPTO: REGULARIZACION TOPE SALARIAL MES ABRIL 2019, CUENTA DE DEPOSITO: CUENTA UNICA DEL TESORO</t>
  </si>
  <si>
    <t>00041031107 DEPOSITO DE EFECTIVO, DEPOSITANTE: MANUEL ROCA GALLARDO - IBMETRO, CONCEPTO: DEVOLUCION GASTOS OPERATIVOS. SERVICIO YPFB LOGISTICA - CBBA - PTO. VILLARROEL, CUENTA DE DEPOSITO: CUENTA UNICA DEL TESORO</t>
  </si>
  <si>
    <t>00099021001 DEPOSITO DE EFECTIVO, DEPOSITANTE: WILFREDO PEÑARRIETA APONTE, CONCEPTO: DOBLE PERCEPCION, CUENTA DE DEPOSITO: CUENTA UNICA DEL TESORO</t>
  </si>
  <si>
    <t>00660012006 DEP.DE CHEQ.AJENOS,RET.DE CAM.,CONCEPTO: DEPÓSITO POR DEVOLUCION DE VIATICO - GESTION 2018,DEP.: ORGANO JUDICIAL - DISTRITO COCHABAMBA , PROCEDENCIA: BANCO UNION S.A., CHEQUE: 3396, FECHA DE EMISION:27/05/2019</t>
  </si>
  <si>
    <t>00660012006 DEP.DE CHEQ.AJENOS,RET.DE CAM.,CONCEPTO: DEP DE ALEX SANCHEZ VALLE GESTION 2018,DEP.: ORGANO JUDICIAL-DISTRITO CHUQUISACA , PROCEDENCIA: BANCO UNION S.A., CHEQUE: 1575, FECHA DE EMISION:24/05/2019</t>
  </si>
  <si>
    <t>00660012006 DEP.DE CHEQ.AJENOS,RET.DE CAM.,CONCEPTO: DEVOLUCION DE VIATICO DE MACHI IASABEL MONTALVO TORREZ GESTION 2018,DEP.: ORGANO JUDICIAL-DISTRITO CHUQUISACA , PROCEDENCIA: BANCO UNION S.A., CHEQUE: 1574, FECHA DE EMISION:24/05/2019</t>
  </si>
  <si>
    <t>00660012006 DEP.DE CHEQ.AJENOS,RET.DE CAM.,CONCEPTO: DEVOLUCION DE VIATICOS DE ERWIN ROCHA DIAZ GESTION 2018,DEP.: ORGANO JUDICIAL-DISTRITO CHUQUISACA , PROCEDENCIA: BANCO UNION S.A., CHEQUE: 1573, FECHA DE EMISION:24/05/2019</t>
  </si>
  <si>
    <t>00660012006 DEP.DE CHEQ.AJENOS,RET.DE CAM.,CONCEPTO: DEVOLUCION DE VIATICOS CORRESPONDIENTE A LAS GESTIONES 2017 Y 2018,DEP.: ORGANO JUDICIAL-DISTRITO CHUQUISACA , PROCEDENCIA: BANCO UNION S.A., CHEQUE: 1572, FECHA DE EMISION:24/05/2019</t>
  </si>
  <si>
    <t>00660012006 DEP.DE CHEQ.AJENOS,RET.DE CAM.,CONCEPTO: DEPÓSITO POR INFORME AUDITORIA INTERNA N° 005/2015 A DERECHOS REALES,DEP.: ORGANO JUDICIAL - DISTRITO COCHABAMBA , PROCEDENCIA: BANCO UNION S.A., CHEQUE: 3395, FECHA DE EMISION:27/05/2019</t>
  </si>
  <si>
    <t>00599032003 DEP.DE CHEQ.AJENOS,RET.DE CAM.,CONCEPTO: PAGO DEUDA PENDIENTE GESTIONES ANTERIORES EEPS REGIONAL COCHABAMBA,DEP.: EMPRESA BOLIVIANA DE ALIMENTOS Y DERIVADOS - EBA , PROCEDENCIA: BANCO UNION S.A., CHEQUE: 141, FECHA DE EMISION:30/05/2019</t>
  </si>
  <si>
    <t>00599032003 DEP.DE CHEQ.AJENOS,RET.DE CAM.,CONCEPTO: DEPÓSITO POR RETENSION IMPOSITIVA JENRY SILVESTRE VILLAFUERTE,DEP.: EMPRESA BOLIVIANA DE ALIMENTOS Y DERIVADOS - EBA , PROCEDENCIA: BANCO UNION S.A., CHEQUE: 137, FECHA DE EMISION:30/05/2019</t>
  </si>
  <si>
    <t>00099021001 DEP.DE CHEQ.AJENOS,RET.DE CAM.,CONCEPTO: PREV 583/2019 DEVOL PASAJES TERRESTRES NO UTILIZADOS S/G H.R. 6873,DEP.: CAMARA DE DIPUTADOS , PROCEDENCIA: BANCO UNION S.A., CHEQUE: 17827, FECHA DE EMISION:24/05/2019</t>
  </si>
  <si>
    <t>De: 00099024113 Transferencia en cumplimiento al DS N°0913 de 15/06/2011 y el Convenio Intergubernativo de Financiamiento UPRE-CIF-IG 0213/2018, suscrito entre la UPRE y el GAM de Villa de Huacaya, Proyecto “Const. Centro de Acopio Comunidad Huacaya - Municipio Villa de Huacaya” correspondiente a saldos no ejecutados 2018, según la UPRE.</t>
  </si>
  <si>
    <t>De: 00099024113 Transferencia en cumplimiento al DS N°0913 de 15/06/2011 y el Convenio Intergubernativo de Financiamiento UPRE-CIF-IG 0212/2018, suscrito entre la UPRE y el GAM de Villa de Huacaya, Proyecto “Const. Centro de Acopio Comunidad Santa Rosa - Municipio Villa de Huacaya” correspondiente a saldos no ejecutados 2018, según la UPRE.</t>
  </si>
  <si>
    <t>De: 00099024113 Transferencia en cumplimiento al DS N°0913 de 15/06/2011 y el Convenio Intergubernativo de Financiamiento UPRE-CIF-IG 0214/2018, suscrito entre la UPRE y el GAM de Villa de Huacaya, Proyecto “Const. Centro de Acopio Comunidad Iñay - Municipio Villa de Huacaya” correspondiente a saldos no ejecutados 2018, según la UPRE.</t>
  </si>
  <si>
    <t>De: 00099024113 Transferencia en cumplimiento al DS N°0913 de 15/06/2011 y el Convenio Intergubernativo de Financiamiento UPRE-CIF-IG 0216/2018, suscrito entre la UPRE y el GAM de Villa de Huacaya, Proyecto “Const. Centro de Acopio Comunidad La Laguna - Municipio Villa de Huacaya” correspondiente a saldos no ejecutados 2018, según la UPRE.</t>
  </si>
  <si>
    <t>De: 00099024113 Transferencia en cumplimiento al DS N°0913 de 15/06/2011 y el Convenio Intergubernativo de Financiamiento UPRE-CIF-IG 0217/2018, suscrito entre la UPRE y el GAM de Villa de Huacaya, Proyecto “Const. Centro de Acopio en la Comunidad Huacayareape- Municipio Villa de Huacaya” correspondiente a saldos no ejecutados 2018, según la UPRE.</t>
  </si>
  <si>
    <t>De: 00099024113 Transferencia en cumplimiento al DS N°0913 de 15/06/2011 y el Convenio Intergubernativo de Financiamiento UPRE-CIF-IG 0215/2018, suscrito entre la UPRE y el GAM de Villa de Huacaya, Proyecto “Const. Centro de Acopio Comunidad Yaperenda - Municipio Villa de Huacaya” correspondiente a saldos no ejecutados 2018, según la UPRE.</t>
  </si>
  <si>
    <t>A:00099021001 DEVOLUCION RETENCION DE DESCUENTOS EFECTUADOS POR CONVENIOS DE COMPENSACION DE COTIZACIONES CON LA FUTURO DE BOLIVIA S.A. AFP, CORRESPONDIENTE AL MES DE MARZO/2019, AGUINALDO 2010 AL 2018. S/G. CITE SENASIR UAF-TTES N° 0037/2019, DE FECHA 24/05/2019.</t>
  </si>
  <si>
    <t>A:00099021001 DEVOLUCION RETENCION DE DESCUENTOS EFECTUADOS POR CONVENIOS DE COMPENSACION DE COTIZACIONES CON SEGUROS PROVIDA S.A., CORRESPONDIENTE AL MES DE MARZO/2019, AGUINALDO/2018. S/G. CITE SENASIR UAF-TTES N° 0035/2019, DE FECHA 24/05/2019.</t>
  </si>
  <si>
    <t>A:00099021001 DEVOLUCION RETENCION DE DESCUENTOS EFECTUADOS POR CONVENIOS DE COMPENSACION DE COTIZACIONES CON LA VITALICIA SEGUROS Y REASEGUROS DE VIDA S.A., CORRESPONDIENTE AL MES DE MARZO/2019, AGUINALDO 2017 Y 2018. S/G. CITE SENASIR UAF-TTES N° 0036/2019, DE FECHA 24/05/2019.</t>
  </si>
  <si>
    <t>A:00099021001 DEVOLUCION RETENCION DE DESCUENTOS EFECTUADOS POR CONVENIOS DE COMPENSACION DE COTIZACIONES CON BBVA PREVISION AFP S.A., CORRESPONDIENTE AL MES DE MARZO/2019, AGUINALDO 2012, 2014 AL 2018. S/G. CITE SENASIR UAF-TTES N° 0038/2019, DE FECHA 24/05/2019.</t>
  </si>
  <si>
    <t>A:00099021001 DEVOLUCION RETENCION DE DESCUENTOS EFECTUADOS POR COBROS Y PAGOS INDEBIDOS, CORRESPONDIENTE AL MES DE ABRIL/2019 S/G. CITE SENASIR UAF-TTES N° 0039/2019, DE FECHA 24/05/2019.</t>
  </si>
  <si>
    <t>De: 00099024113 Transferencia en cumplimiento al DS N°0913 de 15/06/2011 y el Convenio Intergubernativo de Financiamiento UPRE-CIF-IG 1108/2017, suscrito entre la UPRE y el GAM de Desaguadero, Proyecto “Const. Unidad Educativa Técnico Humanístico Batallón Colorados - Desaguadero”, correspondiente al pago de la planilla Nº5, según la UPRE.</t>
  </si>
  <si>
    <t>De: 00099024113 Transferencia en cumplimiento al DS N°0913 de 15/06/2011 y el Convenio Intergubernativo de Financiamiento UPRE-CIF-IG 192/2017, suscrito entre la UPRE y el GAM de Villa Alcala, Proyecto “Construcción Unidad Educativa Oscar Alfaro Limabamba”, correspondiente al pago de la planilla Nº6, según la UPRE.</t>
  </si>
  <si>
    <t>De: 00099024113 Transferencia en cumplimiento al DS N°0913 de 15/06/2011 y el Convenio Intergubernativo de Financiamiento UPRE-CIF-IG 018/2018, suscrito entre la UPRE y el GAM de Coipasa, Proyecto “Construcción Centro de Salud Salvador Municipio de Coipasa”, correspondiente al pago de la planilla Nº3, según la UPRE.</t>
  </si>
  <si>
    <t>De: 00099024113 Transferencia en cumplimiento al DS N°0913 de 15/06/2011 y el Convenio Intergubernativo de Financiamiento UPRE-CIF-IG 0271/2018, suscrito entre la UPRE y el GAM de Puerto Villarroel, Proyecto “Const. Puente Vehicular Almendrillito – D VI Puerto Villarroel”, correspondiente al pago de la planilla Nº2 de cierre, según la UPRE.</t>
  </si>
  <si>
    <t>De: 00099024113 Transferencia en cumplimiento al DS N°0913 de 15/06/2011 y el Convenio Intergubernativo de Financiamiento UPRE-CIF-IG 077/2017, suscrito entre la UPRE y el GAM de Potosí, Proyecto “Const. Bloques: Administrativo, Aulas, Talleres y Campo Deportivo Unidad Educativa Jesús de Nazareth D 12”, correspondiente al pago de la planilla Nº15, según la UPRE.</t>
  </si>
  <si>
    <t>De: 00099024113 Transferencia en cumplimiento al DS N°0913 de 15/06/2011 y el Convenio Intergubernativo de Financiamiento UPRE-CIF-IG 196/2017, suscrito entre la UPRE y el GAM de Pailón, Proyecto “Const. Mercado Municipal Pailón”, correspondiente al pago de la planilla Nº10, según la UPRE.</t>
  </si>
  <si>
    <t>De: 00099024113 Transferencia en cumplimiento al DS N°0913 de 15/06/2011 y el Convenio Intergubernativo de Financiamiento UPRE-CIF-IG 027/2017, suscrito entre la UPRE y el GAM de Shinahota, proyecto “Construcción Infraestructura Deportiva Coliseo Shinahota” correspondiente al pago de la planilla N° 7 de cierre, según la UPRE.</t>
  </si>
  <si>
    <t>De: 00099024113 Transferencia en cumplimiento al DS N°0913 de 15/06/2011 y el Convenio Intergubernativo de Financiamiento UPRE-CIF-IG 299/2018, suscrito entre la UPRE y el GAM de Puerto Suarez, Proyecto “Const. Unidad Educativa Angélica Rivero Mendoza Municipio de Puerto Suarez”, correspondiente al pago de la planilla Nº2, según la UPRE.</t>
  </si>
  <si>
    <t>De: 00099024113 Transferencia en cumplimiento al DS N°0913 de 15/06/2011 y el Convenio Intergubernativo de Financiamiento UPRE-CIF-IG 005/2018, suscrito entre la UPRE y el GAM de Challapata, proyecto “Const. Aulas Técnicas Unidad Educativa San Juan de Dios - Challapata” correspondiente al pago de la planilla N° 3 de cierre, según la UPRE.</t>
  </si>
  <si>
    <t>De: 00099024113 Transferencia en cumplimiento al DS N°0913 de 15/06/2011 y el Convenio Intergubernativo de Financiamiento UPRE-CIF-IG 1002/2017, suscrito entre la UPRE y el GAM de San Pedro de Quemes, Proyecto “Construcción Bloque de Aulas U.E. Eduardo Abaroa Comunidad Abaroa”, correspondiente al pago de la planilla Nº5 de cierre, según la UPRE.</t>
  </si>
  <si>
    <t>De: 00099024113 Transferencia en cumplimiento al DS N°0913 de 15/06/2011 y el Convenio Intergubernativo de Financiamiento UPRE-CIF-IG 746/2017, suscrito entre la UPRE y el GAM de Calamarca, proyecto “Construcción Bloque de Aulas U.E. San Antonio” correspondiente al pago de la planilla N° 4 de cierre, según la UPRE.</t>
  </si>
  <si>
    <t>De: 00099024113 Transferencia en cumplimiento al DS N°0913 de 15/06/2011 y el Convenio Intergubernativo de Financiamiento UPRE-CIF-IG 0208/2018, suscrito entre la UPRE y el GAM de Villa de Huacaya, Proyecto “Const. 2 Aulas Multigrados U.E. Camatindi - Municipio Villa de Huacaya” correspondiente a saldos no ejecutados 2018, según la UPRE.</t>
  </si>
  <si>
    <t>De: 00099024113 Transferencia en cumplimiento al DS N°0913 de 15/06/2011 y el Convenio Intergubernativo de Financiamiento UPRE-CIF-IG 070/2017 y UPRE-ADENDA-0025/2018, suscrito entre la UPRE y el GAM de Tarija, proyecto “Construcción Centro de Salud Ambulatorio Barrio 15 de Noviembre Ciudad de Tarija” correspondiente al pago de la planilla N° 15 de cierre, según la UPRE.</t>
  </si>
  <si>
    <t>De: 00099024113 Transferencia en cumplimiento al DS N°0913 de 15/06/2011 y el Convenio Intergubernativo de Financiamiento UPRE-CIF-IG 0207/2018, suscrito entre la UPRE y el GAM de Villa de Huacaya, Proyecto “Const. 1 Aula Multigrado U.E. Chimbe - Municipio Villa de Huacaya” correspondiente a saldos no ejecutados 2018, según la UPRE.</t>
  </si>
  <si>
    <t>De: 00099024113 Transferencia en cumplimiento al DS N°0913 de 15/06/2011 y el Convenio Intergubernativo de Financiamiento UPRE-CIF-IG 0211/2018, suscrito entre la UPRE y el GAM de Villa de Huacaya, Proyecto “Ampl. Centro de Salud Integral Lorenzo Sinceri Municipio Villa de Huacaya” correspondiente a saldos no ejecutados 2018, según la UPRE.</t>
  </si>
  <si>
    <t>De: 00099024113 Transferencia en cumplimiento al DS N°0913 de 15/06/2011 y el Convenio Intergubernativo de Financiamiento UPRE-CIF-IG 0209/2018, suscrito entre la UPRE y el GAM de Villa de Huacaya, Proyecto “Const. 1 Aula Multigrado U.E. Guiraitati - Municipio Villa de Huacaya” correspondiente a saldos no ejecutados 2018, según la UPRE.</t>
  </si>
  <si>
    <t>De: 00099024113 Transferencia en cumplimiento al DS N°0913 de 15/06/2011 y el Convenio Intergubernativo de Financiamiento UPRE-CIF-IG 0206/2018, suscrito entre la UPRE y el GAM de Villa de Huacaya, Proyecto “Const. 1 Aula Multigrado U.E. Imbochi - Municipio Villa de Huacaya” correspondiente a saldos no ejecutados 2018, según la UPRE.</t>
  </si>
  <si>
    <t>De: 00099024113 Transferencia en cumplimiento al DS N°0913 de 15/06/2011 y el Convenio Intergubernativo de Financiamiento UPRE-CIF-IG 0210/2018, suscrito entre la UPRE y el GAM de Villa de Huacaya, Proyecto “Const. 1 Aula Multigrado U.E. Mandiyuti - Municipio Villa de Huacaya” correspondiente a saldos no ejecutados 2018, según la UPRE.</t>
  </si>
  <si>
    <t>De: 00099024113 Transferencia en cumplimiento al DS N°0913 de 15/06/2011 y el Convenio Intergubernativo de Financiamiento UPRE-CIF-IG 273/2017, suscrito entre la UPRE y el GAM de Palos Blancos, Proyecto “Construcción Centro de Salud con Internación Inicua - Distrito Inicua - Palos Blancos”, correspondiente al pago de la planilla Nº7 de cierre, según la UPRE.</t>
  </si>
  <si>
    <t>COBRO COSTOS DE PAPELERIA SEGUN TRANSFERENCIA DEL EXTERIOR POR ORDEN DE HERCO COMBUSTIBLES S A (LIMA PERU) REF.: CONT DE COND DE GAS EMB 31/19 LIB. 00513062001 YPFB-OPERACIONES PLANTA DE SEPARACION DE LIQUIDOS RIO GRANDE</t>
  </si>
  <si>
    <t>De: 00099024113 Transferencia en cumplimiento al DS N°0913 de 15/06/2011 y el Convenio Intergubernativo de Financiamiento UPRE-CIF-IG 062/2018, suscrito entre la UPRE y el GAM de Caracollo, Proyecto “Construcción Unidad Educativa Elizardo Pérez Jancoñuño - Caracollo”, correspondiente al pago de la planilla Nº3, según la UPRE.</t>
  </si>
  <si>
    <t>De: 00099024113 Transferencia en cumplimiento al DS N°0913 de 15/06/2011 y el Convenio Intergubernativo de Financiamiento UPRE-CIF-IG 0128/2018, suscrito entre la UPRE y el GAM de Entre Ríos, Proyecto “Const. U.E. Gral. Francisco Bourdeth O’Connor Entre Ríos - Tarija”, correspondiente al pago de la planilla Nº7, según la UPRE.</t>
  </si>
  <si>
    <t>De: 00099024113 Transferencia en cumplimiento al DS N°0913 de 15/06/2011 y el Convenio Intergubernativo de Financiamiento UPRE-CIF-IG 913/2017, suscrito entre la UPRE y el GAM de Villa Zudañez (Tacopaya), Proyecto “Construcción Unidad Educativa Manuel de Zudañez (Zudañez)”, correspondiente al pago del 20% de anticipo del monto financiado, según la UPRE.</t>
  </si>
  <si>
    <t>De: 00099024113 Transferencia en cumplimiento al DS N°0913 de 15/06/2011 y el Convenio Intergubernativo de Financiamiento UPRE-CIF-IG 147/2017, suscrito entre la UPRE y el GAM de Cobija, Proyecto “Const. Centro de Salud Cobija - Barrio Progreso”, correspondiente al pago de la planilla Nº4 de cierre, según la UPRE.</t>
  </si>
  <si>
    <t>De: 00099024113 Transferencia en cumplimiento al DS N°0913 de 15/06/2011 y el Convenio Intergubernativo de Financiamiento UPRE-CIF-IG 308/2018, suscrito entre la UPRE y el GAM de Porvenir, Proyecto “Const. U.E. Técnico Humanístico Nicolás Suarez - Villa Rojas”, correspondiente al pago de la planilla Nº1, según la UPRE.</t>
  </si>
  <si>
    <t>De: 00099024113 Transferencia en cumplimiento al DS N°0913 de 15/06/2011 y el Convenio Intergubernativo de Financiamiento UPRE-CIF-IG 1100/2017, suscrito entre la UPRE y el GAM de Warnes, Proyecto “Const. de Centro Integral de Rehabilitación Infantil Warnes”, correspondiente al pago de la planilla Nº3 de cierre, según la UPRE.</t>
  </si>
  <si>
    <t>De: 00099024113 Transferencia en cumplimiento al DS N°0913 de 15/06/2011 y el Convenio Intergubernativo de Financiamiento UPRE-CIF-IG 0200/2018, suscrito entre la UPRE y el GAM de San Lucas, Proyecto “Const. Unidad Educativa Chunchu (Comunidad Chunchu)”, correspondiente al pago de la planilla Nº2, según la UPRE.</t>
  </si>
  <si>
    <t>De: 00099024113 Transferencia en cumplimiento al DS N°0913 de 15/06/2011 y el Convenio Intergubernativo de Financiamiento UPRE-CIF-IG 0192/2018, suscrito entre la UPRE y el GAM de Icla, Proyecto “Const. Edificio Central GAM Icla”, correspondiente al pago de la planilla Nº3, según la UPRE.</t>
  </si>
  <si>
    <t>De: 00099024113 Transferencia en cumplimiento al DS N°0913 de 15/06/2011 y el Convenio Intergubernativo de Financiamiento UPRE-CIF-IG 0216/2018, suscrito entre la UPRE y el GAM de Villa de Huacaya, Proyecto “Const. Centro de Acopio Comunidad La Laguna - Municipio Villa de Huacaya”, correspondiente al pago de la planilla Nº2, según la UPRE.</t>
  </si>
  <si>
    <t>De: 00099024113 Transferencia en cumplimiento al DS N°0913 de 15/06/2011 y el Convenio Intergubernativo de Financiamiento UPRE-CIF-IG 112/2018, suscrito entre la UPRE y el GAD de Pando, Proyecto “Const. Instituto Tecnológico Superior “Amazónico Kemty” - Municipio de San Lorenzo”, correspondiente al pago de la planilla Nº5, según la UPRE.</t>
  </si>
  <si>
    <t>De: 00099024113 Transferencia en cumplimiento al DS N°0913 de 15/06/2011 y el Convenio Intergubernativo de Financiamiento UPRE-CIF-IG 927/2017, suscrito entre la UPRE y el GAM de Tahua, Proyecto “Const. del Centro de Salud con Internación Tahua”, correspondiente al pago de la planilla Nº5, según la UPRE.</t>
  </si>
  <si>
    <t>De: 00099024113 Transferencia en cumplimiento al DS N°0913 de 15/06/2011 y el Convenio Intergubernativo de Financiamiento UPRE-CIF-IG 0253/2018, suscrito entre la UPRE y el GAM de Camataqui (Villa Abecia), Proyecto “Const. Cancha de Césped Sintético, Graderías y Enmallado Villa Abecia”, correspondiente al pago de la planilla Nº3, según la UPRE.</t>
  </si>
  <si>
    <t>De: 00099024113 Transferencia en cumplimiento al DS N°0913 de 15/06/2011 y el Convenio Intergubernativo de Financiamiento UPRE-CIF-IG 0164/2018, suscrito entre la UPRE y el GAM de Sucre, Proyecto “Const. Unidad Educativa Ernesto “Che Guevara” - Zona San Sebastián”, correspondiente al pago de la planilla Nº2, según la UPRE.</t>
  </si>
  <si>
    <t>De: 00099024113 Transferencia en cumplimiento al DS N°0913 de 15/06/2011 y el Convenio Intergubernativo de Financiamiento UPRE-CIF-IG 0211/2016, suscrito entre la UPRE y el GAM de La Asunta, Proyecto “Const. U.E. Técnico Humanístico Evo Morales Ayma” - La Asunta”, correspondiente al pago de la planilla Nº7, según la UPRE.</t>
  </si>
  <si>
    <t>De: 00099024113 Transferencia en cumplimiento al DS N°0913 de 15/06/2011 y el Convenio Intergubernativo de Financiamiento UPRE-CIF-IG 0193/2018, suscrito entre la UPRE y el GAM de Presto, Proyecto “Const. Terminal Municipal Juana Azurduy Presto”, correspondiente al pago de la planilla Nº2, según la UPRE.</t>
  </si>
  <si>
    <t>De: 00099024113 Transferencia en cumplimiento al DS N°0913 de 15/06/2011 y el Convenio Intergubernativo de Financiamiento UPRE-CIF-IG 108/2018, suscrito entre la UPRE y el GAD de Pando, Proyecto “Const. Instituto Tecnológico Superior “Prof. Silverio Rocha Moya” - Municipio Porvenir”, correspondiente al pago de la planilla Nº5, según la UPRE.</t>
  </si>
  <si>
    <t>De: 00099024113 Transferencia en cumplimiento al DS N°0913 de 15/06/2011 y el Convenio Intergubernativo de Financiamiento UPRE-CIF-IG 023/2018, suscrito entre la UPRE y el GAM de Sabaya, Proyecto “Construcción Centro de Acogida Adultos Mayores - Sabaya”, correspondiente al pago de la planilla Nº3, según la UPRE.</t>
  </si>
  <si>
    <t>De: 00099024113 Transferencia en cumplimiento al DS N°0913 de 15/06/2011 y el Convenio Intergubernativo de Financiamiento UPRE-CIF-IG 1012/2017, suscrito entre la UPRE y el GAM de Caracollo, Proyecto “Construcción Tinglado U.E. Mejillones Lequepampa - Caracollo” correspondiente a saldos no ejecutados 2018, según la UPRE.</t>
  </si>
  <si>
    <t>De: 00099024113 Transferencia en cumplimiento al DS N°0913 de 15/06/2011 y el Convenio Intergubernativo de Financiamiento UPRE-CIF-IG/467/2016, suscrito entre la UPRE y el GAM de Cobija, Proyecto “Const. Centro de Salud – Barrio 27 de Junio”, correspondiente al pago de la planilla Nº6 de cierre, según la UPRE.</t>
  </si>
  <si>
    <t>De: 00099024113 Transferencia en cumplimiento al DS N°0913 de 15/06/2011 y el Convenio Intergubernativo de Financiamiento UPRE-CIF-IG 947/2017, suscrito entre la UPRE y el GAM de Pocoata, Proyecto “Construcción Centro de Salud Collpa Kasa” correspondiente a saldos no ejecutados 2018, según la UPRE.</t>
  </si>
  <si>
    <t>De: 00099024113 Transferencia en cumplimiento al DS N°0913 de 15/06/2011 y el Convenio Intergubernativo de Financiamiento UPRE-CIF-IG 017/2018, suscrito entre la UPRE y el GAM de Eucaliptus, Proyecto “Const. Edificio Gobierno Autónomo Municipal de Eucaliptus”, correspondiente al pago de la planilla Nº2, según la UPRE.</t>
  </si>
  <si>
    <t>De: 00099024113 Transferencia en cumplimiento al DS N°0913 de 15/06/2011 y el Convenio Intergubernativo de Financiamiento UPRE-CIF-IG 0245/2018, suscrito entre la UPRE y el GAD del Beni, Proyecto “Const. U.E. Nueva Galilea con Tinglado Polifuncional y Graderías - Com. Nueva Galilea” correspondiente a saldos no ejecutados 2018, según la UPRE.</t>
  </si>
  <si>
    <t>De: 00099024113 Transferencia en cumplimiento al DS N°0913 de 15/06/2011 y el Convenio Intergubernativo de Financiamiento UPRE-CIF-IG 300/2018, suscrito entre la UPRE y el GAM de Buena Vista, Proyecto “Const. Coliseo Municipal de Buena Vista”, correspondiente al pago de la planilla Nº3, según la UPRE.</t>
  </si>
  <si>
    <t>De: 00099024113 Transferencia en cumplimiento al DS N°0913 de 15/06/2011 y el Convenio Intergubernativo de Financiamiento UPRE-CIF-IG 087/2018, suscrito entre la UPRE y el GAM de Huayllamarca (Santiago de Huayllamarca), Proyecto “Construcción Tinglado U.E. Pedro Domingo Murillo - Santiago de Huayllamarca” correspondiente a saldos no ejecutados 2018, según la UPRE.</t>
  </si>
  <si>
    <t>De: 00099024113 Transferencia en cumplimiento al DS N°0913 de 15/06/2011 y el Convenio Intergubernativo de Financiamiento UPRE-CIF-IG 918/2017, suscrito entre la UPRE y el GAM de Porco, Proyecto “Construcción Terminal Municipal de Autotransporte Porco”, correspondiente al pago de la planilla Nº5 de cierre, según la UPRE.</t>
  </si>
  <si>
    <t>De: 00099024113 Transferencia en cumplimiento al DS N°0913 de 15/06/2011 y el Convenio Intergubernativo de Financiamiento UPRE-CIF-IG 1060/2017, suscrito entre la UPRE y el GAM de San Ignacio, Proyecto “Construcción de 5 Aulas U.E. Estanislao de Marchena - San Ignacio de Moxos” correspondiente a saldos no ejecutados 2018, según la UPRE.</t>
  </si>
  <si>
    <t>De: 00099024113 Transferencia en cumplimiento al DS N°0913 de 15/06/2011 y el Convenio Intergubernativo de Financiamiento UPRE-CIF-IG 597/2017, suscrito entre la UPRE y el GAM de Uriondo (Concepción), Proyecto “Construcción Centro de Salud con Internación Miscas Caldera”, correspondiente al pago de la planilla Nº6, según la UPRE.</t>
  </si>
  <si>
    <t>De: 00099024113 Transferencia en cumplimiento al DS N°0913 de 15/06/2011 y el Convenio Intergubernativo de Financiamiento UPRE-CIF-IG 013/2018, suscrito entre la UPRE y el GAM de Yunguyo de Litoral, Proyecto “Const. Casa de Acogida Para Mujeres en la Comunidad de Micaya - Yunguyo del Litoral” correspondiente a saldos no ejecutados 2018, según la UPRE.</t>
  </si>
  <si>
    <t>De: 00099024113 Transferencia en cumplimiento al DS N°0913 de 15/06/2011 y el Convenio Intergubernativo de Financiamiento UPRE-CIF-IG 311/2018, suscrito entre la UPRE y el GAM de Lagunillas, Proyecto “Const. U.E. Yeyora - Lagunillas”, correspondiente al pago de la planilla Nº3, según la UPRE.</t>
  </si>
  <si>
    <t>De: 00099024113 Transferencia en cumplimiento al DS N°0913 de 15/06/2011 y el Convenio Intergubernativo de Financiamiento UPRE-CIF-IG/373/2015, suscrito entre la UPRE y el GAM de Santuario de Quillacas, Proyecto “Construcción Tinglado Unidad Educativa Antaraque (S. Quillacas)” correspondiente a saldos no ejecutados 2018, según la UPRE.</t>
  </si>
  <si>
    <t>De: 00099024113 Transferencia en cumplimiento al DS N°0913 de 15/06/2011 y el Convenio Intergubernativo de Financiamiento UPRE-CIF-IG 919/2017, suscrito entre la UPRE y el GAM de Llallagua, Proyecto “Const. Laboratorios Aulas Técnicas U.E. Junín - Catavi”, correspondiente al pago de la planilla Nº5 de cierre, según la UPRE.</t>
  </si>
  <si>
    <t>De: 00099024113 Transferencia en cumplimiento al DS N°0913 de 15/06/2011 y el Convenio Intergubernativo de Financiamiento UPRE-CIF-IG 0237/2018, suscrito entre la UPRE y el GAM de Tomina, Proyecto “Const. Tinglado U.E. Rodeo El Porvenir Com. Rodeo El Porvenir” correspondiente a saldos no ejecutados 2018, según la UPRE.</t>
  </si>
  <si>
    <t>De: 00099024113 Transferencia en cumplimiento al DS N°0913 de 15/06/2011 y el Convenio Intergubernativo de Financiamiento UPRE-CIF-IG 1018/2017, suscrito entre la UPRE y el GAM de Sucre, Proyecto “Construcción Unidad Educativa Aniceto Arce D-4”, correspondiente al pago de la planilla Nº7, según la UPRE.</t>
  </si>
  <si>
    <t>De: 00099024113 Transferencia en cumplimiento al DS N°0913 de 15/06/2011 y el Convenio Intergubernativo de Financiamiento UPRE-CIF-IG 926/2017, suscrito entre la UPRE y el GAM de Tacobamba, Proyecto “Const. U.E. Juan Evo Morales Ayma C. Condes” correspondiente a saldos no ejecutados 2018, según la UPRE.</t>
  </si>
  <si>
    <t>De: 00099024113 Transferencia en cumplimiento al DS N°0913 de 15/06/2011 y el Convenio Intergubernativo de Financiamiento UPRE-CIF-IG 0195/2018, suscrito entre la UPRE y el GAM de Sopachuy, Proyecto “Const. Frontón Municipal Municipio de Sopachuy”, correspondiente al pago de la planilla Nº3, según la UPRE.</t>
  </si>
  <si>
    <t>De: 00099024113 Transferencia en cumplimiento al DS N°0913 de 15/06/2011 y el Convenio Intergubernativo de Financiamiento UPRE-CIF-IG 0149/2016, suscrito entre la UPRE y el GAM de Sucre, Proyecto “Const. Centro de Salud Integral Alegría” correspondiente a saldos no ejecutados 2018, según la UPRE.</t>
  </si>
  <si>
    <t>De: 00099024113 Transferencia en cumplimiento al DS N°0913 de 15/06/2011 y el Convenio Intergubernativo de Financiamiento UPRE-CIF-IG 1034/2017, suscrito entre la UPRE y el GAD de Potosí, Proyecto “Construcción Piscina Olímpica Potosí”, correspondiente al pago de la planilla Nº11, según la UPRE.</t>
  </si>
  <si>
    <t>De: 00099024113 Transferencia en cumplimiento al DS N°0913 de 15/06/2011 y el Convenio Intergubernativo de Financiamiento UPRE-CIF-IG 0163/2018, suscrito entre la UPRE y el GAM de Sucre, Proyecto “Const. Unidad Educativa Mercedes Candia de Ovando - Av. del Maestro” correspondiente a saldos no ejecutados 2018, según la UPRE.</t>
  </si>
  <si>
    <t>De: 00099024113 Transferencia en cumplimiento al DS N°0913 de 15/06/2011 y el Convenio Intergubernativo de Financiamiento UPRE-CIF-IG 0261/2018, suscrito entre la UPRE y el GAD de Cochabamba, Proyecto “Construcción Puente Vehicular Serkheta - Misicuni” correspondiente a saldos no ejecutados 2018, según la UPRE.</t>
  </si>
  <si>
    <t>De: 00099024113 Transferencia en cumplimiento al DS N°0913 de 15/06/2011 y el Convenio Intergubernativo de Financiamiento UPRE-CIF-IG 089/2018, suscrito entre la UPRE y el GAM de Pazña, Proyecto “Construcción Centro de Salud Pazña”, correspondiente al pago de la planilla Nº3 de cierre, según la UPRE.</t>
  </si>
  <si>
    <t>De: 00099024113 Transferencia en cumplimiento al DS N°0913 de 15/06/2011 y el Convenio Intergubernativo de Financiamiento UPRE-CIF-IG 0223/2018, suscrito entre la UPRE y el GAM de Villa Serrano, Proyecto “Const. de Tinglado, Cancha Polifuncional y Graderías U.E. Daniel Sanchez Bustamante Villa Serrano” correspondiente a saldos no ejecutados 2018, según la UPRE.</t>
  </si>
  <si>
    <t>De: 00099024113 Transferencia en cumplimiento al DS N°0913 de 15/06/2011 y el Convenio Intergubernativo de Financiamiento UPRE-CIF-IG 0221/2018, suscrito entre la UPRE y el GAM de Villa Serrano, Proyecto “Const. Pavimento Ragido Calle Bolívar Villa Serrano” correspondiente a saldos no ejecutados 2018, según la UPRE.</t>
  </si>
  <si>
    <t>De: 00099024113 Transferencia en cumplimiento al DS N°0913 de 15/06/2011 y el Convenio Intergubernativo de Financiamiento UPRE-CIF-IG 079/2017, suscrito entre la UPRE y el GAM de Potosí, Proyecto “Construcción Centro de Educación Especial Juan Evo Morales Ayma I D-10”, correspondiente al pago de la planilla Nº14, según la UPRE.</t>
  </si>
  <si>
    <t>De: 00099024113 Transferencia en cumplimiento al DS N°0913 de 15/06/2011 y el Convenio Intergubernativo de Financiamiento UPRE-CIF-IG 0224/2018, suscrito entre la UPRE y el GAM de Villa Serrano, Proyecto “Const. De Tinglado, Cancha Polifuncional y Graderías Comunidad de Nuevo Mundo Villa Serrano” correspondiente a saldos no ejecutados 2018, según la UPRE.</t>
  </si>
  <si>
    <t>De: 00099024113 Transferencia en cumplimiento al DS N°0913 de 15/06/2011 y el Convenio Intergubernativo de Financiamiento UPRE-CIF-IG 432/2017, suscrito entre la UPRE y el GAM de Chulumani (Villa de la Libertad), Proyecto “Construcción Teatro Municipal Chulumani” correspondiente a saldos no ejecutados 2018, según la UPRE.</t>
  </si>
  <si>
    <t>A:00099021001 Pago de capital e interés corriente a favor del TGN, adeudado por el GAD Santa Cruz, correspondiente a los Préstamos Convenios Subsidiarios CAF 2324, Proyecto de Electrificación San Andrés – Villa Victoria.</t>
  </si>
  <si>
    <t>NUMERO DE LIBRETA CUT: 00046021109 OPERACIÓN E75 TRANSFERENCIA DE LA CUENTA FISCAL BUN A LA CUT EN MN TRANSF.DE FDOS. POR INST.DE CIERRE ACF/SOL/NÂ°37594/2019 A LA CTA.CUT 3987 LIBRETA 00046021109</t>
  </si>
  <si>
    <t>NUMERO DE LIBRETA CUT: 00046021109 OPERACIÓN E75 TRANSFERENCIA DE LA CUENTA FISCAL BUN A LA CUT EN MN TRANSF.DE FDOS. POR INST.DE CIERRE ACF/SOL/NÂ°37590/2019 A LA CTA.CUT 3987 LIBRETA 00046021109</t>
  </si>
  <si>
    <t>NUMERO DE LIBRETA CUT: 00099021001 OPERACIÓN E75 TRANSFERENCIA DE LA CUENTA FISCAL BUN A LA CUT EN MN TRANSF.DE FDOS. POR INST.DE CIERRE ACF/SOL/NÂ°37595/2019 A LA CTA.CUT 3987 LIBRETA 00046021109</t>
  </si>
  <si>
    <t>NÚMERO DE LIBRETA CUT: 99031009.00 OPERACIÓN T01 TRANSFERENCIA DE FONDOS A LA CUT - TESORO DIRECTO DE BANCO UNION S.A. A CUENTA UNICA DEL TESORO CON NUMERO DE SOLICITUD = 3824994 Y NUMERO CORRELATIVO = 91320030052019701 TRANSFERENCIA POR OPERACIONES DE VENTA BONOS BTX</t>
  </si>
  <si>
    <t>De: 00099024113 Transferencia en cumplimiento al DS N°0913 de 15/06/2011 y el Convenio Intergubernativo de Financiamiento UPRE-CIF-IG 0292/2018, suscrito entre la UPRE y el GAM de Sacaba, proyecto “Const. Instituto Tecnológico Berto Nicoli Distrito 1” correspondiente al pago de la planilla N° 2, según la UPRE.</t>
  </si>
  <si>
    <t>De: 00099024113 Transferencia en cumplimiento al DS N°0913 de 15/06/2011 y el Convenio Intergubernativo de Financiamiento UPRE-CIF-IG 0139/2019, suscrito entre la UPRE y el GAM de La Rivera, proyecto “Const. Unidad Educativa Rivera – La Rivera” correspondiente al primer desembolso equivalente al monto a financiar, según la UPRE.</t>
  </si>
  <si>
    <t>NUMERO DE LIBRETA CUT: 00016014201 OPERACIÓN E75 TRANSFERENCIA DE LA CUENTA FISCAL BUN A LA CUT EN MN TRANSF.FONDOS A SOLICITUD DEL G.A.D.TARIJA SG.NOTA CITE: GOB.AUT.DPTAL.TJA/S.D.E.F./OF.NÂ°907/2019 A LA CTA. 3987 CUT LBRTA.00016014201</t>
  </si>
  <si>
    <t>||REGULARIZ PARCIAL COMPR.S-0953484 DEL 8/05/2019 COMISION POR INVESTIGACION DEL BANQUERO. REF.: SOL.018887-7697 DEL 10/04/2019 DEL MIN.DE RELACIONES EXTERIORES LIBRETA 00099021001 TGN-RECURSOS ORDINARIOS</t>
  </si>
  <si>
    <t>00670012003 DEPOSITO DE EFECTIVO, DEPOSITANTE: GUSTAVO CARLOS MARCELO PRIETO MONTALVO, CONCEPTO: PAGO VALORADAS, CUENTA DE DEPOSITO: CUENTA UNICA DEL TESORO</t>
  </si>
  <si>
    <t>00099021001 DEPOSITO DE EFECTIVO, DEPOSITANTE: MONICA CHACON DELGADO, CONCEPTO: DEPÓSITO SEGUN INFORME DE AUDITORIA MPD/UAI/N°056/2018 MINISTERIO DE PLANIFICACION 00099021001, CUENTA DE DEPOSITO: CUENTA UNICA DEL TESORO</t>
  </si>
  <si>
    <t>00572012001 DEPOSITO DE EFECTIVO, DEPOSITANTE: MARIA ISABEL COTA LUNA, CONCEPTO: DEVOLUCION SEGUNDO AGUINALDO GESTION 2018, CUENTA DE DEPOSITO: CUENTA UNICA DEL TESORO</t>
  </si>
  <si>
    <t>00599022001 DEPOSITO DE EFECTIVO, DEPOSITANTE: EBA - SEBASTIAN FLORES CALLISAYA, CONCEPTO: DEVOLUCION TOTAL DE RECURSOS NO EJECUTADOS PREVENTIVO N° 793, CUENTA DE DEPOSITO: CUENTA UNICA DEL TESORO</t>
  </si>
  <si>
    <t>00099021001 DEPOSITO DE EFECTIVO, DEPOSITANTE: ELVIRA ARIAS, CONCEPTO: COBROS INDEBIDOS, CUENTA DE DEPOSITO: CUENTA UNICA DEL TESORO</t>
  </si>
  <si>
    <t>00169014101 DEPOSITO DE EFECTIVO, DEPOSITANTE: CLAUDIO GUERRERO VELASCO, CONCEPTO: DEVOLUCION MULTAS 2018, CUENTA DE DEPOSITO: CUENTA UNICA DEL TESORO</t>
  </si>
  <si>
    <t>00099021001 DEPOSITO DE EFECTIVO, DEPOSITANTE: HEBER EDGAR ARAMAYO CHOQUE, CONCEPTO: DEVOLUCION DE VIATICOS SEGUN PREVENTIVO C-31 514, CUENTA DE DEPOSITO: CUENTA UNICA DEL TESORO</t>
  </si>
  <si>
    <t>00526012001 DEPOSITO DE EFECTIVO, DEPOSITANTE: BOLIVIA  TV - LUIS MARCOS TROCHE CANDIA, CONCEPTO: DEVOLUCION DE FONDOS EN AVANCE, CUENTA DE DEPOSITO: CUENTA UNICA DEL TESORO</t>
  </si>
  <si>
    <t>00169014101 DEPOSITO DE EFECTIVO, DEPOSITANTE: CARTERO COURIER EMPRESARIAL, CONCEPTO: DEVOLUCION MULTAS 2018, CUENTA DE DEPOSITO: CUENTA UNICA DEL TESORO</t>
  </si>
  <si>
    <t>00099021001 DEPOSITO DE EFECTIVO, DEPOSITANTE: JUAN DE DIOS RAMIREZ CRUZ - MAGISTERIO, CONCEPTO: DEVOLUCION DE HABERES MES DE ABRIL 2019, CUENTA DE DEPOSITO: CUENTA UNICA DEL TESORO</t>
  </si>
  <si>
    <t>00020011104 DEPOSITO DE EFECTIVO, DEPOSITANTE: INSTITUTO GEOGRAFICO MILITAR, CONCEPTO: REVERSION VIATICOS AL INTERIOR DEL PAIS 22210, CUENTA DE DEPOSITO: CUENTA UNICA DEL TESORO</t>
  </si>
  <si>
    <t>00099021001 DEP.DE CHEQ.AJENOS,RET.DE CAM.,CONCEPTO: DEVOLUCION DE SALDOS NO EJECUTADOS,DEP.: PROGRAMA NAL DE POST ALFABETIZACION , PROCEDENCIA: BANCO UNION S.A., CHEQUE: 5695, FECHA DE EMISION:31/05/2019</t>
  </si>
  <si>
    <t>00015011108 DEP.DE CHEQ.AJENOS,RET.DE CAM.,CONCEPTO: DEVOLUCION DE FONDOS,DEP.: MIN GOBIERNO , PROCEDENCIA: BANCO UNION S.A., CHEQUE: 51338, FECHA DE EMISION:23/05/2019</t>
  </si>
  <si>
    <t>00015011108 DEP.DE CHEQ.AJENOS,RET.DE CAM.,CONCEPTO: DEVOLUCION DE FONDOS,DEP.: MIN GOBIERNO , PROCEDENCIA: BANCO UNION S.A., CHEQUE: 51342, FECHA DE EMISION:30/05/2019</t>
  </si>
  <si>
    <t>00015011108 DEP.DE CHEQ.AJENOS,RET.DE CAM.,CONCEPTO: DEVOLUCION DE FONDOS,DEP.: MIN GOBIERNO , PROCEDENCIA: BANCO UNION S.A., CHEQUE: 51339, FECHA DE EMISION:29/05/2019</t>
  </si>
  <si>
    <t>00015011108 DEP.DE CHEQ.AJENOS,RET.DE CAM.,CONCEPTO: DEVOLUCION DE FONDOS,DEP.: MIN GOBIERNO , PROCEDENCIA: BANCO UNION S.A., CHEQUE: 51341, FECHA DE EMISION:29/05/2019</t>
  </si>
  <si>
    <t>00099021001 DEP.DE CHEQ.AJENOS,RET.DE CAM.,CONCEPTO: TRANSFERENCIA DE FONDOS POR LAS DEDUCCIONES RESPECTO A PERMISOS SIN GOCE DE HABERES,DEP.: INSUMOS BOLIVIA , PROCEDENCIA: BANCO UNION S.A., CHEQUE: 1286, FECHA DE EMISION:30/05/2019</t>
  </si>
  <si>
    <t>00660012006 DEP.DE CHEQ.AJENOS,RET.DE CAM.,CONCEPTO: DEPÓSITOS NO IDENTIFICADOS GESTIONES 2013 AL 2017,DEP.: ORGANO JUDICIAL - DISTRITO  POTOSI , PROCEDENCIA: BANCO UNION S.A., CHEQUE: 1333, FECHA DE EMISION:30/05/2019</t>
  </si>
  <si>
    <t>00660012006 DEP.DE CHEQ.AJENOS,RET.DE CAM.,CONCEPTO: DEVOLUCION DE ARANCELES GESTION 2016 Y 2018,DEP.: ORGANO JUDICIAL - DISTRITO POTOSI , PROCEDENCIA: BANCO UNION S.A., CHEQUE: 1330, FECHA DE EMISION:30/05/2019</t>
  </si>
  <si>
    <t>00099021001 DEP.DE CHEQ.AJENOS,RET.DE CAM.,CONCEPTO: MEDINA LUNA CARLOS,DEP.: BANCO UNION  SA , PROCEDENCIA: BANCO UNION S.A., CHEQUE: 163196, FECHA DE EMISION:31/05/2019</t>
  </si>
  <si>
    <t>00099021001 DEP.DE CHEQ.AJENOS,RET.DE CAM.,CONCEPTO: DEV. DE RECURSOS POR REALIZAR LLAMADAS INJUSTIFICADAS EXFUNCIONARIA NATALI ROCA PADILLA MES 3/2019,DEP.: MARIA ANGELICA  TARIFA  BORDA -ATT</t>
  </si>
  <si>
    <t>00572012001 DEPOSITO DE EFECTIVO, DEPOSITANTE: GIANDIRA  GANDY SOLIZ GONZALES CI 7899366 CBB, CONCEPTO: DEVOLUCION DE LA INCONSISTENCIA DEL PAGO DEL AGUINALDO Y SEGUNDO AGUINALDO 2018, CUENTA DE DEPOSITO: CUENTA UNICA DEL TESORO</t>
  </si>
  <si>
    <t>00291012008 DEPOSITO DE EFECTIVO, DEPOSITANTE: CRCCI, CONCEPTO: PAGO DE SERVICIOS DE ENSAYOS, CUENTA DE DEPOSITO: CUENTA UNICA DEL TESORO</t>
  </si>
  <si>
    <t>00099021001 DEPOSITO DE EFECTIVO, DEPOSITANTE: ROBERTO PEDRO RODRIGUEZ APAZA, CONCEPTO: DOBLE PERCEPCION, CUENTA DE DEPOSITO: CUENTA UNICA DEL TESORO</t>
  </si>
  <si>
    <t>00099021001 DEPOSITO DE EFECTIVO, DEPOSITANTE: YOLANDA LILIANA GONZALES RIOS, CONCEPTO: DEVOLUCION DE HABERES MES MARZO 2019, CUENTA DE DEPOSITO: CUENTA UNICA DEL TESORO</t>
  </si>
  <si>
    <t>00099021001 DEPOSITO DE EFECTIVO, DEPOSITANTE: YOLANDA LILIANA GONZALES RIOS, CONCEPTO: DEVOLUCION DE HABERES MES FEBRERO 2019, CUENTA DE DEPOSITO: CUENTA UNICA DEL TESORO</t>
  </si>
  <si>
    <t>00099021001 DEPOSITO DE EFECTIVO, DEPOSITANTE: YOLANDA LILIANA GONZALES RIOS, CONCEPTO: DEVOLUCION DE HABERES MES ENERO 2019, CUENTA DE DEPOSITO: CUENTA UNICA DEL TESORO</t>
  </si>
  <si>
    <t>00020011104 DEPOSITO DE EFECTIVO, DEPOSITANTE: INSTITUTO GEOGRAFICO MILITAR, CONCEPTO: REVERSION POR COMBUSTIBLE 34110, CUENTA DE DEPOSITO: CUENTA UNICA DEL TESORO</t>
  </si>
  <si>
    <t>00020011104 DEPOSITO DE EFECTIVO, DEPOSITANTE: INSTITUTO GEOGRAFICO MILITAR, CONCEPTO: REVERSION PASAJES AL INTERIOR DEL PAIS, CUENTA DE DEPOSITO: CUENTA UNICA DEL TESORO</t>
  </si>
  <si>
    <t>00020011104 DEPOSITO DE EFECTIVO, DEPOSITANTE: INSTITUTO GEOGRAFICO MILITAR, CONCEPTO: REVERSION PASAJES INTERIOR DEL PAIS 22110, CUENTA DE DEPOSITO: CUENTA UNICA DEL TESORO</t>
  </si>
  <si>
    <t>PROVISION DE FONDOS A SOLICITUD DE YACIMIENTOS PETROLIFEROS FISCALES BOLIVIANOS SEGUN SOLICITUD YPFB-0114-2019 REF: PAGO A YPFB TRANSIERRA SA DE ABRIL 2019 POR SERV DE TRANSPORTE FIRME GN LIB. 00513012007 YPFB - RECURSOS NACIONALIZACIÓN</t>
  </si>
  <si>
    <t>PROVISION DE FONDOS A SOLICITUD DE YACIMIENTOS PETROLIFEROS FISCALES BOLIVIANOS SEGUN SOLICITUD YPFB-0116-2019 REF: PAGO A YPFB TRANSPORTE SA DE ABRIL 19 POR TRANS GN MI FIRME E INTERRUMPIBLE Y ME FIRME LIB. 00513012007 YPFB - RECURSOS NACIONALIZACIÓN</t>
  </si>
  <si>
    <t>PROVISION DE FONDOS A SOLICITUD DE YACIMIENTOS PETROLIFEROS FISCALES BOLIVIANOS SEGUN SOLICITUD YPFB-0118-2019 REF: PAGO A YPFB TRANSIERRA SA DE ABRIL 2019 POR ACUERDO TEMPORAL DE SERV INTERRUMPIBLE PARA EL TRANSPORTE DE GAS LIB. 00513012007 YPFB - RECURSOS NACIONALIZACIÓN</t>
  </si>
  <si>
    <t>||REGULARIZACIÓN DE NUESTRA OPERACIÓN NRO. 0955577 DE F. 29/05/2019 EN ATENCIÓN A CORREOS ELECTRÓNICOS DE LA DGAC Y AASANA. DEBITO DE LA LIBRETA 00117012001 DGAC, REPOSICION UTILES DE ESCRITORIO.</t>
  </si>
  <si>
    <t>De: 00099024113 Transferencia en cumplimiento al DS N°0913 de 15/06/2011 y el Convenio Intergubernativo de Financiamiento UPRE-CIF-IG 966/2017, suscrito entre la UPRE y el GAM de San Agustín, Proyecto “Const. Puesto de Salud Cerro Gordo”, correspondiente al pago de la planilla Nº3 de cierre, según la UPRE.</t>
  </si>
  <si>
    <t>De: 00099024113 Transferencia en cumplimiento al DS N°0913 de 15/06/2011 y el Convenio Intergubernativo de Financiamiento UPRE-CIF-IG/533/2016, suscrito entre la UPRE y el GAM de Yapacaní, Proyecto “Construcción de Estadio Municipal Integración Bolivia” correspondiente al pago de la planilla Nº22, según la UPRE.</t>
  </si>
  <si>
    <t>A:00099021001 Pago de capital e interés corriente a favor del TGN, adeudado por el GAD Santa Cruz, correspondiente a los Préstamos Convenios Subsidiarios CAF 2324, Proyecto de Electrificación Santa Rosa Total.</t>
  </si>
  <si>
    <t>NUMERO DE LIBRETA CUT: 00291012006 OPERACIÓN E18 TRANSFERENCIA DEL SISTEMA FINANCIERO POR CUENTA DE TERCEROS A LA CUT TRANSFERENCIA DE FONDOS A LA CUENTA UNICA DEL TESORO 3987069001 A NOMBRE DE ABC-CNC-USO DE DERECHO DE VIA POR PAGO DE ARRENDAMIENTO DE USO DEL DERECHO DE VIAS SEGUN CITE 2019-GFA</t>
  </si>
  <si>
    <t>NUMERO DE LIBRETA CUT: 00287102012 OPERACIÓN E18 TRANSFERENCIA DEL SISTEMA FINANCIERO POR CUENTA DE TERCEROS A LA CUT TRANSFERENCIA DEVOLUCION POR PAGO RECIBIDO ERRONEAMENTE SOLICITUD EH TECNOLOGIA SRL</t>
  </si>
  <si>
    <t>||PAGO SERVICIOS DE INVESTIGACION DEL BANQUERO POR INSTRUCCIONES DE PAGO INCORRECTAS EFECTUADAS POR EL MIN. DE RR.EE. CON RECTIFICACION DE LA MISMA EL 17/05/2019 REF.: TRANSF. A/F EMBAJADA DEL ESTADO PLURINACIONAL DE BOLIVIA EN NICARAGUA LIB. NO. 00099021001 TGN-RECURSOS ORDINARIOS (COMISIONES DEL BANQUERO)</t>
  </si>
  <si>
    <t>||TRANSFERENCIA DE FONDOS S/G. MENSAJE SWIFT NRO. 06947 DE LA FECHA. (SECTOR PÚBLICO - SOBREVUELOS). DEBITO DE LA LIBRETA 00117012001 DGAC, REPOSICION UTILES DE ESCRITORIO.</t>
  </si>
  <si>
    <t>||TRANSFERENCIA DE FONDOS S/G. MENSAJE SWIFT NRO. 06946 DE LA FECHA. (SECTOR PÚBLICO - SOBREVUELOS). DEBITO DE LA LIBRETA 00117012001 DGAC, REPOSICION UTILES DE ESCRITORIO.</t>
  </si>
  <si>
    <t>||TRANSFERENCIA DE FONDOS S/G. MENSAJE SWIFT NRO. 06949 DE LA FECHA. (SECTOR PÚBLICO - SERVICIOS). DEBITO DE LA LIBRETA 00119012001 ADSIB, REPOSICION UTILES DE ESCRITORIO.</t>
  </si>
  <si>
    <t>||TRANSFERENCIA DE FONDOS S/G. MENSAJES SWIFT NROS. 06942 Y 06934 DE LA FECHA. (SECTOR PÚBLICO - SOBREVUELOS). DEBITO DE LA LIBRETA 00117012001 DGAC, REPOSICION UTILES DE ESCRITORIO.</t>
  </si>
  <si>
    <t>NÚMERO DE LIBRETA CUT: 99031009.00 OPERACIÓN T01 TRANSFERENCIA DE FONDOS A LA CUT - TESORO DIRECTO DE BANCO UNION S.A. A CUENTA UNICA DEL TESORO CON NUMERO DE SOLICITUD = 3831022 Y NUMERO CORRELATIVO = 91320031052019192 TRANSFERENCIA POR OPERACIONES DE VENTA BONOS BTX</t>
  </si>
  <si>
    <t>||TRANSFERENCIA DE FONDOS S/G. MENSAJE SWIFT NRO. 06983 DE LA FECHA. (SECTOR PÚBLICO - SOBREVUELOS). DEBITO DE LA LIBRETA 00117012001 DGAC, REPOSICION UTILES DE ESCRITORIO.</t>
  </si>
  <si>
    <t>||TRANSFERENCIA DE FONDOS S/G. MENSAJES SWIFT NROS. 06981 Y 06974 DE LA FECHA. (SECTOR PÚBLICO - SERVICIOS). DEBITO DE LA LIBRETA 00119012001 ADSIB, REPOSICION UTILES DE ESCRITORIO.</t>
  </si>
  <si>
    <t>||TRANSFERENCIA DE FONDOS S/G. MENSAJES SWIFT NROS. 06982 Y 06975 DE LA FECHA. (SECTOR PÚBLICO - SERVICIOS). DEBITO DE LA LIBRETA 00119012001 ADSIB, REPOSICION UTILES DE ESCRITORIO.</t>
  </si>
  <si>
    <t>'COBRO DE'||UTILES DE ESCRITORIO POR EL COMPROBANTE CONTABLE NRO. 0955867 DE LA FECHA, SEGÚN CORREO ELECTRÓNICO DE YPFB DE F. 23/01/2018. DEBITO DE LA LIBRETA 00513022001 YPFB  OPERACIONES.</t>
  </si>
  <si>
    <t>TRANSFERENCIA RECIBIDA DEL EXTERIOR SEGÚN MENSAJES SWIFT Nos. 05517-05505 (REM.EXT.) DE FECHA 02-05-2019 POR DESEMBOLSO DE BID PRÉSTAMO 3812/BL-BO REF.: REQ 00004 BO OPS0201919034A LIBRETA N° 00099037019 GAMLP DRENAJE PLUV MUN LA PAZ III</t>
  </si>
  <si>
    <t>TRANSFERENCIA RECIBIDA DEL EXTERIOR SEGÚN MENSAJES SWIFT Nos. 05517-05505 (REM.EXT.) DE FECHA 02-05-2019 POR DESEMBOLSO DE BID PRÉSTAMO 3812/BL-BO REF.: REQ 00004 BO OPS0201919034A LIBRETA N° 00099037019 GAMLP DRENAJE PLUV MUN LA PAZ III REF.: UTILES DE ESCRITORIO</t>
  </si>
  <si>
    <t>COBRO COSTOS DE PAPELERIA SEGUN TRANSFERENCIA DEL EXTERIOR POR ORDEN DE LAN PERU S.A. LIB. 00512012001 AASANA CENTRAL-OFICINA NACIONAL</t>
  </si>
  <si>
    <t>COBRO COSTOS DE PAPELERIA SEGUN TRANSFERENCIA DEL EXTERIOR POR ORDEN DE ESTELAR LATINOAMERICANA CA REF.: FACTURA NO.YKYC 24/03/2019 PAGO SOBREVUELOS BOLIVIA MAR 2019 LIB. 00512012001 AASANA CENTRAL-OFICINA NACIONAL</t>
  </si>
  <si>
    <t>'COBRO DE UTILES DE ESCRITORIO POR´||COMPLEMENTO A COMPROBANTE S-953151 DE LA FECHA REF:TRANSF. DEL EXTERIOR A F/AASANA POR USD 250.- LIBRETA 00512012001 AASANA CENTRAL-OFICINA NACIONAL (COBRO UTILES DE ESCRITORIO)</t>
  </si>
  <si>
    <t>AJUSTE COMPLEMENTARIO POR REVALORIZACION SALDOS DE ACTIVOS DE RESERVA Y OBLIGACIONES MONEDA EXTRANJERA (DOLARES) Saldo MO = -486543300.32 ;Bs/Mo: 6.86000000000 ;Saldo Bs: -3337687040.19</t>
  </si>
  <si>
    <t>00291012001 DEP.DE CHEQ.AJENOS,RET.DE CAM.,CONCEPTO: ALQUILER DE UN SITIO,DEP.: NUEVATEL PSC DE BOLIVIA SA , PROCEDENCIA: BANCO BISA S.A., CHEQUE: 72671, FECHA DE EMISION:26/04/2019</t>
  </si>
  <si>
    <t>COBRO COSTOS DE PAPELERIA POR REGULARIZACION DE TRANSFERENCIA DEL EXTERIOR POR ORDEN DE TAMPA CARGO SAS REF.: CAP OF 19/04/30 LIB. 00512012001 AASANA CENTRAL-OFICINA NACIONAL</t>
  </si>
  <si>
    <t>COBRO COSTOS DE PAPELERIA SEGUN TRANSFERENCIA DEL EXTERIOR POR ORDEN DE LAN ARGENTINA AERO 2000 SA REF.INV.YKYC36032019 LIB. 00512012001 AASANA CENTRAL-OFICINA NACIONAL</t>
  </si>
  <si>
    <t>'COBRO DE UTILES DE ESCRITORIO POR´||COMPLEMENTO AL COMP. S-953250 DE LA FECHA REF.: TRANSFERENCIA DEL EXTERIOR POR USD 10.347,53 LIB. 00512012001 AASANA CENTRAL-OFICINA NACIONAL, POR COBRO UTILES DE ESCRITORIO EQUIV.BS50.-</t>
  </si>
  <si>
    <t>AJUSTE COMPLEMENTARIO POR REVALORIZACION SALDOS DE ACTIVOS DE RESERVA Y OBLIGACIONES MONEDA EXTRANJERA (DOLARES) Saldo MO = -484228720.37 ;Bs/Mo: 6.86000000000 ;Saldo Bs: -3321809021.71</t>
  </si>
  <si>
    <t>AJUSTE COMPLEMENTARIO POR REVALORIZACION SALDOS DE ACTIVOS DE RESERVA Y OBLIGACIONES MONEDA EXTRANJERA (DOLARES) Saldo MO = -496709561.92 ;Bs/Mo: 6.86000000000 ;Saldo Bs: -3407427594.78</t>
  </si>
  <si>
    <t>COBRO COSTOS DE PAPELERIA SEGUN TRANSFERENCIA DEL EXTERIOR POR ORDEN DE CARGILL INCORPORATED LIB. 00512012001 AASANA CENTRAL-OFICINA NACIONAL</t>
  </si>
  <si>
    <t>AJUSTE COMPLEMENTARIO POR REVALORIZACION SALDOS DE ACTIVOS DE RESERVA Y OBLIGACIONES MONEDA EXTRANJERA (DOLARES) Saldo MO = -497414628.28 ;Bs/Mo: 6.86000000000 ;Saldo Bs: -3412264350.01</t>
  </si>
  <si>
    <t>COBRO COSTOS DE PAPELERIA SEGUN TRANSFERENCIA DEL EXTERIOR POR ORDEN DE UNITED AIRLINES INC. REF.: YKYC53032019 LIB. 00512012001 AASANA CENTRAL-OFICINA NACIONAL</t>
  </si>
  <si>
    <t>AJUSTE COMPLEMENTARIO POR REVALORIZACION SALDOS DE ACTIVOS DE RESERVA Y OBLIGACIONES MONEDA EXTRANJERA (DOLARES) Saldo MO = -493425358.13 ;Bs/Mo: 6.86000000000 ;Saldo Bs: -3384897956.78</t>
  </si>
  <si>
    <t>COBRO COSTOS DE PAPELERIA SEGUN TRANSFERENCIA DEL EXTERIOR POR ORDEN DE CITIBANK N.A. LIB. 00512012001 AASANA CENTRAL-OFICINA NACIONAL</t>
  </si>
  <si>
    <t>AJUSTE COMPLEMENTARIO POR REVALORIZACION SALDOS DE ACTIVOS DE RESERVA Y OBLIGACIONES MONEDA EXTRANJERA (DOLARES) Saldo MO = -497030837.08 ;Bs/Mo: 6.86000000000 ;Saldo Bs: -3409631542.35</t>
  </si>
  <si>
    <t>COBRO COSTOS DE PAPELERIA SEGUN TRANSFERENCIA DEL EXTERIOR POR ORDEN DE HELISTAR S A S (BOGOTA COLOMBIA) LIB. 00512012001 AASANA CENTRAL-OFICINA NACIONAL</t>
  </si>
  <si>
    <t>AJUSTE COMPLEMENTARIO POR REVALORIZACION SALDOS DE ACTIVOS DE RESERVA Y OBLIGACIONES MONEDA EXTRANJERA (DOLARES) Saldo MO = -487227448.86 ;Bs/Mo: 6.86000000000 ;Saldo Bs: -3342380299.17</t>
  </si>
  <si>
    <t>COBRO COSTOS DE PAPELERIA SEGUN TRANSFERENCIA DEL EXTERIOR POR ORDEN DE GLOCK AVIATION REF:YKYC24/01/2019 LIB. 00512012001 AASANA CENTRAL-OFICINA NACIONAL</t>
  </si>
  <si>
    <t>||PAGO PRÉSTAMO 1020/SF-BO VCTO. 13-05-2019 POR CUENTA DEL BANCO DE DESARROLLO PRODUCTIVO SEGUN COD. LIQ. 012262 DE FECHA 10-05-2019 Y NOTA MEFP/VTCP/DGCP/UODP-1167/2013 DE FECHA 12-11-2013, VALOR 13-05-2019 LIB. 00099021001 CTA. 5970 CUENTA UNICA DEL TESORO EN DOLARES AMERICANOS</t>
  </si>
  <si>
    <t>AJUSTE COMPLEMENTARIO POR REVALORIZACION SALDOS DE ACTIVOS DE RESERVA Y OBLIGACIONES MONEDA EXTRANJERA (DOLARES) Saldo MO = -482301263.13 ;Bs/Mo: 6.86000000000 ;Saldo Bs: -3308586665.08</t>
  </si>
  <si>
    <t>AJUSTE COMPLEMENTARIO POR REVALORIZACION SALDOS DE ACTIVOS DE RESERVA Y OBLIGACIONES MONEDA EXTRANJERA (DOLARES) Saldo MO = -476458393.38 ;Bs/Mo: 6.86000000000 ;Saldo Bs: -3268504578.60</t>
  </si>
  <si>
    <t>PAGO A BID PRÉSTAMO 3730/BL-BO VCTO. 15-05-2019 POR CUENTA DE TGN , NTI. 012163 VALOR 15-05-2019 INTERESES USD 278,94 CTA. 5970 CUENTA UNICA DEL TESORO DOLARES AMERICANOS LIB. 00099021001</t>
  </si>
  <si>
    <t>||COMISIÓN TRANSFERENCIA FDOS. AL EXTERIOR 0.10% S/USD 40,500.-, REEMB. GSTS. COM. BS. 220.- Y EMISIÓN COMP. CONT. BS. 50.-, REF.: PAGO 2 LC I-2019-07 P/C P/C EMPRESA PRODUCTIVA CEMENTOS DE BOLIVIA - ECEBOL A/F URANEL S.A., EN COMPL. A COMP. CONT. N°0954230, 15/05/19 LIB.:00132039201 SEDEM-ECEBOL-FINPRO EN DÓLARES - ORURO REF.:COMIS. PAGO 2 LC I-2019-07</t>
  </si>
  <si>
    <t>PAGO A FIDA PRÉSTAMO 2000000784 VCTO. 15-05-2019 POR CUENTA DE TGN , NTI. 012314 VALOR 15-05-2019 INTERESES USD 30.767,32 CTA. 5970 CUENTA UNICA DEL TESORO DOLARES AMERICANOS LIB. 00099021001</t>
  </si>
  <si>
    <t>AJUSTE COMPLEMENTARIO POR REVALORIZACION SALDOS DE ACTIVOS DE RESERVA Y OBLIGACIONES MONEDA EXTRANJERA (DOLARES) Saldo MO = -462841293.39 ;Bs/Mo: 6.86000000000 ;Saldo Bs: -3175091272.63</t>
  </si>
  <si>
    <t>AJUSTE COMPLEMENTARIO POR REVALORIZACION SALDOS DE ACTIVOS DE RESERVA Y OBLIGACIONES MONEDA EXTRANJERA (DOLARES) Saldo MO = -460611786.51 ;Bs/Mo: 6.86000000000 ;Saldo Bs: -3159796855.47</t>
  </si>
  <si>
    <t>PAGO A CAF PRÉSTAMO CFA009344 VCTO. 17-05-2019 POR CUENTA DE TGN , NTI. 012200 VALOR 17-05-2019 INTERESES USD 1.515.958,80 COMISIONES USD 5.384,12 CTA. 5970 CUENTA UNICA DEL TESORO DOLARES AMERICANOS LIB. 00099021001</t>
  </si>
  <si>
    <t>TRANSFERENCIA RECIBIDA DEL EXTERIOR SEGÚN EXTRACTO BANCARIO (REM.EXT.) DE FECHA 17-05-2019 POR DESEMBOLSO DE FONPLATA PRÉSTAMO BOL 28/2016 COSECHANDO AGUA SEMBRANDO LUZ DESEMB. 4 Y 5 LIBRETA N° 0086097001 MMAYA-$US-UEP COSECHANDO AGUA - SEMBRANDO LUZ REF.: UTILES DE ESCRITORIO</t>
  </si>
  <si>
    <t>COBRO COSTOS DE PAPELERIA SEGUN TRANSFERENCIA DEL EXTERIOR POR ORDEN DE PINOPS LP REF.: INV YKYC 49 04 2019 LIB. 00512012001 AASANA CENTRAL-OFICINA NACIONAL</t>
  </si>
  <si>
    <t>COBRO COSTOS DE PAPELERIA SEGUN TRANSFERENCIA DEL EXTERIOR POR ORDEN DE CONSULTATIO S.A. REF.: INVOICE YKYC 15 04 2019 LIB. 00512012001 AASANA CENTRAL-OFICINA NACIONAL</t>
  </si>
  <si>
    <t>COBRO COSTOS DE PAPELERIA SEGUN TRANSFERENCIA DEL EXTERIOR POR ORDEN DE EMES AIR S.A. (BUENOS AIRES ARGENTINA) REF.: YKYC 20 04 2019 LIB. 00512012001 AASANA CENTRAL-OFICINA NACIONAL</t>
  </si>
  <si>
    <t>COBRO COSTOS DE PAPELERIA SEGUN TRANSFERENCIA DEL EXTERIOR POR ORDEN DE CUBANA DE AVIACION SA REF.: YKYC17/04/2019 LIB. 00512012001 AASANA CENTRAL-OFICINA NACIONAL</t>
  </si>
  <si>
    <t>AJUSTE COMPLEMENTARIO POR REVALORIZACION SALDOS DE ACTIVOS DE RESERVA Y OBLIGACIONES MONEDA EXTRANJERA (DOLARES) Saldo MO = -458185869.19 ;Bs/Mo: 6.86000000000 ;Saldo Bs: -3143155062.65</t>
  </si>
  <si>
    <t>'COBRO DE UTILES DE ESCRITORIO POR´||TRANSF. DEL EXTERIOR POR ORDEN DE ARINC INCORPORATED. REF.: COMPLEMENTO A NUESTRO COMPROBANTE S-0954665 DE LA FECHA. LIBRETA 00512012001 AASANA CENTRAL OFICINA NACIONAL</t>
  </si>
  <si>
    <t>COBRO COSTOS DE PAPELERIA POR REGULARIZACION DE TRANSFERENCIA DEL EXTERIOR POR ORDEN DE NEW LINES SA REF:SOBREVUELOS ABRIL LIB. 00512012001 AASANA CENTRAL-OFICINA NACIONAL</t>
  </si>
  <si>
    <t>COBRO COSTOS DE PAPELERIA SEGUN TRANSFERENCIA DEL EXTERIOR POR ORDEN DE LINEA AEREA CARGUERA DE COLOMBIA LIB. 00512012001 AASANA CENTRAL-OFICINA NACIONAL</t>
  </si>
  <si>
    <t>COBRO COSTOS DE PAPELERIA SEGUN TRANSFERENCIA DEL EXTERIOR POR ORDEN DE LAN ARGENTINA AERO2000 SA REF:YKYC32042019 LIB. 00512012001 AASANA CENTRAL-OFICINA NACIONAL</t>
  </si>
  <si>
    <t>AJUSTE COMPLEMENTARIO POR REVALORIZACION SALDOS DE ACTIVOS DE RESERVA Y OBLIGACIONES MONEDA EXTRANJERA (DOLARES) Saldo MO = -444981597.88 ;Bs/Mo: 6.86000000000 ;Saldo Bs: -3052573761.44</t>
  </si>
  <si>
    <t>COBRO COSTOS DE PAPELERIA SEGUN TRANSFERENCIA DEL EXTERIOR POR ORDEN DE LINEA AEREA CARGUERA REF:YKYC37 04 2019 LIB. 00512012001 AASANA CENTRAL-OFICINA NACIONAL</t>
  </si>
  <si>
    <t>TRANSFERENCIA RECIBIDA DEL EXTERIOR SEGÚN MENSAJES SWIFT Nos. 6667-6666 (REM.EXT.) DE FECHA 24-05-2019 POR DESEMBOLSO DE CAF PRÉSTAMO CFA010546 PROG INV AGUA FASE V MIAGUA V LIBRETA N° 00287104321 FPS-U$-MIAGUA V - CAF</t>
  </si>
  <si>
    <t>COBRO COSTOS DE PAPELERIA SEGUN TRANSFERENCIA DEL EXTERIOR POR ORDEN DE ATLAS AIR INC REF:YKYC9/04/2019 LIB. 00512012001 AASANA CENTRAL-OFICINA NACIONAL</t>
  </si>
  <si>
    <t>COBRO COSTOS DE PAPELERIA SEGUN TRANSFERENCIA DEL EXTERIOR POR ORDEN DE TAM LINHAS AEREAS S.A. LIB. 00512012001 AASANA CENTRAL-OFICINA NACIONAL</t>
  </si>
  <si>
    <t>COBRO COSTOS DE PAPELERIA SEGUN TRANSFERENCIA DEL EXTERIOR POR ORDEN DE ABSA AEROLINHAS BRASILEIRAS S.A. REF.: YKYC 4/04/2019 LIB. 00512012001 AASANA CENTRAL-OFICINA NACIONAL</t>
  </si>
  <si>
    <t>AJUSTE COMPLEMENTARIO POR REVALORIZACION SALDOS DE ACTIVOS DE RESERVA Y OBLIGACIONES MONEDA EXTRANJERA (DOLARES) Saldo MO = -450968016.34 ;Bs/Mo: 6.86000000000 ;Saldo Bs: -3093640592.08</t>
  </si>
  <si>
    <t>'COBRO DE UTILES DE ESCRITORIO POR´||TRANSF. DEL EXTERIOR POR ORDEN DE CARGOLUX AIRLINES INT. S.A. REF.: COMPLEMENTO A NUESTRO COMPROBANTE S-0955121 DE LA FECHA . LIBREA 00512012001 AASANA CENTRAL OFICINA NACIONAL</t>
  </si>
  <si>
    <t>COBRO COSTOS DE PAPELERIA SEGUN TRANSFERENCIA DEL EXTERIOR POR ORDEN DE LA CHILE CARGO S.A. REF.: D0491480220501 LIB. 00512012001 AASANA CENTRAL-OFICINA NACIONAL</t>
  </si>
  <si>
    <t>PAGO A BID PRÉSTAMO 2880/BL-BO VCTO. 25-05-2019 POR CUENTA DE TGN , NTI. 012249 VALOR 28-05-2019 COMISIONES USD 9.157,83 CTA. 5970 CUENTA UNICA DEL TESORO DOLARES AMERICANOS LIB. 00099021001</t>
  </si>
  <si>
    <t>COBRO COSTOS DE PAPELERIA SEGUN TRANSFERENCIA DEL EXTERIOR POR ORDEN DE ESTELAR LATINOAMERICA CA REF:FACTURA NO.YKYC 21/04 2019 PAGO SOBREVUELOS BOLIVIA ABRIL 2019 LIB. 00512012001 AASANA CENTRAL-OFICINA NACIONAL</t>
  </si>
  <si>
    <t>AJUSTE COMPLEMENTARIO POR REVALORIZACION SALDOS DE ACTIVOS DE RESERVA Y OBLIGACIONES MONEDA EXTRANJERA (DOLARES) Saldo MO = -432426475.18 ;Bs/Mo: 6.86000000000 ;Saldo Bs: -2966445619.74</t>
  </si>
  <si>
    <t>TRANSFERENCIA RECIBIDA DEL EXTERIOR SEGÚN MENSAJES SWIFT Nos. 6871-6867 (REM.EXT.) DE FECHA 29-05-2019 POR DESEMBOLSO DE FONPLATA PRÉSTAMO BOL 29/2017 PROG.CONST.PUENTES CBBA. DESEMB. N° 3 LIBRETA N° 00287034301 FPS-U$-BOL-29-2017 PTES COCHABAMBA</t>
  </si>
  <si>
    <t>AJUSTE COMPLEMENTARIO POR REVALORIZACION SALDOS DE ACTIVOS DE RESERVA Y OBLIGACIONES MONEDA EXTRANJERA (DOLARES) Saldo MO = -432085803.97 ;Bs/Mo: 6.86000000000 ;Saldo Bs: -2964108615.25</t>
  </si>
  <si>
    <t>TRANSFERENCIA RECIBIDA DEL EXTERIOR SEGÚN MENSAJES SWIFT Nos. 06886-06881 (REM.EXT.) DE FECHA 30-05-2019 POR DESEMBOLSO DE BID PRÉSTAMO 3699/BL-BO REF.: REQ 00008 BO OPS0201924399A LIBRETA N° 00086047004 MMAyA-USD-PROG. NACIONAL DE RIEGO CON ENFOQUE</t>
  </si>
  <si>
    <t>TRANSFERENCIA RECIBIDA DEL EXTERIOR SEGÚN MENSAJES SWIFT Nos. 06886-06881 (REM.EXT.) DE FECHA 30-05-2019 POR DESEMBOLSO DE BID PRÉSTAMO 3699/BL-BO REF.: REQ 00008 BO OPS0201924399A LIBRETA N° 00086047004 MMAyA-USD-PROG. NACIONAL DE RIEGO CON ENFOQUE REF.: UTILES DE ESCRITORIO</t>
  </si>
  <si>
    <t>TRANSFERENCIA RECIBIDA DEL EXTERIOR SEGÚN MENSAJES SWIFT Nos. 6910-6909 (REM.EXT.) DE FECHA 30-05-2019 POR DESEMBOLSO DE CAF PRÉSTAMO CFA009757 MI RIEGO II LIBRETA N° 00086047005 MMAYA-USD-PROG.MAS INVERSION PARA EL RIEGO II TRAD.Y TEC.</t>
  </si>
  <si>
    <t>TRANSFERENCIA RECIBIDA DEL EXTERIOR SEGÚN MENSAJES SWIFT Nos. 6910-6909 (REM.EXT.) DE FECHA 30-05-2019 POR DESEMBOLSO DE CAF PRÉSTAMO CFA009757 MI RIEGO II LIBRETA N° 00086047005 MMAYA-USD-PROG.MAS INVERSION PARA EL RIEGO II TRAD.Y TEC. REF.: UTILES DE ESCRITORIO</t>
  </si>
  <si>
    <t>00291012001 DEPOSITO DE EFECTIVO, DEPOSITANTE: NUEVATEL PCS DE BOLIVIA S.A., CONCEPTO: ALQUILER DE UN SITIO, CUENTA DE DEPOSITO: CUENTA UNICA DEL TESORO EN DOLARES AMERICANOS</t>
  </si>
  <si>
    <t>COBRO COSTOS DE PAPELERIA SEGUN TRANSFERENCIA DEL EXTERIOR POR ORDEN DE UNITED AIRLINES INC REF.: YKYC47042019 LIB. 00512012001 AASANA CENTRAL-OFICINA NACIONAL</t>
  </si>
  <si>
    <t>COBRO COSTOS DE PAPELERIA SEGUN TRANSFERENCIA DEL EXTERIOR POR ORDEN DE ROYAL FBO SERVICE S.A. LIB. 00512012001 AASANA CENTRAL-OFICINA NACIONAL</t>
  </si>
  <si>
    <t>COBRO COSTOS DE PAPELERIA SEGUN TRANSFERENCIA DEL EXTERIOR POR ORDEN DE AEROVIAS MEXICO S.A. LIB. 00512012001 AASANA CENTRAL-OFICINA NACIONAL</t>
  </si>
  <si>
    <t>De: 00099021001 A:00291012001 Transferencia a solicitud de la ABC, conforme nota CITE: ABC/GNA/SAF/ATE/2019-1104, para regularizar el pago efectuado con libreta errónea C-31 N°57 correspondiente al pago a Entel por el Servicio de Celulares</t>
  </si>
  <si>
    <t>De: 00099018038 A:00291058001 Traspaso de recursos a solicitud del Ministerio de Planificación del Desarrollo mediante nota CITE: MPD/VIPFE/DGGFE/UAP-NE 1067/2019, desembolso UAP/021/2019 Proyecto Construcción Puente Aroma CIF UAP/ESP/1282/</t>
  </si>
  <si>
    <t>De: 00512012001 A:00099021001 Transferencia que realizamos a solicitud de la DGAFT de acuerdo a la nota interna CITE: MEFP/VTCP/DGAFT/USCFT/No 0840/19, Informe Técnico MEFP/VTCP/DGAFT/USCFT/INF. No 51/14 de la DGAFT y Informe Legal CITE: ME</t>
  </si>
  <si>
    <t>De: 00099014102 A:00222012001 Devolución de recuperaciones de reclamos de acreedores a favor del INIAF de la gestión 2018, sg procedimiento NOTA CITE: MEFP/VPCF/DGCF/UCCF N° 437/2019 y MEFP/VTCP/DGPOT/UAIS/N° 2689/2019. H.R. 31-3406-R.</t>
  </si>
  <si>
    <t>De: 00099021001 A:00290014102 Transferencia de recursos en virtud a la Ley N°1135 de 20-12-2018, del Presupuesto General del Estado gestión 2019, el cual asigna recursos adicionales del TGN al Servicio de Impuestos Nacionales, destinados a</t>
  </si>
  <si>
    <t>De: 00099014102 A:00580012001 Transferencia que realizamos a solicitud de la Empresa de Depósitos Aduaneros Bolivianos mediante notas CITE: DAB/GG Nos. 497 y 500/2019 y en virtud a las notas internas CITE: MEFP/VTCP/DGPOT/UAIS/No 2690/2019</t>
  </si>
  <si>
    <t>00291012001</t>
  </si>
  <si>
    <t>00291058001</t>
  </si>
  <si>
    <t>De: 00099021001 A:00015011107 Transferencia a solicitud del Ministerio de Gobierno (operación bi-monetaria) mediante nota CITE: MG/DGAA/UF/T/No 118/2018 en aplicación al artículo 63 de la Ley No 913 de 16 de marzo de 2013 y su Reglamentació</t>
  </si>
  <si>
    <t>De: 00047081101 A:00099018008 Traspaso de libretas a solicitud del Ministerio de Desarrollo Rural y Tierras - SENASAG, mediante nota CITE: MDRYT/DGAA/CONTA/TES/0099-2019, por saldos observados por Auditoria Externa del Programa Nacional de</t>
  </si>
  <si>
    <t>De: 00047081101 A:00099017001 Traspaso de libretas a solicitud del Ministerio de Desarrollo Rural y Tierras - SENASAG, mediante nota CITE: MDRYT/DGAA/CONTA/TES/0098-2019, por saldos observados por Auditoria Externa del Programa de Erradicac</t>
  </si>
  <si>
    <t>De: 00047081101 A:00099018008 Traspaso de libretas a solicitud del Ministerio de Desarrollo Rural y Tierras - SENASAG, mediante nota CITE: MDRYT/DGAA/CONTA/TES/0100-2019, por saldos observados por Auditoria Externa del Programa Nacional de</t>
  </si>
  <si>
    <t>De: 00099021001 A:00291014101 Transferencia a solicitud de la ABC, conforme nota CITE: ABC/GNA/SAF/ATE/2019-1100, para regularizar el pago efectuado con libreta errónea C-31 N°133 correspondiente al certif. 23 del SISIN 1910183900000 (H.R.</t>
  </si>
  <si>
    <t>00016011002</t>
  </si>
  <si>
    <t>De: 00016011002 A:00099021001 Devolución de Saldos de Convenios Cerrados del Programa de Reforma Educativa (PRE) I y II, a solicitud del Ministerio de Educación mediante nota CITE:ME DGAA/E No.0278/2019, en el marco del Art. 13 de la Ley 11</t>
  </si>
  <si>
    <t>00291014101</t>
  </si>
  <si>
    <t>De: 00015010001 A:00099021001 Transferencia a solicitud del Ministerio de Gobierno (operación bi-monetaria) mediante nota CITE: MG/DGAA/UF/T/No 118/2018 en aplicación al artículo 63 de la Ley No 913 de 16 de marzo de 2013 y su Reglamentació</t>
  </si>
  <si>
    <t>MOPSV - UNIDAD DE TITULACION DEL FONDO NACIONAL DE VIVIENDA SOCIAL</t>
  </si>
  <si>
    <t>O17318330002</t>
  </si>
  <si>
    <t>00099021001 DEPOSITO DE EFECTIVO, DEPOSITANTE: ANASTACIA SOTO GONZALES, CONCEPTO: DEVOLUCION DE RECURSOS POR PASAJES AEREOS NO UTILIZADOS EN LA GESTION 2017, CUENTA DE DEPOSITO: CUENTA UNICA DEL TESORO</t>
  </si>
  <si>
    <t>01</t>
  </si>
  <si>
    <t>02</t>
  </si>
  <si>
    <t>04</t>
  </si>
  <si>
    <t>05</t>
  </si>
  <si>
    <t>36</t>
  </si>
  <si>
    <t>09</t>
  </si>
  <si>
    <t>06</t>
  </si>
  <si>
    <t>O17473820002</t>
  </si>
  <si>
    <t>O17473810002</t>
  </si>
  <si>
    <t>O17473740002</t>
  </si>
  <si>
    <t>O17473730002</t>
  </si>
  <si>
    <t>O17473650002</t>
  </si>
  <si>
    <t>O17473210002</t>
  </si>
  <si>
    <t>O17473150002</t>
  </si>
  <si>
    <t>O17473040002</t>
  </si>
  <si>
    <t>O17472860002</t>
  </si>
  <si>
    <t>O17474500002</t>
  </si>
  <si>
    <t>O17474480002</t>
  </si>
  <si>
    <t>O17474450002</t>
  </si>
  <si>
    <t>O17474430002</t>
  </si>
  <si>
    <t>O17474410002</t>
  </si>
  <si>
    <t>O17474210002</t>
  </si>
  <si>
    <t>O17474030002</t>
  </si>
  <si>
    <t>O17474010002</t>
  </si>
  <si>
    <t>O17473900002</t>
  </si>
  <si>
    <t>O17473870002</t>
  </si>
  <si>
    <t>O17473850002</t>
  </si>
  <si>
    <t>B17472730002</t>
  </si>
  <si>
    <t>B17472720002</t>
  </si>
  <si>
    <t>B17472710002</t>
  </si>
  <si>
    <t>B17472700002</t>
  </si>
  <si>
    <t>B17472670002</t>
  </si>
  <si>
    <t>B17472570002</t>
  </si>
  <si>
    <t>B17472500002</t>
  </si>
  <si>
    <t>B17472440002</t>
  </si>
  <si>
    <t>B17472410002</t>
  </si>
  <si>
    <t>B17472180002</t>
  </si>
  <si>
    <t>B17472160002</t>
  </si>
  <si>
    <t>B17472140002</t>
  </si>
  <si>
    <t>O17472690002</t>
  </si>
  <si>
    <t>O17472600002</t>
  </si>
  <si>
    <t>O17472360002</t>
  </si>
  <si>
    <t>O17472340002</t>
  </si>
  <si>
    <t>O17472320002</t>
  </si>
  <si>
    <t>O17472300002</t>
  </si>
  <si>
    <t>O17472280002</t>
  </si>
  <si>
    <t>O17471720002</t>
  </si>
  <si>
    <t>O17471800002</t>
  </si>
  <si>
    <t>O17471810002</t>
  </si>
  <si>
    <t>O17471990002</t>
  </si>
  <si>
    <t>O17472100002</t>
  </si>
  <si>
    <t>O17472110002</t>
  </si>
  <si>
    <t>O17472170002</t>
  </si>
  <si>
    <t>F0001543</t>
  </si>
  <si>
    <t>G10551900004</t>
  </si>
  <si>
    <t>G10551910004</t>
  </si>
  <si>
    <t>G10551920003</t>
  </si>
  <si>
    <t>G10554480001</t>
  </si>
  <si>
    <t>F0001553</t>
  </si>
  <si>
    <t>F0001554</t>
  </si>
  <si>
    <t>S09559600002</t>
  </si>
  <si>
    <t>S09559600003</t>
  </si>
  <si>
    <t>S09559610002</t>
  </si>
  <si>
    <t>S09559610003</t>
  </si>
  <si>
    <t>S09559560003</t>
  </si>
  <si>
    <t>S09559570003</t>
  </si>
  <si>
    <t>S09559580003</t>
  </si>
  <si>
    <t>S09559590003</t>
  </si>
  <si>
    <t>S09559890001</t>
  </si>
  <si>
    <t>S09559890003</t>
  </si>
  <si>
    <t>F0001559</t>
  </si>
  <si>
    <t>Q11271510002</t>
  </si>
  <si>
    <t>F0001563</t>
  </si>
  <si>
    <t>S09559640001</t>
  </si>
  <si>
    <t>S09559670001</t>
  </si>
  <si>
    <t>S09559870001</t>
  </si>
  <si>
    <t>S09559880001</t>
  </si>
  <si>
    <t>O17476560002</t>
  </si>
  <si>
    <t>O17476590002</t>
  </si>
  <si>
    <t>O17476610002</t>
  </si>
  <si>
    <t>O17476670002</t>
  </si>
  <si>
    <t>O17476740002</t>
  </si>
  <si>
    <t>O17476750002</t>
  </si>
  <si>
    <t>O17476900002</t>
  </si>
  <si>
    <t>O17477180002</t>
  </si>
  <si>
    <t>O17477290002</t>
  </si>
  <si>
    <t>O17477500002</t>
  </si>
  <si>
    <t>O17476540002</t>
  </si>
  <si>
    <t>O17476480002</t>
  </si>
  <si>
    <t>O17476460002</t>
  </si>
  <si>
    <t>O17476420002</t>
  </si>
  <si>
    <t>O17476410002</t>
  </si>
  <si>
    <t>O17476230002</t>
  </si>
  <si>
    <t>O17476140002</t>
  </si>
  <si>
    <t>O17475920002</t>
  </si>
  <si>
    <t>O17475840002</t>
  </si>
  <si>
    <t>O17478860002</t>
  </si>
  <si>
    <t>O17478550002</t>
  </si>
  <si>
    <t>O17478380002</t>
  </si>
  <si>
    <t>O17478040002</t>
  </si>
  <si>
    <t>O17478030002</t>
  </si>
  <si>
    <t>O17478020002</t>
  </si>
  <si>
    <t>O17477810002</t>
  </si>
  <si>
    <t>O17477680002</t>
  </si>
  <si>
    <t>O17477670002</t>
  </si>
  <si>
    <t>O17477660002</t>
  </si>
  <si>
    <t>O17477650002</t>
  </si>
  <si>
    <t>O17477640002</t>
  </si>
  <si>
    <t>O17477630002</t>
  </si>
  <si>
    <t>O17477610002</t>
  </si>
  <si>
    <t>B17476720002</t>
  </si>
  <si>
    <t>B17476700002</t>
  </si>
  <si>
    <t>B17476490002</t>
  </si>
  <si>
    <t>B17476470002</t>
  </si>
  <si>
    <t>B17476450002</t>
  </si>
  <si>
    <t>B17476400002</t>
  </si>
  <si>
    <t>B17476380002</t>
  </si>
  <si>
    <t>B17476370002</t>
  </si>
  <si>
    <t>B17476350002</t>
  </si>
  <si>
    <t>B17476340002</t>
  </si>
  <si>
    <t>B17476300002</t>
  </si>
  <si>
    <t>B17476260002</t>
  </si>
  <si>
    <t>B17476250002</t>
  </si>
  <si>
    <t>B17476110002</t>
  </si>
  <si>
    <t>B17477370002</t>
  </si>
  <si>
    <t>B17477270002</t>
  </si>
  <si>
    <t>B17477240002</t>
  </si>
  <si>
    <t>F0001568</t>
  </si>
  <si>
    <t>G10564040002</t>
  </si>
  <si>
    <t>G10564050001</t>
  </si>
  <si>
    <t>F0001580</t>
  </si>
  <si>
    <t>G10569820002</t>
  </si>
  <si>
    <t>G10569840002</t>
  </si>
  <si>
    <t>G10569860002</t>
  </si>
  <si>
    <t>G10569880002</t>
  </si>
  <si>
    <t>G10571450002</t>
  </si>
  <si>
    <t>G10573330002</t>
  </si>
  <si>
    <t>G10574280002</t>
  </si>
  <si>
    <t>J03648600002</t>
  </si>
  <si>
    <t>S09560470003</t>
  </si>
  <si>
    <t>S09560600001</t>
  </si>
  <si>
    <t>G10574290001</t>
  </si>
  <si>
    <t>G10569780001</t>
  </si>
  <si>
    <t>G10569830001</t>
  </si>
  <si>
    <t>G10569850001</t>
  </si>
  <si>
    <t>G10569870001</t>
  </si>
  <si>
    <t>G10569890001</t>
  </si>
  <si>
    <t>G10571460001</t>
  </si>
  <si>
    <t>G10572810001</t>
  </si>
  <si>
    <t>G10573340001</t>
  </si>
  <si>
    <t>O17481330002</t>
  </si>
  <si>
    <t>O17481350002</t>
  </si>
  <si>
    <t>O17481730002</t>
  </si>
  <si>
    <t>O17481890002</t>
  </si>
  <si>
    <t>O17481300002</t>
  </si>
  <si>
    <t>O17481220002</t>
  </si>
  <si>
    <t>O17481080002</t>
  </si>
  <si>
    <t>O17480920002</t>
  </si>
  <si>
    <t>O17480900002</t>
  </si>
  <si>
    <t>O17480890002</t>
  </si>
  <si>
    <t>O17480880002</t>
  </si>
  <si>
    <t>O17482960002</t>
  </si>
  <si>
    <t>O17482860002</t>
  </si>
  <si>
    <t>O17482840002</t>
  </si>
  <si>
    <t>O17482780002</t>
  </si>
  <si>
    <t>O17482700002</t>
  </si>
  <si>
    <t>O17482690002</t>
  </si>
  <si>
    <t>O17482670002</t>
  </si>
  <si>
    <t>O17482630002</t>
  </si>
  <si>
    <t>O17482520002</t>
  </si>
  <si>
    <t>O17482350002</t>
  </si>
  <si>
    <t>O17482310002</t>
  </si>
  <si>
    <t>O17482290002</t>
  </si>
  <si>
    <t>O17481970002</t>
  </si>
  <si>
    <t>B17481440002</t>
  </si>
  <si>
    <t>B17481400002</t>
  </si>
  <si>
    <t>B17481370002</t>
  </si>
  <si>
    <t>B17481360002</t>
  </si>
  <si>
    <t>B17481250002</t>
  </si>
  <si>
    <t>B17481120002</t>
  </si>
  <si>
    <t>B17481090002</t>
  </si>
  <si>
    <t>B17481060002</t>
  </si>
  <si>
    <t>B17481050002</t>
  </si>
  <si>
    <t>B17481040002</t>
  </si>
  <si>
    <t>B17481030002</t>
  </si>
  <si>
    <t>B17481020002</t>
  </si>
  <si>
    <t>B17481000002</t>
  </si>
  <si>
    <t>B17480990002</t>
  </si>
  <si>
    <t>B17480980002</t>
  </si>
  <si>
    <t>B17480820002</t>
  </si>
  <si>
    <t>B17480490002</t>
  </si>
  <si>
    <t>B17480350002</t>
  </si>
  <si>
    <t>B17480120002</t>
  </si>
  <si>
    <t>O17480770002</t>
  </si>
  <si>
    <t>O17480650002</t>
  </si>
  <si>
    <t>O17480630002</t>
  </si>
  <si>
    <t>O17480610002</t>
  </si>
  <si>
    <t>O17480560002</t>
  </si>
  <si>
    <t>O17480500002</t>
  </si>
  <si>
    <t>O17480310002</t>
  </si>
  <si>
    <t>O17480020002</t>
  </si>
  <si>
    <t>O17480060002</t>
  </si>
  <si>
    <t>O17480100002</t>
  </si>
  <si>
    <t>J03649490002</t>
  </si>
  <si>
    <t>G10574750004</t>
  </si>
  <si>
    <t>G10574760004</t>
  </si>
  <si>
    <t>G10574790004</t>
  </si>
  <si>
    <t>G10574860002</t>
  </si>
  <si>
    <t>G10574840002</t>
  </si>
  <si>
    <t>G10574850001</t>
  </si>
  <si>
    <t>G10574870001</t>
  </si>
  <si>
    <t>G10575860001</t>
  </si>
  <si>
    <t>Q11280580002</t>
  </si>
  <si>
    <t>F0001595</t>
  </si>
  <si>
    <t>G10581710002</t>
  </si>
  <si>
    <t>G10581720001</t>
  </si>
  <si>
    <t>G10582750001</t>
  </si>
  <si>
    <t>G10582760004</t>
  </si>
  <si>
    <t>S09561320003</t>
  </si>
  <si>
    <t>S09561360003</t>
  </si>
  <si>
    <t>S09561400001</t>
  </si>
  <si>
    <t>S09561480001</t>
  </si>
  <si>
    <t>O17486180002</t>
  </si>
  <si>
    <t>O17486160002</t>
  </si>
  <si>
    <t>O17486110002</t>
  </si>
  <si>
    <t>O17486030002</t>
  </si>
  <si>
    <t>O17485730002</t>
  </si>
  <si>
    <t>O17485710002</t>
  </si>
  <si>
    <t>O17485670002</t>
  </si>
  <si>
    <t>O17485610002</t>
  </si>
  <si>
    <t>O17485600002</t>
  </si>
  <si>
    <t>O17485550002</t>
  </si>
  <si>
    <t>O17485530002</t>
  </si>
  <si>
    <t>O17485410002</t>
  </si>
  <si>
    <t>O17485390002</t>
  </si>
  <si>
    <t>O17485380002</t>
  </si>
  <si>
    <t>O17485350002</t>
  </si>
  <si>
    <t>O17487050002</t>
  </si>
  <si>
    <t>O17486860002</t>
  </si>
  <si>
    <t>O17486730002</t>
  </si>
  <si>
    <t>O17486630002</t>
  </si>
  <si>
    <t>O17486500002</t>
  </si>
  <si>
    <t>O17484560002</t>
  </si>
  <si>
    <t>B17485660002</t>
  </si>
  <si>
    <t>B17485560002</t>
  </si>
  <si>
    <t>B17484950002</t>
  </si>
  <si>
    <t>B17484940002</t>
  </si>
  <si>
    <t>B17484920002</t>
  </si>
  <si>
    <t>B17484750002</t>
  </si>
  <si>
    <t>O17485340002</t>
  </si>
  <si>
    <t>O17485150002</t>
  </si>
  <si>
    <t>O17485140002</t>
  </si>
  <si>
    <t>O17485100002</t>
  </si>
  <si>
    <t>O17485090002</t>
  </si>
  <si>
    <t>O17484720002</t>
  </si>
  <si>
    <t>O17484700002</t>
  </si>
  <si>
    <t>O17484610002</t>
  </si>
  <si>
    <t>J03651950002</t>
  </si>
  <si>
    <t>G10586770004</t>
  </si>
  <si>
    <t>G10591390002</t>
  </si>
  <si>
    <t>G10591380001</t>
  </si>
  <si>
    <t>G10591400001</t>
  </si>
  <si>
    <t>G10591440001</t>
  </si>
  <si>
    <t>S09561950001</t>
  </si>
  <si>
    <t>S09562040001</t>
  </si>
  <si>
    <t>G10593830002</t>
  </si>
  <si>
    <t>Q11289500002</t>
  </si>
  <si>
    <t>G10593840001</t>
  </si>
  <si>
    <t>G10593860001</t>
  </si>
  <si>
    <t>Q11289630002</t>
  </si>
  <si>
    <t>G10593910002</t>
  </si>
  <si>
    <t>G10593880001</t>
  </si>
  <si>
    <t>G10593920001</t>
  </si>
  <si>
    <t>S09562290003</t>
  </si>
  <si>
    <t>O17490220002</t>
  </si>
  <si>
    <t>O17490230002</t>
  </si>
  <si>
    <t>O17490240002</t>
  </si>
  <si>
    <t>O17490400002</t>
  </si>
  <si>
    <t>O17490480002</t>
  </si>
  <si>
    <t>O17490640002</t>
  </si>
  <si>
    <t>O17490690002</t>
  </si>
  <si>
    <t>O17490730002</t>
  </si>
  <si>
    <t>O17489700002</t>
  </si>
  <si>
    <t>O17489610002</t>
  </si>
  <si>
    <t>O17489400002</t>
  </si>
  <si>
    <t>O17492010002</t>
  </si>
  <si>
    <t>O17491900002</t>
  </si>
  <si>
    <t>O17491850002</t>
  </si>
  <si>
    <t>O17491810002</t>
  </si>
  <si>
    <t>O17491800002</t>
  </si>
  <si>
    <t>O17491620002</t>
  </si>
  <si>
    <t>O17491430002</t>
  </si>
  <si>
    <t>O17491320002</t>
  </si>
  <si>
    <t>O17491310002</t>
  </si>
  <si>
    <t>O17491300002</t>
  </si>
  <si>
    <t>O17491250002</t>
  </si>
  <si>
    <t>O17491220002</t>
  </si>
  <si>
    <t>O17491190002</t>
  </si>
  <si>
    <t>O17491060002</t>
  </si>
  <si>
    <t>O17490880002</t>
  </si>
  <si>
    <t>B17489860002</t>
  </si>
  <si>
    <t>B17489840002</t>
  </si>
  <si>
    <t>B17489810002</t>
  </si>
  <si>
    <t>B17489790002</t>
  </si>
  <si>
    <t>B17489760002</t>
  </si>
  <si>
    <t>B17489690002</t>
  </si>
  <si>
    <t>B17489670002</t>
  </si>
  <si>
    <t>B17489660002</t>
  </si>
  <si>
    <t>B17489640002</t>
  </si>
  <si>
    <t>B17489620002</t>
  </si>
  <si>
    <t>B17489600002</t>
  </si>
  <si>
    <t>B17489590002</t>
  </si>
  <si>
    <t>B17489540002</t>
  </si>
  <si>
    <t>B17489510002</t>
  </si>
  <si>
    <t>B17489370002</t>
  </si>
  <si>
    <t>B17489350002</t>
  </si>
  <si>
    <t>B17489320002</t>
  </si>
  <si>
    <t>B17489310002</t>
  </si>
  <si>
    <t>B17489300002</t>
  </si>
  <si>
    <t>B17489260002</t>
  </si>
  <si>
    <t>B17489240002</t>
  </si>
  <si>
    <t>B17489190002</t>
  </si>
  <si>
    <t>B17489160002</t>
  </si>
  <si>
    <t>O17489270002</t>
  </si>
  <si>
    <t>O17489080002</t>
  </si>
  <si>
    <t>O17489070002</t>
  </si>
  <si>
    <t>O17489060002</t>
  </si>
  <si>
    <t>O17488900002</t>
  </si>
  <si>
    <t>O17488890002</t>
  </si>
  <si>
    <t>O17488880002</t>
  </si>
  <si>
    <t>O17488870002</t>
  </si>
  <si>
    <t>O17488860002</t>
  </si>
  <si>
    <t>O17488850002</t>
  </si>
  <si>
    <t>O17488830002</t>
  </si>
  <si>
    <t>B17489880002</t>
  </si>
  <si>
    <t>B17489950002</t>
  </si>
  <si>
    <t>B17490000002</t>
  </si>
  <si>
    <t>B17490020002</t>
  </si>
  <si>
    <t>B17490060002</t>
  </si>
  <si>
    <t>B17490070002</t>
  </si>
  <si>
    <t>B17490090002</t>
  </si>
  <si>
    <t>B17490110002</t>
  </si>
  <si>
    <t>B17490160002</t>
  </si>
  <si>
    <t>B17490250002</t>
  </si>
  <si>
    <t>O17488680002</t>
  </si>
  <si>
    <t>O17488820002</t>
  </si>
  <si>
    <t>G10599390003</t>
  </si>
  <si>
    <t>G10599460004</t>
  </si>
  <si>
    <t>G10599470004</t>
  </si>
  <si>
    <t>G10599480004</t>
  </si>
  <si>
    <t>G10599490004</t>
  </si>
  <si>
    <t>G10599620004</t>
  </si>
  <si>
    <t>G10602940003</t>
  </si>
  <si>
    <t>Q11294460002</t>
  </si>
  <si>
    <t>G10605960002</t>
  </si>
  <si>
    <t>G10604330002</t>
  </si>
  <si>
    <t>G10604350002</t>
  </si>
  <si>
    <t>G10604280004</t>
  </si>
  <si>
    <t>G10604300001</t>
  </si>
  <si>
    <t>G10604340001</t>
  </si>
  <si>
    <t>G10604360001</t>
  </si>
  <si>
    <t>G10604380001</t>
  </si>
  <si>
    <t>G10604400001</t>
  </si>
  <si>
    <t>G10604450001</t>
  </si>
  <si>
    <t>G10605970001</t>
  </si>
  <si>
    <t>S09562650001</t>
  </si>
  <si>
    <t>S09562790003</t>
  </si>
  <si>
    <t>S09562810003</t>
  </si>
  <si>
    <t>S09562900001</t>
  </si>
  <si>
    <t>S09562940003</t>
  </si>
  <si>
    <t>S09563140001</t>
  </si>
  <si>
    <t>S09563150001</t>
  </si>
  <si>
    <t>S09563150004</t>
  </si>
  <si>
    <t>S09563180001</t>
  </si>
  <si>
    <t>S09563180004</t>
  </si>
  <si>
    <t>S09563240001</t>
  </si>
  <si>
    <t>S09563240004</t>
  </si>
  <si>
    <t>S09563320001</t>
  </si>
  <si>
    <t>S09563320004</t>
  </si>
  <si>
    <t>S09563360003</t>
  </si>
  <si>
    <t>S09563440001</t>
  </si>
  <si>
    <t>S09563440004</t>
  </si>
  <si>
    <t>S09563540002</t>
  </si>
  <si>
    <t>S09563540003</t>
  </si>
  <si>
    <t>S09562600002</t>
  </si>
  <si>
    <t>S09563570001</t>
  </si>
  <si>
    <t>O17495350002</t>
  </si>
  <si>
    <t>O17495230002</t>
  </si>
  <si>
    <t>O17495220002</t>
  </si>
  <si>
    <t>O17495200002</t>
  </si>
  <si>
    <t>O17495190002</t>
  </si>
  <si>
    <t>O17495170002</t>
  </si>
  <si>
    <t>O17495160002</t>
  </si>
  <si>
    <t>O17495150002</t>
  </si>
  <si>
    <t>O17495140002</t>
  </si>
  <si>
    <t>O17495130002</t>
  </si>
  <si>
    <t>O17495120002</t>
  </si>
  <si>
    <t>O17494980002</t>
  </si>
  <si>
    <t>O17494970002</t>
  </si>
  <si>
    <t>O17494960002</t>
  </si>
  <si>
    <t>O17494870002</t>
  </si>
  <si>
    <t>O17494790002</t>
  </si>
  <si>
    <t>O17495950002</t>
  </si>
  <si>
    <t>O17495920002</t>
  </si>
  <si>
    <t>O17495830002</t>
  </si>
  <si>
    <t>O17495660002</t>
  </si>
  <si>
    <t>O17495630002</t>
  </si>
  <si>
    <t>O17495590002</t>
  </si>
  <si>
    <t>O17495580002</t>
  </si>
  <si>
    <t>O17495390002</t>
  </si>
  <si>
    <t>O17495370002</t>
  </si>
  <si>
    <t>B17494300002</t>
  </si>
  <si>
    <t>B17494280002</t>
  </si>
  <si>
    <t>B17494270002</t>
  </si>
  <si>
    <t>B17494240002</t>
  </si>
  <si>
    <t>B17494220002</t>
  </si>
  <si>
    <t>B17494170002</t>
  </si>
  <si>
    <t>B17494140002</t>
  </si>
  <si>
    <t>B17494130002</t>
  </si>
  <si>
    <t>B17494120002</t>
  </si>
  <si>
    <t>B17493760002</t>
  </si>
  <si>
    <t>B17493750002</t>
  </si>
  <si>
    <t>B17493690002</t>
  </si>
  <si>
    <t>B17493680002</t>
  </si>
  <si>
    <t>O17494620002</t>
  </si>
  <si>
    <t>O17494590002</t>
  </si>
  <si>
    <t>O17494570002</t>
  </si>
  <si>
    <t>O17494420002</t>
  </si>
  <si>
    <t>O17494190002</t>
  </si>
  <si>
    <t>O17493990002</t>
  </si>
  <si>
    <t>B17494500002</t>
  </si>
  <si>
    <t>B17494530002</t>
  </si>
  <si>
    <t>B17494540002</t>
  </si>
  <si>
    <t>O17493790002</t>
  </si>
  <si>
    <t>O17493840002</t>
  </si>
  <si>
    <t>J03658330002</t>
  </si>
  <si>
    <t>J03658340002</t>
  </si>
  <si>
    <t>G10612260004</t>
  </si>
  <si>
    <t>G10612270003</t>
  </si>
  <si>
    <t>S09563910003</t>
  </si>
  <si>
    <t>G10613370001</t>
  </si>
  <si>
    <t>Q11297360002</t>
  </si>
  <si>
    <t>G10618030002</t>
  </si>
  <si>
    <t>G10618040001</t>
  </si>
  <si>
    <t>S09565680004</t>
  </si>
  <si>
    <t>Q11300820002</t>
  </si>
  <si>
    <t>S09565660002</t>
  </si>
  <si>
    <t>S09565680002</t>
  </si>
  <si>
    <t>S09565680003</t>
  </si>
  <si>
    <t>G10619350001</t>
  </si>
  <si>
    <t>G10619370001</t>
  </si>
  <si>
    <t>S09565450003</t>
  </si>
  <si>
    <t>S09565490003</t>
  </si>
  <si>
    <t>S09566020002</t>
  </si>
  <si>
    <t>G10621940001</t>
  </si>
  <si>
    <t>G10621990001</t>
  </si>
  <si>
    <t>S09563660001</t>
  </si>
  <si>
    <t>S09564200001</t>
  </si>
  <si>
    <t>S09564630001</t>
  </si>
  <si>
    <t>S09564930001</t>
  </si>
  <si>
    <t>S09565340001</t>
  </si>
  <si>
    <t>S09565990003</t>
  </si>
  <si>
    <t>S09566000003</t>
  </si>
  <si>
    <t>J03660080002</t>
  </si>
  <si>
    <t>O17499750002</t>
  </si>
  <si>
    <t>O17499360002</t>
  </si>
  <si>
    <t>O17499290002</t>
  </si>
  <si>
    <t>O17499280002</t>
  </si>
  <si>
    <t>O17499270002</t>
  </si>
  <si>
    <t>O17499250002</t>
  </si>
  <si>
    <t>O17499240002</t>
  </si>
  <si>
    <t>O17499230002</t>
  </si>
  <si>
    <t>O17499210002</t>
  </si>
  <si>
    <t>O17499180002</t>
  </si>
  <si>
    <t>O17499170002</t>
  </si>
  <si>
    <t>O17500540002</t>
  </si>
  <si>
    <t>O17500480002</t>
  </si>
  <si>
    <t>O17500390002</t>
  </si>
  <si>
    <t>O17500290002</t>
  </si>
  <si>
    <t>O17500230002</t>
  </si>
  <si>
    <t>O17500140002</t>
  </si>
  <si>
    <t>O17500120002</t>
  </si>
  <si>
    <t>O17500030002</t>
  </si>
  <si>
    <t>O17500020002</t>
  </si>
  <si>
    <t>O17499980002</t>
  </si>
  <si>
    <t>O17499870002</t>
  </si>
  <si>
    <t>O17499860002</t>
  </si>
  <si>
    <t>O17499830002</t>
  </si>
  <si>
    <t>O17497780002</t>
  </si>
  <si>
    <t>O17497710002</t>
  </si>
  <si>
    <t>O17497680002</t>
  </si>
  <si>
    <t>O17497610002</t>
  </si>
  <si>
    <t>B17498900002</t>
  </si>
  <si>
    <t>B17498850002</t>
  </si>
  <si>
    <t>B17498710002</t>
  </si>
  <si>
    <t>B17498620002</t>
  </si>
  <si>
    <t>B17498460002</t>
  </si>
  <si>
    <t>B17498150002</t>
  </si>
  <si>
    <t>O17499160002</t>
  </si>
  <si>
    <t>O17499150002</t>
  </si>
  <si>
    <t>O17498940002</t>
  </si>
  <si>
    <t>O17498630002</t>
  </si>
  <si>
    <t>O17498610002</t>
  </si>
  <si>
    <t>O17498550002</t>
  </si>
  <si>
    <t>O17497840002</t>
  </si>
  <si>
    <t>O17498100002</t>
  </si>
  <si>
    <t>O17498190002</t>
  </si>
  <si>
    <t>O17498200002</t>
  </si>
  <si>
    <t>O17498320002</t>
  </si>
  <si>
    <t>O17498400002</t>
  </si>
  <si>
    <t>F0001638</t>
  </si>
  <si>
    <t>G10624520004</t>
  </si>
  <si>
    <t>Q11303800002</t>
  </si>
  <si>
    <t>Q11305580002</t>
  </si>
  <si>
    <t>G10631860002</t>
  </si>
  <si>
    <t>G10631880002</t>
  </si>
  <si>
    <t>G10631900002</t>
  </si>
  <si>
    <t>G10631920002</t>
  </si>
  <si>
    <t>G10630480002</t>
  </si>
  <si>
    <t>G10630500002</t>
  </si>
  <si>
    <t>G10630520002</t>
  </si>
  <si>
    <t>G10630540002</t>
  </si>
  <si>
    <t>G10630560002</t>
  </si>
  <si>
    <t>G10630600002</t>
  </si>
  <si>
    <t>G10630620002</t>
  </si>
  <si>
    <t>G10630640002</t>
  </si>
  <si>
    <t>G10630330001</t>
  </si>
  <si>
    <t>G10630350001</t>
  </si>
  <si>
    <t>G10630370001</t>
  </si>
  <si>
    <t>G10630390001</t>
  </si>
  <si>
    <t>G10630410001</t>
  </si>
  <si>
    <t>G10630430001</t>
  </si>
  <si>
    <t>G10630470001</t>
  </si>
  <si>
    <t>G10630490001</t>
  </si>
  <si>
    <t>G10630510001</t>
  </si>
  <si>
    <t>G10630530001</t>
  </si>
  <si>
    <t>G10630550001</t>
  </si>
  <si>
    <t>G10630570001</t>
  </si>
  <si>
    <t>G10630610001</t>
  </si>
  <si>
    <t>G10630630001</t>
  </si>
  <si>
    <t>G10630650001</t>
  </si>
  <si>
    <t>G10631870001</t>
  </si>
  <si>
    <t>G10631890001</t>
  </si>
  <si>
    <t>G10631910001</t>
  </si>
  <si>
    <t>G10631930001</t>
  </si>
  <si>
    <t>G10632000004</t>
  </si>
  <si>
    <t>G10632010004</t>
  </si>
  <si>
    <t>S09566260001</t>
  </si>
  <si>
    <t>S09567330001</t>
  </si>
  <si>
    <t>Q11307020002</t>
  </si>
  <si>
    <t>Q11307100002</t>
  </si>
  <si>
    <t>Q11307110002</t>
  </si>
  <si>
    <t>Q11307130002</t>
  </si>
  <si>
    <t>G10633940002</t>
  </si>
  <si>
    <t>G10633950001</t>
  </si>
  <si>
    <t>G10633980001</t>
  </si>
  <si>
    <t>O17503440002</t>
  </si>
  <si>
    <t>O17503260002</t>
  </si>
  <si>
    <t>O17502950002</t>
  </si>
  <si>
    <t>O17502940002</t>
  </si>
  <si>
    <t>O17502930002</t>
  </si>
  <si>
    <t>O17502920002</t>
  </si>
  <si>
    <t>O17502880002</t>
  </si>
  <si>
    <t>O17502860002</t>
  </si>
  <si>
    <t>O17502710002</t>
  </si>
  <si>
    <t>O17504270002</t>
  </si>
  <si>
    <t>O17504260002</t>
  </si>
  <si>
    <t>O17504100002</t>
  </si>
  <si>
    <t>O17504010002</t>
  </si>
  <si>
    <t>O17503920002</t>
  </si>
  <si>
    <t>O17503810002</t>
  </si>
  <si>
    <t>O17503800002</t>
  </si>
  <si>
    <t>O17503690002</t>
  </si>
  <si>
    <t>O17503680002</t>
  </si>
  <si>
    <t>O17503670002</t>
  </si>
  <si>
    <t>O17501790002</t>
  </si>
  <si>
    <t>B17502640002</t>
  </si>
  <si>
    <t>B17502540002</t>
  </si>
  <si>
    <t>B17502480002</t>
  </si>
  <si>
    <t>B17502460002</t>
  </si>
  <si>
    <t>B17502450002</t>
  </si>
  <si>
    <t>B17502440002</t>
  </si>
  <si>
    <t>B17502430002</t>
  </si>
  <si>
    <t>B17502420002</t>
  </si>
  <si>
    <t>B17502410002</t>
  </si>
  <si>
    <t>B17502400002</t>
  </si>
  <si>
    <t>B17502390002</t>
  </si>
  <si>
    <t>B17502370002</t>
  </si>
  <si>
    <t>B17502360002</t>
  </si>
  <si>
    <t>B17501820002</t>
  </si>
  <si>
    <t>O17502600002</t>
  </si>
  <si>
    <t>O17502580002</t>
  </si>
  <si>
    <t>O17502560002</t>
  </si>
  <si>
    <t>O17502350002</t>
  </si>
  <si>
    <t>O17502320002</t>
  </si>
  <si>
    <t>O17502250002</t>
  </si>
  <si>
    <t>O17502190002</t>
  </si>
  <si>
    <t>O17502180002</t>
  </si>
  <si>
    <t>O17502030002</t>
  </si>
  <si>
    <t>O17501980002</t>
  </si>
  <si>
    <t>O17501920002</t>
  </si>
  <si>
    <t>F0001652</t>
  </si>
  <si>
    <t>S09568420001</t>
  </si>
  <si>
    <t>G10642640002</t>
  </si>
  <si>
    <t>G10642660002</t>
  </si>
  <si>
    <t>G10642680002</t>
  </si>
  <si>
    <t>Q11312620002</t>
  </si>
  <si>
    <t>S09569110002</t>
  </si>
  <si>
    <t>S09568400001</t>
  </si>
  <si>
    <t>S09568720003</t>
  </si>
  <si>
    <t>S09569110003</t>
  </si>
  <si>
    <t>G10642650001</t>
  </si>
  <si>
    <t>G10642670001</t>
  </si>
  <si>
    <t>G10642690001</t>
  </si>
  <si>
    <t>O17506650002</t>
  </si>
  <si>
    <t>O17506670002</t>
  </si>
  <si>
    <t>O17506680002</t>
  </si>
  <si>
    <t>O17506700002</t>
  </si>
  <si>
    <t>O17506710002</t>
  </si>
  <si>
    <t>O17506720002</t>
  </si>
  <si>
    <t>O17506870002</t>
  </si>
  <si>
    <t>O17506980002</t>
  </si>
  <si>
    <t>O17507050002</t>
  </si>
  <si>
    <t>O17507060002</t>
  </si>
  <si>
    <t>O17506490002</t>
  </si>
  <si>
    <t>O17506400002</t>
  </si>
  <si>
    <t>O17506160002</t>
  </si>
  <si>
    <t>O17506140002</t>
  </si>
  <si>
    <t>O17506110002</t>
  </si>
  <si>
    <t>O17505950002</t>
  </si>
  <si>
    <t>O17507980002</t>
  </si>
  <si>
    <t>O17507940002</t>
  </si>
  <si>
    <t>O17507850002</t>
  </si>
  <si>
    <t>O17507790002</t>
  </si>
  <si>
    <t>O17507690002</t>
  </si>
  <si>
    <t>O17507670002</t>
  </si>
  <si>
    <t>O17507660002</t>
  </si>
  <si>
    <t>O17507530002</t>
  </si>
  <si>
    <t>O17507460002</t>
  </si>
  <si>
    <t>O17507420002</t>
  </si>
  <si>
    <t>O17507380002</t>
  </si>
  <si>
    <t>O17507340002</t>
  </si>
  <si>
    <t>O17507180002</t>
  </si>
  <si>
    <t>O17507070002</t>
  </si>
  <si>
    <t>B17506470002</t>
  </si>
  <si>
    <t>B17506460002</t>
  </si>
  <si>
    <t>B17506450002</t>
  </si>
  <si>
    <t>B17506250002</t>
  </si>
  <si>
    <t>B17506210002</t>
  </si>
  <si>
    <t>B17506170002</t>
  </si>
  <si>
    <t>B17506100002</t>
  </si>
  <si>
    <t>B17506050002</t>
  </si>
  <si>
    <t>O17505940002</t>
  </si>
  <si>
    <t>O17505900002</t>
  </si>
  <si>
    <t>O17505810002</t>
  </si>
  <si>
    <t>O17505790002</t>
  </si>
  <si>
    <t>O17505750002</t>
  </si>
  <si>
    <t>O17505730002</t>
  </si>
  <si>
    <t>O17505690002</t>
  </si>
  <si>
    <t>O17505660002</t>
  </si>
  <si>
    <t>B17506640002</t>
  </si>
  <si>
    <t>B17506660002</t>
  </si>
  <si>
    <t>B17506850002</t>
  </si>
  <si>
    <t>B17506970002</t>
  </si>
  <si>
    <t>G10648890004</t>
  </si>
  <si>
    <t>G10648900004</t>
  </si>
  <si>
    <t>G10648910004</t>
  </si>
  <si>
    <t>G10648920004</t>
  </si>
  <si>
    <t>F0001673</t>
  </si>
  <si>
    <t>F0001676</t>
  </si>
  <si>
    <t>G10651640001</t>
  </si>
  <si>
    <t>S09569350001</t>
  </si>
  <si>
    <t>F0001680</t>
  </si>
  <si>
    <t>Q11318360002</t>
  </si>
  <si>
    <t>S09569410003</t>
  </si>
  <si>
    <t>G10656080002</t>
  </si>
  <si>
    <t>G10656100002</t>
  </si>
  <si>
    <t>G10657530002</t>
  </si>
  <si>
    <t>S09569610002</t>
  </si>
  <si>
    <t>S09569850003</t>
  </si>
  <si>
    <t>S09569860003</t>
  </si>
  <si>
    <t>S09569870003</t>
  </si>
  <si>
    <t>S09569890001</t>
  </si>
  <si>
    <t>G10656090001</t>
  </si>
  <si>
    <t>G10656110001</t>
  </si>
  <si>
    <t>G10657540001</t>
  </si>
  <si>
    <t>O17511060002</t>
  </si>
  <si>
    <t>O17510850002</t>
  </si>
  <si>
    <t>O17510820002</t>
  </si>
  <si>
    <t>O17510810002</t>
  </si>
  <si>
    <t>O17510780002</t>
  </si>
  <si>
    <t>O17510760002</t>
  </si>
  <si>
    <t>O17510720002</t>
  </si>
  <si>
    <t>O17510710002</t>
  </si>
  <si>
    <t>O17510680002</t>
  </si>
  <si>
    <t>O17510660002</t>
  </si>
  <si>
    <t>O17510560002</t>
  </si>
  <si>
    <t>O17510290002</t>
  </si>
  <si>
    <t>O17510110002</t>
  </si>
  <si>
    <t>O17510090002</t>
  </si>
  <si>
    <t>O17510080002</t>
  </si>
  <si>
    <t>O17512530002</t>
  </si>
  <si>
    <t>O17512420002</t>
  </si>
  <si>
    <t>O17512240002</t>
  </si>
  <si>
    <t>O17511930002</t>
  </si>
  <si>
    <t>O17511840002</t>
  </si>
  <si>
    <t>O17511800002</t>
  </si>
  <si>
    <t>O17511760002</t>
  </si>
  <si>
    <t>O17511600002</t>
  </si>
  <si>
    <t>B17510480002</t>
  </si>
  <si>
    <t>B17510460002</t>
  </si>
  <si>
    <t>B17510440002</t>
  </si>
  <si>
    <t>B17510420002</t>
  </si>
  <si>
    <t>B17510400002</t>
  </si>
  <si>
    <t>B17510380002</t>
  </si>
  <si>
    <t>B17510350002</t>
  </si>
  <si>
    <t>B17510300002</t>
  </si>
  <si>
    <t>B17510280002</t>
  </si>
  <si>
    <t>O17510060002</t>
  </si>
  <si>
    <t>O17509760002</t>
  </si>
  <si>
    <t>B17511190002</t>
  </si>
  <si>
    <t>B17511140002</t>
  </si>
  <si>
    <t>B17511130002</t>
  </si>
  <si>
    <t>B17510890002</t>
  </si>
  <si>
    <t>B17510880002</t>
  </si>
  <si>
    <t>B17510860002</t>
  </si>
  <si>
    <t>B17510840002</t>
  </si>
  <si>
    <t>B17510830002</t>
  </si>
  <si>
    <t>B17510800002</t>
  </si>
  <si>
    <t>B17510770002</t>
  </si>
  <si>
    <t>Q11323610002</t>
  </si>
  <si>
    <t>Q11324550002</t>
  </si>
  <si>
    <t>Q11324600002</t>
  </si>
  <si>
    <t>Q11324610002</t>
  </si>
  <si>
    <t>G10671380002</t>
  </si>
  <si>
    <t>G10671400002</t>
  </si>
  <si>
    <t>G10671500002</t>
  </si>
  <si>
    <t>F0001701</t>
  </si>
  <si>
    <t>F0001685</t>
  </si>
  <si>
    <t>F0001686</t>
  </si>
  <si>
    <t>F0001699</t>
  </si>
  <si>
    <t>G10659190003</t>
  </si>
  <si>
    <t>G10668690004</t>
  </si>
  <si>
    <t>G10671390001</t>
  </si>
  <si>
    <t>G10671410001</t>
  </si>
  <si>
    <t>G10671450001</t>
  </si>
  <si>
    <t>G10671470001</t>
  </si>
  <si>
    <t>G10671490001</t>
  </si>
  <si>
    <t>G10671510001</t>
  </si>
  <si>
    <t>S09570260003</t>
  </si>
  <si>
    <t>S09570600001</t>
  </si>
  <si>
    <t>S09570620004</t>
  </si>
  <si>
    <t>S09570630004</t>
  </si>
  <si>
    <t>S09570710003</t>
  </si>
  <si>
    <t>S09570800003</t>
  </si>
  <si>
    <t>S09570810003</t>
  </si>
  <si>
    <t>S09570820003</t>
  </si>
  <si>
    <t>S09570970004</t>
  </si>
  <si>
    <t>S09571060004</t>
  </si>
  <si>
    <t>S09571070004</t>
  </si>
  <si>
    <t>S09571080004</t>
  </si>
  <si>
    <t>O17515520002</t>
  </si>
  <si>
    <t>O17515550002</t>
  </si>
  <si>
    <t>O17515710002</t>
  </si>
  <si>
    <t>O17515730002</t>
  </si>
  <si>
    <t>O17515290002</t>
  </si>
  <si>
    <t>O17515270002</t>
  </si>
  <si>
    <t>O17515260002</t>
  </si>
  <si>
    <t>O17514920002</t>
  </si>
  <si>
    <t>O17514840002</t>
  </si>
  <si>
    <t>O17514830002</t>
  </si>
  <si>
    <t>O17514820002</t>
  </si>
  <si>
    <t>O17516980002</t>
  </si>
  <si>
    <t>O17516870002</t>
  </si>
  <si>
    <t>O17516860002</t>
  </si>
  <si>
    <t>O17516650002</t>
  </si>
  <si>
    <t>O17516600002</t>
  </si>
  <si>
    <t>O17516580002</t>
  </si>
  <si>
    <t>O17516480002</t>
  </si>
  <si>
    <t>O17516250002</t>
  </si>
  <si>
    <t>O17516050002</t>
  </si>
  <si>
    <t>O17516040002</t>
  </si>
  <si>
    <t>O17516000002</t>
  </si>
  <si>
    <t>O17515780002</t>
  </si>
  <si>
    <t>O17515750002</t>
  </si>
  <si>
    <t>B17514720002</t>
  </si>
  <si>
    <t>B17514690002</t>
  </si>
  <si>
    <t>B17514590002</t>
  </si>
  <si>
    <t>B17514530002</t>
  </si>
  <si>
    <t>B17514490002</t>
  </si>
  <si>
    <t>B17514210002</t>
  </si>
  <si>
    <t>B17514190002</t>
  </si>
  <si>
    <t>O17514740002</t>
  </si>
  <si>
    <t>O17514730002</t>
  </si>
  <si>
    <t>O17514710002</t>
  </si>
  <si>
    <t>O17514700002</t>
  </si>
  <si>
    <t>O17514550002</t>
  </si>
  <si>
    <t>B17515480002</t>
  </si>
  <si>
    <t>B17515420002</t>
  </si>
  <si>
    <t>B17515250002</t>
  </si>
  <si>
    <t>B17515240002</t>
  </si>
  <si>
    <t>B17515220002</t>
  </si>
  <si>
    <t>B17514810002</t>
  </si>
  <si>
    <t>B17514890002</t>
  </si>
  <si>
    <t>B17515050002</t>
  </si>
  <si>
    <t>B17515090002</t>
  </si>
  <si>
    <t>B17515110002</t>
  </si>
  <si>
    <t>B17515200002</t>
  </si>
  <si>
    <t>F0001712</t>
  </si>
  <si>
    <t>F0001715</t>
  </si>
  <si>
    <t>Q11329320002</t>
  </si>
  <si>
    <t>S09571180003</t>
  </si>
  <si>
    <t>S09571190003</t>
  </si>
  <si>
    <t>S09571710003</t>
  </si>
  <si>
    <t>S09571780003</t>
  </si>
  <si>
    <t>S09571790003</t>
  </si>
  <si>
    <t>S09571830001</t>
  </si>
  <si>
    <t>G10680110004</t>
  </si>
  <si>
    <t>G10680120004</t>
  </si>
  <si>
    <t>G10682790004</t>
  </si>
  <si>
    <t>G10682840003</t>
  </si>
  <si>
    <t>G10684300004</t>
  </si>
  <si>
    <t>G10684310004</t>
  </si>
  <si>
    <t>G10684330001</t>
  </si>
  <si>
    <t>S09572180002</t>
  </si>
  <si>
    <t>S09572180003</t>
  </si>
  <si>
    <t>O17519830002</t>
  </si>
  <si>
    <t>O17519760002</t>
  </si>
  <si>
    <t>O17519740002</t>
  </si>
  <si>
    <t>O17519710002</t>
  </si>
  <si>
    <t>O17519690002</t>
  </si>
  <si>
    <t>O17519680002</t>
  </si>
  <si>
    <t>O17519610002</t>
  </si>
  <si>
    <t>O17519600002</t>
  </si>
  <si>
    <t>O17519590002</t>
  </si>
  <si>
    <t>O17519560002</t>
  </si>
  <si>
    <t>O17519550002</t>
  </si>
  <si>
    <t>O17519540002</t>
  </si>
  <si>
    <t>O17519510002</t>
  </si>
  <si>
    <t>O17519420002</t>
  </si>
  <si>
    <t>O17519270002</t>
  </si>
  <si>
    <t>O17519260002</t>
  </si>
  <si>
    <t>O17520810002</t>
  </si>
  <si>
    <t>O17520800002</t>
  </si>
  <si>
    <t>O17520730002</t>
  </si>
  <si>
    <t>O17520700002</t>
  </si>
  <si>
    <t>O17520680002</t>
  </si>
  <si>
    <t>O17520450002</t>
  </si>
  <si>
    <t>O17520440002</t>
  </si>
  <si>
    <t>O17520430002</t>
  </si>
  <si>
    <t>O17520370002</t>
  </si>
  <si>
    <t>O17520270002</t>
  </si>
  <si>
    <t>O17520190002</t>
  </si>
  <si>
    <t>O17520160002</t>
  </si>
  <si>
    <t>O17519910002</t>
  </si>
  <si>
    <t>O17519870002</t>
  </si>
  <si>
    <t>O17519860002</t>
  </si>
  <si>
    <t>B17519280002</t>
  </si>
  <si>
    <t>B17519070002</t>
  </si>
  <si>
    <t>B17519030002</t>
  </si>
  <si>
    <t>B17519000002</t>
  </si>
  <si>
    <t>B17518990002</t>
  </si>
  <si>
    <t>B17518950002</t>
  </si>
  <si>
    <t>B17518870002</t>
  </si>
  <si>
    <t>B17518590002</t>
  </si>
  <si>
    <t>B17518580002</t>
  </si>
  <si>
    <t>B17518550002</t>
  </si>
  <si>
    <t>B17518540002</t>
  </si>
  <si>
    <t>B17518510002</t>
  </si>
  <si>
    <t>B17518400002</t>
  </si>
  <si>
    <t>O17519140002</t>
  </si>
  <si>
    <t>O17519120002</t>
  </si>
  <si>
    <t>O17519110002</t>
  </si>
  <si>
    <t>O17519040002</t>
  </si>
  <si>
    <t>B17519300002</t>
  </si>
  <si>
    <t>O17518330002</t>
  </si>
  <si>
    <t>O17518480002</t>
  </si>
  <si>
    <t>O17518790002</t>
  </si>
  <si>
    <t>Q11331930002</t>
  </si>
  <si>
    <t>S09572220001</t>
  </si>
  <si>
    <t>G10690430004</t>
  </si>
  <si>
    <t>F0001731</t>
  </si>
  <si>
    <t>Q11335710002</t>
  </si>
  <si>
    <t>Q11336370002</t>
  </si>
  <si>
    <t>S09572950002</t>
  </si>
  <si>
    <t>S09572640001</t>
  </si>
  <si>
    <t>S09572900003</t>
  </si>
  <si>
    <t>S09572930001</t>
  </si>
  <si>
    <t>S09572950003</t>
  </si>
  <si>
    <t>S09572970003</t>
  </si>
  <si>
    <t>S09572990003</t>
  </si>
  <si>
    <t>S09573240002</t>
  </si>
  <si>
    <t>S09573230002</t>
  </si>
  <si>
    <t>S09573070003</t>
  </si>
  <si>
    <t>S09573130003</t>
  </si>
  <si>
    <t>S09573230003</t>
  </si>
  <si>
    <t>S09573240003</t>
  </si>
  <si>
    <t>O17523760002</t>
  </si>
  <si>
    <t>O17523770002</t>
  </si>
  <si>
    <t>O17523780002</t>
  </si>
  <si>
    <t>O17523810002</t>
  </si>
  <si>
    <t>O17524070002</t>
  </si>
  <si>
    <t>O17524100002</t>
  </si>
  <si>
    <t>O17524110002</t>
  </si>
  <si>
    <t>O17524120002</t>
  </si>
  <si>
    <t>O17524130002</t>
  </si>
  <si>
    <t>O17524190002</t>
  </si>
  <si>
    <t>O17523740002</t>
  </si>
  <si>
    <t>O17523680002</t>
  </si>
  <si>
    <t>O17523660002</t>
  </si>
  <si>
    <t>O17523650002</t>
  </si>
  <si>
    <t>O17523610002</t>
  </si>
  <si>
    <t>O17523600002</t>
  </si>
  <si>
    <t>O17523550002</t>
  </si>
  <si>
    <t>O17523520002</t>
  </si>
  <si>
    <t>O17523500002</t>
  </si>
  <si>
    <t>O17523430002</t>
  </si>
  <si>
    <t>O17525050002</t>
  </si>
  <si>
    <t>O17525040002</t>
  </si>
  <si>
    <t>O17525030002</t>
  </si>
  <si>
    <t>O17525020002</t>
  </si>
  <si>
    <t>O17525000002</t>
  </si>
  <si>
    <t>O17524800002</t>
  </si>
  <si>
    <t>O17524790002</t>
  </si>
  <si>
    <t>O17524760002</t>
  </si>
  <si>
    <t>O17524660002</t>
  </si>
  <si>
    <t>O17524640002</t>
  </si>
  <si>
    <t>O17524450002</t>
  </si>
  <si>
    <t>O17524380002</t>
  </si>
  <si>
    <t>O17524320002</t>
  </si>
  <si>
    <t>O17524310002</t>
  </si>
  <si>
    <t>B17523460002</t>
  </si>
  <si>
    <t>B17523420002</t>
  </si>
  <si>
    <t>B17523400002</t>
  </si>
  <si>
    <t>B17523380002</t>
  </si>
  <si>
    <t>B17523080002</t>
  </si>
  <si>
    <t>B17522990002</t>
  </si>
  <si>
    <t>B17522840002</t>
  </si>
  <si>
    <t>B17522820002</t>
  </si>
  <si>
    <t>B17522790002</t>
  </si>
  <si>
    <t>B17522700002</t>
  </si>
  <si>
    <t>B17522630002</t>
  </si>
  <si>
    <t>B17522600002</t>
  </si>
  <si>
    <t>B17522570002</t>
  </si>
  <si>
    <t>B17522370002</t>
  </si>
  <si>
    <t>O17523230002</t>
  </si>
  <si>
    <t>O17523220002</t>
  </si>
  <si>
    <t>O17523210002</t>
  </si>
  <si>
    <t>O17522980002</t>
  </si>
  <si>
    <t>O17522740002</t>
  </si>
  <si>
    <t>O17522590002</t>
  </si>
  <si>
    <t>O17522580002</t>
  </si>
  <si>
    <t>O17522560002</t>
  </si>
  <si>
    <t>B17523480002</t>
  </si>
  <si>
    <t>B17523750002</t>
  </si>
  <si>
    <t>O17522350002</t>
  </si>
  <si>
    <t>O17522380002</t>
  </si>
  <si>
    <t>O17522390002</t>
  </si>
  <si>
    <t>O17522400002</t>
  </si>
  <si>
    <t>O17522540002</t>
  </si>
  <si>
    <t>G10698780003</t>
  </si>
  <si>
    <t>G10701480001</t>
  </si>
  <si>
    <t>G10701510001</t>
  </si>
  <si>
    <t>G10701530001</t>
  </si>
  <si>
    <t>S09573270002</t>
  </si>
  <si>
    <t>S09573300001</t>
  </si>
  <si>
    <t>F0001741</t>
  </si>
  <si>
    <t>Q11342840002</t>
  </si>
  <si>
    <t>Q11343890002</t>
  </si>
  <si>
    <t>Q11343900002</t>
  </si>
  <si>
    <t>Q11343920002</t>
  </si>
  <si>
    <t>Q11343940002</t>
  </si>
  <si>
    <t>S09573490002</t>
  </si>
  <si>
    <t>S09573530002</t>
  </si>
  <si>
    <t>S09573860002</t>
  </si>
  <si>
    <t>S09574010002</t>
  </si>
  <si>
    <t>S09574020002</t>
  </si>
  <si>
    <t>S09574030002</t>
  </si>
  <si>
    <t>S09574290002</t>
  </si>
  <si>
    <t>G10710190002</t>
  </si>
  <si>
    <t>G10707550001</t>
  </si>
  <si>
    <t>G10707570001</t>
  </si>
  <si>
    <t>G10709020003</t>
  </si>
  <si>
    <t>G10709030003</t>
  </si>
  <si>
    <t>G10710200001</t>
  </si>
  <si>
    <t>S09574010003</t>
  </si>
  <si>
    <t>S09574020003</t>
  </si>
  <si>
    <t>S09574030003</t>
  </si>
  <si>
    <t>S09574050001</t>
  </si>
  <si>
    <t>S09574150003</t>
  </si>
  <si>
    <t>S09574290003</t>
  </si>
  <si>
    <t>O17528320002</t>
  </si>
  <si>
    <t>O17528110002</t>
  </si>
  <si>
    <t>O17528090002</t>
  </si>
  <si>
    <t>O17527920002</t>
  </si>
  <si>
    <t>O17527900002</t>
  </si>
  <si>
    <t>O17527860002</t>
  </si>
  <si>
    <t>O17527850002</t>
  </si>
  <si>
    <t>O17527830002</t>
  </si>
  <si>
    <t>O17527610002</t>
  </si>
  <si>
    <t>O17527500002</t>
  </si>
  <si>
    <t>O17527480002</t>
  </si>
  <si>
    <t>O17527460002</t>
  </si>
  <si>
    <t>O17528370002</t>
  </si>
  <si>
    <t>O17528430002</t>
  </si>
  <si>
    <t>O17528550002</t>
  </si>
  <si>
    <t>O17528820002</t>
  </si>
  <si>
    <t>O17528840002</t>
  </si>
  <si>
    <t>O17528900002</t>
  </si>
  <si>
    <t>O17528970002</t>
  </si>
  <si>
    <t>O17529290002</t>
  </si>
  <si>
    <t>O17529370002</t>
  </si>
  <si>
    <t>O17529390002</t>
  </si>
  <si>
    <t>O17529400002</t>
  </si>
  <si>
    <t>B17526630002</t>
  </si>
  <si>
    <t>B17527070002</t>
  </si>
  <si>
    <t>B17527490002</t>
  </si>
  <si>
    <t>B17527550002</t>
  </si>
  <si>
    <t>B17527670002</t>
  </si>
  <si>
    <t>O17527420002</t>
  </si>
  <si>
    <t>O17527220002</t>
  </si>
  <si>
    <t>O17527140002</t>
  </si>
  <si>
    <t>O17527090002</t>
  </si>
  <si>
    <t>O17526940002</t>
  </si>
  <si>
    <t>O17526930002</t>
  </si>
  <si>
    <t>O17526790002</t>
  </si>
  <si>
    <t>O17526480002</t>
  </si>
  <si>
    <t>O17526370002</t>
  </si>
  <si>
    <t>O17526350002</t>
  </si>
  <si>
    <t>G10716330001</t>
  </si>
  <si>
    <t>G10716350004</t>
  </si>
  <si>
    <t>G10716360004</t>
  </si>
  <si>
    <t>G10716390003</t>
  </si>
  <si>
    <t>G10716340004</t>
  </si>
  <si>
    <t>G10721040002</t>
  </si>
  <si>
    <t>G10721070001</t>
  </si>
  <si>
    <t>G10721050001</t>
  </si>
  <si>
    <t>Q11349540002</t>
  </si>
  <si>
    <t>Q11349940002</t>
  </si>
  <si>
    <t>Q11349980002</t>
  </si>
  <si>
    <t>F0001759</t>
  </si>
  <si>
    <t>S09575210002</t>
  </si>
  <si>
    <t>G10724060002</t>
  </si>
  <si>
    <t>F0001761</t>
  </si>
  <si>
    <t>F0001762</t>
  </si>
  <si>
    <t>G10722560001</t>
  </si>
  <si>
    <t>G10722580001</t>
  </si>
  <si>
    <t>G10722600001</t>
  </si>
  <si>
    <t>G10724050001</t>
  </si>
  <si>
    <t>G10724070001</t>
  </si>
  <si>
    <t>S09574930001</t>
  </si>
  <si>
    <t>S09574930004</t>
  </si>
  <si>
    <t>S09575420001</t>
  </si>
  <si>
    <t>S09575420004</t>
  </si>
  <si>
    <t>S09575470003</t>
  </si>
  <si>
    <t>S09575500003</t>
  </si>
  <si>
    <t>S09575530003</t>
  </si>
  <si>
    <t>S09575540001</t>
  </si>
  <si>
    <t>S09575550003</t>
  </si>
  <si>
    <t>S09575630001</t>
  </si>
  <si>
    <t>S09575650001</t>
  </si>
  <si>
    <t>S09575740001</t>
  </si>
  <si>
    <t>S09575740004</t>
  </si>
  <si>
    <t>S09574880001</t>
  </si>
  <si>
    <t>O17532720002</t>
  </si>
  <si>
    <t>O17532640002</t>
  </si>
  <si>
    <t>O17532550002</t>
  </si>
  <si>
    <t>O17532410002</t>
  </si>
  <si>
    <t>O17532350002</t>
  </si>
  <si>
    <t>O17532320002</t>
  </si>
  <si>
    <t>O17532100002</t>
  </si>
  <si>
    <t>O17531810002</t>
  </si>
  <si>
    <t>O17531800002</t>
  </si>
  <si>
    <t>O17531740002</t>
  </si>
  <si>
    <t>O17531730002</t>
  </si>
  <si>
    <t>O17532750002</t>
  </si>
  <si>
    <t>O17532780002</t>
  </si>
  <si>
    <t>O17532840002</t>
  </si>
  <si>
    <t>O17532890002</t>
  </si>
  <si>
    <t>O17532920002</t>
  </si>
  <si>
    <t>O17532990002</t>
  </si>
  <si>
    <t>O17533020002</t>
  </si>
  <si>
    <t>O17533040002</t>
  </si>
  <si>
    <t>O17533140002</t>
  </si>
  <si>
    <t>O17533160002</t>
  </si>
  <si>
    <t>O17533170002</t>
  </si>
  <si>
    <t>B17530730002</t>
  </si>
  <si>
    <t>B17530860002</t>
  </si>
  <si>
    <t>B17530950002</t>
  </si>
  <si>
    <t>B17531010002</t>
  </si>
  <si>
    <t>B17531020002</t>
  </si>
  <si>
    <t>B17531050002</t>
  </si>
  <si>
    <t>B17531060002</t>
  </si>
  <si>
    <t>B17531280002</t>
  </si>
  <si>
    <t>B17531300002</t>
  </si>
  <si>
    <t>B17531460002</t>
  </si>
  <si>
    <t>B17531580002</t>
  </si>
  <si>
    <t>O17531600002</t>
  </si>
  <si>
    <t>O17531510002</t>
  </si>
  <si>
    <t>O17531490002</t>
  </si>
  <si>
    <t>O17531410002</t>
  </si>
  <si>
    <t>O17531310002</t>
  </si>
  <si>
    <t>O17531260002</t>
  </si>
  <si>
    <t>O17530850002</t>
  </si>
  <si>
    <t>O17530610002</t>
  </si>
  <si>
    <t>G10729840004</t>
  </si>
  <si>
    <t>S09575990003</t>
  </si>
  <si>
    <t>S09576010003</t>
  </si>
  <si>
    <t>Q11358710002</t>
  </si>
  <si>
    <t>G10730040002</t>
  </si>
  <si>
    <t>G10730050001</t>
  </si>
  <si>
    <t>Q11360670002</t>
  </si>
  <si>
    <t>F0001778</t>
  </si>
  <si>
    <t>G10732280001</t>
  </si>
  <si>
    <t>G10734820001</t>
  </si>
  <si>
    <t>S09577910003</t>
  </si>
  <si>
    <t>S09577930003</t>
  </si>
  <si>
    <t>S09577950003</t>
  </si>
  <si>
    <t>S09577970003</t>
  </si>
  <si>
    <t>Q11361300002</t>
  </si>
  <si>
    <t>G10736150001</t>
  </si>
  <si>
    <t>S09578540003</t>
  </si>
  <si>
    <t>S09578530003</t>
  </si>
  <si>
    <t>O17535830002</t>
  </si>
  <si>
    <t>O17535850002</t>
  </si>
  <si>
    <t>O17535880002</t>
  </si>
  <si>
    <t>O17535900002</t>
  </si>
  <si>
    <t>O17536220002</t>
  </si>
  <si>
    <t>O17536300002</t>
  </si>
  <si>
    <t>O17536310002</t>
  </si>
  <si>
    <t>O17536320002</t>
  </si>
  <si>
    <t>O17535790002</t>
  </si>
  <si>
    <t>O17535780002</t>
  </si>
  <si>
    <t>O17535770002</t>
  </si>
  <si>
    <t>O17535760002</t>
  </si>
  <si>
    <t>O17535750002</t>
  </si>
  <si>
    <t>O17535740002</t>
  </si>
  <si>
    <t>O17535730002</t>
  </si>
  <si>
    <t>O17535720002</t>
  </si>
  <si>
    <t>O17535680002</t>
  </si>
  <si>
    <t>O17535640002</t>
  </si>
  <si>
    <t>O17535560002</t>
  </si>
  <si>
    <t>O17535520002</t>
  </si>
  <si>
    <t>O17537420002</t>
  </si>
  <si>
    <t>O17537370002</t>
  </si>
  <si>
    <t>O17537290002</t>
  </si>
  <si>
    <t>O17537280002</t>
  </si>
  <si>
    <t>O17537220002</t>
  </si>
  <si>
    <t>O17537180002</t>
  </si>
  <si>
    <t>O17537160002</t>
  </si>
  <si>
    <t>O17537150002</t>
  </si>
  <si>
    <t>O17537140002</t>
  </si>
  <si>
    <t>O17537120002</t>
  </si>
  <si>
    <t>O17537110002</t>
  </si>
  <si>
    <t>O17536970002</t>
  </si>
  <si>
    <t>O17536900002</t>
  </si>
  <si>
    <t>O17536860002</t>
  </si>
  <si>
    <t>O17536850002</t>
  </si>
  <si>
    <t>O17536660002</t>
  </si>
  <si>
    <t>O17536650002</t>
  </si>
  <si>
    <t>O17536640002</t>
  </si>
  <si>
    <t>O17536610002</t>
  </si>
  <si>
    <t>O17536600002</t>
  </si>
  <si>
    <t>O17536510002</t>
  </si>
  <si>
    <t>O17536420002</t>
  </si>
  <si>
    <t>O17534510002</t>
  </si>
  <si>
    <t>B17535630002</t>
  </si>
  <si>
    <t>B17535580002</t>
  </si>
  <si>
    <t>B17535570002</t>
  </si>
  <si>
    <t>B17535450002</t>
  </si>
  <si>
    <t>B17535370002</t>
  </si>
  <si>
    <t>B17535360002</t>
  </si>
  <si>
    <t>B17535320002</t>
  </si>
  <si>
    <t>B17535300002</t>
  </si>
  <si>
    <t>B17535210002</t>
  </si>
  <si>
    <t>B17535020002</t>
  </si>
  <si>
    <t>B17535000002</t>
  </si>
  <si>
    <t>B17534970002</t>
  </si>
  <si>
    <t>B17534740002</t>
  </si>
  <si>
    <t>B17534710002</t>
  </si>
  <si>
    <t>B17534700002</t>
  </si>
  <si>
    <t>B17534690002</t>
  </si>
  <si>
    <t>B17534680002</t>
  </si>
  <si>
    <t>O17535500002</t>
  </si>
  <si>
    <t>O17535480002</t>
  </si>
  <si>
    <t>O17535470002</t>
  </si>
  <si>
    <t>O17535440002</t>
  </si>
  <si>
    <t>O17535420002</t>
  </si>
  <si>
    <t>O17535380002</t>
  </si>
  <si>
    <t>O17535270002</t>
  </si>
  <si>
    <t>O17535260002</t>
  </si>
  <si>
    <t>O17535110002</t>
  </si>
  <si>
    <t>O17535090002</t>
  </si>
  <si>
    <t>O17534620002</t>
  </si>
  <si>
    <t>O17534730002</t>
  </si>
  <si>
    <t>O17534780002</t>
  </si>
  <si>
    <t>O17534860002</t>
  </si>
  <si>
    <t>O17534880002</t>
  </si>
  <si>
    <t>O17534900002</t>
  </si>
  <si>
    <t>O17535010002</t>
  </si>
  <si>
    <t>O17535030002</t>
  </si>
  <si>
    <t>O17535060002</t>
  </si>
  <si>
    <t>F0001780</t>
  </si>
  <si>
    <t>S09579410003</t>
  </si>
  <si>
    <t>G10740680003</t>
  </si>
  <si>
    <t>J03677770002</t>
  </si>
  <si>
    <t>F0001786</t>
  </si>
  <si>
    <t>G10740710004</t>
  </si>
  <si>
    <t>G10740720004</t>
  </si>
  <si>
    <t>G10740780003</t>
  </si>
  <si>
    <t>F0001790</t>
  </si>
  <si>
    <t>F0001793</t>
  </si>
  <si>
    <t>Q11365590002</t>
  </si>
  <si>
    <t>S09579510003</t>
  </si>
  <si>
    <t>S09579520003</t>
  </si>
  <si>
    <t>S09579530003</t>
  </si>
  <si>
    <t>Q11367980002</t>
  </si>
  <si>
    <t>Q11368350002</t>
  </si>
  <si>
    <t>Q11369230002</t>
  </si>
  <si>
    <t>Q11369540002</t>
  </si>
  <si>
    <t>S09580040002</t>
  </si>
  <si>
    <t>G10748020002</t>
  </si>
  <si>
    <t>G10747990001</t>
  </si>
  <si>
    <t>G10748030001</t>
  </si>
  <si>
    <t>G10749440001</t>
  </si>
  <si>
    <t>S09579970001</t>
  </si>
  <si>
    <t>S09579990003</t>
  </si>
  <si>
    <t>S09580130003</t>
  </si>
  <si>
    <t>S09580160001</t>
  </si>
  <si>
    <t>O17540510002</t>
  </si>
  <si>
    <t>O17540480002</t>
  </si>
  <si>
    <t>O17540460002</t>
  </si>
  <si>
    <t>O17540380002</t>
  </si>
  <si>
    <t>O17540220002</t>
  </si>
  <si>
    <t>O17540180002</t>
  </si>
  <si>
    <t>O17540150002</t>
  </si>
  <si>
    <t>O17539980002</t>
  </si>
  <si>
    <t>O17539840002</t>
  </si>
  <si>
    <t>O17539800002</t>
  </si>
  <si>
    <t>O17539770002</t>
  </si>
  <si>
    <t>O17539750002</t>
  </si>
  <si>
    <t>O17539540002</t>
  </si>
  <si>
    <t>O17539390002</t>
  </si>
  <si>
    <t>O17539330002</t>
  </si>
  <si>
    <t>O17539220002</t>
  </si>
  <si>
    <t>O17539210002</t>
  </si>
  <si>
    <t>O17539190002</t>
  </si>
  <si>
    <t>O17539110002</t>
  </si>
  <si>
    <t>O17541470002</t>
  </si>
  <si>
    <t>O17541450002</t>
  </si>
  <si>
    <t>O17541250002</t>
  </si>
  <si>
    <t>O17541220002</t>
  </si>
  <si>
    <t>O17541180002</t>
  </si>
  <si>
    <t>O17541100002</t>
  </si>
  <si>
    <t>O17541090002</t>
  </si>
  <si>
    <t>O17540990002</t>
  </si>
  <si>
    <t>O17540940002</t>
  </si>
  <si>
    <t>O17540930002</t>
  </si>
  <si>
    <t>O17540910002</t>
  </si>
  <si>
    <t>O17540890002</t>
  </si>
  <si>
    <t>O17540880002</t>
  </si>
  <si>
    <t>O17540860002</t>
  </si>
  <si>
    <t>O17540760002</t>
  </si>
  <si>
    <t>O17540660002</t>
  </si>
  <si>
    <t>O17540650002</t>
  </si>
  <si>
    <t>O17540540002</t>
  </si>
  <si>
    <t>B17539740002</t>
  </si>
  <si>
    <t>B17539710002</t>
  </si>
  <si>
    <t>B17539690002</t>
  </si>
  <si>
    <t>B17539640002</t>
  </si>
  <si>
    <t>B17539610002</t>
  </si>
  <si>
    <t>B17539590002</t>
  </si>
  <si>
    <t>B17539570002</t>
  </si>
  <si>
    <t>B17539410002</t>
  </si>
  <si>
    <t>B17539370002</t>
  </si>
  <si>
    <t>B17539350002</t>
  </si>
  <si>
    <t>B17539120002</t>
  </si>
  <si>
    <t>B17539090002</t>
  </si>
  <si>
    <t>B17539050002</t>
  </si>
  <si>
    <t>B17538980002</t>
  </si>
  <si>
    <t>B17538920002</t>
  </si>
  <si>
    <t>B17538860002</t>
  </si>
  <si>
    <t>O17538900002</t>
  </si>
  <si>
    <t>O17538890002</t>
  </si>
  <si>
    <t>O17538880002</t>
  </si>
  <si>
    <t>O17538870002</t>
  </si>
  <si>
    <t>O17538770002</t>
  </si>
  <si>
    <t>O17538740002</t>
  </si>
  <si>
    <t>O17538710002</t>
  </si>
  <si>
    <t>O17538690002</t>
  </si>
  <si>
    <t>O17538630002</t>
  </si>
  <si>
    <t>O17538600002</t>
  </si>
  <si>
    <t>B17539850002</t>
  </si>
  <si>
    <t>B17539860002</t>
  </si>
  <si>
    <t>B17539880002</t>
  </si>
  <si>
    <t>B17540020002</t>
  </si>
  <si>
    <t>B17540030002</t>
  </si>
  <si>
    <t>B17540040002</t>
  </si>
  <si>
    <t>B17540050002</t>
  </si>
  <si>
    <t>B17540060002</t>
  </si>
  <si>
    <t>B17540070002</t>
  </si>
  <si>
    <t>F0001806</t>
  </si>
  <si>
    <t>G10752560004</t>
  </si>
  <si>
    <t>G10752570004</t>
  </si>
  <si>
    <t>G10752590004</t>
  </si>
  <si>
    <t>G10752600004</t>
  </si>
  <si>
    <t>G10752610004</t>
  </si>
  <si>
    <t>G10752620004</t>
  </si>
  <si>
    <t>G10752630003</t>
  </si>
  <si>
    <t>F0001809</t>
  </si>
  <si>
    <t>F0001810</t>
  </si>
  <si>
    <t>G10755860003</t>
  </si>
  <si>
    <t>F0001812</t>
  </si>
  <si>
    <t>Q11374130002</t>
  </si>
  <si>
    <t>Q11374620002</t>
  </si>
  <si>
    <t>G10759400002</t>
  </si>
  <si>
    <t>G10759410001</t>
  </si>
  <si>
    <t>G10759450001</t>
  </si>
  <si>
    <t>S09580790003</t>
  </si>
  <si>
    <t>S09580670004</t>
  </si>
  <si>
    <t>S09581220003</t>
  </si>
  <si>
    <t>S09581230003</t>
  </si>
  <si>
    <t>S09581320001</t>
  </si>
  <si>
    <t>S09581330001</t>
  </si>
  <si>
    <t>S09581350001</t>
  </si>
  <si>
    <t>S09581360003</t>
  </si>
  <si>
    <t>O17544460002</t>
  </si>
  <si>
    <t>O17544490002</t>
  </si>
  <si>
    <t>O17544580002</t>
  </si>
  <si>
    <t>O17544610002</t>
  </si>
  <si>
    <t>O17544940002</t>
  </si>
  <si>
    <t>O17544950002</t>
  </si>
  <si>
    <t>O17544960002</t>
  </si>
  <si>
    <t>O17545040002</t>
  </si>
  <si>
    <t>O17545080002</t>
  </si>
  <si>
    <t>O17545090002</t>
  </si>
  <si>
    <t>O17545300002</t>
  </si>
  <si>
    <t>O17545320002</t>
  </si>
  <si>
    <t>O17545330002</t>
  </si>
  <si>
    <t>O17545480002</t>
  </si>
  <si>
    <t>O17545500002</t>
  </si>
  <si>
    <t>O17545510002</t>
  </si>
  <si>
    <t>O17543390002</t>
  </si>
  <si>
    <t>O17543400002</t>
  </si>
  <si>
    <t>O17543420002</t>
  </si>
  <si>
    <t>O17543430002</t>
  </si>
  <si>
    <t>O17543450002</t>
  </si>
  <si>
    <t>O17543460002</t>
  </si>
  <si>
    <t>O17543480002</t>
  </si>
  <si>
    <t>O17543490002</t>
  </si>
  <si>
    <t>O17543500002</t>
  </si>
  <si>
    <t>O17543600002</t>
  </si>
  <si>
    <t>O17543670002</t>
  </si>
  <si>
    <t>O17544010002</t>
  </si>
  <si>
    <t>O17544040002</t>
  </si>
  <si>
    <t>O17544090002</t>
  </si>
  <si>
    <t>O17544110002</t>
  </si>
  <si>
    <t>O17544140002</t>
  </si>
  <si>
    <t>O17546030002</t>
  </si>
  <si>
    <t>O17546050002</t>
  </si>
  <si>
    <t>O17546120002</t>
  </si>
  <si>
    <t>O17546160002</t>
  </si>
  <si>
    <t>O17546250002</t>
  </si>
  <si>
    <t>O17546280002</t>
  </si>
  <si>
    <t>O17546370002</t>
  </si>
  <si>
    <t>O17546550002</t>
  </si>
  <si>
    <t>O17546590002</t>
  </si>
  <si>
    <t>O17546620002</t>
  </si>
  <si>
    <t>O17546820002</t>
  </si>
  <si>
    <t>O17546920002</t>
  </si>
  <si>
    <t>O17546930002</t>
  </si>
  <si>
    <t>O17546980002</t>
  </si>
  <si>
    <t>O17547280002</t>
  </si>
  <si>
    <t>O17545520002</t>
  </si>
  <si>
    <t>O17545530002</t>
  </si>
  <si>
    <t>O17545540002</t>
  </si>
  <si>
    <t>O17545550002</t>
  </si>
  <si>
    <t>O17545560002</t>
  </si>
  <si>
    <t>O17545570002</t>
  </si>
  <si>
    <t>O17545610002</t>
  </si>
  <si>
    <t>O17545620002</t>
  </si>
  <si>
    <t>O17545630002</t>
  </si>
  <si>
    <t>O17545650002</t>
  </si>
  <si>
    <t>O17545670002</t>
  </si>
  <si>
    <t>O17545680002</t>
  </si>
  <si>
    <t>O17545870002</t>
  </si>
  <si>
    <t>O17545890002</t>
  </si>
  <si>
    <t>O17545920002</t>
  </si>
  <si>
    <t>O17545960002</t>
  </si>
  <si>
    <t>O17546000002</t>
  </si>
  <si>
    <t>B17544070002</t>
  </si>
  <si>
    <t>B17544080002</t>
  </si>
  <si>
    <t>B17544150002</t>
  </si>
  <si>
    <t>B17544210002</t>
  </si>
  <si>
    <t>B17544340002</t>
  </si>
  <si>
    <t>B17544350002</t>
  </si>
  <si>
    <t>B17544430002</t>
  </si>
  <si>
    <t>B17544660002</t>
  </si>
  <si>
    <t>B17544770002</t>
  </si>
  <si>
    <t>B17544780002</t>
  </si>
  <si>
    <t>B17544800002</t>
  </si>
  <si>
    <t>B17544820002</t>
  </si>
  <si>
    <t>B17544830002</t>
  </si>
  <si>
    <t>B17542940002</t>
  </si>
  <si>
    <t>B17542950002</t>
  </si>
  <si>
    <t>B17543330002</t>
  </si>
  <si>
    <t>B17543380002</t>
  </si>
  <si>
    <t>B17543410002</t>
  </si>
  <si>
    <t>B17543440002</t>
  </si>
  <si>
    <t>B17543470002</t>
  </si>
  <si>
    <t>B17543630002</t>
  </si>
  <si>
    <t>B17543830002</t>
  </si>
  <si>
    <t>B17543960002</t>
  </si>
  <si>
    <t>B17543980002</t>
  </si>
  <si>
    <t>B17544020002</t>
  </si>
  <si>
    <t>O17543140002</t>
  </si>
  <si>
    <t>O17543150002</t>
  </si>
  <si>
    <t>O17543160002</t>
  </si>
  <si>
    <t>O17543180002</t>
  </si>
  <si>
    <t>O17543190002</t>
  </si>
  <si>
    <t>O17543220002</t>
  </si>
  <si>
    <t>O17543230002</t>
  </si>
  <si>
    <t>O17543240002</t>
  </si>
  <si>
    <t>O17543260002</t>
  </si>
  <si>
    <t>O17543270002</t>
  </si>
  <si>
    <t>O17543280002</t>
  </si>
  <si>
    <t>O17543300002</t>
  </si>
  <si>
    <t>O17543310002</t>
  </si>
  <si>
    <t>O17543320002</t>
  </si>
  <si>
    <t>O17543350002</t>
  </si>
  <si>
    <t>O17543360002</t>
  </si>
  <si>
    <t>O17543370002</t>
  </si>
  <si>
    <t>B17544860002</t>
  </si>
  <si>
    <t>B17544870002</t>
  </si>
  <si>
    <t>B17544890002</t>
  </si>
  <si>
    <t>B17544900002</t>
  </si>
  <si>
    <t>B17544910002</t>
  </si>
  <si>
    <t>O17542720002</t>
  </si>
  <si>
    <t>O17542930002</t>
  </si>
  <si>
    <t>O17542980002</t>
  </si>
  <si>
    <t>O17543030002</t>
  </si>
  <si>
    <t>O17543050002</t>
  </si>
  <si>
    <t>O17543060002</t>
  </si>
  <si>
    <t>O17543070002</t>
  </si>
  <si>
    <t>O17543080002</t>
  </si>
  <si>
    <t>O17543090002</t>
  </si>
  <si>
    <t>O17543110002</t>
  </si>
  <si>
    <t>O17543120002</t>
  </si>
  <si>
    <t>O17543130002</t>
  </si>
  <si>
    <t>J03680510002</t>
  </si>
  <si>
    <t>G10765570001</t>
  </si>
  <si>
    <t>J03680610002</t>
  </si>
  <si>
    <t>J03680620002</t>
  </si>
  <si>
    <t>G10765700001</t>
  </si>
  <si>
    <t>G10765740001</t>
  </si>
  <si>
    <t>G10768900003</t>
  </si>
  <si>
    <t>G10767130003</t>
  </si>
  <si>
    <t>G10767070004</t>
  </si>
  <si>
    <t>G10767080004</t>
  </si>
  <si>
    <t>G10767110004</t>
  </si>
  <si>
    <t>G10767120004</t>
  </si>
  <si>
    <t>G10767140004</t>
  </si>
  <si>
    <t>Q11378820002</t>
  </si>
  <si>
    <t>G10769120003</t>
  </si>
  <si>
    <t>S09581820003</t>
  </si>
  <si>
    <t>G10769330002</t>
  </si>
  <si>
    <t>G10769300001</t>
  </si>
  <si>
    <t>G10769350004</t>
  </si>
  <si>
    <t>G10769340001</t>
  </si>
  <si>
    <t>G10769320001</t>
  </si>
  <si>
    <t>Q11382700002</t>
  </si>
  <si>
    <t>G10776280002</t>
  </si>
  <si>
    <t>G10776310002</t>
  </si>
  <si>
    <t>G10774730002</t>
  </si>
  <si>
    <t>G10774790002</t>
  </si>
  <si>
    <t>G10774870002</t>
  </si>
  <si>
    <t>G10773030002</t>
  </si>
  <si>
    <t>G10773310002</t>
  </si>
  <si>
    <t>G10769380002</t>
  </si>
  <si>
    <t>G10772870001</t>
  </si>
  <si>
    <t>G10772880001</t>
  </si>
  <si>
    <t>G10772920001</t>
  </si>
  <si>
    <t>G10772930001</t>
  </si>
  <si>
    <t>G10772980001</t>
  </si>
  <si>
    <t>G10772990001</t>
  </si>
  <si>
    <t>G10774670001</t>
  </si>
  <si>
    <t>G10774680001</t>
  </si>
  <si>
    <t>G10774720001</t>
  </si>
  <si>
    <t>G10774740001</t>
  </si>
  <si>
    <t>S09582320001</t>
  </si>
  <si>
    <t>S09582320002</t>
  </si>
  <si>
    <t>S09582540001</t>
  </si>
  <si>
    <t>T03966000001</t>
  </si>
  <si>
    <t>T03966020001</t>
  </si>
  <si>
    <t>T03966040001</t>
  </si>
  <si>
    <t>T03966060001</t>
  </si>
  <si>
    <t>T03966080001</t>
  </si>
  <si>
    <t>T03966100001</t>
  </si>
  <si>
    <t>T03966120001</t>
  </si>
  <si>
    <t>T03966140001</t>
  </si>
  <si>
    <t>T03966160001</t>
  </si>
  <si>
    <t>T03966180001</t>
  </si>
  <si>
    <t>T03966200001</t>
  </si>
  <si>
    <t>T03966220001</t>
  </si>
  <si>
    <t>T03966240001</t>
  </si>
  <si>
    <t>T03966260001</t>
  </si>
  <si>
    <t>T03966280001</t>
  </si>
  <si>
    <t>T03966300001</t>
  </si>
  <si>
    <t>T03966320001</t>
  </si>
  <si>
    <t>T03966340001</t>
  </si>
  <si>
    <t>T03966360001</t>
  </si>
  <si>
    <t>T03966380001</t>
  </si>
  <si>
    <t>T03966400001</t>
  </si>
  <si>
    <t>T03966420001</t>
  </si>
  <si>
    <t>T03966440001</t>
  </si>
  <si>
    <t>T03966460001</t>
  </si>
  <si>
    <t>T03966480001</t>
  </si>
  <si>
    <t>T03966500001</t>
  </si>
  <si>
    <t>T03966520001</t>
  </si>
  <si>
    <t>T03966540001</t>
  </si>
  <si>
    <t>T03966560001</t>
  </si>
  <si>
    <t>T03966580001</t>
  </si>
  <si>
    <t>T03966600001</t>
  </si>
  <si>
    <t>T03966620001</t>
  </si>
  <si>
    <t>T03966640001</t>
  </si>
  <si>
    <t>T03966660001</t>
  </si>
  <si>
    <t>T03966680001</t>
  </si>
  <si>
    <t>T03966700001</t>
  </si>
  <si>
    <t>T03966720001</t>
  </si>
  <si>
    <t>T03966740001</t>
  </si>
  <si>
    <t>T03966760001</t>
  </si>
  <si>
    <t>T03966780001</t>
  </si>
  <si>
    <t>T03966800001</t>
  </si>
  <si>
    <t>T03966820001</t>
  </si>
  <si>
    <t>T03966840001</t>
  </si>
  <si>
    <t>T03966860001</t>
  </si>
  <si>
    <t>T03966880001</t>
  </si>
  <si>
    <t>T03966900001</t>
  </si>
  <si>
    <t>T03966920001</t>
  </si>
  <si>
    <t>T03966940001</t>
  </si>
  <si>
    <t>T03966960001</t>
  </si>
  <si>
    <t>T03966980001</t>
  </si>
  <si>
    <t>T03967000001</t>
  </si>
  <si>
    <t>T03967020001</t>
  </si>
  <si>
    <t>T03967040001</t>
  </si>
  <si>
    <t>T03967060001</t>
  </si>
  <si>
    <t>T03967080001</t>
  </si>
  <si>
    <t>T03967100001</t>
  </si>
  <si>
    <t>T03967120001</t>
  </si>
  <si>
    <t>T03967140001</t>
  </si>
  <si>
    <t>T03967160001</t>
  </si>
  <si>
    <t>T03967180001</t>
  </si>
  <si>
    <t>T03967200001</t>
  </si>
  <si>
    <t>T03967220001</t>
  </si>
  <si>
    <t>T03967240001</t>
  </si>
  <si>
    <t>T03967260001</t>
  </si>
  <si>
    <t>T03967280001</t>
  </si>
  <si>
    <t>T03967300001</t>
  </si>
  <si>
    <t>T03967320001</t>
  </si>
  <si>
    <t>T03967340001</t>
  </si>
  <si>
    <t>T03967360001</t>
  </si>
  <si>
    <t>T03967380001</t>
  </si>
  <si>
    <t>T03967400001</t>
  </si>
  <si>
    <t>T03967420001</t>
  </si>
  <si>
    <t>T03967440001</t>
  </si>
  <si>
    <t>T03967460001</t>
  </si>
  <si>
    <t>T03967480001</t>
  </si>
  <si>
    <t>T03967500001</t>
  </si>
  <si>
    <t>T03967520001</t>
  </si>
  <si>
    <t>T03967540001</t>
  </si>
  <si>
    <t>T03967560001</t>
  </si>
  <si>
    <t>T03967580001</t>
  </si>
  <si>
    <t>T03967600001</t>
  </si>
  <si>
    <t>T03967620001</t>
  </si>
  <si>
    <t>T03967640001</t>
  </si>
  <si>
    <t>T03967660001</t>
  </si>
  <si>
    <t>T03967680001</t>
  </si>
  <si>
    <t>T03967700001</t>
  </si>
  <si>
    <t>T03967720001</t>
  </si>
  <si>
    <t>T03967740001</t>
  </si>
  <si>
    <t>T03967760001</t>
  </si>
  <si>
    <t>T03967780001</t>
  </si>
  <si>
    <t>T03967800001</t>
  </si>
  <si>
    <t>T03967820001</t>
  </si>
  <si>
    <t>T03967840001</t>
  </si>
  <si>
    <t>T03967860001</t>
  </si>
  <si>
    <t>T03967880001</t>
  </si>
  <si>
    <t>T03967900001</t>
  </si>
  <si>
    <t>T03967920001</t>
  </si>
  <si>
    <t>T03967940001</t>
  </si>
  <si>
    <t>T03967960001</t>
  </si>
  <si>
    <t>T03967980001</t>
  </si>
  <si>
    <t>T03968000001</t>
  </si>
  <si>
    <t>T03968020001</t>
  </si>
  <si>
    <t>T03968040001</t>
  </si>
  <si>
    <t>T03968060001</t>
  </si>
  <si>
    <t>T03968080001</t>
  </si>
  <si>
    <t>Q11383470002</t>
  </si>
  <si>
    <t>Q11383480002</t>
  </si>
  <si>
    <t>S09581950001</t>
  </si>
  <si>
    <t>S09582350001</t>
  </si>
  <si>
    <t>S09582390001</t>
  </si>
  <si>
    <t>S09582410001</t>
  </si>
  <si>
    <t>S09582750001</t>
  </si>
  <si>
    <t>S09582790003</t>
  </si>
  <si>
    <t>S09582880003</t>
  </si>
  <si>
    <t>S09582910004</t>
  </si>
  <si>
    <t>S09583010001</t>
  </si>
  <si>
    <t>G10777640003</t>
  </si>
  <si>
    <t>S09583190001</t>
  </si>
  <si>
    <t>S09582920002</t>
  </si>
  <si>
    <t>S09582890002</t>
  </si>
  <si>
    <t>S09583440004</t>
  </si>
  <si>
    <t>00099021001 DEP.DE CHEQ.AJENOS,RET.DE CAM.,CONCEPTO: PAGO POR INCAPACIDADES TEMPORALES (REEMBOLSO) MINISTERIO DE ECONOMIA Y FINANZAS PUBLICAS,DEP.: CAJA NACIONAL DE SALUD , PROCEDENCIA: BANCO UNION S.A., CHEQUE: 18535,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</si>
  <si>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18536,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</si>
  <si>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18537,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</si>
  <si>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18538,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</si>
  <si>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18539,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</si>
  <si>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18550,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</si>
  <si>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18551,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</si>
  <si>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18523,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</si>
  <si>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18524, FECHA DE EMISION:07/05/2019
NOTA MEFP/VTCP/DGPOT/UAIS/N°3167/2019 de fecha 10 de junio de 2019</t>
  </si>
  <si>
    <t>00099021001 DEP.DE CHEQ.AJENOS,RET.DE CAM.,CONCEPTO: PAGO POR INCAPACIDADES TEMPORALES (REEMBOLSO) MINISTERIO DE ECONOMIA Y FINANZAS PUBLICAS,DEP.: CAJA NACIONAL DE SALUD , PROCEDENCIA: BANCO UNION S.A., CHEQUE: 18521, FECHA DE EMISION:07/05/2019
NOTA MEFP/VTCP/DGPOT/UAIS/N°3167/2019 de fecha 10 de junio de 2019</t>
  </si>
  <si>
    <t>00099021001 DEP.DE CHEQ.AJENOS,RET.DE CAM.,CONCEPTO: PAGO INCAPACIDADES TEMPORALES (REEMBOLSO) MINISTERIO DE ECONOMIA Y FINANZAS PUBLICAS,DEP.: CAJA NACIONAL DE SALUD , PROCEDENCIA: BANCO UNION S.A., CHEQUE: 18568, FECHA DE EMISION:08/05/2019
NOTA MEFP/VTCP/DGPOT/UAIS/N°3167/2019 de fecha 10 de junio de 2019</t>
  </si>
  <si>
    <t>00099021001 DEP.DE CHEQ.AJENOS,RET.DE CAM.,CONCEPTO: PAGO INCAPACIDADES TEMPORALES (REEMBOLSO) MINISTERIO DE ECONOMIA Y FINANZAS PUBLICAS,DEP.: CAJA NACIONAL DE SALUD , PROCEDENCIA: BANCO UNION S.A., CHEQUE: 18522, FECHA DE EMISION:08/05/2019
NOTA MEFP/VTCP/DGPOT/UAIS/N°3167/2019 de fecha 10 de junio de 2019</t>
  </si>
  <si>
    <t>00010011102 DEPOSITO DE EFECTIVO, DEPOSITANTE: CONSULADO DE BOLIVIA EN CARACAS VENEZUELA, CONCEPTO: DEP TRAMITE PASAPORTE A FAVOR DE LOTHAR ARCE YAKSIC, CUENTA DE DEPOSITO: CUENTA UNICA DEL TESORO</t>
  </si>
  <si>
    <t>00526012001 DEPOSITO DE EFECTIVO, DEPOSITANTE: CESAR GOMEZ CONDORI -BOLIVIA  TV, CONCEPTO: DEVOLUCION DE FONDOS EN AVANCE, CUENTA DE DEPOSITO: CUENTA UNICA DEL TESORO</t>
  </si>
  <si>
    <t>00099021001 DEPOSITO DE EFECTIVO, DEPOSITANTE: VELMA JUDITH SAHONERO IBAÑEZ, CONCEPTO: COMPROMISO DE DEVOLUCION DEUDA (DOBLE PERCEPCION), CUENTA DE DEPOSITO: CUENTA UNICA DEL TESORO</t>
  </si>
  <si>
    <t>00047297001 DEPOSITO DE EFECTIVO, DEPOSITANTE: ELIANA VALERIANO MAMANI, CONCEPTO: DEV. SALDOS NO EJECUTADOS CONVENIO FINANCIAMIENTO I/13900-2018 LEG/025/2018 DEL AYLLU SULLKAMALLKU, CUENTA DE DEPOSITO: CUENTA UNICA DEL TESORO</t>
  </si>
  <si>
    <t>00099021001 DEPOSITO DE EFECTIVO, DEPOSITANTE: MINISTERIO DE MEDIO AMBIENTE Y AGUA, CONCEPTO: DEPÓSITO POR RETENSION DE IMPUESTOS POR LA NO EMISION DE FACTURAS - DESCARGO DE FONDOS EN AVANCE, CUENTA DE DEPOSITO: CUENTA UNICA DEL TESORO</t>
  </si>
  <si>
    <t>00041031107 DEPOSITO DE EFECTIVO, DEPOSITANTE: JOSE LUIS MARCA  - IBMETRO, CONCEPTO: DEVOLUCION DE PASAJES, CUENTA DE DEPOSITO: CUENTA UNICA DEL TESORO</t>
  </si>
  <si>
    <t>00206012001 DEPOSITO DE EFECTIVO, DEPOSITANTE: INE, CONCEPTO: DEPÓSITO POR VENTAS LA PAZ FECHA 31/05/2019, CUENTA DE DEPOSITO: CUENTA UNICA DEL TESORO</t>
  </si>
  <si>
    <t>00592012001 DEPOSITO DE EFECTIVO, DEPOSITANTE: JOSE LUIS MAMANI ESPEJO, CONCEPTO: VENTA RECEPTIVO - BOLETOS TKT 2019, (PAGO SALDO ND 249319), CUENTA DE DEPOSITO: CUENTA UNICA DEL TESORO</t>
  </si>
  <si>
    <t>00592012001 DEPOSITO DE EFECTIVO, DEPOSITANTE: JOSE LUIS MAMANI ESPEJO, CONCEPTO: VENTA EMISIVO PARTICULARES DEL 16 AL 22 DE MAYO DE 2019, CUENTA DE DEPOSITO: CUENTA UNICA DEL TESORO</t>
  </si>
  <si>
    <t>00592012001 DEPOSITO DE EFECTIVO, DEPOSITANTE: M.D.R.Y.T, CONCEPTO: EMISIVO ENTIDAD MIN DESARROLLO RURAL Y TIERRAS, PAGO ND 254537 GESTION 2019, CUENTA DE DEPOSITO: CUENTA UNICA DEL TESORO</t>
  </si>
  <si>
    <t>00099021001 DEPOSITO DE EFECTIVO, DEPOSITANTE: MIN DE DESARROLLO PRODUCTIVO Y ECONOMIA PLURAL, CONCEPTO: DEVOLUCION POR PERMISO SIN GOCE DE HABER, CUENTA DE DEPOSITO: CUENTA UNICA DEL TESORO</t>
  </si>
  <si>
    <t>00020031101 DEPOSITO DE EFECTIVO, DEPOSITANTE: FRANCISCO CHASQUI ALEJO CI 2002120LP, CONCEPTO: DEVOLUCION POR ALIMENTACION Y REUNIONES SEMINARIOS Y OTROS, CUENTA DE DEPOSITO: CUENTA UNICA DEL TESORO</t>
  </si>
  <si>
    <t>00099021001 DEPOSITO DE EFECTIVO, DEPOSITANTE: SORAYA GABRIELA KISEN ARAOZ, CONCEPTO: DEVOLUCION DE VAITOCS, CUENTA DE DEPOSITO: CUENTA UNICA DEL TESORO</t>
  </si>
  <si>
    <t>00099021001 DEPOSITO DE EFECTIVO, DEPOSITANTE: LUIS ALBERTO SANCHEZ FERNANDEZ, CONCEPTO: DEVOLUCION DE VIATICOS, CUENTA DE DEPOSITO: CUENTA UNICA DEL TESORO</t>
  </si>
  <si>
    <t>00010011102 DEPOSITO DE EFECTIVO, DEPOSITANTE: CONSULADO DE BOLIVIA EN CARACAS VENEZUELA, CONCEPTO: DEP TRAMITE PASAPORTE FAVOR DE ERIKA MADELEINE DIEZ CANSECO YAKSIC, CUENTA DE DEPOSITO: CUENTA UNICA DEL TESORO</t>
  </si>
  <si>
    <t>00290012001 DEP.DE CHEQ.AJENOS,RET.DE CAM.,CONCEPTO: DEPÓSITO POR MULTAS Y ATRASOS A CONSULTORES DE LINEA GDLPZ I FEB Y MARZO/2019 S/G C-31 SIP N 192,DEP.: SERVICIO DE IMPUESTOS NACIONALES</t>
  </si>
  <si>
    <t>00290012001 DEP.DE CHEQ.AJENOS,RET.DE CAM.,CONCEPTO: DEPÓSITO POR MULTAS Y ATRASOS A CONSULTORES DE LINEA GDQLLO ABRIL/2019 S/G C31  SIP N 193,DEP.: SERVICIO DE IMPUESTOS NACIONALES , PROCEDENCIA: BANCO UNION S.A., CHEQUE: 5465, FECHA DE EMISION:29/05/2019</t>
  </si>
  <si>
    <t>00290012001 DEP.DE CHEQ.AJENOS,RET.DE CAM.,CONCEPTO: DEPÓSITO POR INCAPACIDAD TEMPORAL CAJA PETROLERA DE SALUD ENE Y FEB /2019 S/G C31 SIP N 194,DEP.: SERVICIO DE IMPUESTOS NACIONALES</t>
  </si>
  <si>
    <t>00290012001 DEP.DE CHEQ.AJENOS,RET.DE CAM.,CONCEPTO: DEPÓSITO POR MULTAS Y ATRASOS DE CONSULTORES DE LINEA GDTJA ABRIL/2019 S/G C-31 SIP N 190,DEP.: SERVICIO DE IMPUESTOS NACIONALES , PROCEDENCIA: BANCO UNION S.A., CHEQUE: 5462, FECHA DE EMISION:27/05/2019</t>
  </si>
  <si>
    <t>00290012001 DEP.DE CHEQ.AJENOS,RET.DE CAM.,CONCEPTO: DEP POR RETENCION 7% A FUNCIONARIOS EX CONSULTORES DE LINEA S/G HP 1181 C-31 SIP N° 191,DEP.: SERVICIO DE IMPUESTOS NACIONALES , PROCEDENCIA: BANCO UNION S.A., CHEQUE: 5463, FECHA DE EMISION:27/05/2019</t>
  </si>
  <si>
    <t>00015021104 DEP.DE CHEQ.AJENOS,RET.DE CAM.,CONCEPTO: MINISTERIO DE GOBIERNO DIRECCION NACIONAL DE SALUD Y BIENESTAR SOCIAL,DEP.: DIRECCION NAL DE SALUD Y BIENESTAR SOCIAL , PROCEDENCIA: BANCO UNION S.A., CHEQUE: 2931, FECHA DE EMISION:28/05/2019</t>
  </si>
  <si>
    <t>00660012006 DEP.DE CHEQ.AJENOS,RET.DE CAM.,CONCEPTO: SERVICIOS PAGADOS Y NO PRESTADOS GESTION 2017,DEP.: ORGANO JUDICIAL - DISTRITO SANTA CRUZ , PROCEDENCIA: BANCO UNION S.A., CHEQUE: 4649, FECHA DE EMISION:30/05/2019</t>
  </si>
  <si>
    <t>00660012006 DEP.DE CHEQ.AJENOS,RET.DE CAM.,CONCEPTO: SERVICIO PAGADO Y NO PRESTADO DE NAIFY MARCELINA GASPAR GESTION 2015,DEP.: ORGANO JUDICIAL - DISTRITO CHUQUISACA , PROCEDENCIA: BANCO UNION S.A., CHEQUE: 1580, FECHA DE EMISION:30/05/2019</t>
  </si>
  <si>
    <t>00660012006 DEP.DE CHEQ.AJENOS,RET.DE CAM.,CONCEPTO: DEVOLUCION POR CONCEPTO DE VIATICOS DE TITO BASPINEIRO GESTION 2015,DEP.: ORGANO JUDICIAL - DISTRITO CHUQUISACA , PROCEDENCIA: BANCO UNION S.A., CHEQUE: 1579, FECHA DE EMISION:30/05/2019</t>
  </si>
  <si>
    <t>00099021001 DEP.DE CHEQ.AJENOS,RET.DE CAM.,CONCEPTO: CLAUDIA SUSANA ISIDRO MONTAÑO,DEP.: BANCO UNION S.A. , PROCEDENCIA: BANCO UNION S.A., CHEQUE: 163197, FECHA DE EMISION:03/06/2019</t>
  </si>
  <si>
    <t>00099021001 DEP.DE CHEQ.AJENOS,RET.DE CAM.,CONCEPTO: QUISPE ALARCON ISIDRO,DEP.: BANCO UNION S.A. , PROCEDENCIA: BANCO UNION S.A., CHEQUE: 163198, FECHA DE EMISION:03/06/2019</t>
  </si>
  <si>
    <t>00099021001 DEP.DE CHEQ.AJENOS,RET.DE CAM.,CONCEPTO: QUISPE AJATA EVA NANCY,DEP.: BANCO UNION S.A. , PROCEDENCIA: BANCO UNION S.A., CHEQUE: 163199, FECHA DE EMISION:03/06/2019</t>
  </si>
  <si>
    <t>00099021001 DEPOSITO DE EFECTIVO, DEPOSITANTE: FUERZA AEREA BOLIVIANA, CONCEPTO: DEVOLUCION POR REVERSION DE PASAJES, CUENTA DE DEPOSITO: CUENTA UNICA DEL TESORO</t>
  </si>
  <si>
    <t>00046171101 DEPOSITO DE EFECTIVO, DEPOSITANTE: FARMEDICAL SRL, CONCEPTO: SANCION POR INCUMPLIMIENTO A LA NORMA GESTION 2019, CUENTA DE DEPOSITO: CUENTA UNICA DEL TESORO</t>
  </si>
  <si>
    <t>00099021001 DEPOSITO DE EFECTIVO, DEPOSITANTE: REYNALDO MAMANI SAISA, CONCEPTO: REVERSION COMBUSTIBLE  PREV 1903, CUENTA DE DEPOSITO: CUENTA UNICA DEL TESORO</t>
  </si>
  <si>
    <t>00099021001 DEPOSITO DE EFECTIVO, DEPOSITANTE: VALERIA ROSMERY NINA MENA, CONCEPTO: DEVOLUCION DE PAGO SE SUELDO DEL MES DE MAYO, CUENTA DE DEPOSITO: CUENTA UNICA DEL TESORO</t>
  </si>
  <si>
    <t>00099021001 DEPOSITO DE EFECTIVO, DEPOSITANTE: VICTOR HUGO CARRILLO CONDORI, CONCEPTO: REVERSION COMBUSTIBLE PREVENTIVO 2421, CUENTA DE DEPOSITO: CUENTA UNICA DEL TESORO</t>
  </si>
  <si>
    <t>00099021001 DEPOSITO DE EFECTIVO, DEPOSITANTE: VICENTE COPAÑA, CONCEPTO: REVERSION COMBUSTIBLE PREVENTIVO 2406, CUENTA DE DEPOSITO: CUENTA UNICA DEL TESORO</t>
  </si>
  <si>
    <t>00099021001 DEPOSITO DE EFECTIVO, DEPOSITANTE: JULIO HUMEREZ QUIROZ, CONCEPTO: TRANSFERENCIA POR REMUNERACION MAXIMA REINTEGRO 2019 UMSA, CUENTA DE DEPOSITO: CUENTA UNICA DEL TESORO</t>
  </si>
  <si>
    <t>00099021001 DEPOSITO DE EFECTIVO, DEPOSITANTE: LEONARDO MAMANI CHOQUE, CONCEPTO: DEVOLUCION COBRO INDEBIDO, CUENTA DE DEPOSITO: CUENTA UNICA DEL TESORO</t>
  </si>
  <si>
    <t>00099021001 DEPOSITO DE EFECTIVO, DEPOSITANTE: MAXIMO CONTRERAS MARTINEZ, CONCEPTO: DEVOLUCION DE INDEBIDA MES NOVIEMBRE 2018 UH, CUENTA DE DEPOSITO: CUENTA UNICA DEL TESORO</t>
  </si>
  <si>
    <t>00041031107 DEPOSITO DE EFECTIVO, DEPOSITANTE: EDDY YUJRA - IBMETRO, CONCEPTO: DEVOLUCION DE GASTOS OPERATIVO POR VIAJE A UNIDADES PRODUCTIVAS DEL DEPRATAMENTO DE CHUQUISACA, CUENTA DE DEPOSITO: CUENTA UNICA DEL TESORO</t>
  </si>
  <si>
    <t>00099021001 DEPOSITO DE EFECTIVO, DEPOSITANTE: IRMA MENESES VDA DE ALDUNATE, CONCEPTO: DEVOLUCION A SENASIR, CUENTA DE DEPOSITO: CUENTA UNICA DEL TESORO</t>
  </si>
  <si>
    <t>00035011105 DEPOSITO DE EFECTIVO, DEPOSITANTE: ANA MARIA RODRIGUEZ, CONCEPTO: DEVOLUCION DE FONDOS EN AVANCE ASIGNADOS PARA PAGAR GASTOS DE SERVICIOS BASICOS ABRIL /2019 UCAS, CUENTA DE DEPOSITO: CUENTA UNICA DEL TESORO</t>
  </si>
  <si>
    <t>00099021001 DEPOSITO DE EFECTIVO, DEPOSITANTE: MIGUEL TENORIO RAMOS, CONCEPTO: DOBLE PERCEPCION, CUENTA DE DEPOSITO: CUENTA UNICA DEL TESORO</t>
  </si>
  <si>
    <t>00099021001 DEPOSITO DE EFECTIVO, DEPOSITANTE: WENDY CABRERA AGUILAR, CONCEPTO: DEVOLUCION POR EXCEDER EL TECHO SALARIAL ENERO A MARZO 2019 DE WENDY CABRERA AGUILAR, CUENTA DE DEPOSITO: CUENTA UNICA DEL TESORO</t>
  </si>
  <si>
    <t>De: 00099024113 Transferencia en cumplimiento al DS N°0913 de 15/06/2011 y el Convenio Intergubernativo de Financiamiento UPRE-CIF-IG 0239/2018 suscrito entre la UPRE y el GAM de Poroma, proyecto “Const. Tinglado y Graderías Unidad Educativa Sapse Comunidad Sapse” correspondiente al pago de la planilla N° 3, según la UPRE.</t>
  </si>
  <si>
    <t>De: 00099024113 Transferencia en cumplimiento al DS N°0913 de 15/06/2011 y el Convenio Intergubernativo de Financiamiento UPRE-CIF-IG 331/2017 suscrito entre la UPRE y el GAM de Escoma, proyecto “Construcción Seis Aulas Unidad Educativa Sañuta” correspondiente al pago de la planilla de restitucón de la planilla N° 2, según la UPRE.</t>
  </si>
  <si>
    <t>De: 00099024113 Transferencia en cumplimiento al DS N°0913 de 15/06/2011 y el Convenio Intergubernativo de Financiamiento UPRE-CIF-IG 0237/2018 suscrito entre la UPRE y el GAM de Tomina, proyecto “Const. Tinglado U.E. Rodeo El Porvenir Com. Rodeo El Porvenir” correspondiente al pago de la planilla N° 2 de cierre, según la UPRE.</t>
  </si>
  <si>
    <t>De: 00099024113 Transferencia en cumplimiento al DS N°0913 de 15/06/2011 y el Convenio Intergubernativo de Financiamiento UPRE-CIF-IG 569/2016 y UPRE-ADENDA-012/2018 suscrito entre la UPRE y el GAM de Tarabuco, proyecto “Construcción Cancha de Futbol con Césped Sintético y Graderías E.S.F.M. Simón Bolívar Cororo - Tarabuco” correspondiente al pago de la planilla N° 5 de cierre, según la UPRE.</t>
  </si>
  <si>
    <t>De: 00099024113 Transferencia en cumplimiento al DS N°0913 de 15/06/2011 y el Convenio Intergubernativo de Financiamiento UPRE-CIF-IG 914/2017, suscrito entre la UPRE y el GAM de Villa Tunari, proyecto “Construcción U.E. Técnico Humanístico Nueva Tacopaya D-8” correspondiente al pago de la planilla N° 7 de cierre, según la UPRE.</t>
  </si>
  <si>
    <t>De: 00099024113 Transferencia en cumplimiento al DS N°0913 de 15/06/2011 y el Convenio Intergubernativo de Financiamiento UPRE-CIF-IG 264/2018, suscrito entre la UPRE y el GAM de Cotagaita, Proyecto “Construccion Campo Ferial Cotagaita - Cotagaita”, correspondiente al pago de la planilla Nº1, según la UPRE.</t>
  </si>
  <si>
    <t>De: 00099024113 Transferencia en cumplimiento al DS N°0913 de 15/06/2011 y el Convenio Intergubernativo de Financiamiento UPRE-CIF-IG 331/2017, suscrito entre la UPRE y el GAM de Escoma, Proyecto “Construcción Seis Aulas Unidad Educativa Sañuta”, correspondiente al pago de la planilla Nº4 de cierre, según la UPRE.</t>
  </si>
  <si>
    <t>De: 00099024113 Transferencia en cumplimiento al DS N°0913 de 15/06/2011 y el Convenio Intergubernativo de Financiamiento UPRE-CIF-IG 0105/2018, suscrito entre la UPRE y el GAD de Chuquisaca, Proyecto “Const. Unidad Educativa Genoveva Ríos - Azari”, correspondiente al pago de la planilla Nº5, según la UPRE.</t>
  </si>
  <si>
    <t>De: 00099024113 Transferencia en cumplimiento al DS N°0913 de 15/06/2011 y el Convenio Intergubernativo de Financiamiento UPRE-CIF-IG 0178/2018, suscrito entre la UPRE y el GAM de Tarabuco, Proyecto “Const. Tinglado, Graderías y Cancha Polifuncional Unidad Educativa Pisili - Tarabuco”, correspondiente al pago de la planilla Nº1, según la UPRE.</t>
  </si>
  <si>
    <t>De: 00099024113 Transferencia en cumplimiento al DS N°0913 de 15/06/2011 y el Convenio Intergubernativo de Financiamiento UPRE-CIF-IG 0236/2018, suscrito entre la UPRE y el GAM de Poroma, Proyecto “Const. Tinglado y Graderías Unidad Educativa Irocota Comunidad Irocota”, correspondiente al pago de la planilla Nº3, según la UPRE.</t>
  </si>
  <si>
    <t>VENTA DE DIVISAS CON TRANSFERENCIA DE FONDOS A SOLICITUD DE MINISTERIO DE EDUCACION SEGUN SOLICITUD 8167 REF: TRASPASO PARA MARCO AUGUSTO HERBAS LOPEZ EQUIVALENTES 143,05 USD LIB. 00099021001 TGN-RECURSOS ORDINARIOS (3987) POR DIFERENCIAL CAMBIARIO</t>
  </si>
  <si>
    <t>VENTA DE DIVISAS CON TRANSFERENCIA DE FONDOS A SOLICITUD DE MINISTERIO DE EDUCACION SEGUN SOLICITUD 8165 REF: TRASPASO PARA RAUL CALANI JIMENEZ EQUIVALENTES 179,20 USD LIB. 00099021001 TGN-RECURSOS ORDINARIOS (3987) POR DIFERENCIAL CAMBIARIO</t>
  </si>
  <si>
    <t>PROVISION DE FONDOS A SOLICITUD DE YACIMIENTOS PETROLIFEROS FISCALES BOLIVIANOS SEGUN SOLICITUD YPFB-0120-2019 REF: PAGO A YPFB CHACO SA DE ABRIL 2019 POR TRANS GN DUCTO MENOR CARRASCO BULO BULO LIB. 00513012007 YPFB - RECURSOS NACIONALIZACIÓN</t>
  </si>
  <si>
    <t>A:00099021001 Pago de capital e interés corriente a favor del TGN, adeudado por el GAD Oruro, correspondiente a los Préstamos Convenios Subsidiarios CAF 2324, Proyecto de Electrificación Pocoroco.</t>
  </si>
  <si>
    <t>De: 00099024113 Transferencia en cumplimiento al DS N°0913 de 15/06/2011 y el Convenio Intergubernativo de Financiamiento UPRE-CIF-IG 0126/19, suscrito entre la UPRE y el GAM de Tacacoma, Proyecto “Const. Coliseo Cerrado Tacacoma - Tacacoma”, correspondiente al pago del 20% de anticipo del monto financiado, según la UPRE.</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</si>
  <si>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JULIO HUMEREZ QUIROZ ENERO A ABRIL 2019 LIBRETA N° 00099021001</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</si>
  <si>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SERGIO CEREZO AGUIRRE ENERO A ABRIL 2019 LIBRETA N° 00099021001</t>
  </si>
  <si>
    <t>||TRANSFERENCIA POR PAGO DEL RETROACTIVO A LA CUENTA UNICA DEL TESORO IMPORTES RETENIDOS A JULIO HUMEREZ Y SERGIO CEREZO POR REMUNERACION MAXIMA CORRESPONDIENTE A LOS MESES DE ENERO/19 A ABRIL/2019 - LIBRETA N° 00099021001, SG DOCS ADJTS Y ROC N° 851/19 DEL DCR TRANS POR REMUNERACION MAXIMA DE SERGIO CEREZO AGUIIRE ENERO A ABRIL 2019 LIBRETA N° 00099021001</t>
  </si>
  <si>
    <t>||TRANSFERENCIA DE FONDOS S/G. MENSAJE SWIFT NRO. 07039 DE LA FECHA. (SECTOR PÚBLICO - SOBREVUELOS). DEBITO DE LA LIBRETA 00117012001 DGAC, REPOSICION UTILES DE ESCRITORIO.</t>
  </si>
  <si>
    <t>||TRANSFERENCIA DE FONDOS S/G. MENSAJES SWIFT NROS. 07036 Y 07027 DE LA FECHA. (SECTOR PÚBLICO - SERVICIOS). DEBITO DE LA LIBRETA 00119012001 ADSIB, REPOSICION UTILES DE ESCRITORIO.</t>
  </si>
  <si>
    <t>||TRANSFERENCIA DE FONDOS S/G. MENSAJES SWIFT NROS. 07034 Y 07026 DE LA FECHA. (SECTOR PÚBLICO - SOBREVUELOS). DEBITO DE LA LIBRETA 00117012001 DGAC, REPOSICION UTILES DE ESCRITORIO.</t>
  </si>
  <si>
    <t>||TRANSFERENCIA DE FONDOS S/G. MENSAJES SWIFT NROS. 07040 Y 07025 DE LA FECHA. (SECTOR PÚBLICO - SOBREVUELOS). DEBITO DE LA LIBRETA 00117012001 DGAC, REPOSICION UTILES DE ESCRITORIO.</t>
  </si>
  <si>
    <t>'TRANSFERENCIA DE FONDOS||S/G. NOTA CITE MEFP/VTCP/DGCP/UF-348/2019 DE LA FECHA, DEL MIN.DE ECONOMIA Y FINANZAS PUBLICAS(HRE-TSO-2019-2576), RECURSOS FIDEICOMISO "ACCESOS SEGUROS PARA VIVIR BIEN", CONSTITUIDO CON EL FONDO NACIONAL DE DESARROLLO REGIONAL. DEBITO DE LA LIBRETA N° 00099021001 TGN-RECURSOS ORDINARIOS MN.</t>
  </si>
  <si>
    <t>'TRANSFERENCIA DE FONDOS||S/G. NOTA CITE MEFP/VTCP/DGCP/UF-348/2019 DE LA FECHA, DEL MIN.DE ECONOMIA Y FINANZAS PUBLICAS(HRE-TSO-2019-2576), RECURSOS FIDEICOMISO "ACCESOS SEGUROS PARA VIVIR BIEN", CONSTITUIDO CON EL FONDO NACIONAL DE DESARROLLO REGIONAL. DEBITO DE LA LIBRETA N° 00099021001, REPOSICION UTILES DE ESCRITORIO.</t>
  </si>
  <si>
    <t>A:00099024113 Reversión de recursos al GAM de San Rafael a favor del TGN, por incumplimiento en la devolución de saldos no ejecutados en la gestión 2018 del Programa Bolivia Cambia, proyecto “Construcción Modulo Educativo U.E. Nacional Godofredo Trenker – San Rafael de Velasco”, de acuerdo a lo establecido en el Articulo 12 del Decreto Supremo N°3448 y el numeral 20 de la Resolución Ministerial N°1205 Instructivo para Cierre Presupuestario.</t>
  </si>
  <si>
    <t>A:00099024113 Reversión de recursos al GAM de Tomave a favor del TGN, por incumplimiento en la devolución de saldos no ejecutados en la gestión 2018 del Programa Bolivia Cambia, proyecto “Construcción 4 Aulas mas Tinglado U.E. Mariscal Ayacucho de Carlos Machicao - Carlos Machicao”, de acuerdo a lo establecido en el Articulo 12 del Decreto Supremo N°3448 y el numeral 20 de la Resolución Ministerial N°1205 Instructivo para Cierre Presupuestario.</t>
  </si>
  <si>
    <t>A:00099024113 Reversión de recursos al GAM de Yapacaní a favor del TGN, por incumplimiento en la devolución de saldos no ejecutados en la gestión 2018 del Programa Bolivia Cambia, proyecto “Const. Mercado Municipal Patuju Yapacaní”, de acuerdo a lo establecido en el Articulo 12 del Decreto Supremo N°3448 y el numeral 20 de la Resolución Ministerial N°1205 Instructivo para Cierre Presupuestario.</t>
  </si>
  <si>
    <t>A:00099024113 Reversión de recursos al GAM de Ingavi (Humaita) a favor del TGN, por incumplimiento en la devolución de saldos no ejecutados en la gestión 2018 del Programa Bolivia Cambia, proyecto “Const. Vivienda para Maestro Unidad Educativa Ingavi – Comunidad Campesina Ingavi”, de acuerdo a lo establecido en el Articulo 12 del Decreto Supremo N°3448 y el numeral 20 de la Resolución Ministerial N°1205 Instructivo para Cierre Presupuestario.</t>
  </si>
  <si>
    <t>A:00099024113 Reversión de recursos al GAM de Boyuibe a favor del TGN, por incumplimiento en la devolución de saldos no ejecutados en la gestión 2018 del Programa Bolivia Cambia, proyecto “Construcción Coliseo Municipal Barrio Lindo Municipio de Boyuibe”, de acuerdo a lo establecido en el Articulo 12 del Decreto Supremo N°3448 y el numeral 20 de la Resolución Ministerial N°1205 Instructivo para Cierre Presupuestario.</t>
  </si>
  <si>
    <t>A:00099024113 Reversión de recursos al GAM de Lagunillas a favor del TGN, por incumplimiento en la devolución de saldos no ejecutados en la gestión 2018 del Programa Bolivia Cambia, proyecto “Const. de 4 Aulas U.E. Rafael Julián Comunidad Potrerillos (Los Pozos)”, de acuerdo a lo establecido en el Articulo 12 del Decreto Supremo N°3448 y el numeral 20 de la Resolución Ministerial N°1205 Instructivo para Cierre Presupuestario.</t>
  </si>
  <si>
    <t>A:00099024113 Reversión de recursos al GAIOC de Charagua Iyambae a favor del TGN, por incumplimiento en la devolución de saldos no ejecutados en la gestión 2018 del Programa Bolivia Cambia, proyecto “Const. Unidad Educativa 21 de Abril Fé y Alegría - Charagua”, de acuerdo a lo establecido en el Articulo 12 del Decreto Supremo N°3448 y el numeral 20 de la Resolución Ministerial N°1205 Instructivo para Cierre Presupuestario.</t>
  </si>
  <si>
    <t>A:00099024113 Reversión de recursos al GAM de Monteagudo a favor del TGN, por incumplimiento en la devolución de saldos no ejecutados en la gestión 2018 del Programa Bolivia Cambia, proyecto “Const. Pavimento Rígido Calles de Candua - Monteagudo”, de acuerdo a lo establecido en el Articulo 12 del Decreto Supremo N°3448 y el numeral 20 de la Resolución Ministerial N°1205 Instructivo para Cierre Presupuestario.</t>
  </si>
  <si>
    <t>A:00099024113 Reversión de recursos al GAM de Vacas a favor del TGN, por incumplimiento en la devolución de saldos no ejecutados en la gestión 2018 del Programa Bolivia Cambia, proyecto “Const. U.E. David Morato Cañadas - Vacas”, de acuerdo a lo establecido en el Articulo 12 del Decreto Supremo N°3448 y el numeral 20 de la Resolución Ministerial N°1205 Instructivo para Cierre Presupuestario.</t>
  </si>
  <si>
    <t>A:00099024113 Reversión de recursos al GAM de Yunchara a favor del TGN, por incumplimiento en la devolución de saldos no ejecutados en la gestión 2018 del Programa Bolivia Cambia, proyecto “Construcción Unidad Educativa 27 de Mayo - Municipio de Yunchara”, de acuerdo a lo establecido en el Articulo 12 del Decreto Supremo N°3448 y el numeral 20 de la Resolución Ministerial N°1205 Instructivo para Cierre Presupuestario.</t>
  </si>
  <si>
    <t>A:00099024113 Reversión de recursos al GAM de Tacopaya a favor del TGN, por incumplimiento en la devolución de saldos no ejecutados en la gestión 2018 del Programa Bolivia Cambia, proyecto “Construcción Coliseo U.E. Rene Barrientos Ortuño - Ventilla”, de acuerdo a lo establecido en el Articulo 12 del Decreto Supremo N°3448 y el numeral 20 de la Resolución Ministerial N°1205 Instructivo para Cierre Presupuestario.</t>
  </si>
  <si>
    <t>A:00099024113 Reversión de recursos al GAM de Sucre a favor del TGN, por incumplimiento en la devolución de saldos no ejecutados en la gestión 2018 del Programa Bolivia Cambia, proyecto “Construcción Centro Cultural de la Prensa Municipal - Sucre”, de acuerdo a lo establecido en el Articulo 12 del Decreto Supremo N°3448 y el numeral 20 de la Resolución Ministerial N°1205 Instructivo para Cierre Presupuestario.</t>
  </si>
  <si>
    <t>A:00099024113 Reversión de recursos al GAM de Bolívar a favor del TGN, por incumplimiento en la devolución de saldos no ejecutados en la gestión 2018 del Programa Bolivia Cambia, proyecto “Const. 2 Aulas, Tinglado y Graderías Unidad Educativa Humberto Pacheco de Pampajasi - Bolívar”, de acuerdo a lo establecido en el Articulo 12 del Decreto Supremo N°3448 y el numeral 20 de la Resolución Ministerial N°1205 Instructivo para Cierre Presupuestario.</t>
  </si>
  <si>
    <t>A:00099024113 Reversión de recursos al GAM de El Villar a favor del TGN, por incumplimiento en la devolución de saldos no ejecutados en la gestión 2018 del Programa Bolivia Cambia, proyecto “Const. Tinglado Unidad Educativa La Revuelta – El Villar”, de acuerdo a lo establecido en el Articulo 12 del Decreto Supremo N°3448 y el numeral 20 de la Resolución Ministerial N°1205 Instructivo para Cierre Presupuestario.</t>
  </si>
  <si>
    <t>A:00099024113 Reversión de recursos al GAM de Chacarilla a favor del TGN, por incumplimiento en la devolución de saldos no ejecutados en la gestión 2018 del Programa Bolivia Cambia, proyecto “Construcción Cancha de Césped Sintético con Enmallado en Chacarilla – Municipio de Chacarilla”, de acuerdo a lo establecido en el Articulo 12 del Decreto Supremo N°3448 y el numeral 20 de la Resolución Ministerial N°1205 Instructivo para Cierre Presupuestario.</t>
  </si>
  <si>
    <t>A:00099024113 Reversión de recursos al GAM de Sopachuy a favor del TGN, por incumplimiento en la devolución de saldos no ejecutados en la gestión 2018 del Programa Bolivia Cambia, proyecto “Const. Unidad Educativa Mama Wasi Comunidad Mama Huasi”, de acuerdo a lo establecido en el Articulo 12 del Decreto Supremo N°3448 y el numeral 20 de la Resolución Ministerial N°1205 Instructivo para Cierre Presupuestario.</t>
  </si>
  <si>
    <t>A:00099024113 Reversión de recursos al GAM de Esmeralda a favor del TGN, por incumplimiento en la devolución de saldos no ejecutados en la gestión 2018 del Programa Bolivia Cambia, proyecto “Construcción Casa de Gobierno - Municipio de Esmeralda”, de acuerdo a lo establecido en el Articulo 12 del Decreto Supremo N°3448 y el numeral 20 de la Resolución Ministerial N°1205 Instructivo para Cierre Presupuestario.</t>
  </si>
  <si>
    <t>A:00099024113 Reversión de recursos al GAM de Villa Azurduy a favor del TGN, por incumplimiento en la devolución de saldos no ejecutados en la gestión 2018 del Programa Bolivia Cambia, proyecto “Const. Edificio Municipal Azurduy”, de acuerdo a lo establecido en el Articulo 12 del Decreto Supremo N°3448 y el numeral 20 de la Resolución Ministerial N°1205 Instructivo para Cierre Presupuestario.</t>
  </si>
  <si>
    <t>A:00099024113 Reversión de recursos al GAM de Curahuara de Carangas a favor del TGN, por incumplimiento en la devolución de saldos no ejecutados en la gestión 2018 del Programa Bolivia Cambia, proyecto “Mejoramiento Mercado Central Curahuara de Carangas”, de acuerdo a lo establecido en el Articulo 12 del Decreto Supremo N°3448 y el numeral 20 de la Resolución Ministerial N°1205 Instructivo para Cierre Presupuestario.</t>
  </si>
  <si>
    <t>A:00099024113 Reversión de recursos al GAM de El Villar a favor del TGN, por incumplimiento en la devolución de saldos no ejecutados en la gestión 2018 del Programa Bolivia Cambia, proyecto “Const. Puente Vehicular Comunidad Nogales - El Villar”, de acuerdo a lo establecido en el Articulo 12 del Decreto Supremo N°3448 y el numeral 20 de la Resolución Ministerial N°1205 Instructivo para Cierre Presupuestario.</t>
  </si>
  <si>
    <t>A:00099024113 Reversión de recursos al GAM de Esmeralda a favor del TGN, por incumplimiento en la devolución de saldos no ejecutados en la gestión 2018 del Programa Bolivia Cambia, proyecto “Const. Tinglado, Graderías y Cancha Polifuncional – Comunidad Villque”, de acuerdo a lo establecido en el Articulo 12 del Decreto Supremo N°3448 y el numeral 20 de la Resolución Ministerial N°1205 Instructivo para Cierre Presupuestario.</t>
  </si>
  <si>
    <t>A:00099024113 Reversión de recursos al GAM de Ascensión de Guarayos a favor del TGN, por incumplimiento en la devolución de saldos no ejecutados en la gestión 2018 del Programa Bolivia Cambia, proyecto “Const. Aulas y Baños Unidad Educativa 27 de Mayo Guarayos”, de acuerdo a lo establecido en el Articulo 12 del Decreto Supremo N°3448 y el numeral 20 de la Resolución Ministerial N°1205 Instructivo para Cierre Presupuestario.</t>
  </si>
  <si>
    <t>A:00099024113 Reversión de recursos al GAM de Catacora a favor del TGN, por incumplimiento en la devolución de saldos no ejecutados en la gestión 2018 del Programa Bolivia Cambia, proyecto “Construcción de Centro de Salud Integral Catacora Catacora”, de acuerdo a lo establecido en el Articulo 12 del Decreto Supremo N°3448 y el numeral 20 de la Resolución Ministerial N°1205 Instructivo para Cierre Presupuestario.</t>
  </si>
  <si>
    <t>A:00099024113 Reversión de recursos al GAM de Fernández Alonso a favor del TGN, por incumplimiento en la devolución de saldos no ejecutados en la gestión 2018 del Programa Bolivia Cambia, proyecto “Const. Unidad Educativa 15 de Agosto Comunidad Aguahi D-4”, de acuerdo a lo establecido en el Articulo 12 del Decreto Supremo N°3448 y el numeral 20 de la Resolución Ministerial N°1205 Instructivo para Cierre Presupuestario.</t>
  </si>
  <si>
    <t>A:00099024113 Reversión de recursos al GAM de San Javier a favor del TGN, por incumplimiento en la devolución de saldos no ejecutados en la gestión 2018 del Programa Bolivia Cambia, proyecto “Construcción Plaza Principal 3 de Diciembre Comunidad San Javier, Municipio de San Javier”, de acuerdo a lo establecido en el Articulo 12 del Decreto Supremo N°3448 y el numeral 20 de la Resolución Ministerial N°1205 Instructivo para Cierre Presupuestario.</t>
  </si>
  <si>
    <t>A:00099024113 Reversión de recursos al GAM de Chuquihuta Ayllu Jucumani a favor del TGN, por incumplimiento en la devolución de saldos no ejecutados en la gestión 2018 del Programa Bolivia Cambia, proyecto “Const. U.E. Ismael Montes (Chuquihuta)”, de acuerdo a lo establecido en el Articulo 12 del Decreto Supremo N°3448 y el numeral 20 de la Resolución Ministerial N°1205 Instructivo para Cierre Presupuestario.</t>
  </si>
  <si>
    <t>NÚMERO DE LIBRETA CUT: 99031009.00 OPERACIÓN T01 TRANSFERENCIA DE FONDOS A LA CUT - TESORO DIRECTO DE BANCO UNION S.A. A CUENTA UNICA DEL TESORO CON NUMERO DE SOLICITUD = 3835715 Y NUMERO CORRELATIVO = 91320003062019705 TRANSFERENCIA POR OPERACIONES DE VENTA BONOS BTX</t>
  </si>
  <si>
    <t>A:00041014201 Transferencia que efectuamos a requerimiento de Zona Franca Cobija, mediante nota CITE: ZFC-DGE-UAF-ACPyT-207/2019, en cumplimiento al Decreto Supremo No 1871 modificado por el D.S. No 2779 de 25 de mayo de 2016 H.R. 6-15452-R desembolso del 2% en favor del Ministerio de Desarrollo Productivo y Economía Plural, correspondiente al mes de febrero de 2019, en cumplimiento alDecreto Supremo No.1871 modificado por el DS No.2779 de 25 de mayo de 2016.H.R.6-7958-R</t>
  </si>
  <si>
    <t>||COBRO COMISIÓN AMPLIACIÓN DE VALIDEZ 0.015% S/USD 65.573,08, ENMIENDA BS 220.- Y EMISIÓN COMPROBANTE CONTABLE BS 50.- REF:LC-2019-06 SEGÚN NOTA SEDEM/GG/EV N°0260/2019. LIB.: 00132079201 SEDEM - PLANTA ENVASES DE VIDRIO CHUQUISACA - MUNICIPIO ZUDAÑEZ I-2019-06</t>
  </si>
  <si>
    <t>||COBRO COMISIÓN AMPLIACIÓN DE VALIDEZ 0.015% S/USD 360.379.-, ENMIENDA BS 220.- Y EMISIÓN COMPROBANTE CONTABLE BS 50.- REF:LC-2017-19 SEGÚN NOTA SEDEM/GG/EV N°0262/2019. LIB.: 00132079201 SEDEM - PLANTA ENVASES DE VIDRIO CHUQUISACA - MUNICIPIO ZUDAÑEZ I-2019-06</t>
  </si>
  <si>
    <t>||AMPLIACION DE VALIDEZ 0,15% S/USD189.090.-POR 61 DIAS,REEMB.GSTS.COMUNICACION BS220.-Y EMISION COMP.CONTABLE BS50.-,S/G NOTA SEDEM/GG/EV Nº0261/2019,30/05/19 REF.:I-2016-037 P/C ENVIBOL A/F EIRICH INDUSTRIAL LTDA. LIB.00132079201 SEDEM-PLANTA ENV.DE VIDRIO CHUQUISACA - MUN.ZUDAÑEZ REF.:COMIS.ENM.4 LC I-2016-037</t>
  </si>
  <si>
    <t>||AMPLIACION DE VALIDEZ 0,15% S/USD65.884,94.-(EQUIV.A EUR59.000.-)POR 30 DIAS,REEMB.GSTS.COMUNICACION BS220.-Y EMISION COMP.CONTABLE BS50.-,S/G NOTA SEDEM/GG/EV Nº0259/2019,30/05/19 REF.:I-2019-02 P/C ENVIBOL A/F A2TE. LIB.00132079201 SEDEM-PLANTA ENV.DE VIDRIO CHUQUISACA - MUN.ZUDAÑEZ REF.:COMIS.ENM.2 LC I-2019-02</t>
  </si>
  <si>
    <t>00099021001 DEPOSITO DE EFECTIVO, DEPOSITANTE: ORLANDO DEHEZA ARIAS, CONCEPTO: DEVOLUCION DE HABER MES DE ABRIL, CUENTA DE DEPOSITO: CUENTA UNICA DEL TESORO</t>
  </si>
  <si>
    <t>00099021001 DEPOSITO DE EFECTIVO, DEPOSITANTE: LIZ FEDRA HUAYTA HERNANI, CONCEPTO: DEVOLUCION MENSUALIDAD MAYO 2019 LIZ HUAYTA PROGRAMA 100 BECAS MINISTERIO DE EDUCACION, CUENTA DE DEPOSITO: CUENTA UNICA DEL TESORO</t>
  </si>
  <si>
    <t>00099021001 DEPOSITO DE EFECTIVO, DEPOSITANTE: GUIDO CRESPO  VALLEJOS, CONCEPTO: PRA, CUENTA DE DEPOSITO: CUENTA UNICA DEL TESORO</t>
  </si>
  <si>
    <t>00070011102 DEPOSITO DE EFECTIVO, DEPOSITANTE: POLICARPIO QUIROZ QUISPE, CONCEPTO: DEVOL DE SALDO DE ESCUELA FORMACION POLITICO SINDICAL REALIZADO DEL 23-25 DE MAYO 2019 TRINIDAD BENI, CUENTA DE DEPOSITO: CUENTA UNICA DEL TESORO</t>
  </si>
  <si>
    <t>00070011102 DEPOSITO DE EFECTIVO, DEPOSITANTE: POLICARPIO QUIROZ QUISPE, CONCEPTO: DEVOL DE SALDO DE ALQUILERES DE ESCUELA DE FORMACION POLITICO SINDICAL DEL 23-25 MAYO TRINIDAD BENI, CUENTA DE DEPOSITO: CUENTA UNICA DEL TESORO</t>
  </si>
  <si>
    <t>00099021001 DEPOSITO DE EFECTIVO, DEPOSITANTE: JUAN FRANKLIN MAMANI  CHOQUE, CONCEPTO: DOBLE PERCEPCION, CUENTA DE DEPOSITO: CUENTA UNICA DEL TESORO</t>
  </si>
  <si>
    <t>00099021001 DEPOSITO DE EFECTIVO, DEPOSITANTE: BATALLON DE TRANSPORTES III SOF RAUL CORNEJO, CONCEPTO: REVERSION COMBUSTIBLE MES FEBRERO, CUENTA DE DEPOSITO: CUENTA UNICA DEL TESORO</t>
  </si>
  <si>
    <t>00041031107 DEPOSITO DE EFECTIVO, DEPOSITANTE: IBMETRO - DAVID SAMUEL LAURA TIÑINI, CONCEPTO: DEVOLUCION DE PASAJES, CUENTA DE DEPOSITO: CUENTA UNICA DEL TESORO</t>
  </si>
  <si>
    <t>00099021001 DEPOSITO DE EFECTIVO, DEPOSITANTE: MIN. DE DEPORTES - DAVID MIRANDA VERASTEGUI, CONCEPTO: DEVOLUCION SALDOS NO UTILIZADOS EN EL PROYECTO PROMOCION DE LA ACTIVIDAD FISICA PARA TODOS, CUENTA DE DEPOSITO: CUENTA UNICA DEL TESORO</t>
  </si>
  <si>
    <t>00099021001 DEPOSITO DE EFECTIVO, DEPOSITANTE: ADELA ARAUJO LLANOS, CONCEPTO: POR CONCEPTO DE DESCUENTOS DE LA CAJA DE SEGURO, CUENTA DE DEPOSITO: CUENTA UNICA DEL TESORO</t>
  </si>
  <si>
    <t>00099021001 DEPOSITO DE EFECTIVO, DEPOSITANTE: OSCAR DARIO TORREZ QUINTEROS - ATT, CONCEPTO: DEVOLUCION DE RECURSOS NO UTILIZADOS DEL VIAJE DE COMISION CON DESTINO LPZ -UYU-TUPIZA -VILLAZON, CUENTA DE DEPOSITO: CUENTA UNICA DEL TESORO</t>
  </si>
  <si>
    <t>00099021001 DEPOSITO DE EFECTIVO, DEPOSITANTE: OSCAR NIGOEVIC HEREDIA, CONCEPTO: DEVOLUCION DEMASIA HABERES MAXIMA REMUNERACION SECTOR PUBLICO, CUENTA DE DEPOSITO: CUENTA UNICA DEL TESORO</t>
  </si>
  <si>
    <t>00099021001 DEPOSITO DE EFECTIVO, DEPOSITANTE: ERICK DARIO BURGOS SEGOVIA, CONCEPTO: DEVOLUCION DE MAXIMA RENUMERACION MENSUAL DEL MES DE NOVIEMBRE /2018, CUENTA DE DEPOSITO: CUENTA UNICA DEL TESORO</t>
  </si>
  <si>
    <t>00099021001 DEPOSITO DE EFECTIVO, DEPOSITANTE: ERICK DARIO BURGOS SEGOVIA, CONCEPTO: DEVOLUCION DE MAXIMA RENUMERACION MENSUAL DEL MES OCTUBRE /2018, CUENTA DE DEPOSITO: CUENTA UNICA DEL TESORO</t>
  </si>
  <si>
    <t>00010011102 DEPOSITO DE EFECTIVO, DEPOSITANTE: CARLOS ZAPATA BROUSSETT, CONCEPTO: DEP TRAMITE PASAPORTE NARDA ELISA ZAPATA SORIA GALVARRO CONSULADO DE BOLIVIA EN CARACAS VENEZUELA, CUENTA DE DEPOSITO: CUENTA UNICA DEL TESORO</t>
  </si>
  <si>
    <t>00670012002 DEPOSITO DE EFECTIVO, DEPOSITANTE: MARCELO ARANIBAR SAINZ, CONCEPTO: DEPÓSITO SALDO DE COMBUSTIBLE Y PEAJES, CUENTA DE DEPOSITO: CUENTA UNICA DEL TESORO</t>
  </si>
  <si>
    <t>00206012001 DEPOSITO DE EFECTIVO, DEPOSITANTE: INE, CONCEPTO: DEP. POR VENTA LA PAZ, FECHA 03/06/2019, CUENTA DE DEPOSITO: CUENTA UNICA DEL TESORO</t>
  </si>
  <si>
    <t>00010011102 DEPOSITO DE EFECTIVO, DEPOSITANTE: CONSULADO DE BOLIVIA EN CARACAS VENEZUELA, CONCEPTO: DEP POR TRAMITE DE PASAPORTE Y CERTIFICADO DE NACIMIENTO EN FAVOR DE ANDRES MARRERO TERRAZAS, CUENTA DE DEPOSITO: CUENTA UNICA DEL TESORO</t>
  </si>
  <si>
    <t>00099021001 DEPOSITO DE EFECTIVO, DEPOSITANTE: MINISTERIO DE MEDIO AMBIENTE Y AGUA, CONCEPTO: DEVOLUCION DE FONDOS EN  AVANCE, CUENTA DE DEPOSITO: CUENTA UNICA DEL TESORO</t>
  </si>
  <si>
    <t>00099021001 DEPOSITO DE EFECTIVO, DEPOSITANTE: SONIA LAURA FERNANDEZ, CONCEPTO: POR DOBLE PERCEPCION, CUENTA DE DEPOSITO: CUENTA UNICA DEL TESORO</t>
  </si>
  <si>
    <t>00099021001 DEPOSITO DE EFECTIVO, DEPOSITANTE: SENASIR, CONCEPTO: DEVOLUCION, CUENTA DE DEPOSITO: CUENTA UNICA DEL TESORO</t>
  </si>
  <si>
    <t>00047261101 DEPOSITO DE EFECTIVO, DEPOSITANTE: MERCEDES POMACAHUA HUASCO 4913516LP, CONCEPTO: MDRYT IP PACU PESCA Y ACUICULTURA RECURSOS PROPIOS, CUENTA DE DEPOSITO: CUENTA UNICA DEL TESORO</t>
  </si>
  <si>
    <t>00099021001 DEPOSITO DE EFECTIVO, DEPOSITANTE: SONIA VILDOZO VDA DE TARQUI, CONCEPTO: COBRO INDEVIDO, CUENTA DE DEPOSITO: CUENTA UNICA DEL TESORO</t>
  </si>
  <si>
    <t>00225014306 DEPOSITO DE EFECTIVO, DEPOSITANTE: TERESA MENDOZA INDIRA, CONCEPTO: DEVOLUCION DE FONDOS EN AVANCE, CUENTA DE DEPOSITO: CUENTA UNICA DEL TESORO</t>
  </si>
  <si>
    <t>00225014306 DEPOSITO DE EFECTIVO, DEPOSITANTE: HERIBERTO CHARA CONDORI, CONCEPTO: DEVOLUCION DE FONDOS EN AVANCE, CUENTA DE DEPOSITO: CUENTA UNICA DEL TESORO</t>
  </si>
  <si>
    <t>00099021001 DEPOSITO DE EFECTIVO, DEPOSITANTE: GUSTAVO FRANCISCO HOFFMEISTER RENDON, CONCEPTO: REVERSION SOCORRO (REINTEGRO FEBRERO/19) PREV : 1797, CUENTA DE DEPOSITO: CUENTA UNICA DEL TESORO</t>
  </si>
  <si>
    <t>00099021001 DEPOSITO DE EFECTIVO, DEPOSITANTE: GUSTAVO FRANCISCO HOFFMEISTER RENDON, CONCEPTO: REVERSION ALIMENTACION (REINTEGRO FEBRERO/19) PREV: 1797, CUENTA DE DEPOSITO: CUENTA UNICA DEL TESORO</t>
  </si>
  <si>
    <t>00099021001 DEPOSITO DE EFECTIVO, DEPOSITANTE: GUSTAVO FRANCISCO HOFFMEISTER RENDON, CONCEPTO: REVERSION ALIMENTACION (ABRIL/19) PREV 1373, CUENTA DE DEPOSITO: CUENTA UNICA DEL TESORO</t>
  </si>
  <si>
    <t>00099021001 DEPOSITO DE EFECTIVO, DEPOSITANTE: GUSTAVO FRANCISCO HOFFMEISTER RENDON, CONCEPTO: REVERSION SOCORRO (ABRIL/19) PREV 1373, CUENTA DE DEPOSITO: CUENTA UNICA DEL TESORO</t>
  </si>
  <si>
    <t>00099021001 DEPOSITO DE EFECTIVO, DEPOSITANTE: MABEL GIMENA TAMAYO VILLEGAS-DEFEN DEL PUEBLO, CONCEPTO: REVERSION DE PLANILLA MENSUAL DE SUELDO MES DE MAYO, CUENTA DE DEPOSITO: CUENTA UNICA DEL TESORO</t>
  </si>
  <si>
    <t>00099021001 DEP.DE CHEQ.AJENOS,RET.DE CAM.,CONCEPTO: REVERSION -A ERROR NUMERO DE DIAS CANCELADOS ABRIL/2019 TDJ-SCZ,DEP.: ORGANO JUDICIAL-DAF NACIONAL , PROCEDENCIA: BANCO UNION S.A., CHEQUE: 2946, FECHA DE EMISION:31/05/2019</t>
  </si>
  <si>
    <t>00099021001 DEP.DE CHEQ.AJENOS,RET.DE CAM.,CONCEPTO: REVERSION ANTICIPADA ERROR EN NUMERO DE DIAS CANCELADOS ABRIL/2019 TDJ-SCZ,DEP.: ORGANO JUDICIAL-DAF NACIONAL , PROCEDENCIA: BANCO UNION S.A., CHEQUE: 2947, FECHA DE EMISION:31/05/2019</t>
  </si>
  <si>
    <t>00099021001 DEP.DE CHEQ.AJENOS,RET.DE CAM.,CONCEPTO: DESIDERIO MENDOZA TOCOCARI,DEP.: BANCO UNION S.A. , PROCEDENCIA: BANCO UNION S.A., CHEQUE: 163202, FECHA DE EMISION:04/06/2019</t>
  </si>
  <si>
    <t>00099021001 DEP.DE CHEQ.AJENOS,RET.DE CAM.,CONCEPTO: ESTRADA SORIA LUCY,DEP.: BANCO UNION S.A. , PROCEDENCIA: BANCO UNION S.A., CHEQUE: 163201, FECHA DE EMISION:04/06/2019</t>
  </si>
  <si>
    <t>00099021001 DEP.DE CHEQ.AJENOS,RET.DE CAM.,CONCEPTO: ESTRADA SORIA LUCY,DEP.: BANCO UNION S.A. , PROCEDENCIA: BANCO UNION S.A., CHEQUE: 163200, FECHA DE EMISION:04/06/2019</t>
  </si>
  <si>
    <t>00099021001 DEP.DE CHEQ.AJENOS,RET.DE CAM.,CONCEPTO: PAGO INCAPACIDADES TEMPORALES (REEMBOLSO) MINISTERIO DE ECONOMIA Y FINANZAS PUBLICAS,DEP.: CAJA NACIONAL DE SALUD , PROCEDENCIA: BANCO UNION S.A., CHEQUE: 18816, FECHA DE EMISION:04/06/2019</t>
  </si>
  <si>
    <t>00099021001 DEP.DE CHEQ.AJENOS,RET.DE CAM.,CONCEPTO: PAGO INCAPACIDADES TEMPORALES (REEMBOLSO) MINISTERIO DE ECONOMIA Y FINANZAS PUBLICAS,DEP.: CAJA NACIONAL DE SALUD , PROCEDENCIA: BANCO UNION S.A., CHEQUE: 18812, FECHA DE EMISION:04/06/2019</t>
  </si>
  <si>
    <t>00099021001 DEP.DE CHEQ.AJENOS,RET.DE CAM.,CONCEPTO: PAGO INCAPACIDADES TEMPORALES (REEMBOLSO) MINISTERIO DE ECONOMIA Y FINANZAS PUBLICAS,DEP.: CAJA NACIONAL DE SALUD , PROCEDENCIA: BANCO UNION S.A., CHEQUE: 18814, FECHA DE EMISION:04/06/2019</t>
  </si>
  <si>
    <t>00099021001 DEP.DE CHEQ.AJENOS,RET.DE CAM.,CONCEPTO: PAGO INCAPACIDADES TEMPORALES (REEMBOLSO) MINISTERIO DE ECONOMIA Y FINANZAS PUBLICAS,DEP.: CAJA NACIONAL DE SALUD , PROCEDENCIA: BANCO UNION S.A., CHEQUE: 18817, FECHA DE EMISION:04/06/2019</t>
  </si>
  <si>
    <t>00099021001 DEP.DE CHEQ.AJENOS,RET.DE CAM.,CONCEPTO: PAGO INCAPACIDADES TEMPORALES (REEMBOLSO) MINISTERIO DE ECONOMIA Y FINANZAS PUBLICAS,DEP.: CAJA NACNIONAL DE SALUD , PROCEDENCIA: BANCO UNION S.A., CHEQUE: 18815, FECHA DE EMISION:04/06/2019</t>
  </si>
  <si>
    <t>00099021001 DEP.DE CHEQ.AJENOS,RET.DE CAM.,CONCEPTO: PAGO INCAPACIDADES TEMPORALES (REEMBOLSO) MINISTERIO DE ECONOMIA Y FINANZAS PUBLICAS,DEP.: CAJA NACIONAL DE SALUD , PROCEDENCIA: BANCO UNION S.A., CHEQUE: 18813, FECHA DE EMISION:04/06/2019</t>
  </si>
  <si>
    <t>00086031101 DEP.DE CHEQ.AJENOS,RET.DE CAM.,CONCEPTO: INGRESO SISCO MES ABRIL,DEP.: SERNAP-PALMAR , PROCEDENCIA: BANCO UNION S.A., CHEQUE: 1187, FECHA DE EMISION:22/05/2019</t>
  </si>
  <si>
    <t>00086031101 DEP.DE CHEQ.AJENOS,RET.DE CAM.,CONCEPTO: INGRESO COSECHA DE LAGARTO,DEP.: SERNAP-SAN MATIAS , PROCEDENCIA: BANCO UNION S.A., CHEQUE: 1575, FECHA DE EMISION:23/05/2019</t>
  </si>
  <si>
    <t>00283012001 DEP.DE CHEQ.AJENOS,RET.DE CAM.,CONCEPTO: DERECHO DE ARRENDAMIENTO JUNIO 2019,DEP.: ALBO  SA , PROCEDENCIA: BANCO BISA S.A., CHEQUE: 13951, FECHA DE EMISION:03/06/2019</t>
  </si>
  <si>
    <t>00099021001 DEP.DE CHEQ.AJENOS,RET.DE CAM.,CONCEPTO: DEVOLUCION POR CONCEPTO DE PERMISO SIN GOCE DE HABERES,DEP.: FONADIN , PROCEDENCIA: BANCO UNION S.A., CHEQUE: 18, FECHA DE EMISION:29/05/2019</t>
  </si>
  <si>
    <t>00591012001 DEP.DE CHEQ.AJENOS,RET.DE CAM.,CONCEPTO: DEPÓSITOS NO IDENTIFICADOS GESTION 2019 SEGUN HR MT/2019-02891 RECIBO N 815 Y DOC ADJUNTA,DEP.: EMPRESA ESTATAL DE TRANSP POR CABLE MI TELEFERICO</t>
  </si>
  <si>
    <t>00591012001 DEP.DE CHEQ.AJENOS,RET.DE CAM.,CONCEPTO: PARA REGISTRAR LOS DEPÓSITOS NO IDENTIFICADOS GESTION 2019 POR SERVICIOS BASICOS HRMT/2019-03698,DEP.: EMPRESA ESTATAL DE TRANSP POR CABLE MI TELEFERICO</t>
  </si>
  <si>
    <t>De: 00099024113 Transferencia en cumplimiento al DS N°0913 de 15/06/2011 y el Convenio Intergubernativo de Financiamiento UPRE-CIF-IG 0250/2018, suscrito entre la UPRE y el GAD del Beni, proyecto “Const. Tinglado Polifuncional y Graderías U.E. Los Manguitos – Comunidad Manguitos” correspondiente al pago de la planilla N° 2 de cierre, según la UPRE.</t>
  </si>
  <si>
    <t>De: 00099024113 Transferencia en cumplimiento al DS N°0913 de 15/06/2011 y el Convenio Intergubernativo de Financiamiento UPRE-CIF-IG 0246/2018, suscrito entre la UPRE y el GAD del Beni, proyecto “Const. Unidad Educativa Arenales y Polifuncional Comunidad Arenales” correspondiente al pago de la planilla N° 3, según la UPRE.</t>
  </si>
  <si>
    <t>TRANSFERENCIA DEL EXTERIOR SEGUN SWIFT 07103-07100 DE FECHA 04/06/2019 ORDENANTE: EMBAJADA DE BOLIVIA SECCION CONSULAR TOKYO JAPON REF.: GESTORIA CONSULAR MAYO/19 LIB. 00010011102 MIN.RELACIONES EXTERIORES - GESTORIA CONSULAR LEY Nº 3108</t>
  </si>
  <si>
    <t>COBRO COSTOS DE PAPELERIA SEGUN TRANSFERENCIA DEL EXTERIOR POR ORDEN DE EMBAJADA DE BOLIVIA SECCION CONSULAR TOKYO JAPON REF.: GESTORIA CONSULAR MAYO/19 LIB. 00010011102 MIN.RELACIONES EXTERIORES - GESTORIA CONSULAR LEY Nº 3108</t>
  </si>
  <si>
    <t>A:00099021001 Pago de capital e interés corriente a favor del TGN, adeudado por el GAD Santa Cruz, correspondiente a los Préstamos Convenios Subsidiarios CAF 2324, Proyecto de Electrificación San Matías 125/2008</t>
  </si>
  <si>
    <t>TRANSFERENCIA DEL EXTERIOR SEGUN SWIFT NO.7108 DE FECHA 04/06/2019 ORDENANTE: CONSULADO DE BOLIVIA MADRID-ESPANA REF:RECAUDACION CONSULAR MAYO 2019 LIB. 00010011102 MIN.RELACIONES EXTERIORES - GESTORIA CONSULAR LEY Nº 3108</t>
  </si>
  <si>
    <t>TRANSFERENCIA DEL EXTERIOR SEGUN SWIFT 07104 DE FECHA 04/06/2019 ORDENANTE: CONSULADO GENERAL DE BOLIVIA NEW YORK US LIB. 00010011102 MIN.RELACIONES EXTERIORES - GESTORIA CONSULAR LEY Nº 3108</t>
  </si>
  <si>
    <t>TRANSFERENCIA DEL EXTERIOR SEGUN SWIFT 07109 DE FECHA 04/06/2019 ORDENANTE: EMBAJADA DE BOLIVIA EN LONDRES LIB. 00010011102 MIN.RELACIONES EXTERIORES - GESTORIA CONSULAR LEY Nº 3108</t>
  </si>
  <si>
    <t>TRANSFERENCIA DEL EXTERIOR SEGUN SWIFT 07106 DE FECHA 04/06/2019 ORDENANTE: EMBAJADA DE BOLIVIA EN ITALIA LIB. 00010011102 MIN.RELACIONES EXTERIORES - GESTORIA CONSULAR LEY Nº 3108</t>
  </si>
  <si>
    <t>TRANSFERENCIA DEL EXTERIOR SEGUN SWIFT 07141 DE FECHA 04/06/2019 ORDENANTE: EMBAJADA DE BOLIVIA EN OTTAWA-CANADA REF.: RECAUDACIONES DE MAYO 2019 GESTORIA CONSULAR LIB. 00010011102 MIN.RELACIONES EXTERIORES - GESTORIA CONSULAR LEY Nº 3108</t>
  </si>
  <si>
    <t>REGULARIZACION DE TRANSFERENCIA DEL EXTERIOR SEGUN SWIFT 07086 DE FECHA 04/06/2019 ORDENANTE: CONSULADO DE BOLIVIA EN SAO PAULO BR. LIB. 00340012005 SEGIP - RECAUDACION EXTERIOR - CEDULAS DE IDENTIDAD</t>
  </si>
  <si>
    <t>TRANSFERENCIA DEL EXTERIOR SEGUN SWIFT NO.7151 DE FECHA 04/06/2019 ORDENANTE: CONSULADO GENERAL DE BOLIVIA (BUENOS AIRES) REF.: RECAUDACION GESTORIA MAYO 2019 LIB. 00010011102 MIN.RELACIONES EXTERIORES - GESTORIA CONSULAR LEY Nº 3108</t>
  </si>
  <si>
    <t>A:00373024105 Transferencia de recursos a solicitud del FDI sg nota CITE: FDI/DGE/EXT/N°134/2019, e Informe MEFP/VTCP/DGPOT/UPCFTGN/N° 57/2019, por desembolso de recursos al Fondo de Desarrollo Indígena para Programas y/o Proyectos de Gobiernos Autónomos Municipales. H.R. 6-16076-R.</t>
  </si>
  <si>
    <t>||TRANSFERENCIA DE FONDOS S/G. MENSAJES SWIFT NROS. 07111 Y 07097 DE LA FECHA. (SECTOR PÚBLICO - SERVICIOS). DEBITO DE LA LIBRETA 00119012001 ADSIB, REPOSICION UTILES DE ESCRITORIO.</t>
  </si>
  <si>
    <t>||COMISIONES BANCARIAS POR TRANSFERENCIA DE FONDOS SEGUN NOTA DEL MINISTERIO DE ECONOMIA Y FINANZAS PUBLICAS MEFP/VTCP/DGPOT/UPCFTGN/N° 1609/2019 DE 04-06-2019 LIBRETA N° 00099021001 TGN-RECURSOS ORDINARIOS (3987) REF.: UTILES DE ESCRITORIO</t>
  </si>
  <si>
    <t>COBRO COSTOS DE PAPELERIA SEGUN TRANSFERENCIA DEL EXTERIOR POR ORDEN DE CONSULADO GENERAL DE BOLIVIA (BUENOS AIRES) REF.: RECAUDACION GESTORIA MAYO 2019 LIB. 00010011102 MIN.RELACIONES EXTERIORES - GESTORIA CONSULAR LEY Nº 3108</t>
  </si>
  <si>
    <t>COBRO COSTOS DE PAPELERIA SEGUN TRANSFERENCIA DEL EXTERIOR POR ORDEN DE CORPORACION PETROLERA S.A. REF.: PAGO SEGUN FACTURA NRO. 226 LIB. 00513062001 YPFB-OPERACIONES PLANTA DE SEPARACION DE LIQUIDOS RIO GRANDE</t>
  </si>
  <si>
    <t>COBRO COSTOS DE PAPELERIA SEGUN TRANSFERENCIA DEL EXTERIOR POR ORDEN DE CONSULADO DE BOLIVIA MADRID-ESPANA REF:RECAUDACION CONSULAR MAYO 2019 LIB. 00010011102 MIN.RELACIONES EXTERIORES - GESTORIA CONSULAR LEY Nº 3108</t>
  </si>
  <si>
    <t>COBRO COSTOS DE PAPELERIA SEGUN TRANSFERENCIA DEL EXTERIOR POR ORDEN DE CONSULADO GENERAL DE BOLIVIA NEW YORK US LIB. 00010011102 MIN.RELACIONES EXTERIORES - GESTORIA CONSULAR LEY Nº 3108</t>
  </si>
  <si>
    <t>COBRO COSTOS DE PAPELERIA SEGUN TRANSFERENCIA DEL EXTERIOR POR ORDEN DE EMBAJADA DE BOLIVIA EN LONDRES LIB. 00010011102 MIN.RELACIONES EXTERIORES - GESTORIA CONSULAR LEY Nº 3108</t>
  </si>
  <si>
    <t>COBRO COSTOS DE PAPELERIA SEGUN TRANSFERENCIA DEL EXTERIOR POR ORDEN DE EMBAJADA DE BOLIVIA EN ITALIA LIB. 00010011102 MIN.RELACIONES EXTERIORES - GESTORIA CONSULAR LEY Nº 3108</t>
  </si>
  <si>
    <t>COBRO COSTOS DE PAPELERIA SEGUN TRANSFERENCIA DEL EXTERIOR POR ORDEN DE EMBAJADA DE BOLIVIA EN OTTAWA-CANADA REF.: RECAUDACIONES DE MAYO 2019 GESTORIA CONSULAR LIB. 00010011102 MIN.RELACIONES EXTERIORES - GESTORIA CONSULAR LEY Nº 3108</t>
  </si>
  <si>
    <t>COBRO COSTOS DE PAPELERIA POR REGULARIZACION DE TRANSFERENCIA DEL EXTERIOR POR ORDEN DE CONSULADO DE BOLIVIA EN SAO PAULO BR. LIB. 00340012003 RECAUDACION EXTRANJERIA - C.I. -L.C.</t>
  </si>
  <si>
    <t>00099021001 DEPOSITO DE EFECTIVO, DEPOSITANTE: ABDON MAMANI ROJAS, CONCEPTO: COBRO INDEBIDO MES DE FEBRERO DE 2019, CUENTA DE DEPOSITO: CUENTA UNICA DEL TESORO</t>
  </si>
  <si>
    <t>00099021001 DEPOSITO DE EFECTIVO, DEPOSITANTE: ABDON MAMANI ROJAS, CONCEPTO: INCREMENTO SALARIAL MES DE FEBRERO 2019, CUENTA DE DEPOSITO: CUENTA UNICA DEL TESORO</t>
  </si>
  <si>
    <t>00099021001 DEPOSITO DE EFECTIVO, DEPOSITANTE: WALTER VILLARROEL CHUQUIMIA, CONCEPTO: DEVOLUCION  COBRO INDEBIDO  SENASIR, CUENTA DE DEPOSITO: CUENTA UNICA DEL TESORO</t>
  </si>
  <si>
    <t>00010011102 DEPOSITO DE EFECTIVO, DEPOSITANTE: CONSULADO DE BOLIVIA EN CARACAS VENEZUELA, CONCEPTO: DEPÓSITO TRAMITE PASAPORTE PARA SRA. LEONOR CLAURE GUZMAN, CUENTA DE DEPOSITO: CUENTA UNICA DEL TESORO</t>
  </si>
  <si>
    <t>00099021001 DEPOSITO DE EFECTIVO, DEPOSITANTE: CECILIA FLORES DE CEÑI, CONCEPTO: COBRO INDEBIDO DE SENASIR DEL MES DE JUNIO, CUENTA DE DEPOSITO: CUENTA UNICA DEL TESORO</t>
  </si>
  <si>
    <t>00099021001 DEPOSITO DE EFECTIVO, DEPOSITANTE: PAOLA ROSA ARGUATA, CONCEPTO: DEVOLUCION DE FONDOS EN AVANCE MAYO 2019, CUENTA DE DEPOSITO: CUENTA UNICA DEL TESORO</t>
  </si>
  <si>
    <t>00099021001 DEPOSITO DE EFECTIVO, DEPOSITANTE: NESTOR GABRIELE BELLAVITE TERCEROS, CONCEPTO: DEVOLUCION DE GASTOS OBSERVADOS, CUENTA DE DEPOSITO: CUENTA UNICA DEL TESORO</t>
  </si>
  <si>
    <t>00046104203 DEPOSITO DE EFECTIVO, DEPOSITANTE: DAVID ISMAEL MAMANI CALDERON, CONCEPTO: REVERSION DE FONDOS NO UTILIZADOS, CUENTA DE DEPOSITO: CUENTA UNICA DEL TESORO</t>
  </si>
  <si>
    <t>00342012001 DEPOSITO DE EFECTIVO, DEPOSITANTE: LIC. DANNA LARA HOLGUIN, CONCEPTO: DEVOLUCION PASAJES Y VIATICOS, CUENTA DE DEPOSITO: CUENTA UNICA DEL TESORO</t>
  </si>
  <si>
    <t>00010011101 DEPOSITO DE EFECTIVO, DEPOSITANTE: ESTEBAN ELMER CARINA MAMANI CI 3452463, CONCEPTO: DEVOLUCION DE SABSA, CUENTA DE DEPOSITO: CUENTA UNICA DEL TESORO</t>
  </si>
  <si>
    <t>00599012001 DEPOSITO DE EFECTIVO, DEPOSITANTE: JHERSON RAMIRO SEGALES CASTILLO, CONCEPTO: REVERSION PARCIAL: JHERSON RAMIRO SEGALES CASTILLO, MES: MAYO 2019, CUENTA DE DEPOSITO: CUENTA UNICA DEL TESORO</t>
  </si>
  <si>
    <t>00046171101 DEPOSITO DE EFECTIVO, DEPOSITANTE: IMPORTACIONES Y TIENDAS TAJJ SRL., CONCEPTO: SANCION POR INCUMPLIMIENTO A LA NORMA GESTION 2019, CUENTA DE DEPOSITO: CUENTA UNICA DEL TESORO</t>
  </si>
  <si>
    <t>00099021001 DEPOSITO DE EFECTIVO, DEPOSITANTE: MARIA EUGENIA FAUSTINA COAQUIRA TORREZ, CONCEPTO: REVERSION DE BOLETA DE HABER DE ABRIL, CUENTA DE DEPOSITO: CUENTA UNICA DEL TESORO</t>
  </si>
  <si>
    <t>00378012002 DEPOSITO DE EFECTIVO, DEPOSITANTE: ANTONIO TORREZ TINTAYA, CONCEPTO: RETENCIONES PREVENTIVO 229, CUENTA DE DEPOSITO: CUENTA UNICA DEL TESORO</t>
  </si>
  <si>
    <t>00020051101 DEPOSITO DE EFECTIVO, DEPOSITANTE: EFRAIN MENESES ANCALLE, CONCEPTO: REEMBOLSO ASIGNACION QUE NO SE EJECUTA PARA PEAJES ORMAR PATRULLERA 111 N° 019/19, CUENTA DE DEPOSITO: CUENTA UNICA DEL TESORO</t>
  </si>
  <si>
    <t>00212012001 DEPOSITO DE EFECTIVO, DEPOSITANTE: RUBEN TITIRICO JULI, CONCEPTO: REPOSICION DE CREDENCIAL, CUENTA DE DEPOSITO: CUENTA UNICA DEL TESORO</t>
  </si>
  <si>
    <t>00099021001 DEPOSITO DE EFECTIVO, DEPOSITANTE: IBLIN FARAH PANOZO PERALTA, CONCEPTO: DEVOLUCION  FONDOS EN AVANCE FERIA DE SALUD DIA DE LA MADRE, CUENTA DE DEPOSITO: CUENTA UNICA DEL TESORO</t>
  </si>
  <si>
    <t>00099021001 DEPOSITO DE EFECTIVO, DEPOSITANTE: ROSSMARY BARRERA VDA DE CONDORI, CONCEPTO: PAGO CONVENIO CON SENASIR, CUENTA DE DEPOSITO: CUENTA UNICA DEL TESORO</t>
  </si>
  <si>
    <t>00591012001 DEP.DE CHEQ.AJENOS,RET.DE CAM.,CONCEPTO: INGRESOS POR DEVOL DE LA CAJA PETROLERA DE SALUD DE ABRIL SEPT OCT Y DIC 2018 ENERO 2019,DEP.: EMPRESA ESTATAL DE TRANSP POR CABLE MI TELEFERICO</t>
  </si>
  <si>
    <t>00591012001 DEP.DE CHEQ.AJENOS,RET.DE CAM.,CONCEPTO: PARA REGISTRAR LOS DEP POR EXTRAVIO DE CREDENCIALES Y ROPA DE TRABAJO SEGUN BOLETAS DE DEPÓSITO,DEP.: EMPRESA ESTATAL DE TRANSP POR CABLE MI TELEFERICO</t>
  </si>
  <si>
    <t>00591012001 DEP.DE CHEQ.AJENOS,RET.DE CAM.,CONCEPTO: PARA REGISTRAR EL INGRESO POR DEVOL DEL DIPLOMADO EN POLITICA Y GESTION TRIBUTARIA DE PAOLA ZEGARRA,DEP.: EMPRESA ESTATAL DE TRANSP POR CABLE MI TELEFERICO</t>
  </si>
  <si>
    <t>00591012001 DEP.DE CHEQ.AJENOS,RET.DE CAM.,CONCEPTO: PARA REGISTRAR LOS DEP POR EXTRAVIO DE CREDENCIALES Y ROPA DE TRABAJO SEGUN DEPÓSITOS,DEP.: EMPRESA ESTATAL DE TRANSP POR CABLE MI TELEFERICO</t>
  </si>
  <si>
    <t>00099021001 DEP.DE CHEQ.AJENOS,RET.DE CAM.,CONCEPTO: DEVOLUCION DE CC NO COBRADA Y REINTEGRO 2019,DEP.: LA VITALICIA SEGUROS Y REASEGUROS  DE VIDA SA , PROCEDENCIA: BANCO BISA S.A., CHEQUE: 50839, FECHA DE EMISION:05/06/2019</t>
  </si>
  <si>
    <t>00099021001 DEP.DE CHEQ.AJENOS,RET.DE CAM.,CONCEPTO: PAGO INCAPACIDADES TEMPORALES (REEMBOLSO) MINISTERIO DE ECONOMIA Y FINANZAS PUBLICAS,DEP.: CAJA NACIONAL DE SALUD , PROCEDENCIA: BANCO UNION S.A., CHEQUE: 18821, FECHA DE EMISION:05/06/2019</t>
  </si>
  <si>
    <t>00099021001 DEP.DE CHEQ.AJENOS,RET.DE CAM.,CONCEPTO: PAGO INCAPACIDADES TEMPORALES (REEMBOLSO) MINISTERIO DE ECONOMIA Y FINANZAS PUBLICAS,DEP.: CAJA NACIONAL DE SALUD , PROCEDENCIA: BANCO UNION S.A., CHEQUE: 18823, FECHA DE EMISION:05/06/2019</t>
  </si>
  <si>
    <t>00099021001 DEP.DE CHEQ.AJENOS,RET.DE CAM.,CONCEPTO: PAGO INCAPACIDADES TEMPORALES (REEMBOLSO) MINISTERIO DE ECONOMIA Y FINANZAS PUBLICAS,DEP.: CAJA NACIONAL DE SALUD , PROCEDENCIA: BANCO UNION S.A., CHEQUE: 18840, FECHA DE EMISION:05/06/2019</t>
  </si>
  <si>
    <t>00099021001 DEP.DE CHEQ.AJENOS,RET.DE CAM.,CONCEPTO: PAGO INCAPACIDADES TEMPORALES (REEMBOLSO) MINISTERIO DE ECONOMIA Y FINANZAS PUBLICAS,DEP.: CAJA NACIONAL DE SALUD , PROCEDENCIA: BANCO UNION S.A., CHEQUE: 18841, FECHA DE EMISION:05/06/2019</t>
  </si>
  <si>
    <t>00099021001 DEP.DE CHEQ.AJENOS,RET.DE CAM.,CONCEPTO: PAGO INCAPACIDADES TEMPORALES (REEMBOLSO) MINISTERIO DE ECONOMIA Y FINANZAS PUBLICAS,DEP.: CAJA NACIONAL DE SALUD , PROCEDENCIA: BANCO UNION S.A., CHEQUE: 18839, FECHA DE EMISION:05/06/2019</t>
  </si>
  <si>
    <t>00099021001 DEP.DE CHEQ.AJENOS,RET.DE CAM.,CONCEPTO: PAGO INCAPACIDADES TEMPORALES (REEMBOLSO) MINISTERIO DE ECONOMIA Y FINANZAS PUBLICAS,DEP.: CAJA NACIONAL DE SALUD , PROCEDENCIA: BANCO UNION S.A., CHEQUE: 18820, FECHA DE EMISION:05/06/2019</t>
  </si>
  <si>
    <t>00099021001 DEP.DE CHEQ.AJENOS,RET.DE CAM.,CONCEPTO: PAGO INCAPACIDADES TEMPORALES (REEMBOLSO) MINISTERIO DE ECONOMIA Y FINANZAS PUBLICAS,DEP.: CAJA NACIONAL DE SALUD , PROCEDENCIA: BANCO UNION S.A., CHEQUE: 18838, FECHA DE EMISION:05/06/2019</t>
  </si>
  <si>
    <t>00099021001 DEP.DE CHEQ.AJENOS,RET.DE CAM.,CONCEPTO: COMPENSACION MENSUAL DE COTIZACION,DEP.: FUTURO DE BOLIVIA S.A. AFP , PROCEDENCIA: BANCO DE CREDITO DE BOLIVIA S.A., CHEQUE: 58375, FECHA DE EMISION:05/06/2019</t>
  </si>
  <si>
    <t>00099021001 DEP.DE CHEQ.AJENOS,RET.DE CAM.,CONCEPTO: PAGO INCAPACIDADDES TEMPORALES (REEMBOLSO) MINISTERIO DE ECONOMIA Y FINANZAS PUBLICAS,DEP.: CAJA NACIONAL DE SALUD , PROCEDENCIA: BANCO UNION S.A., CHEQUE: 18837, FECHA DE EMISION:05/06/2019</t>
  </si>
  <si>
    <t>00099021001 DEP.DE CHEQ.AJENOS,RET.DE CAM.,CONCEPTO: PAGO INCAPACIDADES TEMPORALES (REEMBOLSO) MINISTERIO DE ECONOMIA Y FINANZAS PUBLICAS,DEP.: CAJA NACIONAL DE SALUD , PROCEDENCIA: BANCO UNION S.A., CHEQUE: 18822, FECHA DE EMISION:05/06/2019</t>
  </si>
  <si>
    <t>00680012001 DEP.DE CHEQ.AJENOS,RET.DE CAM.,CONCEPTO: PAGO ALQUILER ATM CONTRALORIA MES JUNIO 2019,DEP.: BANCO UNION SA , PROCEDENCIA: BANCO UNION S.A., CHEQUE: 161972, FECHA DE EMISION:04/06/2019</t>
  </si>
  <si>
    <t>00099021001 DEP.DE CHEQ.AJENOS,RET.DE CAM.,CONCEPTO: MAMANI FLORES CRISTHIAN IGOR,DEP.: BANCO UNION S.A. , PROCEDENCIA: BANCO UNION S.A., CHEQUE: 163203, FECHA DE EMISION:05/06/2019</t>
  </si>
  <si>
    <t>00099021001 DEP.DE CHEQ.AJENOS,RET.DE CAM.,CONCEPTO: REPOSICION PLASTICAS EXTRAVIADAS DEPARTAMENTAL LA PAZ,DEP.: SEGIP-OF NACIONAL , PROCEDENCIA: BANCO UNION S.A., CHEQUE: 13667, FECHA DE EMISION:28/05/2019</t>
  </si>
  <si>
    <t>00587012006 DEP.DE CHEQ.AJENOS,RET.DE CAM.,CONCEPTO: CERTIFICADO DE PAGO NRO 28 CONSTRUCCION OBRAS DE CONCLUSION PISCINA OLIMPICA DEPARTAMENTAL TARIJA,DEP.: GADT , PROCEDENCIA: BANCO UNION S.A., CHEQUE: 1396, FECHA DE EMISION:31/05/2019</t>
  </si>
  <si>
    <t>00099021001 DEPOSITO DE EFECTIVO, DEPOSITANTE: OCTAVIO ADOLFO SILLERO BERNABE, CONCEPTO: REVERSION DE LA BOLETA DE HABER MENSUAL DE MES DE MAYO, CUENTA DE DEPOSITO: CUENTA UNICA DEL TESORO</t>
  </si>
  <si>
    <t>00099021001 DEPOSITO DE EFECTIVO, DEPOSITANTE: MARIEL M. TRUJILLO MENA, CONCEPTO: DEVOLUCION DE MAXIMA REMUNERACION MENSUAL DEL MES DE OCTUBRE / 2018, CUENTA DE DEPOSITO: CUENTA UNICA DEL TESORO</t>
  </si>
  <si>
    <t>00099021001 DEPOSITO DE EFECTIVO, DEPOSITANTE: FABIOLA BETZA CARLO CORNEJO, CONCEPTO: DEVOLUCION DE SALDOS NO EJECUTADOS POR SERV. ENERGIA ELECTRICA DEL P-2822 REVERSION TOTAL, CUENTA DE DEPOSITO: CUENTA UNICA DEL TESORO</t>
  </si>
  <si>
    <t>00099021001 DEPOSITO DE EFECTIVO, DEPOSITANTE: INRA - LA PAZ, CONCEPTO: DEVOLUCION REFRIGERIOS  2018, CUENTA DE DEPOSITO: CUENTA UNICA DEL TESORO</t>
  </si>
  <si>
    <t>00099021001 DEPOSITO DE EFECTIVO, DEPOSITANTE: NUEMY  PLATA VDA DE LOPEZ, CONCEPTO: DEVOLUCION DE BENEFICIOS DE VIUDEZ, CUENTA DE DEPOSITO: CUENTA UNICA DEL TESORO</t>
  </si>
  <si>
    <t>00099021001 DEPOSITO DE EFECTIVO, DEPOSITANTE: MINISTERIO DE CULTURAS Y TURISMO, CONCEPTO: DEVOLUCION DE RECURSOS POR REFRIGERIO, CUENTA DE DEPOSITO: CUENTA UNICA DEL TESORO</t>
  </si>
  <si>
    <t>00099021001 DEPOSITO DE EFECTIVO, DEPOSITANTE: ALEJANDRA VELARDE, CONCEPTO: REVERSION DE BOLETA DE HABER MENSUAL DE MAYO, CUENTA DE DEPOSITO: CUENTA UNICA DEL TESORO</t>
  </si>
  <si>
    <t>00099021001 DEPOSITO DE EFECTIVO, DEPOSITANTE: SENASIR ANTONIO ARUQUIPA MALLEA, CONCEPTO: COBRO DE PAGO DE REPARTO ANTICIPO PRA, CUENTA DE DEPOSITO: CUENTA UNICA DEL TESORO</t>
  </si>
  <si>
    <t>00099021001 DEPOSITO DE EFECTIVO, DEPOSITANTE: ERNESTO LLANOS ARMIJO, CONCEPTO: DEVOLUCION DE PASAJES ERNESTO LLANOS ARMIJO, CUENTA DE DEPOSITO: CUENTA UNICA DEL TESORO</t>
  </si>
  <si>
    <t>A:00373024105 Transferencia de recursos a solicitud del FDI sg nota CITE: FDI/DGE/EXT/N°133/2019, e Informe MEFP/VTCP/DGPOT/UPCFTGN/N° 55/2019, por desembolso de recursos al Fondo de Desarrollo Indígena para Programas y/o Proyectos de Gobiernos Autónomos Municipales. H.R. 6-16077-R.</t>
  </si>
  <si>
    <t>VENTA DE DIVISAS CON TRANSFERENCIA DE FONDOS A SOLICITUD DE MINISTERIO DE PLANIFICACION DEL DESARROLLO SEGUN SOLICITUD 8200 REF: DEVOLUCION DE SALDOS NO EJECUTADOS EN LA RESOLUCION DE CONCESION DE SUBVENCION SUSCRITO CON LA COOPERACION ESPANOLA AECID APOYO A LA IMPLEMENTACION DEL PLAN DE DESARROLLO LIB. 00099021001 TGN-RECURSOS ORDINARIOS (3987) POR DIFERENCIAL CAMBIARIO</t>
  </si>
  <si>
    <t>VENTA DE DIVISAS CON TRANSFERENCIA DE FONDOS A SOLICITUD DE CENTRAL DE ABASTECIMIENTO Y SUMINISTROS DE SALUD-CEASS SEGUN SOLICITUD 8201 REF: PAGO IMPORTACION CIE SEGUN NOT.INT 189.2019. INF.TEC 16.2019 ACTA DE CONFORMIDAD 2 ENTREGA FACTURA INVOCE EL-19030 ORD.REQ. CERT. PTTO POA 668.2019. ACT RECEP LIB. 00249012001 LBP-CEASS-CENTRAL DE ABASTECIMIENTO Y SUMINISTROS DE SALUD POR DIFERENCIAL CAMBIARIO</t>
  </si>
  <si>
    <t>VENTA DE DIVISAS CON TRANSFERENCIA DE FONDOS A SOLICITUD DE MINISTERIO DE EDUCACION SEGUN SOLICITUD 8188 REF: TRANSFER OF RESOURCES FOR VLADIMIR MARTINEZ LEDEZMA EQUIVALENTES 2.271,97 USD LIB. 00099021001 TGN-RECURSOS ORDINARIOS (3987) POR DIFERENCIAL CAMBIARIO</t>
  </si>
  <si>
    <t>TRANSFERENCIA DEL EXTERIOR SEGUN SWIFT 07162 DE FECHA 05/06/2019 ORDENANTE: CONSULADO DE BOLIVIA EN MURCIA LIB. 00010011102 MIN.RELACIONES EXTERIORES - GESTORIA CONSULAR LEY Nº 3108</t>
  </si>
  <si>
    <t>TRANSFERENCIA DEL EXTERIOR SEGUN SWIFT NO.7163 DE FECHA 05/06/2019 ORDENANTE: THE EMBASSY OF BOLIVIA (SUECIA) REF.: GESTORIA CONSULAR FEB-MAY 2019 LIB. 00010011102 MIN.RELACIONES EXTERIORES - GESTORIA CONSULAR LEY Nº 3108</t>
  </si>
  <si>
    <t>COBRO COSTOS DE PAPELERIA SEGUN TRANSFERENCIA DEL EXTERIOR POR ORDEN DE THE EMBASSY OF BOLIVIA (SUECIA) REF.: GESTORIA CONSULAR FEB-MAY 2019 LIB. 00010011102 MIN.RELACIONES EXTERIORES - GESTORIA CONSULAR LEY Nº 3108</t>
  </si>
  <si>
    <t>COBRO COSTOS DE PAPELERIA SEGUN TRANSFERENCIA DEL EXTERIOR POR ORDEN DE CONSULADO DE BOLIVIA EN MURCIA LIB. 00010011102 MIN.RELACIONES EXTERIORES - GESTORIA CONSULAR LEY Nº 3108</t>
  </si>
  <si>
    <t>COBRO COSTOS DE PAPELERIA SEGUN TRANSFERENCIA DEL EXTERIOR POR ORDEN DE GAS TOTAL S.A. REFF.: PAGO SEGUN PROFORMA 232 2019 LIB. 00513062001 YPFB-OPERACIONES PLANTA DE SEPARACION DE LIQUIDOS RIO GRANDE</t>
  </si>
  <si>
    <t>NUMERO DE LIBRETA CUT: 00099024113 OPERACIÓN E75 TRANSFERENCIA DE LA CUENTA FISCAL BUN A LA CUT EN MN TRANSF.DE FONDOS A SOL.DEL G.A.M SANTA ROSA DEL ABUNA SG NOTA CITE: G.A.M.S.R.A.NÂ°96/19 A LA CTA.CUT 3987 CUT A LA LIBRETA 00099024113</t>
  </si>
  <si>
    <t>De: 00099024113 Transferencia en cumplimiento al DS N°0913 de 15/06/2011 y el Convenio Intergubernativo de Financiamiento UPRE-CIF-IG 354/2016, suscrito entre la UPRE y el GAM de Chulumani (Villa de Libertad), proyecto “Construcción Unidad Educativa Cutusuma - Chulumani” correspondiente al pago de la planilla N° 4, según la UPRE.</t>
  </si>
  <si>
    <t>De: 00099024113 Transferencia en cumplimiento al DS N°0913 de 15/06/2011 y el Convenio Intergubernativo de Financiamiento UPRE-CIF-IG 581/2017, suscrito entre la UPRE y el GAM de Teoponte, Proyecto “Construcción Seis Aulas Unidad Educativa Mayaya “A””, correspondiente al pago de la planilla Nº2 de cierre, según la UPRE.</t>
  </si>
  <si>
    <t>De: 00099024113 Transferencia en cumplimiento al DS N°0913 de 15/06/2011 y el Convenio Intergubernativo de Financiamiento UPRE-CIF-IG 0179/2018, suscrito entre la UPRE y el GAM de Tarabuco, Proyecto “Const. Tinglado, Graderías y Cancha Polifuncional Unidad Educativa La Cienega - Tarabuco”, correspondiente al pago de la planilla Nº1, según la UPRE.</t>
  </si>
  <si>
    <t>TRANSFERENCIA DEL EXTERIOR SEGUN SWIFT 07211 DE FECHA 05/06/2019 ORDENANTE: EMBAJADA DE BOLIVIA EN PANAMA LIB. 00010011102 MIN.RELACIONES EXTERIORES - GESTORIA CONSULAR LEY Nº 3108</t>
  </si>
  <si>
    <t>COBRO COSTOS DE PAPELERIA SEGUN TRANSFERENCIA DEL EXTERIOR POR ORDEN DE EMBAJADA DE BOLIVIA EN PANAMA LIB. 00010011102 MIN.RELACIONES EXTERIORES - GESTORIA CONSULAR LEY Nº 3108</t>
  </si>
  <si>
    <t>COBRO COSTOS DE PAPELERIA SEGUN TRANSFERENCIA DEL EXTERIOR POR ORDEN DE REPSOL EYP BOLIVIA SA REF.: INVOICE MULTA GSA-18 PLM LIB. 00513012007 YPFB - RECURSOS NACIONALIZACIÓN</t>
  </si>
  <si>
    <t>VENTA DE DIVISAS CON TRANSFERENCIA DE FONDOS A SOLICITUD DE MINISTERIO DE EDUCACION SEGUN SOLICITUD 8190 REF: TRASPASO PARA LUIS EDUARDO COIMBRA PANIAGUA EQUIVALENTES 5.253,18 USD LIB. 00099021001 TGN-RECURSOS ORDINARIOS (3987) POR DIFERENCIAL CAMBIARIO</t>
  </si>
  <si>
    <t>||TRANSFERENCIA DE FONDOS S/G. MENSAJES SWIFT NROS. 07168 Y 07154 DE LA FECHA. (SECTOR PÚBLICO - SERVICIOS). DEBITO DE LA LIBRETA 00119012001 ADSIB, REPOSICION UTILES DE ESCRITORIO.</t>
  </si>
  <si>
    <t>||REGULARIZACIÓN DE NUESTRA OPERACIÓN NRO. 0956070 DE F. 04/06/2019 EN ATENCIÓN A CORREOS ELECTRÓNICOS DE LA DGAC Y AASANA. DEBITO DE LA LIBRETA 00117012001 DGAC, REPOSICION UTILES DE ESCRITORIO.</t>
  </si>
  <si>
    <t>||COMISIÓN TRANSFERENCIA FDOS. AL EXTERIOR 0.10% S/USD 232.145,02.-, REEMB. GSTS. COM. BS. 220.- Y EMISIÓN COMP. CONT. BS. 50.-, REF.: PAGO 1 LC I-2019-31 P/C EMPRESA PÚBLICA PRODUCTIVA ENVASES DE VIDRIO BOLIVIA A/F STRADA SRL EN COMP. A COMP. CONT. N°0956139, 05/06/19 LIB.:00132079201 SEDEM - PLANTA ENVASES DE VIDRIO CHUQUISACA - MUNICIPIO ZUDAÑEZ PAGO 1 LC I-2019-31</t>
  </si>
  <si>
    <t>'COBRO DE UTILES DE ESCRITORIO POR´||COBRO COSTO SWIFT Y UTILES DE ESCRITORIO SEGUN NOTA GM-DGAA-UFI-CF-CS-20/2019 DE FECHA 28/05/2019 DEL MINISTERIO DE RELACIONES EXTERIORES LIB.00099021001 TGN - RECURSOS ORDINARIOS POR COBRO MSJE SWIFT Y UTILES DE ESCRITORIO</t>
  </si>
  <si>
    <t>00590012001 DEPOSITO DE EFECTIVO, DEPOSITANTE: CLAUDIA LIBERTAD SOLIS VILLEGAS, CONCEPTO: DEVOLUCION NO EJECUTADA, CUENTA DE DEPOSITO: CUENTA UNICA DEL TESORO</t>
  </si>
  <si>
    <t>00099021001 DEPOSITO DE EFECTIVO, DEPOSITANTE: WILLIAMS RODRIGO DIAZ TRONCOSO, CONCEPTO: DEVOLUCION DE SUELDO INDEVIDO, CUENTA DE DEPOSITO: CUENTA UNICA DEL TESORO</t>
  </si>
  <si>
    <t>00046171101 DEPOSITO DE EFECTIVO, DEPOSITANTE: ALLEMED  SRL, CONCEPTO: SANCION POR INCUMPLIMIENTO A LA NORMA GESTION 2019, CUENTA DE DEPOSITO: CUENTA UNICA DEL TESORO</t>
  </si>
  <si>
    <t>00099021001 DEPOSITO DE EFECTIVO, DEPOSITANTE: GONZALO ROMERO SAISA, CONCEPTO: REVERSION DE BOLETA DE HABER MENSUAL, CUENTA DE DEPOSITO: CUENTA UNICA DEL TESORO</t>
  </si>
  <si>
    <t>00099021001 DEPOSITO DE EFECTIVO, DEPOSITANTE: JANNETH CINTYA FLORES HUAYHUA, CONCEPTO: REVERSION, CUENTA DE DEPOSITO: CUENTA UNICA DEL TESORO</t>
  </si>
  <si>
    <t>00099021001 DEPOSITO DE EFECTIVO, DEPOSITANTE: ALVARO PEMINTEL ZARATE, CONCEPTO: DEVOLUCION DE VIATICOS SEGUN C-31 105, CUENTA DE DEPOSITO: CUENTA UNICA DEL TESORO</t>
  </si>
  <si>
    <t>00099021001 DEPOSITO DE EFECTIVO, DEPOSITANTE: MARIA SANTA AYAVIRI SALAS, CONCEPTO: REPOSICION DE FONDOS COMISION DE INVESTIGACION DEL BANQUERO, REVERSION DE TRANSFERENCIA A LA UIT, CUENTA DE DEPOSITO: CUENTA UNICA DEL TESORO</t>
  </si>
  <si>
    <t>00099021001 DEPOSITO DE EFECTIVO, DEPOSITANTE: ORTEGA REYES EDSON PABEL CI 3710641, CONCEPTO: DEVOLUCION DE SALARIO EXCEDENTE AL ASIGNADO AL PRESIDENTE MAYO 2019, CUENTA DE DEPOSITO: CUENTA UNICA DEL TESORO</t>
  </si>
  <si>
    <t>00130012002 DEPOSITO DE EFECTIVO, DEPOSITANTE: CRISTHIAN ANDRADE ARROYO, CONCEPTO: DEVOLUCION POR GASTOS ASIGNADOS (PASAJES), CUENTA DE DEPOSITO: CUENTA UNICA DEL TESORO</t>
  </si>
  <si>
    <t>00041021101 DEPOSITO DE EFECTIVO, DEPOSITANTE: SCARLEY MARINA VALERIANO BARROSO, CONCEPTO: DEVOLUCION DE VIATICOS, CUENTA DE DEPOSITO: CUENTA UNICA DEL TESORO</t>
  </si>
  <si>
    <t>00041021101 DEPOSITO DE EFECTIVO, DEPOSITANTE: CARLOS ALBERTO SORUCO ARROYO, CONCEPTO: DEVOLUCION DE VIATICOS, CUENTA DE DEPOSITO: CUENTA UNICA DEL TESORO</t>
  </si>
  <si>
    <t>00591012001 DEPOSITO DE EFECTIVO, DEPOSITANTE: HERNAN TAPIA HUCHANI, CONCEPTO: DEVOLUCION DE FONDOS EN AVANCE, CUENTA DE DEPOSITO: CUENTA UNICA DEL TESORO</t>
  </si>
  <si>
    <t>00099021001 DEPOSITO DE EFECTIVO, DEPOSITANTE: JULIO RUBEN MENACHO MONZON, CONCEPTO: DEVOLUCION POR DESCUENTO DE ATRASOS DICIEMBRE 2018, CUENTA DE DEPOSITO: CUENTA UNICA DEL TESORO</t>
  </si>
  <si>
    <t>00020031101 DEPOSITO DE EFECTIVO, DEPOSITANTE: TOMAS USNAYO QUISPE, CONCEPTO: REVERSION P/ ALIMENTACION REUNIONES, CUENTA DE DEPOSITO: CUENTA UNICA DEL TESORO</t>
  </si>
  <si>
    <t>00046104203 DEPOSITO DE EFECTIVO, DEPOSITANTE: YHOMARA MILENA IQUISE MEDRANO, CONCEPTO: REVERSION DE GASTOS NO UTILIZADOS, CUENTA DE DEPOSITO: CUENTA UNICA DEL TESORO</t>
  </si>
  <si>
    <t>00099021001 DEPOSITO DE EFECTIVO, DEPOSITANTE: GOBIERNO AUTONOMO MUNICIPAL DE EL ALTO, CONCEPTO: DEVOLUCION DE SALDOS NO EJECUTADOS GESTION 2018, CUENTA DE DEPOSITO: CUENTA UNICA DEL TESORO</t>
  </si>
  <si>
    <t>00373024101 DEPOSITO DE EFECTIVO, DEPOSITANTE: OMAR ELIAS QUISPE MAMANI, CONCEPTO: DEVOLUCION DE DOS DIAS DE VIATICOS, CUENTA DE DEPOSITO: CUENTA UNICA DEL TESORO</t>
  </si>
  <si>
    <t>00212082001 DEPOSITO DE EFECTIVO, DEPOSITANTE: ABIGAIL MAYTE QUISPE, CONCEPTO: DEVOLUCION DE VIATICOS PREV. 131, CUENTA DE DEPOSITO: CUENTA UNICA DEL TESORO</t>
  </si>
  <si>
    <t>00551012001 DEPOSITO DE EFECTIVO, DEPOSITANTE: QUIROGA Y QUIROGA SRL, CONCEPTO: PAGO POR ALQUILER DE OFICINA, CUENTA DE DEPOSITO: CUENTA UNICA DEL TESORO</t>
  </si>
  <si>
    <t>00099021001 DEP.DE CHEQ.AJENOS,RET.DE CAM.,CONCEPTO: POR INCAPACIDAD TEMPORAL DE LA CPS,DEP.: AUTORIDAD DE FISCALIZACION DEL JUEGO , PROCEDENCIA: BANCO UNION S.A., CHEQUE: 1442, FECHA DE EMISION:04/06/2019</t>
  </si>
  <si>
    <t>00099021001 DEP.DE CHEQ.AJENOS,RET.DE CAM.,CONCEPTO: PAGO DE REEMBOLSO DE BAJAS MEDICAS EN ENFERMEDAD COMUN,DEP.: CAJA DE SALUD DE LA BANCA PRIVADA , PROCEDENCIA: BANCO NACIONAL DE BOLIVIA S.A., CHEQUE: 7320585, FECHA DE EMISION:30/05/2019</t>
  </si>
  <si>
    <t>00086031101 DEP.DE CHEQ.AJENOS,RET.DE CAM.,CONCEPTO: DESPOSITO SISCO,DEP.: SERNAP - CARRASCO , PROCEDENCIA: BANCO UNION S.A., CHEQUE: 1366, FECHA DE EMISION:31/05/2019</t>
  </si>
  <si>
    <t>00086031101 DEP.DE CHEQ.AJENOS,RET.DE CAM.,CONCEPTO: INGRESOS SISCO,DEP.: SERNAP - TUNARI , PROCEDENCIA: BANCO UNION S.A., CHEQUE: 598, FECHA DE EMISION:31/05/2019</t>
  </si>
  <si>
    <t>00086031101 DEP.DE CHEQ.AJENOS,RET.DE CAM.,CONCEPTO: MULTAS,DEP.: SERNAP - TUNARI , PROCEDENCIA: BANCO UNION S.A., CHEQUE: 599, FECHA DE EMISION:31/05/2019</t>
  </si>
  <si>
    <t>00099021001 DEP.DE CHEQ.AJENOS,RET.DE CAM.,CONCEPTO: DEVOL P/DUPLICIDAD DE PAGO REALIZADO A BOLTUR BOLETO N°3009219149 C31 N°1932,DEP.: MIN DE ECONOMIA Y FINANZAS PUBLICAS , PROCEDENCIA: BANCO UNION S.A., CHEQUE: 6653, FECHA DE EMISION:05/06/2019</t>
  </si>
  <si>
    <t>00526012001 DEPOSITO DE EFECTIVO, DEPOSITANTE: JUAN SANTOS COARITE MAMANI, CONCEPTO: DEVOLUCION DE VIATICO, CUENTA DE DEPOSITO: CUENTA UNICA DEL TESORO</t>
  </si>
  <si>
    <t>00291012008 DEPOSITO DE EFECTIVO, DEPOSITANTE: S Y R INTERNACIONAL  SRL, CONCEPTO: PRUEBAS DE LABORATORIOS  DE  MATERIALES PARA LA ABC, CUENTA DE DEPOSITO: CUENTA UNICA DEL TESORO</t>
  </si>
  <si>
    <t>00291012008 DEPOSITO DE EFECTIVO, DEPOSITANTE: S Y R INTERNACIONAL  SRL, CONCEPTO: PRUEBAS DE LABORATORIO DE MATERIALES PARA LA ABC, CUENTA DE DEPOSITO: CUENTA UNICA DEL TESORO</t>
  </si>
  <si>
    <t>00099021001 DEPOSITO DE EFECTIVO, DEPOSITANTE: MABEL VERONICA DONAIRE NINA, CONCEPTO: DEVOLUCION DE PASAJES SEGUN C-31 495, CUENTA DE DEPOSITO: CUENTA UNICA DEL TESORO</t>
  </si>
  <si>
    <t>00099021001 DEPOSITO DE EFECTIVO, DEPOSITANTE: ISABEL ERCILIA ITURRI CASTRO, CONCEPTO: DEVOLUCION POR DOBLE PERCEPCION, CUENTA DE DEPOSITO: CUENTA UNICA DEL TESORO</t>
  </si>
  <si>
    <t>00526012001 DEPOSITO DE EFECTIVO, DEPOSITANTE: DAVID OSCAR LAURA MAMANI CI 6033418LP, CONCEPTO: DEVOLUCION FONDOS EN AVANCE BOLIVIA TV, CUENTA DE DEPOSITO: CUENTA UNICA DEL TESORO</t>
  </si>
  <si>
    <t>00099021001 DEPOSITO DE EFECTIVO, DEPOSITANTE: FELIPE JAIME CHOQUE PONCE, CONCEPTO: DOBLE PERCEPCION, CUENTA DE DEPOSITO: CUENTA UNICA DEL TESORO</t>
  </si>
  <si>
    <t>00099021001 DEPOSITO DE EFECTIVO, DEPOSITANTE: MARTIN YAHUASI MAMANI, CONCEPTO: COBRO INDEBIDO ACUERDO SENASIR, CUENTA DE DEPOSITO: CUENTA UNICA DEL TESORO</t>
  </si>
  <si>
    <t>A:00373024105 Transferencia de recursos a solicitud del FDI sg nota CITE: FDI/DGE/EXT/N°139/2019, e Informe MEFP/VTCP/DGPOT/UPCFTGN/N° 60/2019, por desembolso de recursos al Fondo de Desarrollo Indígena para Programas y/o Proyectos de Gobiernos Autónomos Municipales. H.R. 6-16676-R.</t>
  </si>
  <si>
    <t>VENTA DE DIVISAS CON TRANSFERENCIA DE FONDOS A SOLICITUD DE DIRECCION ESTRATEGICA DE REIVINDICACION MARITIMA DIREMAR SEGUN SOLICITUD 8223 REF: PAGO AL ASESOR MATHIAS FORTEAU POR SERVICIO DE ASESORAMIENTO EN MATERIA DE DERECHO INTERNACIONAL PUBLICO SOLICITADO CON INFORME CONJUNTO IC DIREMAR DDS N 16 LIB. 00099021001 TGN-RECURSOS ORDINARIOS (3987) POR DIFERENCIAL CAMBIARIO</t>
  </si>
  <si>
    <t>TRANSFERENCIA DEL EXTERIOR SEGUN SWIFT NO.7228 DE FECHA 06/06/2019 ORDENANTE: EMBAJADA DE BOLIVIA (COSTA RICA) REF.: GESTORIA CONSULAR MAYO2019 LIB. 00010011102 MIN.RELACIONES EXTERIORES - GESTORIA CONSULAR LEY Nº 3108</t>
  </si>
  <si>
    <t>COBRO COSTOS DE PAPELERIA SEGUN TRANSFERENCIA DEL EXTERIOR POR ORDEN DE AMARILLA GAS SA (ARGENTINA) REF.: PAYMENT OF MERCHANDISES LIB. 00513062001 YPFB-OPERACIONES PLANTA DE SEPARACION DE LIQUIDOS RIO GRANDE</t>
  </si>
  <si>
    <t>COBRO COSTOS DE PAPELERIA SEGUN TRANSFERENCIA DEL EXTERIOR POR ORDEN DE EMBAJADA DE BOLIVIA (COSTA RICA) REF.: GESTORIA CONSULAR MAYO2019 LIB. 00010011102 MIN.RELACIONES EXTERIORES - GESTORIA CONSULAR LEY Nº 3108</t>
  </si>
  <si>
    <t>||COMISIONES BANCARIAS POR TRANSFERENCIA DE FONDOS SEGUN NOTA DEL MINISTERIO DE ECONOMIA Y FINANZAS PUBLICAS MEFP/VTCP/DGPOT/UPCFTGN/N° 1625/2019 DE 06-06-2019 LIBRETA N° 00099021001 TGN-RECURSOS ORDINARIOS (3987) REF.: UTILES DE ESCRITORIO</t>
  </si>
  <si>
    <t>'COBRO DE'||UTILES DE ESCRITORIO POR EL COMPROBANTE CONTABLE NRO. 0956203 DE LA FECHA, SEGÚN CORREO ELECTRÓNICO DE YPFB DE F. 23/01/2018. DEBITO DE LA LIBRETA 00513022001 YPFB  OPERACIONES.</t>
  </si>
  <si>
    <t>TRANSFERENCIA DEL EXTERIOR SEGUN SWIFT 07229 DE FECHA 06/06/2019 ORDENANTE: CONSULADO DE BOLIVIA EN IQUIQUE CL. LIB. 00010011102 MIN.RELACIONES EXTERIORES - GESTORIA CONSULAR LEY Nº 3108</t>
  </si>
  <si>
    <t>NÚMERO DE LIBRETA CUT: 99031009.00 OPERACIÓN T01 TRANSFERENCIA DE FONDOS A LA CUT - TESORO DIRECTO DE BANCO UNION S.A. A CUENTA UNICA DEL TESORO CON NUMERO DE SOLICITUD = 3848295 Y NUMERO CORRELATIVO = 91320006062019437 TRANSFERENCIA POR OPERACIONES DE VENTA BONOS BTX</t>
  </si>
  <si>
    <t>COBRO COSTOS DE PAPELERIA SEGUN TRANSFERENCIA DEL EXTERIOR POR ORDEN DE CONSULADO DE BOLIVIA EN IQUIQUE CL. LIB. 00010011102 MIN.RELACIONES EXTERIORES - GESTORIA CONSULAR LEY Nº 3108</t>
  </si>
  <si>
    <t>NUMERO DE LIBRETA CUT: 00373024105 OPERACIÓN E75 TRANSFERENCIA DE LA CUENTA FISCAL BUN A LA CUT EN MN TRANSF.DE FDOS.A SOL.G.A.M DE COCAPATA SEGÃN NOTA CITE:GAMC EXT-NÂ°194/2019 A LA CTA. 3987 CUT LBRTA.00373024105</t>
  </si>
  <si>
    <t>TRANSFERENCIA DEL EXTERIOR SEGUN SWIFT 07271 DE FECHA 06/06/2019 ORDENANTE: CONSULADO DE BOLIVIA EN VALENCIA LIB. 00010011102 MIN.RELACIONES EXTERIORES - GESTORIA CONSULAR LEY Nº 3108</t>
  </si>
  <si>
    <t>||TRANSFERENCIA DE FONDOS S/G. MENSAJES SWIFT NROS. 07275 Y 07268 DE LA FECHA. (SECTOR PÚBLICO - SERVICIOS). DEBITO DE LA LIBRETA 00119012001 ADSIB, REPOSICION UTILES DE ESCRITORIO.</t>
  </si>
  <si>
    <t>00099021001 DEPOSITO DE EFECTIVO, DEPOSITANTE: VICEPRESIDENCIA DEL ESTADO EDITH M. MORALES E., CONCEPTO: DEP POR EXTRAVIO DE CREDENCIAL  INSTITUCIONAL, CUENTA DE DEPOSITO: CUENTA UNICA DEL TESORO</t>
  </si>
  <si>
    <t>00041021101 DEPOSITO DE EFECTIVO, DEPOSITANTE: SILVANA PATRICIA SANCHEZ TAPIA, CONCEPTO: DEVOLUCION POR UN (1) DIA DE VIATICOS, CUENTA DE DEPOSITO: CUENTA UNICA DEL TESORO</t>
  </si>
  <si>
    <t>00041021101 DEPOSITO DE EFECTIVO, DEPOSITANTE: JUAN CARLOS ESPINOZA ZEBALLOS, CONCEPTO: DEVOLUCION DE VIATICOS 1 DIA, CUENTA DE DEPOSITO: CUENTA UNICA DEL TESORO</t>
  </si>
  <si>
    <t>00041031107 DEPOSITO DE EFECTIVO, DEPOSITANTE: MIJAEL WALTER MAMANI QUISPE, CONCEPTO: DEVOLUCION DE PASAJE TERRESTRE, CUENTA DE DEPOSITO: CUENTA UNICA DEL TESORO</t>
  </si>
  <si>
    <t>00099021001 DEPOSITO DE EFECTIVO, DEPOSITANTE: MARCIA POMIER PEREZ, CONCEPTO: DEVOLUCION DE PASAJES TERRESTRES NO UTILIZADOS, CUENTA DE DEPOSITO: CUENTA UNICA DEL TESORO</t>
  </si>
  <si>
    <t>00099021001 DEPOSITO DE EFECTIVO, DEPOSITANTE: MANUEL QUISPE MAMANI, CONCEPTO: DEVOLUCION DE FONDOS EN AVANCE, CUENTA DE DEPOSITO: CUENTA UNICA DEL TESORO</t>
  </si>
  <si>
    <t>00099021001 DEPOSITO DE EFECTIVO, DEPOSITANTE: SERVICIO DEPARTAMENTAL DE RIEGO LA PAZ, CONCEPTO: DESEMBOLSO POR EL CONSUMO DE AGUA CORRESPONDIENTE AL MES DE MAYO, CUENTA DE DEPOSITO: CUENTA UNICA DEL TESORO</t>
  </si>
  <si>
    <t>00046024204 DEPOSITO DE EFECTIVO, DEPOSITANTE: MINISTERIO DE SALUD, CONCEPTO: REVERSION DE FONDOS, CUENTA DE DEPOSITO: CUENTA UNICA DEL TESORO</t>
  </si>
  <si>
    <t>00099021001 DEPOSITO DE EFECTIVO, DEPOSITANTE: ROBERTH GARCIA CASTRO, CONCEPTO: DEVOLUCION FONDOS EN AVANCE A PREVENTIVO # 10 POR COMBUSTIBLE, CUENTA DE DEPOSITO: CUENTA UNICA DEL TESORO</t>
  </si>
  <si>
    <t>00099021001 DEPOSITO DE EFECTIVO, DEPOSITANTE: LUCRECIA VELARDE VDA. DE FLORES, CONCEPTO: PARA DEPARTAMENTO DE SENASIR, CUENTA DE DEPOSITO: CUENTA UNICA DEL TESORO</t>
  </si>
  <si>
    <t>00010011102 DEPOSITO DE EFECTIVO, DEPOSITANTE: CONSULADO DE BOLIVIA EN CARACAS VENEZUELA, CONCEPTO: DEP TRAMITE PASAPORTE A FAVOR DE SR. LUIS VELAZQUEZ FABIANI, CUENTA DE DEPOSITO: CUENTA UNICA DEL TESORO</t>
  </si>
  <si>
    <t>00099021001 DEPOSITO DE EFECTIVO, DEPOSITANTE: MENDOZA LUZCUBER ADALID CI: 1379430 PT, CONCEPTO: DEVOLUCION DE SALARIO EXCEDENTE AL ASIGNADO AL PRESIDENTE DE MARZO 2019, CUENTA DE DEPOSITO: CUENTA UNICA DEL TESORO</t>
  </si>
  <si>
    <t>00099021001 DEPOSITO DE EFECTIVO, DEPOSITANTE: GARCIA VEDIA DULFREDO CI: 1315562 PT, CONCEPTO: DEVOLUCION DE SALARIO EXCEDENTE AL ASIGNADO AL PRESIDENTE DE MARZO 2019, CUENTA DE DEPOSITO: CUENTA UNICA DEL TESORO</t>
  </si>
  <si>
    <t>00132012005 DEPOSITO DE EFECTIVO, DEPOSITANTE: DIEGO ANDRES BLACUTT SANCHEZ, CONCEPTO: DEVOLUCION DE SALDOS NO UTILIZADOS PREV. 3343, CUENTA DE DEPOSITO: CUENTA UNICA DEL TESORO</t>
  </si>
  <si>
    <t>00099021001 DEPOSITO DE EFECTIVO, DEPOSITANTE: CELESTINO USNAYO VEIZAN, CONCEPTO: DEVOLUCION DE HABER DEL MES DE ABRIL 2019, CUENTA DE DEPOSITO: CUENTA UNICA DEL TESORO</t>
  </si>
  <si>
    <t>00099021001 DEPOSITO DE EFECTIVO, DEPOSITANTE: VELMA SAHONERO DE PARRADO, CONCEPTO: DEVOLUCION POR DOBLE PERCEPCION, CUENTA DE DEPOSITO: CUENTA UNICA DEL TESORO</t>
  </si>
  <si>
    <t>00099021001 DEPOSITO DE EFECTIVO, DEPOSITANTE: EDIFICIO CONAVI DE COOPROPIETARIOS, CONCEPTO: PAGO EPSAS POR EL MES DE ABRIL DE 2019, CUENTA DE DEPOSITO: CUENTA UNICA DEL TESORO</t>
  </si>
  <si>
    <t>00099021001 DEPOSITO DE EFECTIVO, DEPOSITANTE: JANETT LOPEZ MENDOZA - MIN DE EDUCACION, CONCEPTO: DEVOLUCION, CUENTA DE DEPOSITO: CUENTA UNICA DEL TESORO</t>
  </si>
  <si>
    <t>00046171101 DEPOSITO DE EFECTIVO, DEPOSITANTE: FER Y OKEY, CONCEPTO: SANCION POR INCUMPLIMIENTO A LA NORMA GESTION 2019, CUENTA DE DEPOSITO: CUENTA UNICA DEL TESORO</t>
  </si>
  <si>
    <t>00099021001 DEPOSITO DE EFECTIVO, DEPOSITANTE: UMOPAR MONTERO, CONCEPTO: DEVOLUCION POR COMPRA DE PRODUCTOS NO CONSIDERADOS PARA LA ELABORACION DE ALIMENTOS, CUENTA DE DEPOSITO: CUENTA UNICA DEL TESORO</t>
  </si>
  <si>
    <t>00099021001 DEPOSITO DE EFECTIVO, DEPOSITANTE: JEFATURA DEPARTAMENTAL FELCN COCHABAMBA, CONCEPTO: DEVOLUCION POR COMPRA DE PRODUCTOS NO CONSIDERADOS PARA LA ELABORACION DE ALIMENTOS, CUENTA DE DEPOSITO: CUENTA UNICA DEL TESORO</t>
  </si>
  <si>
    <t>00586012001 DEPOSITO DE EFECTIVO, DEPOSITANTE: EMPRESA AZUCARERA SAN ABUENAVENTURA, CONCEPTO: DEVOLUCION DE PREVENTIVO  228 TASAS, CUENTA DE DEPOSITO: CUENTA UNICA DEL TESORO</t>
  </si>
  <si>
    <t>00046114201 DEPOSITO DE EFECTIVO, DEPOSITANTE: MANUEL WALDO LEDEZMA VIRLO, CONCEPTO: DEVOLUCION POR CONCEPTO DE VIATICOS, CUENTA DE DEPOSITO: CUENTA UNICA DEL TESORO</t>
  </si>
  <si>
    <t>00035031101 DEP.DE CHEQ.AJENOS,RET.DE CAM.,CONCEPTO: DEP EFECTUADO POR WILLAM GUTIERREZ COPA PARQUEO,DEP.: UNIDAD DE COORDINACION DE PROGRAMA Y PROYECTOS , PROCEDENCIA: BANCO UNION S.A., CHEQUE: 1590, FECHA DE EMISION:04/06/2019</t>
  </si>
  <si>
    <t>00035031101 DEP.DE CHEQ.AJENOS,RET.DE CAM.,CONCEPTO: DEP EFECTUADO POR ABRAM SALAS TAPILU POR ARRENDAMIENTO DE AUDI ILLIMANI EVENTO CONCURSO DE GASTRONOM,DEP.: UNIDAD DE COORDINACION DE PROGRAMA Y PROYECTOS</t>
  </si>
  <si>
    <t>00035031101 DEP.DE CHEQ.AJENOS,RET.DE CAM.,CONCEPTO: DEP EFECTUADO POR HERNAN CARITAS INCLAN ARRENDAMIENTO PLAZA KALASASAYA 2 TARIMAS Y EQUIP DE SONIDO,DEP.: UNIDAD DE COORDINACION DE PROGRAMA Y PROYECTOS</t>
  </si>
  <si>
    <t>00035031101 DEP.DE CHEQ.AJENOS,RET.DE CAM.,CONCEPTO: DEP EFECTUADO POR MIN DE PLANI DEL DES POR ESPACIO TEATRO AUDIT ILLIMANI SALON JALLALLA Y PLAZA KALA,DEP.: UNIDAD DE COORDINACION DE PROGRAMA Y PROYECTOS</t>
  </si>
  <si>
    <t>00035031101 DEP.DE CHEQ.AJENOS,RET.DE CAM.,CONCEPTO: DEP EFECTUADO POR JENNY SANDRA VILLAVERDE CHAVEZ PARQUEO,DEP.: UNIDAD DE COORDINACION DE PROGRAMA Y PROYECTOS , PROCEDENCIA: BANCO UNION S.A., CHEQUE: 1594, FECHA DE EMISION:04/06/2019</t>
  </si>
  <si>
    <t>00035031101 DEP.DE CHEQ.AJENOS,RET.DE CAM.,CONCEPTO: DEP DE CUENTA CORRIENTE POR USO DE PARQUEO MES DE MAYO,DEP.: UNIDAD DE COORDINACION DE PROGRAMA Y PROYECTOS , PROCEDENCIA: BANCO UNION S.A., CHEQUE: 1595, FECHA DE EMISION:04/06/2019</t>
  </si>
  <si>
    <t>00290012001 DEP.DE CHEQ.AJENOS,RET.DE CAM.,CONCEPTO: DEP POR MULTAS Y ATRASOS A CONSULTORES DE LINEA GDCH ABRIL/2019 S/G C-31 SIP N° 202,DEP.: SERVICIO DE IMPUESTOS NACIONALES , PROCEDENCIA: BANCO UNION S.A., CHEQUE: 5473, FECHA DE EMISION:04/06/2019</t>
  </si>
  <si>
    <t>00046024204 DEP.DE CHEQ.AJENOS,RET.DE CAM.,CONCEPTO: REVERSION DE FONDOS,DEP.: MINISTERIO DE SALUD , PROCEDENCIA: BANCO UNION S.A., CHEQUE: 4587, FECHA DE EMISION:22/05/2019</t>
  </si>
  <si>
    <t>00290012001 DEP.DE CHEQ.AJENOS,RET.DE CAM.,CONCEPTO: DEP POR INCUMPLIMIENTO DE CONTRATO BRISA MULTISERVICIOS ENE Y MAY/2018 C/C-31 SIP N° 198 GSCZ,DEP.: SERVICIO DE IMPUESTOS NACIONALES</t>
  </si>
  <si>
    <t>00290012001 DEP.DE CHEQ.AJENOS,RET.DE CAM.,CONCEPTO: DEP POR MULTAS Y ATRASOS A CONSULTORES DE LINEA GGSCZ MAYO/2018 S/G C-31 SIP N° 198,DEP.: SERVICIO DE IMPUESTOS NACIONALES , PROCEDENCIA: BANCO UNION S.A., CHEQUE: 5469, FECHA DE EMISION:04/06/2019</t>
  </si>
  <si>
    <t>00290012001 DEP.DE CHEQ.AJENOS,RET.DE CAM.,CONCEPTO: DEP POR MULTAS Y ATRASOS A CONSULTORES DE LINEA GAF MARZO Y ABRIL 2019 S/G C-31 SIP N° 200,DEP.: SERVICIO DE IMPUESTOS NACIONALES , PROCEDENCIA: BANCO UNION S.A., CHEQUE: 5471, FECHA DE EMISION:04/06/2019</t>
  </si>
  <si>
    <t>00254014101 DEP.DE CHEQ.AJENOS,RET.DE CAM.,CONCEPTO: TRANSFERENCIA DE RECURSOS DEL MUNICIPIO DE LLALLAGUA,DEP.: INSTITUTO DEL SEGURO AGRARIO , PROCEDENCIA: BANCO UNION S.A., CHEQUE: 1978, FECHA DE EMISION:07/06/2019</t>
  </si>
  <si>
    <t>00290012001 DEP.DE CHEQ.AJENOS,RET.DE CAM.,CONCEPTO: DEP PARA REGISTRO COMO OTROS INGRESOS 2151 FONDOS RECIBIDOS EN CUSTODIA S/G C-31 SIP N° 201,DEP.: SERVICIO DE IMPUESTOS NACIONALES</t>
  </si>
  <si>
    <t>00290012001 DEP.DE CHEQ.AJENOS,RET.DE CAM.,CONCEPTO: DEP POR MULTA Y ATRASOS A CONSULTORES DE LINEA GDCBBA-ABRIL/2019 C/C-31 SIP N° 199,DEP.: SERVICIO DE IMPUESTOS NACIONALES , PROCEDENCIA: BANCO UNION S.A., CHEQUE: 5470, FECHA DE EMISION:04/06/2019</t>
  </si>
  <si>
    <t>00212032002 DEP.DE CHEQ.AJENOS,RET.DE CAM.,CONCEPTO: APORTES VOLUNTARIOS INRA-COCHABAMBA,DEP.: INRA-COCHABAMBA , PROCEDENCIA: BANCO UNION S.A., CHEQUE: 5941, FECHA DE EMISION:31/05/2019</t>
  </si>
  <si>
    <t>00155012001 DEP.DE CHEQ.AJENOS,RET.DE CAM.,CONCEPTO: DIR NO PLU DEV INCAP TEMP MARZO / 2019,DEP.: CAJA PETROLERA DE SALUD , PROCEDENCIA: BANCO UNION S.A., CHEQUE: 15479, FECHA DE EMISION:07/06/2019</t>
  </si>
  <si>
    <t>00099021001 DEP.DE CHEQ.AJENOS,RET.DE CAM.,CONCEPTO: HC SENADORES DEV INCAP TEMP MARZO / 2019,DEP.: CAJA PETROLERA DE SALUD , PROCEDENCIA: BANCO UNION S.A., CHEQUE: 15481, FECHA DE EMISION:07/06/2019</t>
  </si>
  <si>
    <t>00046171101 DEP.DE CHEQ.AJENOS,RET.DE CAM.,CONCEPTO: AGEMED DEV INCAP TEMP MARZO / 2019,DEP.: CAJA PETROLERA DE SALUD , PROCEDENCIA: BANCO UNION S.A., CHEQUE: 15483, FECHA DE EMISION:07/06/2019</t>
  </si>
  <si>
    <t>00099021001 DEP.DE CHEQ.AJENOS,RET.DE CAM.,CONCEPTO: AGETIC DEV INCAP TEMP MARZO / 2019,DEP.: CAJA PETROLERA DE SALUD , PROCEDENCIA: BANCO UNION S.A., CHEQUE: 15484, FECHA DE EMISION:07/06/2019</t>
  </si>
  <si>
    <t>00099021001 DEP.DE CHEQ.AJENOS,RET.DE CAM.,CONCEPTO: SEDES DEV INCAP TEMP MARZO / 2019,DEP.: CAJA PETROLERA DE SALUD , PROCEDENCIA: BANCO UNION S.A., CHEQUE: 15485, FECHA DE EMISION:07/06/2019</t>
  </si>
  <si>
    <t>00597019202 DEP.DE CHEQ.AJENOS,RET.DE CAM.,CONCEPTO: YLB DEVOL INCAPACIDAD TEMP MARZO / 2019,DEP.: CAJA PETROLERA DE SALUD , PROCEDENCIA: BANCO UNION S.A., CHEQUE: 15486, FECHA DE EMISION:07/06/2019</t>
  </si>
  <si>
    <t>00099021001 DEP.DE CHEQ.AJENOS,RET.DE CAM.,CONCEPTO: MIN COMUNICACION DEVOL INCAP TEMP MARZO / 2019,DEP.: CAJA PETROLERA DE SALUD , PROCEDENCIA: BANCO UNION S.A., CHEQUE: 15491, FECHA DE EMISION:07/06/2019</t>
  </si>
  <si>
    <t>00099021001 DEP.DE CHEQ.AJENOS,RET.DE CAM.,CONCEPTO: HC DIPUTADOS DEV INCAP TEMP MARZO / 2019,DEP.: CAJA PETROLERA DE SALUD , PROCEDENCIA: BANCO UNION S.A., CHEQUE: 15480, FECHA DE EMISION:07/06/2019</t>
  </si>
  <si>
    <t>00099021001 DEPOSITO DE EFECTIVO, DEPOSITANTE: MARIA EUGENIA FAUSTINA COAQUIRA TORREZ, CONCEPTO: REVERSION DE BOLETA DE HABER DE MAYO, CUENTA DE DEPOSITO: CUENTA UNICA DEL TESORO</t>
  </si>
  <si>
    <t>00046171101 DEPOSITO DE EFECTIVO, DEPOSITANTE: INSULAB -CTA SRL., CONCEPTO: PAGO SANCION EMITIDA POR AGEMED, CUENTA DE DEPOSITO: CUENTA UNICA DEL TESORO</t>
  </si>
  <si>
    <t>00099021001 DEPOSITO DE EFECTIVO, DEPOSITANTE: JOSE ANTONIO AVENDAÑO FLORES, CONCEPTO: DEVOLUCION DE VIATICOS A VICEPRESIDENCIA DEL ESTADO, CUENTA DE DEPOSITO: CUENTA UNICA DEL TESORO</t>
  </si>
  <si>
    <t>00046171101 DEPOSITO DE EFECTIVO, DEPOSITANTE: CORMESA LTDA., CONCEPTO: SANCION SEGUN RESOLUCION ADMINISTRATIVA 418/2019, CUENTA DE DEPOSITO: CUENTA UNICA DEL TESORO</t>
  </si>
  <si>
    <t>00592012001 DEPOSITO DE EFECTIVO, DEPOSITANTE: JOSE LUIS MAMANI ESPEJO, CONCEPTO: VENTA EMISIVO PARTICULARES DEL 23 AL 31 DE MAYO 2019, CUENTA DE DEPOSITO: CUENTA UNICA DEL TESORO</t>
  </si>
  <si>
    <t>00020011103 DEPOSITO DE EFECTIVO, DEPOSITANTE: FRANKLIN DURAN BUSTENCIO, CONCEPTO: REVERSION PASAJES PREV. 2815, CUENTA DE DEPOSITO: CUENTA UNICA DEL TESORO</t>
  </si>
  <si>
    <t>00020011103 DEPOSITO DE EFECTIVO, DEPOSITANTE: SILVIA YAÑEZ GERMAN ALFREDO, CONCEPTO: REVERSION PASAJES PREVENTIVO 2821, CUENTA DE DEPOSITO: CUENTA UNICA DEL TESORO</t>
  </si>
  <si>
    <t>00592012001 DEPOSITO DE EFECTIVO, DEPOSITANTE: JOSE LUIS MAMANI ESPEJO, CONCEPTO: VENTA EMISIVO PARTICULARES DEL 03 AL 04 JUNIO DE 2019, CUENTA DE DEPOSITO: CUENTA UNICA DEL TESORO</t>
  </si>
  <si>
    <t>00592012001 DEPOSITO DE EFECTIVO, DEPOSITANTE: MDRYT, CONCEPTO: EMISIVO ENTIDAD MIN DESARROLLO RURAL Y TIERRAS PAGO PARCIAL ND 255655 VVI/LPB GEST 2019, CUENTA DE DEPOSITO: CUENTA UNICA DEL TESORO</t>
  </si>
  <si>
    <t>00035031101 DEP.DE CHEQ.AJENOS,RET.DE CAM.,CONCEPTO: DEP EN CUENTA CORRIENTE MES DE ABRIL PARQUEO,DEP.: UNIDAD DE COORDINACION DE PROGRAMA Y PROYECTOS , PROCEDENCIA: BANCO UNION S.A., CHEQUE: 1589, FECHA DE EMISION:04/06/2019</t>
  </si>
  <si>
    <t>00035031101 DEP.DE CHEQ.AJENOS,RET.DE CAM.,CONCEPTO: DEP EFECTUADO POR SOC BOL DE CEMENTO SA ESPACIO DE EVENTO ENCUENTRO DE INTERMEDIARIOS DE CEMENTO VIA,DEP.: UNIDAD DE COORDINACION DE PROGRAMA Y PROYECTOS</t>
  </si>
  <si>
    <t>00035031101 DEP.DE CHEQ.AJENOS,RET.DE CAM.,CONCEPTO: DEP EFECTUADO POR DIEGO LEONARDO RADA POR ESPACIO PARA EL EVENTO 5 DIAS SOBRE RUEDAS,DEP.: UNIDAD DE COORDINACION DE PROGRAMA Y PROYECTOS</t>
  </si>
  <si>
    <t>00035031101 DEP.DE CHEQ.AJENOS,RET.DE CAM.,CONCEPTO: DEP EFECTUADO POR WILLIAN GUTIERREZ POR ALQUILER DE ESPACIO PARQUEO,DEP.: UNIDAD DE COORDINACION DE PROGRAMAS Y PROYECTOS , PROCEDENCIA: BANCO UNION S.A., CHEQUE: 1584, FECHA DE EMISION:04/06/2019</t>
  </si>
  <si>
    <t>00035031101 DEP.DE CHEQ.AJENOS,RET.DE CAM.,CONCEPTO: DEP EFECTUADO POR YENNY SANDRA VILLAVERDE CHAVEZ POR ALQUILES DE ESPACIO DE PARQUEO,DEP.: UNIDAD DE COORDINACION DE PROGRAMA Y PROYECTOS</t>
  </si>
  <si>
    <t>00035031101 DEP.DE CHEQ.AJENOS,RET.DE CAM.,CONCEPTO: EXPOBODA Y EVENTOS 2019 C21 : 54,DEP.: UNIDAD DE COORDINACION DE PROGRAMAS Y PROYECTOS , PROCEDENCIA: BANCO UNION S.A., CHEQUE: 1601, FECHA DE EMISION:06/06/2019</t>
  </si>
  <si>
    <t>00035031101 DEP.DE CHEQ.AJENOS,RET.DE CAM.,CONCEPTO: CIUDAD DIGITAL FINANCIERA,DEP.: UNIDAD DE COORDINACION DE PROGRAMAS Y PROYECTOS , PROCEDENCIA: BANCO UNION S.A., CHEQUE: 1604, FECHA DE EMISION:07/06/2019</t>
  </si>
  <si>
    <t>00035031101 DEP.DE CHEQ.AJENOS,RET.DE CAM.,CONCEPTO: DEP POR EVENTO DESARROLLADO EN AUDITORIO ILLIMANI Y SERVICIOS ADICIONALES C21 : 5,DEP.: UNIDAD DE COORDINACION DE PROGRAMAS Y PROYECTOS</t>
  </si>
  <si>
    <t>00253014215 DEP.DE CHEQ.AJENOS,RET.DE CAM.,CONCEPTO: TRANSF A LA CUT POR DEBITO GAD TARIJA P/PROY FINAN PROG DE AGUA POTABLE Y ALCANTARI GUADALQUIVIR,DEP.: GAD TARIJA , PROCEDENCIA: BANCO UNION S.A., CHEQUE: 1364, FECHA DE EMISION:06/06/2019</t>
  </si>
  <si>
    <t>00591012001 DEP.DE CHEQ.AJENOS,RET.DE CAM.,CONCEPTO: PAGO POR SERVICIO DE AGUA POTABLE,DEP.: KETAL S.A. , PROCEDENCIA: BANCO BISA S.A., CHEQUE: 1164, FECHA DE EMISION:04/06/2019</t>
  </si>
  <si>
    <t>00592012001 DEPOSITO DE EFECTIVO, DEPOSITANTE: PAOLA CATACORA, CONCEPTO: PAGO PARCIAL NOTA DE DEBITO 223904 GESTION 2018 (CUENTAS POR COBRAR COUNTERS), CUENTA DE DEPOSITO: CUENTA UNICA DEL TESORO</t>
  </si>
  <si>
    <t>PAGO A BID PRÉSTAMO 987-SF-BO VCTO. 07-06-2019 POR CUENTA DE FNDR SEGÚN NOTA COD.LIQ. 012321 DE FECHA 06-06-2019, VALOR 07-06-2019 CAPITAL USD 175.731,82 INTERESES USD 299.116,86 LIBRETA N°00099021001 TGN-RECURSOS ORDINARIOS 3987 - ALIVIO MDRI</t>
  </si>
  <si>
    <t>VENTA DE DIVISAS CON TRANSFERENCIA DE FONDOS A SOLICITUD DE DIRECCION ESTRATEGICA DE REIVINDICACION MARITIMA DIREMAR SEGUN SOLICITUD 8244 REF: PAGO A LA EMPRESA PRINTPLUS V O F POR SERVICIO DE IMPRESION DE LA DUPLICA QUE BOLIVIA PRESENTADA A LA CORTE INTERNACIONAL DE JUSTICIA SOLICITADO CON INFORME LIB. 00099021001 TGN-RECURSOS ORDINARIOS (3987) POR DIFERENCIAL CAMBIARIO</t>
  </si>
  <si>
    <t>VENTA DE DIVISAS CON TRANSFERENCIA DE FONDOS A SOLICITUD DE DIRECCION ESTRATEGICA DE REIVINDICACION MARITIMA DIREMAR SEGUN SOLICITUD 8243 REF: PAYMENT CORRESPONDING TO THE FEES OF ATTORNEY FRANCESCO SINDICO FOR THE PERFORMANCE OF COUNSELLING SERVICES IN PUBLIC INTERNATIONAL LAW REQUESTED THROUGH JOI LIB. 00099021001 TGN-RECURSOS ORDINARIOS (3987) POR DIFERENCIAL CAMBIARIO</t>
  </si>
  <si>
    <t>VENTA DE DIVISAS CON TRANSFERENCIA DE FONDOS A SOLICITUD DE MINISTERIO DE EDUCACION SEGUN SOLICITUD 8238 REF: TRASPASO PARA CARLA TATTIANA GONZALES GEMIO EQUIVALENTES 3.586,59 USD LIB. 00099021001 TGN-RECURSOS ORDINARIOS (3987) POR DIFERENCIAL CAMBIARIO</t>
  </si>
  <si>
    <t>VENTA DE DIVISAS CON TRANSFERENCIA DE FONDOS A SOLICITUD DE MINISTERIO DE EDUCACION SEGUN SOLICITUD 8194 REF: TRASPASO PARA NATALIA PEREIRA GUTIERREZ EQUIVALENTES 3.553,78 USD LIB. 00099021001 TGN-RECURSOS ORDINARIOS (3987) POR DIFERENCIAL CAMBIARIO</t>
  </si>
  <si>
    <t>VENTA DE DIVISAS CON TRANSFERENCIA DE FONDOS A SOLICITUD DE MINISTERIO DE EDUCACION SEGUN SOLICITUD 8192 REF: TRASPASO PARA CLAUDIA JANETH LIMACHI NINA EQUIVALENTES 5.474,13 USD LIB. 00099021001 TGN-RECURSOS ORDINARIOS (3987) POR DIFERENCIAL CAMBIARIO</t>
  </si>
  <si>
    <t>TRANSFERENCIA RECIBIDA DEL EXTERIOR SEGÚN MENSAJES SWIFT Nos. 7304-7300 (REM.EXT.) DE FECHA 07-06-2019 POR DESEMBOLSO DE CAF PRÉSTAMO CFA009757 MI RIEGO II LIBRETA N° 00287102001 FPS-RECURSOS PROPIOS REF.: UTILES DE ESCRITORIO</t>
  </si>
  <si>
    <t>NÚMERO DE LIBRETA CUT: 99031009.00 OPERACIÓN T01 TRANSFERENCIA DE FONDOS A LA CUT - TESORO DIRECTO DE BANCO UNION S.A. A CUENTA UNICA DEL TESORO CON NUMERO DE SOLICITUD = 3852393 Y NUMERO CORRELATIVO = 91320007062019552 TRANSFERENCIA POR OPERACIONES DE VENTA BONOS BTX</t>
  </si>
  <si>
    <t>TRANSFERENCIA DEL EXTERIOR SEGUN SWIFT 07310 DE FECHA 07/06/2019 ORDENANTE: CONSULADO DEL ESTADO PLURINACIONAL DE BOLIVIA EN COMODORO RIVADAVIA ARGENTINA LIB. 00010011102 MIN.RELACIONES EXTERIORES - GESTORIA CONSULAR LEY Nº 3108</t>
  </si>
  <si>
    <t>TRANSFERENCIA DEL EXTERIOR SEGUN SWIFT 07312 DE FECHA 07/06/2019 ORDENANTE: EMBAJADA DE BOLIVIA EN BELGICA LIB. 00099021001 TGN-RECURSOS ORDINARIOS (3987)</t>
  </si>
  <si>
    <t>TRANSFERENCIA DEL EXTERIOR SEGUN SWIFT NO.7311 DE FECHA 07/06/2019 ORDENANTE: CONSULADO DE BOLIVIA EN SEVILLA REF: GESTORIA CONSULAR MAYO 2019 LIB. 00010011102 MIN.RELACIONES EXTERIORES - GESTORIA CONSULAR LEY Nº 3108</t>
  </si>
  <si>
    <t>VENTA DE DIVISAS CON TRANSFERENCIA DE FONDOS A SOLICITUD DE MINISTERIO DE EDUCACION SEGUN SOLICITUD 8191 REF: TRASPASO PARA DANA DELIA VALLEJOS LUNA EQUIVALENTES 4.254,00 USD LIB. 00099021001 TGN-RECURSOS ORDINARIOS (3987) POR DIFERENCIAL CAMBIARIO</t>
  </si>
  <si>
    <t>COBRO COSTOS DE PAPELERIA SEGUN TRANSFERENCIA DEL EXTERIOR POR ORDEN DE GAS CORONA S.A.E.C.A. (ASUNCION PARAGUAY) REF.: S0691572566001 LIB. 00513062001 YPFB-OPERACIONES PLANTA DE SEPARACION DE LIQUIDOS RIO GRANDE</t>
  </si>
  <si>
    <t>COBRO COSTOS DE PAPELERIA SEGUN TRANSFERENCIA DEL EXTERIOR POR ORDEN DE EMBAJADA DE BOLIVIA EN BELGICA LIB. 00099021001 TGN-RECURSOS ORDINARIOS (3987)</t>
  </si>
  <si>
    <t>COBRO COSTOS DE PAPELERIA SEGUN TRANSFERENCIA DEL EXTERIOR POR ORDEN DE CONSULADO DE BOLIVIA EN SEVILLA REF: GESTORIA CONSULAR MAYO 2019 LIB. 00010011102 MIN.RELACIONES EXTERIORES - GESTORIA CONSULAR LEY Nº 3108</t>
  </si>
  <si>
    <t>COBRO COSTOS DE PAPELERIA SEGUN TRANSFERENCIA DEL EXTERIOR POR ORDEN DE AGRARIA INDUSTRIA E COMERCIO LTDA REF:INVOICE CDVVEX 31 19 DE 28052019 LIB. 00597012001 RECURSOS PROPIOS VENTAS YLB</t>
  </si>
  <si>
    <t>COBRO COSTOS DE PAPELERIA POR REGULARIZACION DE TRANSFERENCIA DEL EXTERIOR POR ORDEN DE LIB. 00513062001 YPFB-OPERACIONES PLANTA DE SEPARACION DE LIQUIDOS RIO GRANDE</t>
  </si>
  <si>
    <t>COBRO COSTOS DE PAPELERIA POR REGULARIZACION DE TRANSFERENCIA DEL EXTERIOR POR ORDEN DE CORPORACION PARAGUAYA DISTRIBUIDORA DE DERIVADOS DE PETROLEO S.A. LIB. 00513062001 YPFB-OPERACIONES PLANTA DE SEPARACION DE LIQUIDOS RIO GRANDE</t>
  </si>
  <si>
    <t>COBRO COSTOS DE PAPELERIA SEGUN TRANSFERENCIA DEL EXTERIOR POR ORDEN DE CONSULADO DEL ESTADO PLURINACIONAL DE BOLIVIA EN COMODORO RIVADAVIA ARGENTINA LIB. 00010011102 MIN.RELACIONES EXTERIORES - GESTORIA CONSULAR LEY Nº 3108</t>
  </si>
  <si>
    <t>||COMISIÓN TRANSFERENCIA FDOS. AL EXTERIOR 0.10% S/USD 28.575.-, REEMB. GSTS. COM. BS. 220.- Y EMISIÓN COMP. CONT. BS. 50.-, REF.: PAGO 1 LC I-2018-34 P/C MINISTERIO DE DEFENSA A/F GULF AEROSPACE TECHNOLOGIES, EN COMPLEMENTO A COMP. CONT. N°0956261, 07/06/19. LIB.:00020011103 MINISTERIO DE DEFENSA - INGRESOS VARIOS REF.:COMISIONES PAGO 1 LC- I-2018-34</t>
  </si>
  <si>
    <t>||TRANSFERENCIA DE FONDOS S/G. MENSAJE SWIFT NROS. 07319 DE LA FECHA. (SECTOR PÚBLICO - SOBREVUELOS). DEBITO DE LA LIBRETA 00117012001 DGAC, REPOSICION UTILES DE ESCRITORIO.</t>
  </si>
  <si>
    <t>||TRANSFERENCIA DE FONDOS S/G. MENSAJE SWIFT NROS. 07318 DE LA FECHA. (SECTOR PÚBLICO - SOBREVUELOS). DEBITO DE LA LIBRETA 00117012001 DGAC, REPOSICION UTILES DE ESCRITORIO.</t>
  </si>
  <si>
    <t>||COMISION TRANSFERENCIA FDOS.AL EXTERIOR 0,10% S/USD604.800.-,REEMB.GSTS.COMUNICACION BS220.-Y EMISION COMP.CONTABLE BS50.-REF.:PAGO 2 LC I-2019-01 P/C MINISTERIO DE DEFENSA A/F VERTICAL DO PONTO IND. E COM. DE PARAQUEDAS LTDA.,EN COMPL.A COMP.956289,07/06/19. LIB.00020011103 MINISTERIO DE DEFENSA - INGRESOS VARIOS REF.:COMISIONES PAGO 2 LC I-2019-01</t>
  </si>
  <si>
    <t>||REGULARIZACIÓN DE NUESTRA OPERACIÓN NRO. 0956008 DE F. 03/06/2019 EN ATENCIÓN A CORREOS ELECTRÓNICOS DE LA DGAC Y AASANA DE LA FECHA. DEBITO DE LA LIBRETA 00117012001 DGAC, REPOSICION UTILES DE ESCRITORIO.</t>
  </si>
  <si>
    <t>'COBRO DE'||UTILES DE ESCRITORIO POR ELCOMPROBANTE CONTABLE NRO. 0956313 DE LA FECHA, SEGÚN CORREO ELECTRÓNICO DE YPFB. DEBITO DE LA LIBRETA 00513022001 YPFB  OPERACIONES.</t>
  </si>
  <si>
    <t>||RESPUESTA A DEBITO DEL BANQUERO SG SWIFT NO.7364 DE LA FECHA REF: COBRO COMISION EUR 10,00 POR TRANSFERENCIA DE EUR 5,221- FECHA VALOR 15/05/2019 SG SOL. SERV.DES.EMPRESA PUBLICA PROD. SEDEM REF: ADQUISICION DE TUBOS LIB.00132079201 SEDEM-PLANTA ENVASES DE VIDRIO CHUQUISACA-MUNICIPIO ZUDAÑES</t>
  </si>
  <si>
    <t>||RESPUESTA A DEBITO DEL BANQUERO SG SWIFT NO.7364 DE LA FECHA REF: COBRO COMISION EUR 10,00 POR TRANSFERENCIA DE EUR 5,221- FECHA VALOR 15/05/2019 SG SOL. SERV.DES.EMPRESA PUBLICA PROD. SEDEM REF: ADQUISICION DE TUBOS CGO.LIB.00132079201 SEDEM-PLANTA ENVASES DE VIDRIO CHUQUISACA-MUNICIPIO ZUDAÑES(UTILES DE ESCRIT.)</t>
  </si>
  <si>
    <t>||RESPUESTA A DEBITO DEL BANQUERO SEG.SWIFT 07366 DE LA FECHA. REF.: COMISION POR TRANSF. DE EUR 2,187,50 VALOR 29/05/2019 SEGUN SOLICITUD 019685-8102 DE DIREMAR. LIBRETA 00099021001 TGN-RECURSOS ORDINARIOS</t>
  </si>
  <si>
    <t>||RESPUESTA A DEBITO DEL BANQUERO SEG.SWIFT 07366 DE LA FECHA. REF.: COMISION POR TRANSF. DE EUR 2,187,50 VALOR 29/05/2019 SEGUN SOLICITUD 019685-8102 DE DIREMAR. LIBRETA 00099021001 TGN-RECURSOS ORDINARIOS. REF.: UTILES DE ESCRITORIO</t>
  </si>
  <si>
    <t>||RESPUESTA A DEBITO DEL BANQUERO SEG.SWIFT 07367 DE LA FECHA. REF.: COMISION POR TRANSF. DE EUR 2,715,28 VALOR 30/05/2019 SEGUN SOLICITUD 019706-8116 DEL MINISTERIO DE EDUCACION. LIBRETA 00099021001 TGN-RECURSOS ORDINARIOS</t>
  </si>
  <si>
    <t>||RESPUESTA A DEBITO DEL BANQUERO SEG.SWIFT 07367 DE LA FECHA. REF.: COMISION POR TRANSF. DE EUR 2,715,28 VALOR 30/05/2019 SEGUN SOLICITUD 019706-8116 DEL MINISTERIO DE EDUCACION. LIBRETA 00099021001 TGN-RECURSOS ORDINARIOS. REF.: UTILES DE ESCRITORIO</t>
  </si>
  <si>
    <t>||RESPUESTA DEBITO DEL BANQUERO SG/ SWIFT 07363 DE LA FECHA REF: COBRO COMISION POR TRANSFERENCIA DE EUR 1.553,98 DEL 17/05/19 SG/ SOLICITUD DEL MINISTERIO DE EDUCACION, PAGO A/F ANGELA ISABEL PEDREGAL MONTES LIB. NO. 00099021001 TGN-RECURSOS ORDINARIOS (COMIS. DEL BANQUERO EQUIV. EUR 3,50)</t>
  </si>
  <si>
    <t>||RESPUESTA DEBITO DEL BANQUERO SG/ SWIFT 07363 DE LA FECHA REF: COBRO COMISION POR TRANSFERENCIA DE EUR 1.553,98 DEL 17/05/19 SG/ SOLICITUD DEL MINISTERIO DE EDUCACION, PAGO A/F ANGELA ISABEL PEDREGAL MONTES LIB. NO. 00099021001 TGN-RECURSOS ORDINARIOS (COBRO UTILES DE ESCRITORIIO)</t>
  </si>
  <si>
    <t>||TRANSFERENCIA DE FONDOS S/G. MENSAJES SWIFT NROS. 07359 Y 07352 DE LA FECHA. (SECTOR PÚBLICO - SERVICIOS). DEBITO DE LA LIBRETA 00119012001 ADSIB, REPOSICION UTILES DE ESCRITORIO.</t>
  </si>
  <si>
    <t>||RESPUESTA DEBITO DEL BANQUERO SG/ SWIFT 07365 DE LA FECHA REF: COBRO COMISION POR TRANSFERENCIA DE EUR 12.145,73 DEL 14/02/19 SG/ SOLICITUD DEL MIN. DE DESARROLLO PRODUCTIVO Y ECONOMIA PLURAL, PAGO A/F BUREAU INTERNATIONAL DES POIDS ET MESURES LIB. 00041031107 MPM--INSTITUTO BOLIVIANO DE METROLOGIA (COMIS. DEL BANQUERO EQUIV. EUR 20,00)</t>
  </si>
  <si>
    <t>||RESPUESTA DEBITO DEL BANQUERO SG/ SWIFT 07365 DE LA FECHA REF: COBRO COMISION POR TRANSFERENCIA DE EUR 12.145,73 DEL 14/02/19 SG/ SOLICITUD DEL MIN. DE DESARROLLO PRODUCTIVO Y ECONOMIA PLURAL, PAGO A/F BUREAU INTERNATIONAL DES POIDS ET MESURES LIB. 00041031107 MPM--INSTITUTO BOLIVIANO DE METROLOGIA (COBRO UTILES DE ESCRITORIO)</t>
  </si>
  <si>
    <t>'TRANSFERENCIA'||RECIBIDA DEL EXTERIOR SEGÚN MENSAJE SWIFT 07320 (REM.EXT.) DE LA FECHA POR DESEMBOLSO DE AFD, PRESTAMO CBO 1020 01 B PROGRAMA DE ADUCCION NRO.1 MISICUNI-SACABA LIB.00086057011 MMAYA BS PROGRAMA DE ADUCCION NRO1 MISICUNI-SACABA</t>
  </si>
  <si>
    <t>'TRANSFERENCIA'||RECIBIDA DEL EXTERIOR SEGÚN MENSAJE SWIFT 07320 (REM.EXT.) DE LA FECHA POR DESEMBOLSO DE AFD, PRESTAMO CBO 1020 01 B PROGRAMA DE ADUCCION NRO.1 MISICUNI-SACABA LIB. 00086051101 MMAYA-BS PROGRAMA DE AGUA Y ALCANTARILLADO PERIURBANO RECURSOS PROPIOS</t>
  </si>
  <si>
    <t>||3° DESEMBOLSO CRED. EXT. AL MEFP CONST. DEL SIST. DE TRANSPORTE FERREO EN EL TRAMO MONTERO - BULO BULO SG. CITE: MEFP/VTCP/DGCP/UEPS-622/2019 RECIBIDA EN LA FECHA (TRAM-TGL-8169) REF: RD N°026/14 Y CONT. SANO N°147/14, CONT. MODIF. E INF BCB-GOM Y GAL N° 64 Y 124 DE F. 07/06/19 ABONO EN LA LIB. N° 00099021001 TGN  RECURSOS ORDINARIOS.</t>
  </si>
  <si>
    <t>COBRO DE||ÚTILES DE ESCRITORIO POR LA ELABORACIÓN DE LA OPERACIÓN CONTABLE N° 0956260 DE LA FECHA. DE LA LIB. N°00099021001 TGN-RECURSOS ORDINARIOS, COSTO ÚTILES DE ESCRITORIO.</t>
  </si>
  <si>
    <t>00342012001 DEPOSITO DE EFECTIVO, DEPOSITANTE: LIZETH MELISA QUIÑONES MENDOZA, CONCEPTO: DEVOLUCION DE VIATICO, CUENTA DE DEPOSITO: CUENTA UNICA DEL TESORO</t>
  </si>
  <si>
    <t>00099021001 DEPOSITO DE EFECTIVO, DEPOSITANTE: EUDEZ MAGDALENA VELASCO ZEBALLOS, CONCEPTO: DOBLE PERCEPCION PERIODOS FEBRERO/2019  A MAYO 2019, CUENTA DE DEPOSITO: CUENTA UNICA DEL TESORO</t>
  </si>
  <si>
    <t>00081161101 DEPOSITO DE EFECTIVO, DEPOSITANTE: NINNET ESPEJO ANDRADE, CONCEPTO: DEVOL DE HABER NELIDA TAPIA CORRESPONDIENTE AL MES DE MAYO/2019 REVERSION PARCIAL PLANILLA, CUENTA DE DEPOSITO: CUENTA UNICA DEL TESORO</t>
  </si>
  <si>
    <t>00591012001 DEPOSITO DE EFECTIVO, DEPOSITANTE: VITALIO HUANCA APAZA, CONCEPTO: CONSUMO ENERGIA ELECTRICA, CUENTA DE DEPOSITO: CUENTA UNICA DEL TESORO</t>
  </si>
  <si>
    <t>00591012001 DEPOSITO DE EFECTIVO, DEPOSITANTE: VITALIO HUANCA APAZA, CONCEPTO: CONSUMO AGUA POTABLE, CUENTA DE DEPOSITO: CUENTA UNICA DEL TESORO</t>
  </si>
  <si>
    <t>00591012001 DEPOSITO DE EFECTIVO, DEPOSITANTE: SOFIA ROQUE CHOQUE, CONCEPTO: CONSUMO AGUA POTABLE, CUENTA DE DEPOSITO: CUENTA UNICA DEL TESORO</t>
  </si>
  <si>
    <t>00591012001 DEPOSITO DE EFECTIVO, DEPOSITANTE: SOFIA ROQUE CHOQUE, CONCEPTO: CONSUMO ENERGIA ELECTRICA, CUENTA DE DEPOSITO: CUENTA UNICA DEL TESORO</t>
  </si>
  <si>
    <t>00591012001 DEPOSITO DE EFECTIVO, DEPOSITANTE: YARCO VLADIMIR VILLAMOR ORIHUELA, CONCEPTO: CONSUMO AGUA POTABLE, CUENTA DE DEPOSITO: CUENTA UNICA DEL TESORO</t>
  </si>
  <si>
    <t>00591012001 DEPOSITO DE EFECTIVO, DEPOSITANTE: YARCO VLADIMIR VILLAMOR ORIHUELA, CONCEPTO: CONSUMO ENERGIA ELECTRICA, CUENTA DE DEPOSITO: CUENTA UNICA DEL TESORO</t>
  </si>
  <si>
    <t>00099021001 DEPOSITO DE EFECTIVO, DEPOSITANTE: RAUL GREGORIO PEREYRA DELGADILLO, CONCEPTO: DEVOLUCION A SENASIR, CUENTA DE DEPOSITO: CUENTA UNICA DEL TESORO</t>
  </si>
  <si>
    <t>00132039201 DEPOSITO DE EFECTIVO, DEPOSITANTE: RAUL BENJAMIN BALDIVIEZO SANCHEZ, CONCEPTO: DEPÓSITO SALDO TRAMITES DE ADUANA Y ALMACENAJE, CUENTA DE DEPOSITO: CUENTA UNICA DEL TESORO</t>
  </si>
  <si>
    <t>00526012001 DEPOSITO DE EFECTIVO, DEPOSITANTE: BOLIVIA TV - MARCELO BARRON BUSTILLO, CONCEPTO: DEVOLUCION DE FONDOS EN AVANCE, CUENTA DE DEPOSITO: CUENTA UNICA DEL TESORO</t>
  </si>
  <si>
    <t>00099021001 DEPOSITO DE EFECTIVO, DEPOSITANTE: J. EDITH VALLE VDA DE SANCHEZ, CONCEPTO: DEVOLUCION POR DOBLE PERCEPCION, CUENTA DE DEPOSITO: CUENTA UNICA DEL TESORO</t>
  </si>
  <si>
    <t>00212012001 DEPOSITO DE EFECTIVO, DEPOSITANTE: REGINA TARQUI TARQUI, CONCEPTO: REPOSICION DE CREDENCIAL, CUENTA DE DEPOSITO: CUENTA UNICA DEL TESORO</t>
  </si>
  <si>
    <t>00099021001 DEPOSITO DE EFECTIVO, DEPOSITANTE: CECILIA MARQUEZ BADANI, CONCEPTO: DEVOLUCION DE SALDO NO UTILIZADO EN PASAJES, CUENTA DE DEPOSITO: CUENTA UNICA DEL TESORO</t>
  </si>
  <si>
    <t>00099021001 DEPOSITO DE EFECTIVO, DEPOSITANTE: ALBERTO JORGE SAINZ HERBAS, CONCEPTO: REVERSION POR CONCEPTO DE VIATICOS, CUENTA DE DEPOSITO: CUENTA UNICA DEL TESORO</t>
  </si>
  <si>
    <t>00041031107 DEPOSITO DE EFECTIVO, DEPOSITANTE: JOSE LUIS MARCA IBMETRO, CONCEPTO: DEVOLUCION DE TRANSPORTE DE PESAS PATRON Y PASAJES, CUENTA DE DEPOSITO: CUENTA UNICA DEL TESORO</t>
  </si>
  <si>
    <t>00099021001 DEPOSITO DE EFECTIVO, DEPOSITANTE: BRIGITTE ESCALANTE QUINT, CONCEPTO: DEVOLUCION POR DOBLE PERCEPCION PERIODO DE MAYO/2019, CUENTA DE DEPOSITO: CUENTA UNICA DEL TESORO</t>
  </si>
  <si>
    <t>00070011102 DEPOSITO DE EFECTIVO, DEPOSITANTE: FROILAN FULGUERA PITA, CONCEPTO: DEVOLUCION DE VIATICOS, CUENTA DE DEPOSITO: CUENTA UNICA DEL TESORO</t>
  </si>
  <si>
    <t>00046058003 DEPOSITO DE EFECTIVO, DEPOSITANTE: MINISTERIO DE SALUD, CONCEPTO: DEVOLUCION SALDO, CUENTA DE DEPOSITO: CUENTA UNICA DEL TESORO</t>
  </si>
  <si>
    <t>00099021001 DEPOSITO DE EFECTIVO, DEPOSITANTE: MANUEL CASAS ALEGRIA, CONCEPTO: DEVOLUCION REINTEGRO, CUENTA DE DEPOSITO: CUENTA UNICA DEL TESORO</t>
  </si>
  <si>
    <t>00099021001 DEPOSITO DE EFECTIVO, DEPOSITANTE: ANDREA CECILIA THAMES CHUMACERO, CONCEPTO: DEVOLUCION POR PAGO DE SERVICIOS, CUENTA DE DEPOSITO: CUENTA UNICA DEL TESORO</t>
  </si>
  <si>
    <t>00099021001 DEPOSITO DE EFECTIVO, DEPOSITANTE: SENASAG, CONCEPTO: DEVOLUCION DE PASAJES AEREOS SEGUN N° DE PREVENTIVO 1811, CUENTA DE DEPOSITO: CUENTA UNICA DEL TESORO</t>
  </si>
  <si>
    <t>00099021001 DEPOSITO DE EFECTIVO, DEPOSITANTE: SENASAG, CONCEPTO: DEVOLUCION DE PASAJES AEREOS SEGUN N° DE PREVENTIVO: 1120, CUENTA DE DEPOSITO: CUENTA UNICA DEL TESORO</t>
  </si>
  <si>
    <t>00099021001 DEP.DE CHEQ.AJENOS,RET.DE CAM.,CONCEPTO: DEVOLUCION DE PASAJES,DEP.: MIN. DE ENERGIAS-DAVID MARCELO SALAS TORREZ , PROCEDENCIA: BANCO UNION S.A., CHEQUE: 10821, FECHA DE EMISION:28/05/2019</t>
  </si>
  <si>
    <t>00099021001 DEP.DE CHEQ.AJENOS,RET.DE CAM.,CONCEPTO: DEV. RECURSOS POR EXTRAVIO DE CREDENCIALES (J. MAMANI, R. BALLADARES, A. CUSSI, H. SILVA, R. CANEDO),DEP.: CAMARA DE SENADORES , PROCEDENCIA: BANCO UNION S.A., CHEQUE: 7422, FECHA DE EMISION:10/06/2019</t>
  </si>
  <si>
    <t>00099021001 DEP.DE CHEQ.AJENOS,RET.DE CAM.,CONCEPTO: DEVOLUCION DE RECURSOS,DEP.: DANNY MANOLO URUCHI AMESTOY , PROCEDENCIA: BANCO UNION S.A., CHEQUE: 5718, FECHA DE EMISION:04/06/2019</t>
  </si>
  <si>
    <t>00099021001 DEP.DE CHEQ.AJENOS,RET.DE CAM.,CONCEPTO: DEVOLUCION DE RECURSOS,DEP.: EUSEBIO WILSON CALLISAYA FERNANDEZ , PROCEDENCIA: BANCO UNION S.A., CHEQUE: 5717, FECHA DE EMISION:04/06/2019</t>
  </si>
  <si>
    <t>00099021001 DEP.DE CHEQ.AJENOS,RET.DE CAM.,CONCEPTO: GASTOS OPERATIVOS BONO JUANA AZURDUY DE PADILLA DICIEMBRE 2018,DEP.: SEGIP OF NACIONAL , PROCEDENCIA: BANCO UNION S.A., CHEQUE: 13669, FECHA DE EMISION:30/05/2019</t>
  </si>
  <si>
    <t>00099021001 DEP.DE CHEQ.AJENOS,RET.DE CAM.,CONCEPTO: DEVOLUCION DE RECURSOS,DEP.: GERMAN DANIEL JIMENEZ TERAN , PROCEDENCIA: BANCO UNION S.A., CHEQUE: 5719, FECHA DE EMISION:04/06/2019</t>
  </si>
  <si>
    <t>00099021001 DEP.DE CHEQ.AJENOS,RET.DE CAM.,CONCEPTO: GASTOS OPERATIVOS BONO JUANA AZURDUY OCTUBRE Y NOVIEMBRE 2018,DEP.: SEGIP OF NACIONAL , PROCEDENCIA: BANCO UNION S.A., CHEQUE: 13668, FECHA DE EMISION:30/05/2019</t>
  </si>
  <si>
    <t>00099021001 DEP.DE CHEQ.AJENOS,RET.DE CAM.,CONCEPTO: DEVOLUCION DE RECURSOS,DEP.: ALVARO RICHARD MAMANI MAMANI , PROCEDENCIA: BANCO UNION S.A., CHEQUE: 5720, FECHA DE EMISION:04/06/2019</t>
  </si>
  <si>
    <t>00099021001 DEP.DE CHEQ.AJENOS,RET.DE CAM.,CONCEPTO: AUT. FISC. CONTROL EMPRESAS - DEV. INCAP. TEMP. - MARZO/2019,DEP.: CAJA PETROLERA DE SALUD , PROCEDENCIA: BANCO UNION S.A., CHEQUE: 15498, FECHA DE EMISION:07/06/2019</t>
  </si>
  <si>
    <t>00015011108 DEP.DE CHEQ.AJENOS,RET.DE CAM.,CONCEPTO: DEPÓSITO POR REMANENTE,DEP.: MINISTERIO DE GOBIERNO , PROCEDENCIA: BANCO UNION S.A., CHEQUE: 51345, FECHA DE EMISION:30/05/2019</t>
  </si>
  <si>
    <t>00015011108 DEP.DE CHEQ.AJENOS,RET.DE CAM.,CONCEPTO: DEPÓSITO POR REMANENTE,DEP.: MINISTERIO DE GOBIERNO , PROCEDENCIA: BANCO UNION S.A., CHEQUE: 51349, FECHA DE EMISION:05/06/2019</t>
  </si>
  <si>
    <t>00015011108 DEP.DE CHEQ.AJENOS,RET.DE CAM.,CONCEPTO: DEPÓSITO POR REMANENTE,DEP.: MINISTERIO DE GOBIERNO , PROCEDENCIA: BANCO UNION S.A., CHEQUE: 51348, FECHA DE EMISION:04/06/2019</t>
  </si>
  <si>
    <t>00015011108 DEP.DE CHEQ.AJENOS,RET.DE CAM.,CONCEPTO: DEPÓSITO POR REMANENTE,DEP.: MINISTERIO DE GOBIERNO , PROCEDENCIA: BANCO UNION S.A., CHEQUE: 51347, FECHA DE EMISION:31/05/2019</t>
  </si>
  <si>
    <t>00020011103 DEPOSITO DE EFECTIVO, DEPOSITANTE: NESTOR  REYNALDO  HIDALGO  QUINO, CONCEPTO: REVERSION PASAJES PREV N 2816, CUENTA DE DEPOSITO: CUENTA UNICA DEL TESORO</t>
  </si>
  <si>
    <t>00020011103 DEPOSITO DE EFECTIVO, DEPOSITANTE: CESAR HERNAN FERNANDEZ BAUTISTA, CONCEPTO: REVERSION POR PASAJES AL INTERIOR DELPAIS (2.2.1.1.0), CUENTA DE DEPOSITO: CUENTA UNICA DEL TESORO</t>
  </si>
  <si>
    <t>00526012001 DEPOSITO DE EFECTIVO, DEPOSITANTE: MARCO ANTONIO VENTURA CALLEJAS, CONCEPTO: DEVOLUCION DE FONDOS EN AVANCE, CUENTA DE DEPOSITO: CUENTA UNICA DEL TESORO</t>
  </si>
  <si>
    <t>00046058009 DEPOSITO DE EFECTIVO, DEPOSITANTE: NOEMI CELINA MENDOZA SARCO, CONCEPTO: DEVOL DE 1 DIA DE VIATICO POR RETORNO DE VIAJE DEL 28 AL 30 DE MAYO EN DPTO COCHABAMBA, CUENTA DE DEPOSITO: CUENTA UNICA DEL TESORO</t>
  </si>
  <si>
    <t>00099021001 DEPOSITO DE EFECTIVO, DEPOSITANTE: AMELIA APAZA DE APAZA, CONCEPTO: DEVOLUCION POR CONCEPTO  SENASIR, CUENTA DE DEPOSITO: CUENTA UNICA DEL TESORO</t>
  </si>
  <si>
    <t>00099021001 DEPOSITO DE EFECTIVO, DEPOSITANTE: TRIBUNAL CONSTITUCIONAL PLURINACIONAL, CONCEPTO: LICENCIAS SIN GOCE DE HABER MES DE ABRIL DE 2019, CUENTA DE DEPOSITO: CUENTA UNICA DEL TESORO</t>
  </si>
  <si>
    <t>00660022001 DEP.DE CHEQ.AJENOS,RET.DE CAM.,CONCEPTO: DEVOLUCION DE VIATICOS NO UTILIZADOS DE ARIEL SALAZAR CESPEDES,DEP.: ORGANO JUDICIAL-DAF NACIONAL SUCRE , PROCEDENCIA: BANCO UNION S.A., CHEQUE: 562, FECHA DE EMISION:03/06/2019</t>
  </si>
  <si>
    <t>00099021001 DEP.DE CHEQ.AJENOS,RET.DE CAM.,CONCEPTO: RECUPERACION PAGO EN DEMASIA UN DIA DE AGUINALDO GESTION 2018 FRANCO OVIDIO SANABRIA SOLIZ,DEP.: ORGANO JUDICIAL-DAF NACIONAL SUCRE</t>
  </si>
  <si>
    <t>00291012006 DEP.DE CHEQ.AJENOS,RET.DE CAM.,CONCEPTO: PAGO ESPACIO PUBLICITARIO TRAMO AUTOPISTA LA PAZ - EL ALTO,DEP.: ENTEL  SA , PROCEDENCIA: BANCO MERCANTIL SANTA CRUZ SA., CHEQUE: 217346, FECHA DE EMISION:06/06/2019</t>
  </si>
  <si>
    <t>00130012002 DEPOSITO DE EFECTIVO, DEPOSITANTE: ORLANDO CLAURE MOLINA, CONCEPTO: DEVOLUCION POR GASTOS DE VIATICOS, CUENTA DE DEPOSITO: CUENTA UNICA DEL TESORO</t>
  </si>
  <si>
    <t>00130012002 DEPOSITO DE EFECTIVO, DEPOSITANTE: LEOPOLDO JULIO MANCILLA SILVA, CONCEPTO: DEVOLUCION DE GASTOS ASIGNADOS, CUENTA DE DEPOSITO: CUENTA UNICA DEL TESORO</t>
  </si>
  <si>
    <t>A:00099021001 Transferencia que realizamos a solicitud de la Unidad de Administración e Información Salarial, mediante nota CITE: MEFP/VTCP/DGPOT/UAIS/No 3101/2019, Informe CITE: MEFP/VTCP/DGPOT/UAIS/No 118/2019 H.R. 6-16117-R</t>
  </si>
  <si>
    <t>A:00099021001 Transferencia que realizamos a solicitud de la Unidad de Administración e Información Salarial, mediante nota CITE: MEFP/VTCP/DGPOT/UAIS/No 3102/2019, Informe CITE: MEFP/VTCP/DGPOT/UAIS/No 118/2019 H.R. 6-16117-R</t>
  </si>
  <si>
    <t>VENTA DE DIVISAS CON TRANSFERENCIA DE FONDOS A SOLICITUD DE MINISTERIO DE EDUCACION SEGUN SOLICITUD 8258 REF: TRANSFER OF RESOURCES FOR VLADIMIR MARTINEZ LEDEZMA EQUIVALENTES 306,99 USD LIB. 00099021001 TGN-RECURSOS ORDINARIOS (3987) POR DIFERENCIAL CAMBIARIO</t>
  </si>
  <si>
    <t>TRANSFERENCIA RECIBIDA DEL EXTERIOR SEGÚN MENSAJES SWIFT Nos. 7390-7388 (REM.EXT.) DE FECHA 10-06-2019 POR DESEMBOLSO DE CAF PRÉSTAMO CFA009277 CONST.CARR.SAN BORJA-S.IGNACIO LIBRETA N° 00291012002 ABC-RECURSOS PROPIOS REF.: UTILES DE ESCRITORIO</t>
  </si>
  <si>
    <t>||PAGO AL BID PRESTAMO 987/SF-BO VCTO. 07-06-2019 POR CUENTA DEL TGN, NTI 012318 VALOR 07-06-2019 CAPITAL USD 82,367,27 INTERESES USD29,570,98 LIBRETA N° 00099021001 CUENTA UNICA DEL TESORO 3987 REF COMISIONES BANCARIAS</t>
  </si>
  <si>
    <t>NUMERO DE LIBRETA CUT: 00291012009 OPERACIÓN E18 TRANSFERENCIA DEL SISTEMA FINANCIERO POR CUENTA DE TERCEROS A LA CUT ABC OTROS RECURSOS ESPECIFICOS A SOLICITUD DE ADMINISTRADORA BOLIVIANA DE CARRETERAS POR PAGO DE BOLETA DE GARANTIA BCG 1000120637 S CARTA CITE ABC GNJU 2019 022</t>
  </si>
  <si>
    <t>REGULARIZACION DE TRANSFERENCIA DEL EXTERIOR SEGUN SWIFT 07369 DE FECHA 10/06/2019 ORDENANTE: EMBAJADA DE BOLIVIA EN MEXICO REF.: RERCAUDACION GESTORIA CONSULAR MAYO 19 LIB. 00010011102 MIN.RELACIONES EXTERIORES - GESTORIA CONSULAR LEY Nº 3108</t>
  </si>
  <si>
    <t>COBRO COSTOS DE PAPELERIA POR REGULARIZACION DE TRANSFERENCIA DEL EXTERIOR POR ORDEN DE EMBAJADA DE BOLIVIA EN MEXICO REF.: RERCAUDACION GESTORIA CONSULAR MAYO 19 LIB. 00010011102 MIN.RELACIONES EXTERIORES - GESTORIA CONSULAR LEY Nº 3108</t>
  </si>
  <si>
    <t>||TRANSFERENCIA A LA CUENTA UNICA DEL TESORO IMPORTES RETENIDOS A WALTER PEREZ, JULIO HUMEREZ Y SERGIO CEREZO POR REMUNERACION MAXIMA CORRESPONDIENTE AL MES DE MAYO/2019 - LIBRETA N° 00099021001, SG DOCS ADJTS Y ROC N° 901/19 DEL DCR TRANS POR REMUNERACION MAXIMA DE SERGIO CEREZO AGUIRRE MAYO/2019 LIBRETA 00099021001</t>
  </si>
  <si>
    <t>NÚMERO DE LIBRETA CUT: 99031009.00 OPERACIÓN T01 TRANSFERENCIA DE FONDOS A LA CUT - TESORO DIRECTO DE BANCO UNION S.A. A CUENTA UNICA DEL TESORO CON NUMERO DE SOLICITUD = 3857746 Y NUMERO CORRELATIVO = 91320010062019707 TRANSFERENCIA POR OPERACIONES VENTA BONOS BTX</t>
  </si>
  <si>
    <t>||REGULARIZACIÓN DE NUESTRA OPERACIÓN NRO. 0956009 DE F. 03/06/2019 EN ATENCIÓN A NOTA DEL INIAF, CITE' MDRYT/INIAF/DAF/N°144/2019 RECIBIDA EN LA FECHA (HRE-TGL-8213). LIBR.00222018012 INIAF-KOLFACI TECN. P/MEJORAR PROD.DE CACAO Y ARROZ; P/CTA.RURAL DEVELOPMENT ADMIN.</t>
  </si>
  <si>
    <t>||TRANSFERENCIA A LA CUENTA UNICA DEL TESORO IMPORTES RETENIDOS A WALTER PEREZ, JULIO HUMEREZ Y SERGIO CEREZO POR REMUNERACION MAXIMA CORRESPONDIENTE AL MES DE MAYO/2019 - LIBRETA N° 00099021001, SG DOCS ADJTS Y ROC N° 901/19 DEL DCR TRANS POR REMUNERACION MAXIMA DE WALTER ABRAHAM PEREZ ALANDIA MAYO/2019 LIBRETA 00099021001</t>
  </si>
  <si>
    <t>||TRANSFERENCIA A LA CUENTA UNICA DEL TESORO IMPORTES RETENIDOS A WALTER PEREZ, JULIO HUMEREZ Y SERGIO CEREZO POR REMUNERACION MAXIMA CORRESPONDIENTE AL MES DE MAYO/2019 - LIBRETA N° 00099021001, SG DOCS ADJTS Y ROC N° 901/19 DEL DCR TRANS POR REMUNERACION MAXIMA DE JULIO HUMEREZ QUIROZ MAYO/2019 LIBRETA 00099021001</t>
  </si>
  <si>
    <t>COBRO COSTOS DE PAPELERIA SEGUN TRANSFERENCIA DEL EXTERIOR POR ORDEN DE PETROLEO BRAS S A PETROBRAS REF:INV EXB-GAS-239/19 LIB. 00513012007 YPFB - RECURSOS NACIONALIZACIÓN</t>
  </si>
  <si>
    <t>||TRANSFERENCIA DE FONDOS S/G. MENSAJES SWIFT NROS. 07397 Y 07386 DE LA FECHA. (SECTOR PÚBLICO - SERVICIOS). DEBITO DE LA LIBRETA 00119012001 ADSIB, REPOSICION UTILES DE ESCRITORIO.</t>
  </si>
  <si>
    <t>||TRANSFERENCIA DE FONDOS S/G. MENSAJES SWIFT NROS. 07401 Y 07387 DE LA FECHA. (SECTOR PÚBLICO - SOBREVUELOS) DEBITO DE LA LIBRETA 00117012001 DGAC, REPOSICION UTILES DE ESCRITORIO.</t>
  </si>
  <si>
    <t>||TRANSFERENCIA DE FONDOS POR INSTRUCCIONES DEL BIRF SEGUN MENSAJES SWIFT NRO. 07391-07389 DEL 10-06-2019 REF.: 2018 AM Y CORREO ELECTRONICO DEL MPD DE LA FECHA LIBRETA NRO. 00066011102 MPD-OTROS INGRESOS</t>
  </si>
  <si>
    <t>COBRO COSTOS DE PAPELERIA SEGUN TRANSFERENCIA DEL EXTERIOR POR ORDEN DE PETROLEO BRASILEIRO S.A. PETROBRAS REF.: 07134223244 LIB. 00513012007 YPFB - RECURSOS NACIONALIZACIÓN</t>
  </si>
  <si>
    <t>COBRO COSTOS DE PAPELERIA SEGUN TRANSFERENCIA DEL EXTERIOR POR ORDEN DE PETROLEO BRASILEIRO S.A. PETROBRAS REF.: 07134223224 LIB. 00513012007 YPFB - RECURSOS NACIONALIZACIÓN</t>
  </si>
  <si>
    <t>COBRO DE||COSTO DE ÚTILES POR LA EMISIÓN DE CINCO COMPROBANTES CONTABLES EN LA FECHA. REF: COBRO DE CAPITAL E INTERESES DEL CRED. EXT. YLB PROY. DES. INT. SALMUERA SALAR UYUNI FASE II CON VENCIMIENTO EN FECHA 10.06.19 DE LA LIBRETA N° 00597012001 RECURSOS PROPIOS VENTAS YLB.</t>
  </si>
  <si>
    <t>COBRO DE||COSTO UTILES DE ESCRITORIO POR LA EMISION DE TRES COMPROBANTES CONTABLES EN LA FECHA REF: POR COBRO CAPITAL E INTERESES DEL CRED.EXT. YLB PROY. PTA. PIL. BAT. DE LITIO CON VENCIMIENTO EN FECHA 10-06-19 DE LA LIBRETA N° 005970112001 RECURSOS PROPIOS VENTAS YLB COBRO COSTO UTILES DE ESCRITORIO</t>
  </si>
  <si>
    <t>||COMISION TRANSFERENCIA FDOS.AL EXTERIOR 0,10% S/USD741.790.50.-,REEMB.GSTS.COMUNICACION BS220.-Y EMISION COMP.CONTABLE BS50.-REF.:PAGO 2 LC I-2018-32 P/C MIN.HIDROCARBUROS EEC-GNV A/F INPROCIL S.A.,EN COMPL.A COMP.956461,10/06/19. LIB.00078034201 MHE -EEC-GNV FONDO DE CONVERSION DE VEHICULOS REF.:COMIS.PAGO 2 LC I-2018-32</t>
  </si>
  <si>
    <t>||COMISIÓN TRANSFERENCIA FDOS. AL EXTERIOR 0.10% S/USD 877.689.-, REEMB. GSTS. COM. BS 220.- Y EMISIÓN COMP. CONT. BS 50.-, REF.: PAGO 1 LC I-2018-24 P/C MIN. HIDROCARBUROS EEC-GNV A/F LANDI RENZO S.P.A., EN COMPLEMENTO A COMP. CONT. N°0956465, 10/06/19. LIB.:00078034201 MHE-EEC-GNV FONDO DE CONVERSIÓN DE VEHÍCULOS REF.:COMISIONES PAGO 1 LC- I-2018-24</t>
  </si>
  <si>
    <t>'COBRO DE UTILES DE ESCRITORIO POR´||BS50.-Y REEMB.GSTS.COMUNICACION BS220.-CARTA DE CREDITO STANDBY REF.:BKD2017LG00114 (BCB:SB-R-2017-31) A/F ADMINISTRADORA BOLIVIANA DE CARRETERAS-ABC,S/G NOTA ABC/GNA/SAF/ATE/2019-1370,04/06/19. LIB.00291012002 ABC-RECURSOS PROPIOS REF.:REEMB.GSTS.COM.Y EMIS.COMP.CONT.SBLC BKD2017LG00114</t>
  </si>
  <si>
    <t>||TRANSFERENCIA DE FONDOS S/G. MENSAJES SWIFT NROS. 07433 Y 07424 DE LA FECHA. (SECTOR PÚBLICO - SERVICIOS). DEBITO DE LA LIBRETA 00119012001 ADSIB, REPOSICION UTILES DE ESCRITORIO.</t>
  </si>
  <si>
    <t>||TRANSFERENCIA DE FONDOS S/G. MENSAJES SWIFT NROS. 07436 Y 07425 DE LA FECHA. (SECTOR PÚBLICO - SERVICIOS). DEBITO DE LA LIBRETA 00119012001 ADSIB, REPOSICION UTILES DE ESCRITORIO.</t>
  </si>
  <si>
    <t>A:00373024105 Transferencia de recursos a solicitud del FDI sg nota CITE: FDI/DGE/EXT/N°144/2019, e Informe MEFP/VTCP/DGPOT/UPCFTGN/N° 64/2019, por desembolso de recursos al Fondo de Desarrollo Indígena para Programas y/o Proyectos de Gobiernos Autónomos Municipales. H.R. 6-17254-R.</t>
  </si>
  <si>
    <t>00086088705 DEPOSITO DE EFECTIVO, DEPOSITANTE: ALEX MAURICIO VELASCO VACA, CONCEPTO: DEVOLUCION DE PASAJES Y VIATICOS PAS BS371*1,5=556.50+VIAT BS300 PARTIDA 22110-22210, CUENTA DE DEPOSITO: CUENTA UNICA DEL TESORO</t>
  </si>
  <si>
    <t>00035031101 DEPOSITO DE EFECTIVO, DEPOSITANTE: GERMAN VILLCA SALGADO UCPP, CONCEPTO: DEVOL DE FONDOS EN AVANCE C31:215 RETIRO DE ESCOMBROS DEL CAMPO FERIAL CHUQUIAGO MARKA, CUENTA DE DEPOSITO: CUENTA UNICA DEL TESORO</t>
  </si>
  <si>
    <t>00099021001 DEPOSITO DE EFECTIVO, DEPOSITANTE: HUGO MORENO GUZMAN, CONCEPTO: DEVOLUCION DE HORAS SUPERAVIT, CUENTA DE DEPOSITO: CUENTA UNICA DEL TESORO</t>
  </si>
  <si>
    <t>00099021001 DEPOSITO DE EFECTIVO, DEPOSITANTE: JOVITA ALODIA GUTIERREZ CASTRO, CONCEPTO: DEVOLUCION DE HORAS SUPERAVIT, CUENTA DE DEPOSITO: CUENTA UNICA DEL TESORO</t>
  </si>
  <si>
    <t>00099021001 DEPOSITO DE EFECTIVO, DEPOSITANTE: MARIA ZULMA DIAZ SUAREZ, CONCEPTO: DEVOLUCION DE HORAS SUPERAVIT, CUENTA DE DEPOSITO: CUENTA UNICA DEL TESORO</t>
  </si>
  <si>
    <t>00099021001 DEPOSITO DE EFECTIVO, DEPOSITANTE: MAYRA JHESMINE LANDIVAR MELGAREJO, CONCEPTO: REVERSION ALIMENTACION PREV. 2608, CUENTA DE DEPOSITO: CUENTA UNICA DEL TESORO</t>
  </si>
  <si>
    <t>00046058009 DEPOSITO DE EFECTIVO, DEPOSITANTE: EDGAR ANSELMO ESCOBAR VARGAS, CONCEPTO: DEVOLUCION FONDOS EN AVANCE, CUENTA DE DEPOSITO: CUENTA UNICA DEL TESORO</t>
  </si>
  <si>
    <t>00599032002 DEPOSITO DE EFECTIVO, DEPOSITANTE: EBA, CONCEPTO: RECURSOS NO UTILIZADOS, CUENTA DE DEPOSITO: CUENTA UNICA DEL TESORO</t>
  </si>
  <si>
    <t>00099021001 DEPOSITO DE EFECTIVO, DEPOSITANTE: MARIA ELENA FERNANDEZ CAMACHO, CONCEPTO: DEVOLUCION DE FONDOS, CUENTA DE DEPOSITO: CUENTA UNICA DEL TESORO</t>
  </si>
  <si>
    <t>00099021001 DEPOSITO DE EFECTIVO, DEPOSITANTE: SANDRA GRISELDA BERDEJA HURTADO, CONCEPTO: DEVOLUCION DE FONDOS, CUENTA DE DEPOSITO: CUENTA UNICA DEL TESORO</t>
  </si>
  <si>
    <t>00206012001 DEPOSITO DE EFECTIVO, DEPOSITANTE: INE, CONCEPTO: DEPÓSITO POR VENTA LA PAZ FECHA 10/06/2019, CUENTA DE DEPOSITO: CUENTA UNICA DEL TESORO</t>
  </si>
  <si>
    <t>00035011105 DEPOSITO DE EFECTIVO, DEPOSITANTE: PAOLA IVON COPA, CONCEPTO: DEVOLUCION DE FONDOS EN AVANCE ASIGNADOS PARA GASTOS EN LA REGIONAL TARIJA, CUENTA DE DEPOSITO: CUENTA UNICA DEL TESORO</t>
  </si>
  <si>
    <t>00099021001 DEPOSITO DE EFECTIVO, DEPOSITANTE: ALBERTO YUJRA TICONA, CONCEPTO: DEVOLUCION DE LOS SUELDOS EN DEMASIA MINISTERIO DE PLANIFICACION DEL DESARROLLO, CUENTA DE DEPOSITO: CUENTA UNICA DEL TESORO</t>
  </si>
  <si>
    <t>00099021001 DEPOSITO DE EFECTIVO, DEPOSITANTE: ERIKA WENDY ZEBALLOS NUÑEZ, CONCEPTO: DEVOLUCION DE FONDOS, CUENTA DE DEPOSITO: CUENTA UNICA DEL TESORO</t>
  </si>
  <si>
    <t>00249012001 DEPOSITO DE EFECTIVO, DEPOSITANTE: JOSE LUIS MACHICADO ZENTENO, CONCEPTO: DEVOLUCION DE FONDOS POR COMPRA DE MANGUERA, CUENTA DE DEPOSITO: CUENTA UNICA DEL TESORO</t>
  </si>
  <si>
    <t>00132042002 DEPOSITO DE EFECTIVO, DEPOSITANTE: MARVIN ARIEL VARGAS VENEGAS, CONCEPTO: DEVOLUCION DE FONDOS EN AVANCE, CUENTA DE DEPOSITO: CUENTA UNICA DEL TESORO</t>
  </si>
  <si>
    <t>00132042002 DEPOSITO DE EFECTIVO, DEPOSITANTE: BENJAMIN VILLANUEVA POMA, CONCEPTO: DEVOLUCION DE FONDOS EN AVANCE, CUENTA DE DEPOSITO: CUENTA UNICA DEL TESORO</t>
  </si>
  <si>
    <t>00099021001 DEPOSITO DE EFECTIVO, DEPOSITANTE: NATALIE STEFANIA BELTRAN LIMA, CONCEPTO: DEVOLUCION DE BENEFICIO COLATERAL, CUENTA DE DEPOSITO: CUENTA UNICA DEL TESORO</t>
  </si>
  <si>
    <t>00099021001 DEPOSITO DE EFECTIVO, DEPOSITANTE: CUELLAR VACA CARLOS, CONCEPTO: REVERSION ANTICIPADA, CUENTA DE DEPOSITO: CUENTA UNICA DEL TESORO</t>
  </si>
  <si>
    <t>00599049202 DEPOSITO DE EFECTIVO, DEPOSITANTE: FLORENTINA CONDORI HUARACHI, CONCEPTO: DEVOLUCION DE FONDOS NO UTILIZADOS DE COMPRA MATERIA PRIMA, CUENTA DE DEPOSITO: CUENTA UNICA DEL TESORO</t>
  </si>
  <si>
    <t>00526012001 DEPOSITO DE EFECTIVO, DEPOSITANTE: MIRIAM CALIZAYA ANDIA, CONCEPTO: DEVOLUCION DE SALDO POR LA COMPRA DE PRODUCTOS, CUENTA DE DEPOSITO: CUENTA UNICA DEL TESORO</t>
  </si>
  <si>
    <t>00099021001 DEPOSITO DE EFECTIVO, DEPOSITANTE: VICTORIANO PARIGUANA LEON, CONCEPTO: POR CONCEPTO DE DOBLE PERCEPCION MES ENERO 2019, CUENTA DE DEPOSITO: CUENTA UNICA DEL TESORO</t>
  </si>
  <si>
    <t>00587012011 DEPOSITO DE EFECTIVO, DEPOSITANTE: JONATHAN F. MOROY COLQUE, CONCEPTO: DEVOLUCION DE CAJA CHICA NRO. 8, CUENTA DE DEPOSITO: CUENTA UNICA DEL TESORO</t>
  </si>
  <si>
    <t>00526012001 DEPOSITO DE EFECTIVO, DEPOSITANTE: JUAN CARLOS RENFIJO S., CONCEPTO: DEVOLUCION FONDOS DE AVANCE, CUENTA DE DEPOSITO: CUENTA UNICA DEL TESORO</t>
  </si>
  <si>
    <t>00130012002 DEPOSITO DE EFECTIVO, DEPOSITANTE: SANTOS CORNELIO VALENTE CUTI, CONCEPTO: DEVOLUCION POR GASTOS DE VIATICOS PEAJES ASIGNADOS, CUENTA DE DEPOSITO: CUENTA UNICA DEL TESORO</t>
  </si>
  <si>
    <t>00099021001 DEPOSITO DE EFECTIVO, DEPOSITANTE: ECEM. CBBA, CONCEPTO: REVERSION, CUENTA DE DEPOSITO: CUENTA UNICA DEL TESORO</t>
  </si>
  <si>
    <t>00099021001 DEP.DE CHEQ.AJENOS,RET.DE CAM.,CONCEPTO: LUZMILA ALMARAZ MORON DE GUERRA,DEP.: BANCO UNION SA , PROCEDENCIA: BANCO UNION S.A., CHEQUE: 163206, FECHA DE EMISION:11/06/2019</t>
  </si>
  <si>
    <t>00099021001 DEP.DE CHEQ.AJENOS,RET.DE CAM.,CONCEPTO: MOLLO AROSTI ALINA,DEP.: BANCO UNION SA , PROCEDENCIA: BANCO UNION S.A., CHEQUE: 163207, FECHA DE EMISION:11/06/2019</t>
  </si>
  <si>
    <t>00099021001 DEP.DE CHEQ.AJENOS,RET.DE CAM.,CONCEPTO: DEVOLUCION DE FONDOS EN AVANCE DISTRITAL POTOSI,DEP.: DIRECCION DISTRITAL POTOSI , PROCEDENCIA: BANCO UNION S.A., CHEQUE: 545, FECHA DE EMISION:13/05/2019</t>
  </si>
  <si>
    <t>00592012001 DEP.DE CHEQ.AJENOS,RET.DE CAM.,CONCEPTO: TRANSFERENCIA DE RECURSOS DEL 17 AL 31 DE MAYO 2019,DEP.: IVAN GONZALES , PROCEDENCIA: BANCO UNION S.A., CHEQUE: 665, FECHA DE EMISION:11/06/2019</t>
  </si>
  <si>
    <t>00290012001 DEP.DE CHEQ.AJENOS,RET.DE CAM.,CONCEPTO: DEPÓSITO POR DEVOLUION DE PASAJE DE LA SERVIDORA PUBLICA LIBIA MOLLINEDO /2018 S/G C31 SIP N 204,DEP.: SERVICIO DE IMPUESTOS NACIONALES</t>
  </si>
  <si>
    <t>00099021001 DEP.DE CHEQ.AJENOS,RET.DE CAM.,CONCEPTO: DEVOLUCION SERVICIO DE AGUA Y LUZ EDIFICIO FOCSAP UPRE SENASIR Y SIN,DEP.: MEFP , PROCEDENCIA: BANCO UNION S.A., CHEQUE: 6655, FECHA DE EMISION:07/06/2019</t>
  </si>
  <si>
    <t>00046114201 DEPOSITO DE EFECTIVO, DEPOSITANTE: ORLANDO JUSTO PERALTA JORDAN, CONCEPTO: DEVOLUCION VIATICOS, CUENTA DE DEPOSITO: CUENTA UNICA DEL TESORO</t>
  </si>
  <si>
    <t>00099021001 DEPOSITO DE EFECTIVO, DEPOSITANTE: MINISTERIO DE MEDIO AMBIENTE Y AGUA, CONCEPTO: DEVOLUCION DE SALDO DE FONDOS EN AVANCE, CUENTA DE DEPOSITO: CUENTA UNICA DEL TESORO</t>
  </si>
  <si>
    <t>00099021001 DEPOSITO DE EFECTIVO, DEPOSITANTE: MARIA DEL PILAR CONCHA LAUREL, CONCEPTO: DEVOLUCION POR DIFERENCIA EN EL IMPORTE DEL ITEM ADJUDICADO, CUENTA DE DEPOSITO: CUENTA UNICA DEL TESORO</t>
  </si>
  <si>
    <t>00086018043 DEPOSITO DE EFECTIVO, DEPOSITANTE: ROLANDO ZENON CONDARCO CARPIO, CONCEPTO: SALDO DE FONDOS EN AVANCE A FAVOR DEL MMAYA, CUENTA DE DEPOSITO: CUENTA UNICA DEL TESORO</t>
  </si>
  <si>
    <t>00099021001 DEPOSITO DE EFECTIVO, DEPOSITANTE: COMITE OLIMPICO BOLIVIANO, CONCEPTO: DEVOLUCION PASAJES AEREOS, CUENTA DE DEPOSITO: CUENTA UNICA DEL TESORO</t>
  </si>
  <si>
    <t>00046104203 DEPOSITO DE EFECTIVO, DEPOSITANTE: NICODEM LADISLAO AQUINO CALDERON, CONCEPTO: REVERSION DE FONDOS NO UTILIZADOS SEGUN, CUENTA DE DEPOSITO: CUENTA UNICA DEL TESORO</t>
  </si>
  <si>
    <t>00099021001 DEPOSITO DE EFECTIVO, DEPOSITANTE: JUAN HUGO CUARITI CONDE, CONCEPTO: REVERSION DE FONDOS EN AVANCE, CUENTA DE DEPOSITO: CUENTA UNICA DEL TESORO</t>
  </si>
  <si>
    <t>00099021001 DEPOSITO DE EFECTIVO, DEPOSITANTE: VIRGINIA ARRAZOLA ZABALA, CONCEPTO: DEVOLUCION DE DEUDA, CUENTA DE DEPOSITO: CUENTA UNICA DEL TESORO</t>
  </si>
  <si>
    <t>00099021001 DEPOSITO DE EFECTIVO, DEPOSITANTE: SILVIA AMBA MENDOZA, CONCEPTO: DEVOLUCION PAGO DE HABERES DE MAYO 2019, CUENTA DE DEPOSITO: CUENTA UNICA DEL TESORO</t>
  </si>
  <si>
    <t>00586012001 DEPOSITO DE EFECTIVO, DEPOSITANTE: EDWIN BUTRON FABIO, CONCEPTO: DEVOLUCION FONDOS EN AVANCE, CUENTA DE DEPOSITO: CUENTA UNICA DEL TESORO</t>
  </si>
  <si>
    <t>00020011103 DEPOSITO DE EFECTIVO, DEPOSITANTE: JUAN ROSAS MORALES, CONCEPTO: REVERSION PASAJES PREV. 2824, CUENTA DE DEPOSITO: CUENTA UNICA DEL TESORO</t>
  </si>
  <si>
    <t>00015011108 DEPOSITO DE EFECTIVO, DEPOSITANTE: PAVEL ALTAMIRANO TORRES, CONCEPTO: DEVOLUCION PAGO DE REFRIGERIO, CUENTA DE DEPOSITO: CUENTA UNICA DEL TESORO</t>
  </si>
  <si>
    <t>De: 00099024113 Transferencia en cumplimiento al DS N°0913 de 15/06/2011 y el Convenio Intergubernativo de Financiamiento UPRE-CIF-IG 0240/2018, suscrito entre la UPRE y el GAM de Poroma, proyecto “Const. Tinglado y Gradería Unidad Educativa Kainakas Comunidad Kainakas” correspondiente al pago de la planilla N° 2, según la UPRE.</t>
  </si>
  <si>
    <t>De: 00099024113 Transferencia en cumplimiento al DS N°0913 de 15/06/2011 y el Convenio Intergubernativo de Financiamiento UPRE-CIF-IG 0277/2018, suscrito entre la UPRE y el GAM de Camiri, proyecto “Const. Unidad Educativa Graciela Cortez de Delgadillo - Camiri” correspondiente al pago de la planilla N° 4, según la UPRE.</t>
  </si>
  <si>
    <t>De: 00099024113 Transferencia en cumplimiento al DS N°0913 de 15/06/2011 y el Convenio Intergubernativo de Financiamiento UPRE-CIF-IG 275/2018, suscrito entre la UPRE y el GAM de San Julián, proyecto “Const. Unidad Educativa Evo Morales Ayma – Municipio de San Julián” correspondiente al pago de la planilla N° 5, según la UPRE.</t>
  </si>
  <si>
    <t>De: 00099024113 Transferencia en cumplimiento al DS N°0913 de 15/06/2011 y el Convenio Intergubernativo de Financiamiento UPRE-CIF-IG 585/2017, suscrito entre la UPRE y el GAM de La Guardia, proyecto “Construcción Unidad Educativa Isaac Gutiérrez Cruz – C. Basilio” correspondiente al pago de la planilla N° 9 de cierre, según la UPRE.</t>
  </si>
  <si>
    <t>De: 00099024113 Transferencia en cumplimiento al DS N°0913 de 15/06/2011 y el Convenio Intergubernativo de Financiamiento UPRE-CIF-IG 0225/2018, suscrito entre la UPRE y el GAM de San Pablo de Huacareta, proyecto “Const. Pavimento Rígido Dos Cuadras Comunidad Huacareta” correspondiente al pago de la planilla N° 2 de cierre, según la UPRE.</t>
  </si>
  <si>
    <t>De: 00099024113 Transferencia en cumplimiento al DS N°0913 de 15/06/2011 y el Convenio Intergubernativo de Financiamiento UPRE-CIF-IG 262/2018, suscrito entre la UPRE y el GAM de El Torno, proyecto “Const. Tinglado, Graderías y Cancha Polifuncional Unidad Educativa Nacional Andrés Ibáñez El Torno” correspondiente al pago de la planilla N° 5 de cierre, según la UPRE.</t>
  </si>
  <si>
    <t>De: 00099024113 Transferencia en cumplimiento al DS N°0913 de 15/06/2011 y el Convenio Intergubernativo de Financiamiento UPRE-CIF-IG 078/2017, suscrito entre la UPRE y el GAM de Potosí, proyecto “Const. Centro de Educación Técnica Alternativa San Martin D-1” correspondiente al pago de la planilla N° 13, según la UPRE.</t>
  </si>
  <si>
    <t>De: 00099024113 Transferencia en cumplimiento al DS N°0913 de 15/06/2011 y el Convenio Intergubernativo de Financiamiento UPRE-CIF-IG 002/2017, suscrito entre la UPRE y el GAM de Yacuiba, proyecto “Construcción U.E. Ferroviaria” correspondiente al pago de la planilla N° 4, según la UPRE.</t>
  </si>
  <si>
    <t>De: 00099024113 Transferencia en cumplimiento al DS N°0913 de 15/06/2011 y el Convenio Intergubernativo de Financiamiento UPRE-CIF-IG 0175/2018, suscrito entre la UPRE y el GAM de Tarabuco, proyecto “Const. Tinglado, Graderías y Cancha Polifuncional Unidad Educativa San José del Paredón - Tarabuco” correspondiente al pago de la planilla N° 1, según la UPRE.</t>
  </si>
  <si>
    <t>De: 00099024113 Transferencia en cumplimiento al DS N°0913 de 15/06/2011 y el Convenio Intergubernativo de Financiamiento UPRE-CIF-IG 604/2017, suscrito entre la UPRE y el GAM de Santiago de Huari, proyecto “Construcción U.E. Técnico Humanístico Llapallapani A - Huari” correspondiente al pago de la planilla N° 2, según la UPRE.</t>
  </si>
  <si>
    <t>De: 00099024113 Transferencia en cumplimiento al DS N°0913 de 15/06/2011 y el Convenio Intergubernativo de Financiamiento UPRE-CIF-IG 1097/2017, suscrito entre la UPRE y el GAM de Cotagaita, proyecto “Construcción Unidad Educativa Carlos Medinacelli de Cotagaita - Cotagaita” correspondiente al pago de la planilla N° 5, según la UPRE.</t>
  </si>
  <si>
    <t>VENTA DE DIVISAS CON TRANSFERENCIA DE FONDOS A SOLICITUD DE MINISTERIO DE CULTURAS SEGUN SOLICITUD 8270 REF: DEVOLUCION DE SALDO A LA AGENCIA ESPANOLA DE COOPERACION INTERNACIONAL AECID CORRESPONDIENTE AL PROGRAMA FORTALECIMIENTO DEL MINISTERIO DE CULTURA TERCERA FASE SEGUN COMUNICACION INTERNA UPI LIB. 00099021001 TGN-RECURSOS ORDINARIOS (3987) POR DIFERENCIAL CAMBIARIO</t>
  </si>
  <si>
    <t>NUMERO DE LIBRETA CUT: 00291012006 OPERACIÓN E18 TRANSFERENCIA DEL SISTEMA FINANCIERO POR CUENTA DE TERCEROS A LA CUT A NOMBRE DE ABC CNC USO DE DERECHO DE VIA</t>
  </si>
  <si>
    <t>REGULARIZACION DE TRANSFERENCIA DEL EXTERIOR SEGUN SWIFT NO.7398 DE FECHA 11/06/2019 ORDENANTE: EMBASSY OF BOLIVIA-BEIJING-CHINA REF:GESTORIA CONSULAR ENERO A MAYO/19 LIB. 00010011102 MIN.RELACIONES EXTERIORES - GESTORIA CONSULAR LEY Nº 3108</t>
  </si>
  <si>
    <t>TRANSFERENCIA DEL EXTERIOR SEGUN SWIFT NO.7457 DE FECHA 11/06/2019 ORDENANTE: CONSULAT GENERAL BOLIVIE- PARIS-FRANCIA REF:GESTORIA CONSULAR MAYO/19 LIB. 00010011102 MIN.RELACIONES EXTERIORES - GESTORIA CONSULAR LEY Nº 3108</t>
  </si>
  <si>
    <t>TRANSFERENCIA DEL EXTERIOR SEGUN SWIFT NO.7458 DE FECHA 11/06/2019 ORDENANTE: CONSULADO GENERAL DE BOLIVIA- HOUSTON-EE.UU. REF:GESTORIA CONSULAR MARZO A MAYO/19 LIB. 00010011102 MIN.RELACIONES EXTERIORES - GESTORIA CONSULAR LEY Nº 3108</t>
  </si>
  <si>
    <t>TRANSFERENCIA DEL EXTERIOR SEGUN SWIFT NO.7456 DE FECHA 11/06/2019 ORDENANTE: CONSULADO DE LA REP.DE BOLIVIA-VIEDMA-ARGENTINA REF.GESTORIA CONSULAR MAYO/19 LIB. 00010011102 MIN.RELACIONES EXTERIORES - GESTORIA CONSULAR LEY Nº 3108</t>
  </si>
  <si>
    <t>REGULARIZACION DE TRANSFERENCIA DEL EXTERIOR SEGUN SWIFT NO.7358 DE FECHA 11/06/2019 ORDENANTE: CONSULADO DE BOLIVIA-JUJUY ARGENTINA REF:GESTORIA CONSULAR MAYO 2019 LIB. 00010011102 MIN.RELACIONES EXTERIORES - GESTORIA CONSULAR LEY Nº 3108</t>
  </si>
  <si>
    <t>REGULARIZACION DE TRANSFERENCIA DEL EXTERIOR SEGUN SWIFT NO.7356 DE FECHA 11/06/2019 ORDENANTE: CONSULADO GERAL DA BOLIVIA RIO DE JANEIRO-BRASIL REF:GESTORIA CONSULAR MAYO 19 LIB. 00010011102 MIN.RELACIONES EXTERIORES - GESTORIA CONSULAR LEY Nº 3108</t>
  </si>
  <si>
    <t>REGULARIZACION DE TRANSFERENCIA DEL EXTERIOR SEGUN SWIFT NO.7393 DE FECHA 11/06/2019 ORDENANTE: CONSULADO DE BOLIVIA EN CALAMA REF.: 52012768559 LIB. 00340012005 SEGIP - RECAUDACION EXTERIOR - CEDULAS DE IDENTIDAD</t>
  </si>
  <si>
    <t>REGULARIZACION DE TRANSFERENCIA DEL EXTERIOR SEGUN SWIFT NO.7309 DE FECHA 11/06/2019 ORDENANTE: VICECONSULADO DE BOLIVIA LA PLATA-ARGENTINA REF:GESTORIA CONSULAR ABRIL Y MAYO/19 LIB. 00010011102 MIN.RELACIONES EXTERIORES - GESTORIA CONSULAR LEY Nº 3108</t>
  </si>
  <si>
    <t>TRANSFERENCIA DEL EXTERIOR SEGUN SWIFT 07452-07448 DE FECHA 11/06/2019 ORDENANTE: VICECONSULADO DE BOLIVIA EN ARGENTINA LIB. 00010011102 MIN.RELACIONES EXTERIORES - GESTORIA CONSULAR LEY Nº 3108</t>
  </si>
  <si>
    <t>REGULARIZACION DE TRANSFERENCIA DEL EXTERIOR SEGUN SWIFT NO.7372 DE FECHA 11/06/2019 ORDENANTE: CONSULADO GERAL DA BOLIVIA SAO PAULO-BRASIL REF:GESTORIA CONSULAR ABRIL Y MAYO/19 LIB. 00010011102 MIN.RELACIONES EXTERIORES - GESTORIA CONSULAR LEY Nº 3108</t>
  </si>
  <si>
    <t>REGULARIZACION DE TRANSFERENCIA DEL EXTERIOR SEGUN SWIFT 07432 DE FECHA 11/06/2019 ORDENANTE: CONSULADO GERAL DE BOLIVIA EN SAO PAULO BRASIL LIB. 00010011102 MIN.RELACIONES EXTERIORES - GESTORIA CONSULAR LEY Nº 3108</t>
  </si>
  <si>
    <t>REGULARIZACION DE TRANSFERENCIA DEL EXTERIOR SEGUN SWIFT 07308 DE FECHA 11/06/2019 ORDENANTE: CONSULADO DE BOLIVIA EN CORDOBA ARGENTINA LIB. 00010011102 MIN.RELACIONES EXTERIORES - GESTORIA CONSULAR LEY Nº 3108</t>
  </si>
  <si>
    <t>COBRO COSTOS DE PAPELERIA POR REGULARIZACION DE TRANSFERENCIA DEL EXTERIOR POR ORDEN DE COPAGAZ DISTRIBUIDORA DE GAS S.A. (BRASIL) REF.: CORREO DE UNIDAD REGIONAL DE TESORERIA - DIRECCION DE FINANZAS CORPORATIVA DE YPFB LIB. 00513012007 YPFB - RECURSOS NACIONALIZACIÓN</t>
  </si>
  <si>
    <t>COBRO COSTOS DE PAPELERIA SEGUN TRANSFERENCIA DEL EXTERIOR POR ORDEN DE ITERUM COMERCIO INTERNACIONAL LTD (CURITIBA BRASIL) REF.: ODV - VEX - 33/19 LIB. 00597012001 RECURSOS PROPIOS VENTAS YLB</t>
  </si>
  <si>
    <t>COBRO COSTOS DE PAPELERIA POR REGULARIZACION DE TRANSFERENCIA DEL EXTERIOR POR ORDEN DE CONSULADO DE BOLIVIA-JUJUY ARGENTINA REF:GESTORIA CONSULAR MAYO 2019 LIB. 00010011102 MIN.RELACIONES EXTERIORES - GESTORIA CONSULAR LEY Nº 3108</t>
  </si>
  <si>
    <t>COBRO COSTOS DE PAPELERIA POR REGULARIZACION DE TRANSFERENCIA DEL EXTERIOR POR ORDEN DE CONSULADO GERAL DA BOLIVIA RIO DE JANEIRO-BRASIL REF:GESTORIA CONSULAR MAYO 19 LIB. 00010011102 MIN.RELACIONES EXTERIORES - GESTORIA CONSULAR LEY Nº 3108</t>
  </si>
  <si>
    <t>COBRO COSTOS DE PAPELERIA POR REGULARIZACION DE TRANSFERENCIA DEL EXTERIOR POR ORDEN DE CONSULADO DE BOLIVIA EN CALAMA REF.: 52012768559 LIB. 00340012003 RECAUDACION EXTRANJERIA - C.I. -L.C.</t>
  </si>
  <si>
    <t>COBRO COSTOS DE PAPELERIA POR REGULARIZACION DE TRANSFERENCIA DEL EXTERIOR POR ORDEN DE VICECONSULADO DE BOLIVIA LA PLATA-ARGENTINA REF:GESTORIA CONSULAR ABRIL Y MAYO/19 LIB. 00010011102 MIN.RELACIONES EXTERIORES - GESTORIA CONSULAR LEY Nº 3108</t>
  </si>
  <si>
    <t>COBRO COSTOS DE PAPELERIA SEGUN TRANSFERENCIA DEL EXTERIOR POR ORDEN DE VICECONSULADO DE BOLIVIA EN ARGENTINA LIB. 00010011102 MIN.RELACIONES EXTERIORES - GESTORIA CONSULAR LEY Nº 3108</t>
  </si>
  <si>
    <t>COBRO COSTOS DE PAPELERIA POR REGULARIZACION DE TRANSFERENCIA DEL EXTERIOR POR ORDEN DE CONSULADO GERAL DA BOLIVIA SAO PAULO-BRASIL REF:GESTORIA CONSULAR ABRIL Y MAYO/19 LIB. 00010011102 MIN.RELACIONES EXTERIORES - GESTORIA CONSULAR LEY Nº 3108</t>
  </si>
  <si>
    <t>COBRO COSTOS DE PAPELERIA POR REGULARIZACION DE TRANSFERENCIA DEL EXTERIOR POR ORDEN DE CONSULADO GERAL DE BOLIVIA EN SAO PAULO BRASIL LIB. 00010011102 MIN.RELACIONES EXTERIORES - GESTORIA CONSULAR LEY Nº 3108</t>
  </si>
  <si>
    <t>COBRO COSTOS DE PAPELERIA POR REGULARIZACION DE TRANSFERENCIA DEL EXTERIOR POR ORDEN DE CONSULADO DE BOLIVIA EN CORDOBA ARGENTINA LIB. 00010011102 MIN.RELACIONES EXTERIORES - GESTORIA CONSULAR LEY Nº 3108</t>
  </si>
  <si>
    <t>COBRO COSTOS DE PAPELERIA POR REGULARIZACION DE TRANSFERENCIA DEL EXTERIOR POR ORDEN DE EMBASSY OF BOLIVIA-BEIJING-CHINA REF:GESTORIA CONSULAR ENERO A MAYO/19 LIB. 00010011102 MIN.RELACIONES EXTERIORES - GESTORIA CONSULAR LEY Nº 3108</t>
  </si>
  <si>
    <t>COBRO COSTOS DE PAPELERIA SEGUN TRANSFERENCIA DEL EXTERIOR POR ORDEN DE CONSULAT GENERAL BOLIVIE- PARIS-FRANCIA REF:GESTORIA CONSULAR MAYO/19 LIB. 00010011102 MIN.RELACIONES EXTERIORES - GESTORIA CONSULAR LEY Nº 3108</t>
  </si>
  <si>
    <t>COBRO COSTOS DE PAPELERIA SEGUN TRANSFERENCIA DEL EXTERIOR POR ORDEN DE CONSULADO GENERAL DE BOLIVIA- HOUSTON-EE.UU. REF:GESTORIA CONSULAR MARZO A MAYO/19 LIB. 00010011102 MIN.RELACIONES EXTERIORES - GESTORIA CONSULAR LEY Nº 3108</t>
  </si>
  <si>
    <t>COBRO COSTOS DE PAPELERIA SEGUN TRANSFERENCIA DEL EXTERIOR POR ORDEN DE CONSULADO DE LA REP.DE BOLIVIA-VIEDMA-ARGENTINA REF.GESTORIA CONSULAR MAYO/19 LIB. 00010011102 MIN.RELACIONES EXTERIORES - GESTORIA CONSULAR LEY Nº 3108</t>
  </si>
  <si>
    <t>VENTA DE DIVISAS CON TRANSFERENCIA DE FONDOS A SOLICITUD DE MINISTERIO DE EDUCACION SEGUN SOLICITUD 8257 REF: TRASPASO PARA CECILIA ALEJANDRA RIOS TERAN EQUIVALENTES 5.485,71 USD LIB. 00099021001 TGN-RECURSOS ORDINARIOS (3987) POR DIFERENCIAL CAMBIARIO</t>
  </si>
  <si>
    <t>VENTA DE DIVISAS CON TRANSFERENCIA DE FONDOS A SOLICITUD DE MINISTERIO DE EDUCACION SEGUN SOLICITUD 8255 REF: TRASPASO PARA LUCIO RODRIGO ALEJO VARGAS EQUIVALENTES 2.654,87 USD LIB. 00099021001 TGN-RECURSOS ORDINARIOS (3987) POR DIFERENCIAL CAMBIARIO</t>
  </si>
  <si>
    <t>||REGISTRO COBRO COMISION AVISO CARTA DE CREDITO STANDBY BS220.-Y EMISION COMP.CONTABLE BS50.-REF.:01977X (BCB:SB-R-2019-07) A/F AGENCIA BOLIVIANA DE ENERGIA NUCLEAR-ABEN,EN COMPL.A COMP.956625,11/06/19. LIB.00099021001 TGN-RECURSOS ORDINARIOS REF.:COMIS.AVISO SBLC 01977X</t>
  </si>
  <si>
    <t>||REG. COBRO PARCIAL COMIS. EMIS. L/C 0,05% S/USD 110.532.800.- POR 203 DÍAS (CORRESP. GESTION 2019),REEMB. GSTS. COM BS220.- Y EMIS. COMP. CONT. BS50.- S/G NOTA ABEN/DGE/NE/N°417/2019,100619 REF:I-2019-34 P/C ABEN A/F JOINT-STOCK COMPANY STATE SPECIALIZED DESIGN INSTITE' LIB.: 00099021001 TGN RECURSOS ORDINARIOS REF.:COMISIÓN EMISIÓN LC I-2019-34 (GESTIÓN 2019).</t>
  </si>
  <si>
    <t>NUMERO DE LIBRETA CUT: 00099021001 OPERACIÓN E18 TRANSFERENCIA DEL SISTEMA FINANCIERO POR CUENTA DE TERCEROS A LA CUT SEGUN CARTA CITE PREV CONT FDS 943 06 2019</t>
  </si>
  <si>
    <t>NUMERO DE LIBRETA CUT: 000990210001 OPERACIÓN E18 TRANSFERENCIA DEL SISTEMA FINANCIERO POR CUENTA DE TERCEROS A LA CUT TRANSFERENCIA DE FONDOS POR PAGO ADELANTADO PRA RP PERIODO MATYO 2019 A SOLICITUD DE FUTURO DE BOLIVIA SA ADMINISTRADORA DE FONDOS DE PENSIONES</t>
  </si>
  <si>
    <t>NUMERO DE LIBRETA CUT: 00099021001 OPERACIÓN E18 TRANSFERENCIA DEL SISTEMA FINANCIERO POR CUENTA DE TERCEROS A LA CUT TRANSFERENCIA DE FONDOS POR PAGO INDEBIDO RP PERIODO MAYO 2019 A SOLICITUD DE FUTURO DE BOLIVIA SA ADMINISTRADORA DE FONDOS DE PENSIONES</t>
  </si>
  <si>
    <t>NÚMERO DE LIBRETA CUT: 99031009.00 OPERACIÓN T01 TRANSFERENCIA DE FONDOS A LA CUT - TESORO DIRECTO DE BANCO UNION S.A. A CUENTA UNICA DEL TESORO CON NUMERO DE SOLICITUD = 3863599 Y NUMERO CORRELATIVO = 91320011062019951 TRANSFERENCIA POR OPERACIONES DE VENTA BONOS BTX</t>
  </si>
  <si>
    <t>TRANSFERENCIA DEL EXTERIOR SEGUN SWIFT NO.7486 Y NO.7485 DE FECHA 11/06/2019 ORDENANTE: CONSULADO GENERAL DE BOLIVIA (BOGOTA COLOMBIA) REF.: RECAUDACIONES DE GESTORIA CONSULAR CORRESPONDIENTE AL MES DE MAYO DE 2019 LIB. 00010011102 MIN.RELACIONES EXTERIORES - GESTORIA CONSULAR LEY Nº 3108</t>
  </si>
  <si>
    <t>COBRO COSTOS DE PAPELERIA SEGUN TRANSFERENCIA DEL EXTERIOR POR ORDEN DE CONSULADO GENERAL DE BOLIVIA (BOGOTA COLOMBIA) REF.: RECAUDACIONES DE GESTORIA CONSULAR CORRESPONDIENTE AL MES DE MAYO DE 2019 LIB. 00010011102 MIN.RELACIONES EXTERIORES - GESTORIA CONSULAR LEY Nº 3108</t>
  </si>
  <si>
    <t>00130012002 DEPOSITO DE EFECTIVO, DEPOSITANTE: HUGO DELGADO BURGOS, CONCEPTO: DEVOLUCION POR GASTOS ASIGNADOS, CUENTA DE DEPOSITO: CUENTA UNICA DEL TESORO</t>
  </si>
  <si>
    <t>00099021001 DEPOSITO DE EFECTIVO, DEPOSITANTE: POLICIA BOLIVIANA NOEMY PARDO VDA DE QUINTANILLA, CONCEPTO: DEVOLUCION DE HABERES, CUENTA DE DEPOSITO: CUENTA UNICA DEL TESORO</t>
  </si>
  <si>
    <t>00212012001 DEPOSITO DE EFECTIVO, DEPOSITANTE: INRA - KENNY BERNARDINO CANAZA LEON, CONCEPTO: DEVOLUCION DE FONDOS EN AVANCE C-31 N° 868 / 2019, CUENTA DE DEPOSITO: CUENTA UNICA DEL TESORO</t>
  </si>
  <si>
    <t>00212012001 DEPOSITO DE EFECTIVO, DEPOSITANTE: INRA - ALFREDO MOISES TAPIA TRIGO, CONCEPTO: DEVOLUCION DE FONDOS EN AVANCE C-31 N° 868, CUENTA DE DEPOSITO: CUENTA UNICA DEL TESORO</t>
  </si>
  <si>
    <t>00130012002 DEPOSITO DE EFECTIVO, DEPOSITANTE: FLAVIO JAIME CHOQUE LAZARO CI. 624227 OR, CONCEPTO: DEVOLUCION POR GASTOS ASIGNADOS, CUENTA DE DEPOSITO: CUENTA UNICA DEL TESORO</t>
  </si>
  <si>
    <t>00099021001 DEPOSITO DE EFECTIVO, DEPOSITANTE: JUAN CARLOS TERRAZAS AYCA, CONCEPTO: DEVOLUCION POR PASAJES, CUENTA DE DEPOSITO: CUENTA UNICA DEL TESORO</t>
  </si>
  <si>
    <t>00099021001 DEPOSITO DE EFECTIVO, DEPOSITANTE: RC-3 AROMA, CONCEPTO: DEVOLUCION POR CONCEPTO DE SERVICIOS BASICOS DIC/17, CUENTA DE DEPOSITO: CUENTA UNICA DEL TESORO</t>
  </si>
  <si>
    <t>00099021001 DEPOSITO DE EFECTIVO, DEPOSITANTE: DIONICIO ARCANI  RAMOS, CONCEPTO: DEVOLUCION  FONDOS NO UTILIZADOS  C31 3246, CUENTA DE DEPOSITO: CUENTA UNICA DEL TESORO</t>
  </si>
  <si>
    <t>00041031107 DEPOSITO DE EFECTIVO, DEPOSITANTE: RODOLFO VEYMAR CAMACHO PERALES, CONCEPTO: DEVOLUCION DE PEAJE, CUENTA DE DEPOSITO: CUENTA UNICA DEL TESORO</t>
  </si>
  <si>
    <t>00099021001 DEPOSITO DE EFECTIVO, DEPOSITANTE: GABRIELA MEJIA AYALA, CONCEPTO: DEVOLUCION DE PASAJES, CUENTA DE DEPOSITO: CUENTA UNICA DEL TESORO</t>
  </si>
  <si>
    <t>00291012008 DEPOSITO DE EFECTIVO, DEPOSITANTE: CHINA RAILWAY GROUP LIMITED SUCURSAL BOLIVIA, CONCEPTO: SOLICITUD DE ENSAYOS DE MUESTRA DE ASFALTO, CUENTA DE DEPOSITO: CUENTA UNICA DEL TESORO</t>
  </si>
  <si>
    <t>00047297001 DEPOSITO DE EFECTIVO, DEPOSITANTE: COMUNIDAD SAN PEDRO DE OPOCO, CONCEPTO: SALDOS NO EJECUTADOS DE CONVENIO DE FINANCIAMIENTO CON PROGRAMA PROCAMELIDO, CUENTA DE DEPOSITO: CUENTA UNICA DEL TESORO</t>
  </si>
  <si>
    <t>00047297001 DEPOSITO DE EFECTIVO, DEPOSITANTE: COMUNIDAD VILLA CONCEPCION, CONCEPTO: SALDOS NO EJECUTADOS DE CONVENIO DE FINANCIAMIENTO CON PROGRAMA PROCAMELIDO, CUENTA DE DEPOSITO: CUENTA UNICA DEL TESORO</t>
  </si>
  <si>
    <t>00099021001 DEPOSITO DE EFECTIVO, DEPOSITANTE: MIN. DE DEPORTES - EDUARDO ROLANDO FLORES R., CONCEPTO: DEVOLUCION DE UN DIA DE VIATICO VIAJE A COCHABAMBA, CUENTA DE DEPOSITO: CUENTA UNICA DEL TESORO</t>
  </si>
  <si>
    <t>00132042002 DEPOSITO DE EFECTIVO, DEPOSITANTE: HENRRY MURILLO GUZMAN, CONCEPTO: DEVOLUCION FONDOS EN AVANCE, CUENTA DE DEPOSITO: CUENTA UNICA DEL TESORO</t>
  </si>
  <si>
    <t>00099021001 DEPOSITO DE EFECTIVO, DEPOSITANTE: UNIDAD EJECUTORA -FNSE, CONCEPTO: PAGO POR CONSUMO AGUA POTABLE POR EL MES DE MAYO UE FNSE, CUENTA DE DEPOSITO: CUENTA UNICA DEL TESORO</t>
  </si>
  <si>
    <t>00099021001 DEPOSITO DE EFECTIVO, DEPOSITANTE: LOURDES ALIAGA, CONCEPTO: DOBLE PERCEPCION DEL MES DE JUNIO 2019, CUENTA DE DEPOSITO: CUENTA UNICA DEL TESORO</t>
  </si>
  <si>
    <t>00047137003 DEP.DE CHEQ.AJENOS,RET.DE CAM.,CONCEPTO: DEVOLUCION TALLER DIFUSION SEPTIEMBRE/18 PREV. 1430 DE 2018 UOD BENI,DEP.: PROYECTO DE ALIANZAS RURALES , PROCEDENCIA: BANCO UNION S.A., CHEQUE: 340, FECHA DE EMISION:11/06/2019</t>
  </si>
  <si>
    <t>00526012001 DEP.DE CHEQ.AJENOS,RET.DE CAM.,CONCEPTO: DEPÓSITO PARA REVERSION DE C-31 POR PASAJES Y VIATICOS NO UTILIZADOS LIC. BUSTILLOS,DEP.: BOLIVIA TV , PROCEDENCIA: BANCO UNION S.A., CHEQUE: 16422, FECHA DE EMISION:10/06/2019</t>
  </si>
  <si>
    <t>00099021001 DEP.DE CHEQ.AJENOS,RET.DE CAM.,CONCEPTO: PABLO RIVERA BUITRAGO,DEP.: BANCO UNION S.A. , PROCEDENCIA: BANCO UNION S.A., CHEQUE: 163212, FECHA DE EMISION:11/06/2019</t>
  </si>
  <si>
    <t>00047257001 DEP.DE CHEQ.AJENOS,RET.DE CAM.,CONCEPTO: DEVOLUCION DE SALDOS NO EFECTUADOS EN LA GESTION 2018,DEP.: UEP-ACCESOS , PROCEDENCIA: BANCO UNION S.A., CHEQUE: 136, FECHA DE EMISION:12/06/2019</t>
  </si>
  <si>
    <t>00099021001 DEP.DE CHEQ.AJENOS,RET.DE CAM.,CONCEPTO: RODRIGUEZ ESTRADA CARMEN,DEP.: BANCO UNION S.A. , PROCEDENCIA: BANCO UNION S.A., CHEQUE: 163213, FECHA DE EMISION:11/06/2019</t>
  </si>
  <si>
    <t>00099021001 DEP.DE CHEQ.AJENOS,RET.DE CAM.,CONCEPTO: VALDIVIA CAMACHO MARTHA MIRIAM,DEP.: BANCO UNION S.A. , PROCEDENCIA: BANCO UNION S.A., CHEQUE: 163214, FECHA DE EMISION:11/06/2019</t>
  </si>
  <si>
    <t>00047257001 DEP.DE CHEQ.AJENOS,RET.DE CAM.,CONCEPTO: DEVOLUCION DE SALDOS NO EFECTUADOS EN LA GESTION 2018,DEP.: UEP-ACCESOS , PROCEDENCIA: BANCO UNION S.A., CHEQUE: 135, FECHA DE EMISION:12/06/2019</t>
  </si>
  <si>
    <t>00047257001 DEP.DE CHEQ.AJENOS,RET.DE CAM.,CONCEPTO: DEVOLUCION DE SALDOS NO EFECTUADOS EN LA GESTION 2018,DEP.: UEP-ACCESOS , PROCEDENCIA: BANCO UNION S.A., CHEQUE: 141, FECHA DE EMISION:12/06/2019</t>
  </si>
  <si>
    <t>00099021001 DEP.DE CHEQ.AJENOS,RET.DE CAM.,CONCEPTO: REVERSION SUELDOS MAGISTERIO,DEP.: MINISTERIO DE EDUCACION , PROCEDENCIA: BANCO UNION S.A., CHEQUE: 24519, FECHA DE EMISION:06/06/2019</t>
  </si>
  <si>
    <t>00047257001 DEP.DE CHEQ.AJENOS,RET.DE CAM.,CONCEPTO: DEVOLUCION DE SALDOS NO EFECTUADOS EN LA GESTION 2018,DEP.: UEP-ACCESOS , PROCEDENCIA: BANCO UNION S.A., CHEQUE: 137, FECHA DE EMISION:12/06/2019</t>
  </si>
  <si>
    <t>00047257001 DEP.DE CHEQ.AJENOS,RET.DE CAM.,CONCEPTO: DEVOLUCION DE SALDOS NO EFECTUADOS  GESTION 2018,DEP.: ACCESOS , PROCEDENCIA: BANCO UNION S.A., CHEQUE: 143, FECHA DE EMISION:12/06/2019</t>
  </si>
  <si>
    <t>00047257001 DEP.DE CHEQ.AJENOS,RET.DE CAM.,CONCEPTO: DEVOLUCION DE SALDOS NO EFECTUADOS EN LA GESTION 2018,DEP.: UEP- ACCESOS , PROCEDENCIA: BANCO UNION S.A., CHEQUE: 142, FECHA DE EMISION:12/06/2019</t>
  </si>
  <si>
    <t>00099021001 DEP.DE CHEQ.AJENOS,RET.DE CAM.,CONCEPTO: DEVOLUCION ANTICIPO FPS,DEP.: MINISTERIO DE CULTURAS Y TURISMO , PROCEDENCIA: BANCO UNION S.A., CHEQUE: 4070, FECHA DE EMISION:11/06/2019</t>
  </si>
  <si>
    <t>00099021001 DEP.DE CHEQ.AJENOS,RET.DE CAM.,CONCEPTO: DEPÓSITO POR  LA AISEM POR BAJA DE INCAPACIDAD TEMPORAL DE YOVANA LIZET FLORES QUISPE,DEP.: AISEM , PROCEDENCIA: BANCO UNION S.A., CHEQUE: 31918, FECHA DE EMISION:17/05/2019</t>
  </si>
  <si>
    <t>00599032002 DEPOSITO DE EFECTIVO, DEPOSITANTE: EBA - JORGE GARCIA DUCHEN, CONCEPTO: DEVOLUCION DE FONDOS, CUENTA DE DEPOSITO: CUENTA UNICA DEL TESORO</t>
  </si>
  <si>
    <t>00099021001 DEPOSITO DE EFECTIVO, DEPOSITANTE: BORIS OSMAR MIRANDA ZAPATA, CONCEPTO: DEVOLUCION DE PASAJES SEGUN COMPROBANTE DE PAGO 534, CUENTA DE DEPOSITO: CUENTA UNICA DEL TESORO</t>
  </si>
  <si>
    <t>00099021001 DEPOSITO DE EFECTIVO, DEPOSITANTE: BORIS OSMAR MIRANDA ZAPATA, CONCEPTO: DEVOLUCION DE VIATICOS SEGUN COMPROBANTE DE PAGO 534, CUENTA DE DEPOSITO: CUENTA UNICA DEL TESORO</t>
  </si>
  <si>
    <t>00099021001 DEPOSITO DE EFECTIVO, DEPOSITANTE: JAVIER EDUARDO ZAVALETA LOPEZ, CONCEPTO: REVERSION VIATICOS PREV. 574, CUENTA DE DEPOSITO: CUENTA UNICA DEL TESORO</t>
  </si>
  <si>
    <t>00099021001 DEPOSITO DE EFECTIVO, DEPOSITANTE: MIGUEL ANGEL PEDREGAL PARDO - C.I. 2216262 LP, CONCEPTO: DEVOLUCION POR DOBLE PERCEPCION POR EL PERIODO DEL MES DE ABRIL A MAYO 2019, CUENTA DE DEPOSITO: CUENTA UNICA DEL TESORO</t>
  </si>
  <si>
    <t>00010011102 DEPOSITO DE EFECTIVO, DEPOSITANTE: CONSULADO DE BOLIVIA EN CARACAS VENEZUELA, CONCEPTO: DEPÓSITO TRAMITE PASAPORTE A FAVOR DE DANITZA MICHEL DAZA, CUENTA DE DEPOSITO: CUENTA UNICA DEL TESORO</t>
  </si>
  <si>
    <t>00041031107 DEPOSITO DE EFECTIVO, DEPOSITANTE: IBMETRO - ERWIN CHOQUE, CONCEPTO: DEVOLUCION DE GASTOS DE TRANSPORTE, CUENTA DE DEPOSITO: CUENTA UNICA DEL TESORO</t>
  </si>
  <si>
    <t>00041031107 DEPOSITO DE EFECTIVO, DEPOSITANTE: IBMETRO - GARY CHAMBI, CONCEPTO: DEVOLUCION DE GASTOS DE TRANSPORTE, CUENTA DE DEPOSITO: CUENTA UNICA DEL TESORO</t>
  </si>
  <si>
    <t>00130012002 DEPOSITO DE EFECTIVO, DEPOSITANTE: OSCAR VIDAURRE ROMERO, CONCEPTO: DEVOLUCION POR GASTOS ASIGNADOS, CUENTA DE DEPOSITO: CUENTA UNICA DEL TESORO</t>
  </si>
  <si>
    <t>00378012002 DEPOSITO DE EFECTIVO, DEPOSITANTE: SENATEX - ADHEMAR LEONARDO GARZOFINO URIA, CONCEPTO: DEVOLUCION A C31 # 262 POR UN SALDO NO EJECUTADO, CUENTA DE DEPOSITO: CUENTA UNICA DEL TESORO</t>
  </si>
  <si>
    <t>00046114201 DEPOSITO DE EFECTIVO, DEPOSITANTE: ELVIS RICHARD GUTIERREZ YUPANQUI, CONCEPTO: DEVOLUCION DE VIATICOS NO EJECUTADOS, CUENTA DE DEPOSITO: CUENTA UNICA DEL TESORO</t>
  </si>
  <si>
    <t>De: 00099024113 Transferencia en cumplimiento al DS N°0913 de 15/06/2011 y el Convenio Intergubernativo de Financiamiento UPRE-CIF-IG 264/2018, suscrito entre la UPRE y el GAM de Cotagaita, Proyecto “Construcción Campo Ferial Cotagaita - Cotagaita”, correspondiente al pago de la planilla Nº2, según la UPRE.</t>
  </si>
  <si>
    <t>De: 00099024113 Transferencia en cumplimiento al DS N°0913 de 15/06/2011 y el Convenio Intergubernativo de Financiamiento UPRE-CIF-IG 492/2017, suscrito entre la UPRE y el GAM de Mapiri, Proyecto “Construcción Mercado Municipal de Mapiri”, correspondiente al pago de la planilla Nº3 de cierre, según la UPRE.</t>
  </si>
  <si>
    <t>De: 00099024113 Transferencia en cumplimiento al DS N°0913 de 15/06/2011 y el Convenio Intergubernativo de Financiamiento UPRE-CIF-IG 923/2017, suscrito entre la UPRE y el GAM de San Pablo de Lípez, Proyecto “Const. Centro de Salud con Internación San Pablo de Lipez - Municipio San Pablo de Lipez”, correspondiente al pago de la planilla Nº5, según la UPRE.</t>
  </si>
  <si>
    <t>De: 00099024113 Transferencia en cumplimiento al DS N°0913 de 15/06/2011 y el Convenio Intergubernativo de Financiamiento UPRE-CIF-IG 0171/2018, suscrito entre la UPRE y el GAM de General Agustín Saavedra, Proyecto “Const. Unidad Educativa Príncipe de Paz Fe y Alegría - General Agustín Saavedra”, correspondiente al pago de la planilla Nº3, según la UPRE.</t>
  </si>
  <si>
    <t>De: 00099024113 Transferencia en cumplimiento al DS N°0913 de 15/06/2011 y el Convenio Intergubernativo de Financiamiento UPRE-CIF-IG 122/2017, suscrito entre la UPRE y el GAM de Palos Blancos, Proyecto “Construcción Unidad Educativa Técnico Humanístico Palos Blancos B”, correspondiente al pago de la planilla Nº7, según la UPRE.</t>
  </si>
  <si>
    <t>De: 00099024113 Transferencia en cumplimiento al DS N°0913 de 15/06/2011 y el Convenio Intergubernativo de Financiamiento UPRE-CIF-IG 0194/2018, suscrito entre la UPRE y el GAM de Sopachuy, Proyecto “Const. Unidad Educativa Mama Wasi Comunidad Mama Huasi”, correspondiente al pago de la planilla Nº2, según la UPRE.</t>
  </si>
  <si>
    <t>De: 00099024113 Transferencia en cumplimiento al DS N°0913 de 15/06/2011 y el Convenio Intergubernativo de Financiamiento UPRE-CIF-IG 0150/2018, suscrito entre la UPRE y el GAM de Villa Tunari, Proyecto “Const. 8 Aulas U.E. Jatum Pampa – D 10 Villa Tunari”, correspondiente al pago de la planilla Nº5 de cierre, según la UPRE.</t>
  </si>
  <si>
    <t>De: 00099024113 Transferencia en cumplimiento al DS N°0913 de 15/06/2011 y el Convenio Intergubernativo de Financiamiento UPRE-CIF-IG 1068/2017, suscrito entre la UPRE y el GAM de Exaltación, Proyecto “Const. Unidad Educativa Jasschaja Municipio de Exaltación”, correspondiente al pago de la planilla Nº4 de cierre, según la UPRE.</t>
  </si>
  <si>
    <t>De: 00099024113 Transferencia en cumplimiento al DS N°0913 de 15/06/2011 y el Convenio Intergubernativo de Financiamiento UPRE-CIF-IG/501/2016, suscrito entre la UPRE y el GAM de Cobija, Proyecto “Construcción Piscina Olímpica Municipal Evo Morales - Cobija”, correspondiente al pago de la planilla Nº6, según la UPRE.</t>
  </si>
  <si>
    <t>De: 00099024113 Transferencia en cumplimiento al DS N°0913 de 15/06/2011 y el Convenio Intergubernativo de Financiamiento UPRE-CIF-IG 0120/2018, suscrito entre la UPRE y el GAM de Betanzos, Proyecto “Construcción Unidad Educativa Eduardo Avaroa - Betanzos”, correspondiente al pago de la planilla Nº1, según la UPRE.</t>
  </si>
  <si>
    <t>'COBRO DE'||UTILES DE ESCRITORIO POR EL COMPROBANTE CONTABLE NRO. 0956841 DE LA FECHA, SEGÚN CORREO ELECTRÓNICO DE YPFB DE F. 23/01/2018. DEBITO DE LA LIBRETA 00513022001 YPFB  OPERACIONES.</t>
  </si>
  <si>
    <t>TRANSFERENCIA DEL EXTERIOR SEGUN SWIFT NO.7511 DE FECHA 12/06/2019 ORDENANTE: CONSULADO GENERAL DE BOLIVIA EN LIMA PERU REF.: RECAUDACION GESTORIA CONSULAR MAYO/2019 LIB. 00010011102 MIN.RELACIONES EXTERIORES - GESTORIA CONSULAR LEY Nº 3108</t>
  </si>
  <si>
    <t>TRANSFERENCIA DEL EXTERIOR SEGUN SWIFT NO.7509 DE FECHA 12/06/2019 ORDENANTE: CONSULADO DE BOLIVIA EN MENDOZA-ARGENTINA REF:GESTORIA CONSULAR MES DE MAYO/19 LIB. 00010011102 MIN.RELACIONES EXTERIORES - GESTORIA CONSULAR LEY Nº 3108</t>
  </si>
  <si>
    <t>TRANSFERENCIA DEL EXTERIOR SEGUN SWIFT 07510 DE FECHA 12/06/2019 ORDENANTE: EMBAJADA DE BOLIVIA EN LA HAYA - PAISES BAJOS LIB. 00010011102 MIN.RELACIONES EXTERIORES - GESTORIA CONSULAR LEY Nº 3108</t>
  </si>
  <si>
    <t>NÚMERO DE LIBRETA CUT: 99031009.00 OPERACIÓN T01 TRANSFERENCIA DE FONDOS A LA CUT - TESORO DIRECTO DE BANCO UNION S.A. A CUENTA UNICA DEL TESORO CON NUMERO DE SOLICITUD = 3866829 Y NUMERO CORRELATIVO = 91320012062019251 TRANSFERENCIA POR OPERACIONES DE VENTA BONOS BTX</t>
  </si>
  <si>
    <t>||TRANSFERENCIA DE FONDOS S/G. MENSAJES SWIFT NROS. 07515 Y 07506 DE LA FECHA. (SECTOR PÚBLICO-SERVICIOS). A LA LIBRETA 00592012001 BOLTUR-BOLETAJE Y VENTA DE PAQUETES TURISTICOS; P/CTA. PRISMA ABD S.R.L.</t>
  </si>
  <si>
    <t>||REGISTRO COBRO COMISION ENMIENDA LC BS220.-REEMBS.GSTS.COMUNICACION BS220.-Y EMISION COMP.CONTABLE BS50.-,S/G NOTAS CEX-YVYA-1094/2019 CEX-FONPLATA/0100/2019,07/06/19;CEX-FONPLATA/0101/2019,11/06/19 REF.:I-2019-33 P/C A.A.S.A.N.A. A/F OTT HYDROMET CORP. LIB.00512012001 LBP-AASANA-PACS SONET (4030004676) REF.:COMIS.ENMIENDA LC I-2019-33</t>
  </si>
  <si>
    <t>||TRANSFERENCIA DE FONDOS S/G. MENSAJE SWIFT NRO. 07517 DE LA FECHA. (SECTOR PÚBLICO - SERVICIOS). DEBITO DE LA LIBRETA 00119012001 ADSIB, REPOSICION UTILES DE ESCRITORIO.</t>
  </si>
  <si>
    <t>||TRANSFERENCIA DE FONDOS S/G. MENSAJES SWIFT NROS. 07515 Y 07506 DE LA FECHA. (SECTOR PÚBLICO-SERVICIOS). DE LA LIBRETA 00592012001 BOLTUR-BOLETAJE Y VENTA DE PAQUETES TURISTICOS;COBRO UTILES DE ESCRITORIO.</t>
  </si>
  <si>
    <t>COBRO COSTOS DE PAPELERIA SEGUN TRANSFERENCIA DEL EXTERIOR POR ORDEN DE CONSULADO GENERAL DE BOLIVIA EN LIMA PERU REF.: RECAUDACION GESTORIA CONSULAR MAYO/2019 LIB. 00010011102 MIN.RELACIONES EXTERIORES - GESTORIA CONSULAR LEY Nº 3108</t>
  </si>
  <si>
    <t>COBRO COSTOS DE PAPELERIA SEGUN TRANSFERENCIA DEL EXTERIOR POR ORDEN DE CONSULADO DE BOLIVIA EN MENDOZA-ARGENTINA REF:GESTORIA CONSULAR MES DE MAYO/19 LIB. 00010011102 MIN.RELACIONES EXTERIORES - GESTORIA CONSULAR LEY Nº 3108</t>
  </si>
  <si>
    <t>COBRO COSTOS DE PAPELERIA SEGUN TRANSFERENCIA DEL EXTERIOR POR ORDEN DE EMBAJADA DE BOLIVIA EN LA HAYA - PAISES BAJOS LIB. 00010011102 MIN.RELACIONES EXTERIORES - GESTORIA CONSULAR LEY Nº 3108</t>
  </si>
  <si>
    <t>00099021001 DEPOSITO DE EFECTIVO, DEPOSITANTE: SUSANA ROJAS CRUZ, CONCEPTO: DEVOLUCION DEL SEGUNDO AGUINALDO 2018, CUENTA DE DEPOSITO: CUENTA UNICA DEL TESORO</t>
  </si>
  <si>
    <t>00099021001 DEPOSITO DE EFECTIVO, DEPOSITANTE: SUSANA ROJAS CRUZ, CONCEPTO: DEVOLUCION DE AGUINALDO 2018, CUENTA DE DEPOSITO: CUENTA UNICA DEL TESORO</t>
  </si>
  <si>
    <t>00373024101 DEPOSITO DE EFECTIVO, DEPOSITANTE: FDI -EUSEBIO MANUEL BALBOA SOLDADO, CONCEPTO: DEVOLUCION DE 1 DIA DE VIATICO DE VIAJE DEL DEPARTAMENTO DE LA PAZ, CUENTA DE DEPOSITO: CUENTA UNICA DEL TESORO</t>
  </si>
  <si>
    <t>00099021001 DEPOSITO DE EFECTIVO, DEPOSITANTE: ROSARIO JEMIO PEÑALOZA, CONCEPTO: DEVOLUCION DE RETROACTIVO, CUENTA DE DEPOSITO: CUENTA UNICA DEL TESORO</t>
  </si>
  <si>
    <t>00099021001 DEPOSITO DE EFECTIVO, DEPOSITANTE: MARIO A. OROPEZA QUIROGA MIN DE MEDIO AMB Y AGUA, CONCEPTO: DEVOLUCION DE FONDOS EN AVANCE E IMPUESTOS, CUENTA DE DEPOSITO: CUENTA UNICA DEL TESORO</t>
  </si>
  <si>
    <t>00099021001 DEPOSITO DE EFECTIVO, DEPOSITANTE: LIZ FEDRA  HUAYTA  HERNANI, CONCEPTO: DEVOLUCION MENSUALIDAD MAYO 2019 LIZ HUAYTA PROGRAMA 100 BECAS DE POSGRADO MIN DE EDUCACION, CUENTA DE DEPOSITO: CUENTA UNICA DEL TESORO</t>
  </si>
  <si>
    <t>00099021001 DEPOSITO DE EFECTIVO, DEPOSITANTE: JUAN CARLOS FERRANO CONDORI, CONCEPTO: DEVOLUCION DE FONDOS ASIGNADOS POR LA ASEGURADORA FORTALEZA  S.A., CUENTA DE DEPOSITO: CUENTA UNICA DEL TESORO</t>
  </si>
  <si>
    <t>00526012001 DEPOSITO DE EFECTIVO, DEPOSITANTE: BOLIVIA TV-JESUS H. VILLCA MADENI, CONCEPTO: DEVOLUCION DE PASAJES, CUENTA DE DEPOSITO: CUENTA UNICA DEL TESORO</t>
  </si>
  <si>
    <t>00591012001 DEPOSITO DE EFECTIVO, DEPOSITANTE: FREDDY JULIAN LAIME LUNA, CONCEPTO: PAGO POR SERVICIOS DE AGUA POTABLE, CUENTA DE DEPOSITO: CUENTA UNICA DEL TESORO</t>
  </si>
  <si>
    <t>00046171101 DEPOSITO DE EFECTIVO, DEPOSITANTE: NIKKY CARE  SRL, CONCEPTO: SANCION POR INCUMPLIMIENTO A LA NORMA GESTION 2019, CUENTA DE DEPOSITO: CUENTA UNICA DEL TESORO</t>
  </si>
  <si>
    <t>00099021001 DEPOSITO DE EFECTIVO, DEPOSITANTE: CAROLA MAGDA SAAVEDRA VARGAS, CONCEPTO: DEVOLUCION POR 16 HORAS NO TRABAJADAS EN EL MES DE SEPTIEMBRE DEL 2017, CUENTA DE DEPOSITO: CUENTA UNICA DEL TESORO</t>
  </si>
  <si>
    <t>00283022001 DEPOSITO DE EFECTIVO, DEPOSITANTE: MIRTHA ALMANZA ACNO, CONCEPTO: DEVOLUCION DEL REFRIGERIO MES DE MARZO, CUENTA DE DEPOSITO: CUENTA UNICA DEL TESORO</t>
  </si>
  <si>
    <t>00046104203 DEPOSITO DE EFECTIVO, DEPOSITANTE: GUADALUPE MARCA KANTUTA, CONCEPTO: REVERSION DE FONDOS, CUENTA DE DEPOSITO: CUENTA UNICA DEL TESORO</t>
  </si>
  <si>
    <t>00099021001 DEPOSITO DE EFECTIVO, DEPOSITANTE: SERGIO MARCELO CEREZO AGUIRRE, CONCEPTO: REINTEGRO DE HABERES RENUMERACION MAXIMA, CUENTA DE DEPOSITO: CUENTA UNICA DEL TESORO</t>
  </si>
  <si>
    <t>00592012001 DEPOSITO DE EFECTIVO, DEPOSITANTE: AUTORIDAD DE ELECTRICIDAD, CONCEPTO: PENALIDAD ND-257859 AUTORIDAD DE ELECTRICIDAD, CUENTA DE DEPOSITO: CUENTA UNICA DEL TESORO</t>
  </si>
  <si>
    <t>00206012001 DEPOSITO DE EFECTIVO, DEPOSITANTE: INE, CONCEPTO: DEPÓSITO POR VENTA LA PAZ  FECHA 12/06/2019, CUENTA DE DEPOSITO: CUENTA UNICA DEL TESORO</t>
  </si>
  <si>
    <t>00586012001 DEPOSITO DE EFECTIVO, DEPOSITANTE: MARCO ANTONIO SILVESTRE CHACHAQUI, CONCEPTO: REVERSION  C-31  N° 258, CUENTA DE DEPOSITO: CUENTA UNICA DEL TESORO</t>
  </si>
  <si>
    <t>00293014201 DEPOSITO DE EFECTIVO, DEPOSITANTE: JUSSELINE N. CHAVEZ B., CONCEPTO: POR CONCEPTO DE DEVOLUCION DE SALDO NO EJECUTADO DE FONDO EN AVANCE, CUENTA DE DEPOSITO: CUENTA UNICA DEL TESORO</t>
  </si>
  <si>
    <t>00342012001 DEPOSITO DE EFECTIVO, DEPOSITANTE: MARCO ANTONIO MALDONADO QUIÑONES, CONCEPTO: SERVICIO LARGA DISTANCIA LLAMADAS A OTROS OPERADORES, CUENTA DE DEPOSITO: CUENTA UNICA DEL TESORO</t>
  </si>
  <si>
    <t>00046058009 DEPOSITO DE EFECTIVO, DEPOSITANTE: ANDREA VILLARROEL AQUIN, CONCEPTO: DEVOLUCION DE FONDOS DE AVANCE, CUENTA DE DEPOSITO: CUENTA UNICA DEL TESORO</t>
  </si>
  <si>
    <t>00266022001 DEPOSITO DE EFECTIVO, DEPOSITANTE: LIDIA C. BRUNO CASILLA, CONCEPTO: DEVOLUCION DE REFRIGERIO DE LA DIRECCION DISTRITAL DE EDUCACION DEL MES ABRIL 2019, CUENTA DE DEPOSITO: CUENTA UNICA DEL TESORO</t>
  </si>
  <si>
    <t>00099021001 DEPOSITO DE EFECTIVO, DEPOSITANTE: MEDARDO REMY VARGAS ALVAREZ, CONCEPTO: PAGO SEGUN PLAN DE PAGOS, CUENTA DE DEPOSITO: CUENTA UNICA DEL TESORO</t>
  </si>
  <si>
    <t>00099021001 DEPOSITO DE EFECTIVO, DEPOSITANTE: PATRICIA EUSEBIA MARCA SALGADO, CONCEPTO: DEVOLUCION TELEFONIA E INTERNET PGE MES FEBRERO /19 S/G NOTA INTERNA PGE-UBS NOT -0338/19, CUENTA DE DEPOSITO: CUENTA UNICA DEL TESORO</t>
  </si>
  <si>
    <t>00099021001 DEPOSITO DE EFECTIVO, DEPOSITANTE: MONICA ROCA ZACONETA DE GONZALES, CONCEPTO: DEVOLUCION FONDOS EN AVANCE Y RETENCION DE IMPUESTOS, CUENTA DE DEPOSITO: CUENTA UNICA DEL TESORO</t>
  </si>
  <si>
    <t>00099021001 DEPOSITO DE EFECTIVO, DEPOSITANTE: MARIBEL LECOÑA ALAVI, CONCEPTO: DEPÓSITO EN CTA SENASIR COBRO INDEBIDO, CUENTA DE DEPOSITO: CUENTA UNICA DEL TESORO</t>
  </si>
  <si>
    <t>00591012001 DEPOSITO DE EFECTIVO, DEPOSITANTE: FREDDY  JULIAN LAIME LUNA, CONCEPTO: PAGO POR SERVICIOS DE AGUA POTABLE, CUENTA DE DEPOSITO: CUENTA UNICA DEL TESORO</t>
  </si>
  <si>
    <t>00342012001 DEP.DE CHEQ.AJENOS,RET.DE CAM.,CONCEPTO: DEVOLUCION DE PASAJES,DEP.: BOLIVIANA DE AVIACION BOA , PROCEDENCIA: BANCO UNION S.A., CHEQUE: 10866, FECHA DE EMISION:07/06/2019</t>
  </si>
  <si>
    <t>00342012001 DEP.DE CHEQ.AJENOS,RET.DE CAM.,CONCEPTO: DEVOLUCION VIATICOS MES ABRIL C31 N°499,DEP.: AEV REGIONAL COCHABAMBA , PROCEDENCIA: BANCO UNION S.A., CHEQUE: 682, FECHA DE EMISION:22/05/2019</t>
  </si>
  <si>
    <t>00342012001 DEP.DE CHEQ.AJENOS,RET.DE CAM.,CONCEPTO: DEVOLUCION VIATICOS MES ABRIL C31 N°660,DEP.: AEV REGIONAL COCHABAMBA , PROCEDENCIA: BANCO UNION S.A., CHEQUE: 683, FECHA DE EMISION:27/05/2019</t>
  </si>
  <si>
    <t>00291014203 DEP.DE CHEQ.AJENOS,RET.DE CAM.,CONCEPTO: REEMBOLSO DEL FNDR,DEP.: ABC -OFICINA CENTRAL , PROCEDENCIA: BANCO UNION S.A., CHEQUE: 3546, FECHA DE EMISION:12/06/2019</t>
  </si>
  <si>
    <t>00572012001 DEP.DE CHEQ.AJENOS,RET.DE CAM.,CONCEPTO: DEVOLUCION DE FONDOS POR FRANQUICIA,DEP.: CIA DE SEGUROS Y REASEGUROS FORTALEZA S.A. , PROCEDENCIA: BANCO FORTALEZA SOCIEDAD ANONIMA (BANCO FORTALEZA S.A.), CHEQUE: 11072, FECHA DE EMISI</t>
  </si>
  <si>
    <t>00099021001 DEP.DE CHEQ.AJENOS,RET.DE CAM.,CONCEPTO: DEVOLUCION POR ERROR EN DEPÓSITO,DEP.: EMAPAV , PROCEDENCIA: BANCO UNION S.A., CHEQUE: 1271, FECHA DE EMISION:13/06/2019</t>
  </si>
  <si>
    <t>00597012001 DEP.DE CHEQ.AJENOS,RET.DE CAM.,CONCEPTO: DEVOLUCION POR INCAPACIDAD MES DE AGOSTO 2017,DEP.: CAJA PETROLERA DE SALUD , PROCEDENCIA: BANCO UNION S.A., CHEQUE: 26170, FECHA DE EMISION:31/05/2019</t>
  </si>
  <si>
    <t>00099021001 DEP.DE CHEQ.AJENOS,RET.DE CAM.,CONCEPTO: MAYRA LUZ YUFRA MENESES,DEP.: BANCO UNION S.A. , PROCEDENCIA: BANCO UNION S.A., CHEQUE: 163216, FECHA DE EMISION:13/06/2019</t>
  </si>
  <si>
    <t>00016018008 DEPOSITO DE EFECTIVO, DEPOSITANTE: MIN DE EDUCACION - ALEX TARQUINO CHOQUE, CONCEPTO: DEVOLUCION DE PASAJE TERRESTRE, CUENTA DE DEPOSITO: CUENTA UNICA DEL TESORO</t>
  </si>
  <si>
    <t>00047297001 DEPOSITO DE EFECTIVO, DEPOSITANTE: WALDO COLQUE CALLE, CONCEPTO: DEVOLUCION DE SALDOS NO EJECUTADOS DEL CONVENIO DE FINANCIAMIENTO I/09481-2018/LEG/017/2018, CUENTA DE DEPOSITO: CUENTA UNICA DEL TESORO</t>
  </si>
  <si>
    <t>00099021001 DEPOSITO DE EFECTIVO, DEPOSITANTE: MIN DE DEPORTES - RONAL REMERINO SANTOS HUANCA, CONCEPTO: DEVOLUCION VIATICOS NO UTILIZADOS DE LA COPA ESTADO PLURINACIONAL SUB 18 SEGUNDA RONDA, CUENTA DE DEPOSITO: CUENTA UNICA DEL TESORO</t>
  </si>
  <si>
    <t>00132022003 DEPOSITO DE EFECTIVO, DEPOSITANTE: BEYMAR EDUARDO TERCEROS ROCHA, CONCEPTO: DEVOLUCION POR FONDOS NO UTILIZADOS N° PREV. 537, CUENTA DE DEPOSITO: CUENTA UNICA DEL TESORO</t>
  </si>
  <si>
    <t>00046171101 DEPOSITO DE EFECTIVO, DEPOSITANTE: UNIVERSAL PHARMA - DRA. RENY HEREDIA, CONCEPTO: SANCION POR INCUMPLIMIENTO A LA NORMA, CUENTA DE DEPOSITO: CUENTA UNICA DEL TESORO</t>
  </si>
  <si>
    <t>00099021001 DEPOSITO DE EFECTIVO, DEPOSITANTE: ANDRES HENRRY SEJAS LAZARTE-MIN HIDROCARBUROS, CONCEPTO: DEVOLUCION DE PASAJES, CUENTA DE DEPOSITO: CUENTA UNICA DEL TESORO</t>
  </si>
  <si>
    <t>00099021001 DEPOSITO DE EFECTIVO, DEPOSITANTE: MINISTERIO DEMEDIO AMBIENTE Y AGUA, CONCEPTO: DEVOLUCION DE FONDOS EN AVANCE, CUENTA DE DEPOSITO: CUENTA UNICA DEL TESORO</t>
  </si>
  <si>
    <t>00099021001 DEPOSITO DE EFECTIVO, DEPOSITANTE: EULOGIO USNAYO HUANCA, CONCEPTO: DOBLE PERCEPCION, CUENTA DE DEPOSITO: CUENTA UNICA DEL TESORO</t>
  </si>
  <si>
    <t>00340012003 DEP.DE CHEQ.AJENOS,RET.DE CAM.,CONCEPTO: POR PERMISO DE HABERES MES MAYO/2019 FUENTE 20,DEP.: SEGIP DAMIANA FLORES ALANOCA , PROCEDENCIA: BANCO UNION S.A., CHEQUE: 13666, FECHA DE EMISION:28/05/2019</t>
  </si>
  <si>
    <t>00099021001 DEP.DE CHEQ.AJENOS,RET.DE CAM.,CONCEPTO: POR PERMISOS SIN GOCE DE HABERES MES MAYO/2019 F-41,DEP.: SEGIP DAMIANA FLORES ALANOCA , PROCEDENCIA: BANCO UNION S.A., CHEQUE: 13665, FECHA DE EMISION:28/05/2019</t>
  </si>
  <si>
    <t>00099021001 DEP.DE CHEQ.AJENOS,RET.DE CAM.,CONCEPTO: DEVOL DE RECURSOS DEL PROY PROD Y RENOVACION CULTIVARCS CITRICOS COMUNIDAD MOCORI-YANACACHI,DEP.: GOBIERNO AUTONOMO MUNICIPAL DE YANACACHI</t>
  </si>
  <si>
    <t>00283022001 DEP.DE CHEQ.AJENOS,RET.DE CAM.,CONCEPTO: OTROS INGRESOS,DEP.: GERENCIA REGIONAL LA PAZ ADUANA , PROCEDENCIA: BANCO UNION S.A., CHEQUE: 1723, FECHA DE EMISION:12/06/2019</t>
  </si>
  <si>
    <t>VENTA DE DIVISAS CON TRANSFERENCIA DE FONDOS A SOLICITUD DE DIRECCION ESTRATEGICA DE REIVINDICACION MARITIMA DIREMAR SEGUN SOLICITUD 8278 REF: PAGO AL ASESOR ANTONIO REMIRO BROTONS POR ASESORAMIENTO EN MATERIA DE DERECHO INTERNACIONAL PUBLICO SOLICITADO MEDIANTE INFORME CONJUNTO IC DIREMAR DDS NO 15 LIB. 00099021001 TGN-RECURSOS ORDINARIOS (3987) POR DIFERENCIAL CAMBIARIO</t>
  </si>
  <si>
    <t>VENTA DE DIVISAS CON TRANSFERENCIA DE FONDOS A SOLICITUD DE MINISTERIO DE EDUCACION SEGUN SOLICITUD 8279 REF: TRASPASO PARA CARLA TATTIANA GONZALES GEMIO EQUIVALENTES 1.527,92 USD LIB. 00099021001 TGN-RECURSOS ORDINARIOS (3987) POR DIFERENCIAL CAMBIARIO</t>
  </si>
  <si>
    <t>VENTA DE DIVISAS CON TRANSFERENCIA DE FONDOS A SOLICITUD DE MINISTERIO DE EDUCACION SEGUN SOLICITUD 8280 REF: TRASPASO PARA CARLA RENE BALDIVIESO SORUCO EQUIVALENTES 95,95 USD LIB. 00099021001 TGN-RECURSOS ORDINARIOS (3987) POR DIFERENCIAL CAMBIARIO</t>
  </si>
  <si>
    <t>VENTA DE DIVISAS CON TRANSFERENCIA DE FONDOS A SOLICITUD DE DIRECCION ESTRATEGICA DE REIVINDICACION MARITIMA DIREMAR SEGUN SOLICITUD 8288 REF: PAGO AL ASESOR ANTONIO REMIRO BROTONS POR ASESORAMIENTO EN MATERIA DE DERECHO INTERNACIONAL PUBLICO SOLICITADO MEDIANTE INFORME CONJUNTO IC DIREMAR DDS NO 18 LIB. 00099021001 TGN-RECURSOS ORDINARIOS (3987) POR DIFERENCIAL CAMBIARIO</t>
  </si>
  <si>
    <t>De: 00099021001 Transferencia de recursos a solicitud del Órgano Judicial, (operación bimonetaria), SG Nota CITE: UNID./NAL./FINANZAS/DAF-OJ N°431/2019, por depósitos judiciales a favor del Ministerio de Defensa por restitución del Certificado de Depósito Judicial Nro. 9534. H.R. 6-17419-R.</t>
  </si>
  <si>
    <t>De: 00099021001 Transferencia de recursos a solicitud del Órgano Judicial, (operación bimonetaria), SG Nota CITE: UNID./NAL./FINANZAS/DAF-OJ N°431/2019, por depósitos judiciales a favor del Ministerio de Defensa por restitución del Certificado de Depósito Judicial Nros. 400715. H.R. 6-17419-R.</t>
  </si>
  <si>
    <t>De: 00099024113 Transferencia en cumplimiento al DS N°0913 de 15/06/2011 y el Convenio Intergubernativo de Financiamiento UPRE-CIF-IG 082/2017, suscrito entre la UPRE y el GAM de Potosí, proyecto “Construcción Bloques Administrativos y Aulas Técnicas Unidad Educativa Antonio José de Sucre A y B, D-5” correspondiente al pago de la planilla N° 5 de cierre, según la UPRE.</t>
  </si>
  <si>
    <t>COBRO COSTOS DE PAPELERIA SEGUN TRANSFERENCIA DEL EXTERIOR POR ORDEN DE FASS COMERCIO DE PRODUCTOS QUIMICOS REF.: INV ODV-VEX-34/19 LIB. 00597012001 RECURSOS PROPIOS VENTAS YLB</t>
  </si>
  <si>
    <t>||REGISTRO COBRO COMISION AVISO ENMIENDA CARTA DE CREDITO STANDBY BS220.-Y EMISION COMP.CONTABLE BS50.-REF.:BKD2017LG00114 (BCB:SB-R-2017-31) A/F ADMINISTRADORA BOLIVIANA DE CARRETERAS-ABC,S/G SWIFT 7576 ADJ.DE LA FECHA. LIB.00291012002 ABC-RECURSOS PROPIOS REF.:COMISIONES AVISO ENMIENDA SBLC BKD2017LG00114</t>
  </si>
  <si>
    <t>A:00099021001 Pago de capital e interés corriente a favor del TGN, adeudado por el GAD Oruro, correspondiente a los Préstamos Convenios Subsidiarios CAF 2324, Proyectos de Electrificación Rural: Belén de Choquecota, Ampliación Qaqachaca, Realenga, Cochipampa, Carbuyo y Vilcani.</t>
  </si>
  <si>
    <t>NÚMERO DE LIBRETA CUT: 99031009.00 OPERACIÓN T01 TRANSFERENCIA DE FONDOS A LA CUT - TESORO DIRECTO DE BANCO UNION S.A. A CUENTA UNICA DEL TESORO CON NUMERO DE SOLICITUD = 3870973 Y NUMERO CORRELATIVO = 91320013062019052 TRANSFERENCIA POR OPERACIONES DE VENTA BONOS BTX</t>
  </si>
  <si>
    <t>||TRANSFERENCIA DE FONDOS S/G. MENSAJES SWIFT NROS. 07559 Y 07549 DE LA FECHA. (SECTOR PÚBLICO - SERVICIOS). DEBITO DE LA LIBRETA 00119012001 ADSIB, REPOSICION UTILES DE ESCRITORIO.</t>
  </si>
  <si>
    <t>TRANSFERENCIA DEL EXTERIOR SEGUN SWIFT 07553 DE FECHA 13/06/2019 ORDENANTE: CONSULADO DE BOLIVIA EN MILAN LIB. 00010011102 MIN.RELACIONES EXTERIORES - GESTORIA CONSULAR LEY Nº 3108</t>
  </si>
  <si>
    <t>TRANSFERENCIA DEL EXTERIOR SEGUN SWIFT NO.7554 DE FECHA 13/06/2019 ORDENANTE: CONSULATE GENERAL OF BOLIVIA LOS ANGELES-ESTADOS UNIDOS REF:GESTORIA CONSULAR MES DE MAYO/19 LIB. 00010011102 MIN.RELACIONES EXTERIORES - GESTORIA CONSULAR LEY Nº 3108</t>
  </si>
  <si>
    <t>TRANSFERENCIA DEL EXTERIOR SEGUN SWIFT 07601-07600 DE FECHA 13/06/2019 ORDENANTE: VICECONSULADO DEL ESTADO PLURINACIONAL DE BOLIVIA EN PILAR ARGENTINA REF.: SERVICIOS DEL GOBIERNO LIB. 00010011102 MIN.RELACIONES EXTERIORES - GESTORIA CONSULAR LEY Nº 3108</t>
  </si>
  <si>
    <t>||TRANSFERENCIA AL TGN P/PAGO BONO "JUANA AZURDUY" P/MAYO 2019, S/G ART.8 LEY 211, DISPOSICIÓN FINAL 4°LEY 1135 Y ART.23 DEL D.S.3766, INSTRUC.DE H.R. BCB-HRE-TGL-2019-7841, NOTA MEFP/VTCP/DGPOT/UPCFTGN/N°1594/2019, DECISIÓN PRESIDENCIAL N°05/2018 Y FT N° 5/2019 DE LA GADM TRANSFERENCIA A LA CUENTA UNICA DEL TESORO,LIBRETA 00099021001 "TGN - RECURSOS ORDINARIOS "</t>
  </si>
  <si>
    <t>||TRANSFERENCIA DE FONDOS S/G. MENSAJES SWIFT NROS. 07603 Y 07599 DE LA FECHA. (SECTOR PÚBLICO - SERVICIOS). DEBITO DE LA LIBRETA 00119012001 ADSIB, REPOSICION UTILES DE ESCRITORIO.</t>
  </si>
  <si>
    <t>||TRANSFERENCIA DE FONDOS S/G. MENSAJES SWIFT NROS. 07583 Y 07579 DE LA FECHA. (SECTOR PÚBLICO - SERVICIOS). DEBITO DE LA LIBRETA 00119012001 ADSIB, REPOSICION UTILES DE ESCRITORIO.</t>
  </si>
  <si>
    <t>||TRANSFERENCIA DE FONDOS S/G. MENSAJES SWIFT NROS. 07582 Y 07581 DE LA FECHA. (SECTOR PÚBLICO - SERVICIOS). DEBITO DE LA LIBRETA 00119012001 ADSIB, REPOSICION UTILES DE ESCRITORIO.</t>
  </si>
  <si>
    <t>'COBRO DE'||UTILES DE ESCRITORIO POR EL COMPROBANTE CONTABLE NRO. 0956988 DE LA FECHA, SEGÚN CORREO ELECTRÓNICO DE YPFB DE F. 23/01/2018. DEBITO DE LA LIBRETA 00513022001 YPFB  OPERACIONES.</t>
  </si>
  <si>
    <t>COBRO COSTOS DE PAPELERIA SEGUN TRANSFERENCIA DEL EXTERIOR POR ORDEN DE CONSULADO DE BOLIVIA EN MILAN LIB. 00010011102 MIN.RELACIONES EXTERIORES - GESTORIA CONSULAR LEY Nº 3108</t>
  </si>
  <si>
    <t>COBRO COSTOS DE PAPELERIA SEGUN TRANSFERENCIA DEL EXTERIOR POR ORDEN DE CONSULATE GENERAL OF BOLIVIA LOS ANGELES-ESTADOS UNIDOS REF:GESTORIA CONSULAR MES DE MAYO/19 LIB. 00010011102 MIN.RELACIONES EXTERIORES - GESTORIA CONSULAR LEY Nº 3108</t>
  </si>
  <si>
    <t>COBRO COSTOS DE PAPELERIA SEGUN TRANSFERENCIA DEL EXTERIOR POR ORDEN DE VICECONSULADO DEL ESTADO PLURINACIONAL DE BOLIVIA EN PILAR ARGENTINA REF.: SERVICIOS DEL GOBIERNO LIB. 00010011102 MIN.RELACIONES EXTERIORES - GESTORIA CONSULAR LEY Nº 3108</t>
  </si>
  <si>
    <t>00099021001 DEPOSITO DE EFECTIVO, DEPOSITANTE: EUGENIO MULLUCUNDO CADENA, CONCEPTO: DOBLE PERCEPCION, CUENTA DE DEPOSITO: CUENTA UNICA DEL TESORO</t>
  </si>
  <si>
    <t>00099021001 DEPOSITO DE EFECTIVO, DEPOSITANTE: PEDRO MIGUEL GUARACHI PLATA, CONCEPTO: DOBLE PERCEPCION, CUENTA DE DEPOSITO: CUENTA UNICA DEL TESORO</t>
  </si>
  <si>
    <t>00046171101 DEPOSITO DE EFECTIVO, DEPOSITANTE: IMPORTACIONES Y REPRESENTACIONES GUTIERREZ LTDA, CONCEPTO: SANCION PECUNIARIA, CUENTA DE DEPOSITO: CUENTA UNICA DEL TESORO</t>
  </si>
  <si>
    <t>00592012001 DEPOSITO DE EFECTIVO, DEPOSITANTE: JOSE LUIS MAMANI ESPEJO, CONCEPTO: VENTA EMISIVO PARTICULARES DEL 05 AL 10 DE JUNIO DE 2019, CUENTA DE DEPOSITO: CUENTA UNICA DEL TESORO</t>
  </si>
  <si>
    <t>00592012001 DEPOSITO DE EFECTIVO, DEPOSITANTE: VICTOR CORTEZ CAMINO, CONCEPTO: PAGO NOTA DEBITO 234775 CORRESPONDIENTE A LA GESTION 2018  CXC COUNTERS, CUENTA DE DEPOSITO: CUENTA UNICA DEL TESORO</t>
  </si>
  <si>
    <t>00249012001 DEPOSITO DE EFECTIVO, DEPOSITANTE: CASIANO GUARACHI CONDORI, CONCEPTO: DESCARGO POR PEAJE VIAJE A RIBERALTA, CUENTA DE DEPOSITO: CUENTA UNICA DEL TESORO</t>
  </si>
  <si>
    <t>00249012001 DEPOSITO DE EFECTIVO, DEPOSITANTE: CASIANO GUARACHI CONDORI, CONCEPTO: DESCARGO POR COMBUSTIBLE VIAJE A SUCRE, CUENTA DE DEPOSITO: CUENTA UNICA DEL TESORO</t>
  </si>
  <si>
    <t>00249012001 DEPOSITO DE EFECTIVO, DEPOSITANTE: CASIANO GUARACHI CONDORI, CONCEPTO: DESCARGO POR PEAJE VIAJE COCHABAMBA, CUENTA DE DEPOSITO: CUENTA UNICA DEL TESORO</t>
  </si>
  <si>
    <t>00099021001 DEPOSITO DE EFECTIVO, DEPOSITANTE: MARIA LUZ SEQUEIROS RIVERA, CONCEPTO: DEVOLUCION DE SUPLENCIA MATERNIDAD OCTUBRE/2018 MARIA LUZ SEQUEIROS RIVERA, CUENTA DE DEPOSITO: CUENTA UNICA DEL TESORO</t>
  </si>
  <si>
    <t>00526012001 DEPOSITO DE EFECTIVO, DEPOSITANTE: BOLIVIA  TV- JAIME QUISPE MAMANI, CONCEPTO: DEVOLUCION DE FONDOS EN AVANCE, CUENTA DE DEPOSITO: CUENTA UNICA DEL TESORO</t>
  </si>
  <si>
    <t>00597012001 DEPOSITO DE EFECTIVO, DEPOSITANTE: YACIMIENTOS DE LITIO BOLIVIANOS, CONCEPTO: SOBRANTE DEL PAGO DEL IMPUESTO MUNICIPAL A LA PROPIEDAD DE BIENES INMUEBLES GESTION 2018-2018, CUENTA DE DEPOSITO: CUENTA UNICA DEL TESORO</t>
  </si>
  <si>
    <t>00099021001 DEPOSITO DE EFECTIVO, DEPOSITANTE: RODOLFO RILKER SAAVEDRA MOYA, CONCEPTO: REEMBOLSO POR MORA ELFEC - ABRIL 2019, CUENTA DE DEPOSITO: CUENTA UNICA DEL TESORO</t>
  </si>
  <si>
    <t>00047297001 DEPOSITO DE EFECTIVO, DEPOSITANTE: FLORENCIO CACERES CHOQUE OTB CERDAS, CONCEPTO: DEPÓSITO DE SALDOS NO EJECUTADOS OTB CERDAS, CUENTA DE DEPOSITO: CUENTA UNICA DEL TESORO</t>
  </si>
  <si>
    <t>00099021001 DEPOSITO DE EFECTIVO, DEPOSITANTE: CARLA ZAMORANO TOLA, CONCEPTO: DEVOLUCION DE PASAJE AEREO 930 3426627134, CUENTA DE DEPOSITO: CUENTA UNICA DEL TESORO</t>
  </si>
  <si>
    <t>00099021001 DEPOSITO DE EFECTIVO, DEPOSITANTE: FREDDY COYO LARICO, CONCEPTO: DEVOLUCION DE ASIGNACION DE BONO A CARGO, CUENTA DE DEPOSITO: CUENTA UNICA DEL TESORO</t>
  </si>
  <si>
    <t>00010011102 DEPOSITO DE EFECTIVO, DEPOSITANTE: CONSULADO DE BOLIVIA EN CARACAS - VENEZUELA, CONCEPTO: DEPÓSITO TRAMITE PASAPORTE A FAVOR DE DORA PASTEN VDA. DE GARCIA, CUENTA DE DEPOSITO: CUENTA UNICA DEL TESORO</t>
  </si>
  <si>
    <t>00010011102 DEPOSITO DE EFECTIVO, DEPOSITANTE: CONSULADO DE BOLIVIA EN CARACAS - VENEZUELA, CONCEPTO: DEPÓSITO TRAMITE PASAPORTE A FAVOR DE CECILIA CUELA COAQUIRA, CUENTA DE DEPOSITO: CUENTA UNICA DEL TESORO</t>
  </si>
  <si>
    <t>00070011102 DEPOSITO DE EFECTIVO, DEPOSITANTE: FREDY GERMAN CHOQUE MENDOZA, CONCEPTO: DEVOLUCION REFRIGERIOS, CUENTA DE DEPOSITO: CUENTA UNICA DEL TESORO</t>
  </si>
  <si>
    <t>00099021001 DEPOSITO DE EFECTIVO, DEPOSITANTE: JUDITH ZAIDA ESPINOZA QUISPE, CONCEPTO: DEVOLUCION DE BONO ECONOMICO, CUENTA DE DEPOSITO: CUENTA UNICA DEL TESORO</t>
  </si>
  <si>
    <t>00290012001 DEP.DE CHEQ.AJENOS,RET.DE CAM.,CONCEPTO: DEP POR MULTAS Y ATRASOS DE CONSULTORES DE LINEA GAF MARZO Y ABRIL /2019 S/G C-31 SIP N° 211,DEP.: SERVICIO DE IMPUESTOS NACIONALES</t>
  </si>
  <si>
    <t>00290012001 DEP.DE CHEQ.AJENOS,RET.DE CAM.,CONCEPTO: DEP POR MULTAS Y ATRASOS DE CONSULTORES DE LINEA GDCH MARZO/2019 S/G C-31 SIP N° 214,DEP.: SERVICIO DE IMPUESTOS NACIONALES , PROCEDENCIA: BANCO UNION S.A., CHEQUE: 5487, FECHA DE EMISION:12/06/2019</t>
  </si>
  <si>
    <t>00283022001 DEP.DE CHEQ.AJENOS,RET.DE CAM.,CONCEPTO: DEVOLUCION  FONDOS DE AVANCE,DEP.: LIMBERT JHORDAN PAZ RAMOS , PROCEDENCIA: BANCO UNION S.A., CHEQUE: 1726, FECHA DE EMISION:13/06/2019</t>
  </si>
  <si>
    <t>00290012001 DEP.DE CHEQ.AJENOS,RET.DE CAM.,CONCEPTO: DEP POR MULTAS Y ATRASOS DE CONSULTORES DE LINEA GDBN MARZO, ABRIL/2019 S/G C-31 SIP N° 210,DEP.: SERVICIO DE IMPUESTOS NACIONALES</t>
  </si>
  <si>
    <t>00291012008 DEP.DE CHEQ.AJENOS,RET.DE CAM.,CONCEPTO: ENSAYOS DE DEFLECTOMETRIA MEDIANTE EL DEFLECTOMETRO LIVIANO RURRENABAQUE RIBERALTA,DEP.: CRCCI , PROCEDENCIA: BANCO BISA S.A., CHEQUE: 176, FECHA DE EMISION:14/06/2019</t>
  </si>
  <si>
    <t>00290012001 DEP.DE CHEQ.AJENOS,RET.DE CAM.,CONCEPTO: DEP POR MULTAS Y ATRASOS A CONSULTORES DE LINEA GDYBA ENE/2018 S/G C-31 SIP N° 209,DEP.: SERVICIO DE IMPUESTOS NACIONALES , PROCEDENCIA: BANCO UNION S.A., CHEQUE: 5479, FECHA DE EMISION:11/06/2019</t>
  </si>
  <si>
    <t>00290012001 DEP.DE CHEQ.AJENOS,RET.DE CAM.,CONCEPTO: DEP POR DEVOLUCION DE REFRIGERIO Y TASA DE AROPUERTO/2018 S/G C-31 SIP N° 209,DEP.: SERVICIO DE IMPUESTOS NACIONALES , PROCEDENCIA: BANCO UNION S.A., CHEQUE: 5480, FECHA DE EMISION:11/06/2019</t>
  </si>
  <si>
    <t>00578012002 DEP.DE CHEQ.AJENOS,RET.DE CAM.,CONCEPTO: REVERSION,DEP.: BOLIVIANA DE AVIACION , PROCEDENCIA: BANCO UNION S.A., CHEQUE: 10951, FECHA DE EMISION:14/06/2019</t>
  </si>
  <si>
    <t>00578012002 DEP.DE CHEQ.AJENOS,RET.DE CAM.,CONCEPTO: REVERSION,DEP.: BOLIVIANA DE AVIACION , PROCEDENCIA: BANCO UNION S.A., CHEQUE: 10950, FECHA DE EMISION:14/06/2019</t>
  </si>
  <si>
    <t>00099021001 DEPOSITO DE EFECTIVO, DEPOSITANTE: RODOLFO RILKER SAAVEDRA MOYA, CONCEPTO: REEMBOLSO POR MORA ELFEC - FEB 2019, CUENTA DE DEPOSITO: CUENTA UNICA DEL TESORO</t>
  </si>
  <si>
    <t>00099021001 DEPOSITO DE EFECTIVO, DEPOSITANTE: WALTER ROBERTO PEREZ VELASCO, CONCEPTO: DEVOLUCION DE GASOLINA, CUENTA DE DEPOSITO: CUENTA UNICA DEL TESORO</t>
  </si>
  <si>
    <t>00046181101 DEP.DE CHEQ.AJENOS,RET.DE CAM.,CONCEPTO: REVERSION DE FONDOS,DEP.: MINISTERIO DE SALUD , PROCEDENCIA: BANCO UNION S.A., CHEQUE: 29966, FECHA DE EMISION:04/06/2019</t>
  </si>
  <si>
    <t>00041011101 DEP.DE CHEQ.AJENOS,RET.DE CAM.,CONCEPTO: GACETA ELECTRONICA,DEP.: FUNDEMPRESA , PROCEDENCIA: BANCO MERCANTIL SANTA CRUZ SA., CHEQUE: 6407, FECHA DE EMISION:13/06/2019</t>
  </si>
  <si>
    <t>00041011101 DEP.DE CHEQ.AJENOS,RET.DE CAM.,CONCEPTO: DERECHO DE CONCESION,DEP.: FUNDEMPRESA , PROCEDENCIA: BANCO MERCANTIL SANTA CRUZ SA., CHEQUE: 6406, FECHA DE EMISION:13/06/2019</t>
  </si>
  <si>
    <t>00283062001 DEP.DE CHEQ.AJENOS,RET.DE CAM.,CONCEPTO: DEVOLUCION DE VIATICOS,DEP.: ADUANA NACIONAL , PROCEDENCIA: BANCO UNION S.A., CHEQUE: 3510, FECHA DE EMISION:10/06/2019</t>
  </si>
  <si>
    <t>00283012002 DEP.DE CHEQ.AJENOS,RET.DE CAM.,CONCEPTO: EXTRAVIO DE TARJETAS Y CREDENCIALES,DEP.: ADUANA NACIONAL , PROCEDENCIA: BANCO UNION S.A., CHEQUE: 3507, FECHA DE EMISION:10/06/2019</t>
  </si>
  <si>
    <t>00283014101 DEP.DE CHEQ.AJENOS,RET.DE CAM.,CONCEPTO: SOBREGIRO DE CELULAR,DEP.: ADUANA NACIONAL , PROCEDENCIA: BANCO UNION S.A., CHEQUE: 3508, FECHA DE EMISION:10/06/2019</t>
  </si>
  <si>
    <t>00099021001 DEP.DE CHEQ.AJENOS,RET.DE CAM.,CONCEPTO: DEP DESCUENTOS DEL PERSONAL DE EMAGUA POR REVERSION PLANILLA N°28 C31 604 PAGO DE SUELDOS MAYO/2019,DEP.: EMAGUA , PROCEDENCIA: BANCO UNION S.A., CHEQUE: 1365, FECHA DE EMISION:14/06/2019</t>
  </si>
  <si>
    <t>00283012002 DEP.DE CHEQ.AJENOS,RET.DE CAM.,CONCEPTO: PERMISO SIN GOCE DE HABERES,DEP.: ADUANA NACIONAL , PROCEDENCIA: BANCO UNION S.A., CHEQUE: 3505, FECHA DE EMISION:10/06/2019</t>
  </si>
  <si>
    <t>00283014101 DEP.DE CHEQ.AJENOS,RET.DE CAM.,CONCEPTO: PERMISO SIN GOCE DE HABERES,DEP.: ADUANA NACIONAL , PROCEDENCIA: BANCO UNION S.A., CHEQUE: 3506, FECHA DE EMISION:10/06/2019</t>
  </si>
  <si>
    <t>00283012002 DEP.DE CHEQ.AJENOS,RET.DE CAM.,CONCEPTO: DEPÓSITO CUT REGIONAL COCHABAMBA,DEP.: ADUANA NACIONAL , PROCEDENCIA: BANCO UNION S.A., CHEQUE: 3511, FECHA DE EMISION:12/06/2019</t>
  </si>
  <si>
    <t>NÚMERO DE LIBRETA CUT: 99031009.00 OPERACIÓN T01 TRANSFERENCIA DE FONDOS A LA CUT - TESORO DIRECTO DE BANCO UNION S.A. A CUENTA UNICA DEL TESORO CON NUMERO DE SOLICITUD = 3874912 Y NUMERO CORRELATIVO = 91320014062019208 TRANSFERENCIA POR OPERACIONES VENTA BONOS BTX</t>
  </si>
  <si>
    <t>NUMERO DE LIBRETA CUT: 00041014101 OPERACIÓN E75 TRANSFERENCIA DE LA CUENTA FISCAL BUN A LA CUT EN MN TRANSF.DE FDOS.A SOL.G.A.M DE TOTORA SG.NOTA CITE: GAMT-DAF-NÂ°055/2019 A LA CTA. 3987 CUT LBRTA.00041014101</t>
  </si>
  <si>
    <t>NUMERO DE LIBRETA CUT: 00041014101 OPERACIÓN E75 TRANSFERENCIA DE LA CUENTA FISCAL BUN A LA CUT EN MN TRANSF.DE FONDOS A SOL.G.A.M DE SAN LUCAS SG.NOTA CITE OF.:NÂ°328/2019 G.A.M.S.L A LA CTA. 3987 CUT LBRTA.00041014101</t>
  </si>
  <si>
    <t>NUMERO DE LIBRETA CUT: 00099024113 OPERACIÓN E75 TRANSFERENCIA DE LA CUENTA FISCAL BUN A LA CUT EN MN TRANSF.DE FONDOS A SOL.DEL G.A.M DE PUERTO RICO SG.NOTA CITE:GAMPR-UAF.017/19 A LA CTA. 3987 CUT LBRTA.00099024113</t>
  </si>
  <si>
    <t>TRANSFERENCIA DEL EXTERIOR SEGUN SWIFT 07614 DE FECHA 14/06/2019 ORDENANTE: CONSULADO DE BOLIVIA EN WASHINGTON LIB. 00010011102 MIN.RELACIONES EXTERIORES - GESTORIA CONSULAR LEY Nº 3108</t>
  </si>
  <si>
    <t>REGULARIZACION DE TRANSFERENCIA DEL EXTERIOR SEGUN SWIFT NO 7602 DE FECHA 14/06/2019 ORDENANTE: CONSULADO DE BOLIVIA (ANTOFAGASTA CHILE) REF.: RECAUDACION GESTORIA CONSULAR MAYO/19 LIB. 00010011102 MIN.RELACIONES EXTERIORES - GESTORIA CONSULAR LEY Nº 3108</t>
  </si>
  <si>
    <t>REGULARIZACION DE TRANSFERENCIA DEL EXTERIOR SEGUN SWIFT 07585 DE FECHA 14/06/2019 ORDENANTE: EMBAJADA DE BOLIVIA QUITO - ECUADOR LIB. 00010011102 MIN.RELACIONES EXTERIORES - GESTORIA CONSULAR LEY Nº 3108</t>
  </si>
  <si>
    <t>De: 00099024113 Transferencia en cumplimiento al DS N°0913 de 15/06/2011 y el Convenio Intergubernativo de Financiamiento UPRE-CIF-IG/486/2016, suscrito entre la UPRE y el GAM de Potosí, Proyecto “Construcción Unidad Educativa Litoral”, correspondiente al pago de la planilla Nº14 de cierre, según la UPRE.</t>
  </si>
  <si>
    <t>De: 00099024113 Transferencia en cumplimiento al DS N°0913 de 15/06/2011 y el Convenio Intergubernativo de Financiamiento UPRE-CIF-IG 1111/2017, suscrito entre la UPRE y el GAM de Santiago de Huata, proyecto “Construcción Coliseo Cerrado Kalaque – Santiago de Huata” correspondiente al pago de la planilla N° 4, según la UPRE.</t>
  </si>
  <si>
    <t>De: 00099024113 Transferencia en cumplimiento al DS N°0913 de 15/06/2011 y el Convenio Intergubernativo de Financiamiento UPRE-CIF-IG 905/2017, suscrito entre la UPRE y el GAM de Sorata, proyecto “Construcción Unidad Educativa Gral. Enrique Peñaranda del Castillo Sorata” correspondiente al pago de la planilla N° 1, según la UPRE.</t>
  </si>
  <si>
    <t>De: 00099024113 Transferencia en cumplimiento al DS N°0913 de 15/06/2011 y el Convenio Intergubernativo de Financiamiento UPRE-CIF-IG 194/2017, suscrito entre la UPRE y el GAM de Vacas, proyecto “Construcción Coliseo Cerrado Challwa Mayu Vacas” correspondiente al pago de la planilla N° 2, según la UPRE.</t>
  </si>
  <si>
    <t>De: 00099024113 Transferencia en cumplimiento al DS N°0913 de 15/06/2011 y el Convenio Intergubernativo de Financiamiento UPRE-CIF-IG 0220/2018, suscrito entre la UPRE y el GAM de El Villar, Proyecto “Const. Tinglado Unidad Educativa El Dorado - El Villar”, correspondiente al pago de la planilla Nº2 de cierre, según la UPRE.</t>
  </si>
  <si>
    <t>De: 00099024113 Transferencia en cumplimiento al DS N°0913 de 15/06/2011 y el Convenio Intergubernativo de Financiamiento UPRE-CIF-IG 293/2017, suscrito entre la UPRE y el GAM de Achocalla, proyecto “Construcción de Bloque de Aulas U.E. Mariscal Sucre Com. Asunta Quilviri” correspondiente al pago de la planilla N° 2 de cierre, según la UPRE.</t>
  </si>
  <si>
    <t>De: 00099024113 Transferencia en cumplimiento al DS N°0913 de 15/06/2011 y el Convenio Intergubernativo de Financiamiento UPRE-CIF-IG 0244/2018, suscrito entre la UPRE y el GAM de Camargo, proyecto “Const. Tinglado Cancha y Graderías U.E. José Vicente Camargo – D1” correspondiente al pago de la planilla N° 2, según la UPRE.</t>
  </si>
  <si>
    <t>De: 00099024113 Transferencia en cumplimiento al DS N°0913 de 15/06/2011 y el Convenio Intergubernativo de Financiamiento UPRE-CIF-IG 1019/2017, suscrito entre la UPRE y el GAM de Sucre, proyecto “Construcción Unidad Educativa Charcas D-4” correspondiente al pago de la planilla N° 5, según la UPRE.</t>
  </si>
  <si>
    <t>De: 00099024113 Transferencia en cumplimiento al DS N°0913 de 15/06/2011 y el Convenio Intergubernativo de Financiamiento UPRE-CIF-IG 1110/2017 y UPRE-ADENDA-00224/2018, suscrito entre la UPRE y el GAD de Chuquisaca, proyecto “Construcción Unidad Educativa Evo Morales Ayma D- 5” correspondiente al pago de la planilla N° 6 de cierre, según la UPRE.</t>
  </si>
  <si>
    <t>De: 00099024113 Transferencia en cumplimiento al DS N°0913 de 15/06/2011 y el Convenio Intergubernativo de Financiamiento UPRE-CIF-IG 996/2017, suscrito entre la UPRE y el GAM de Tupiza, proyecto “Const. de Aulas U.E. Hernando Siles (Tupiza)” correspondiente al pago de la planilla N° 5 de cierre, según la UPRE.</t>
  </si>
  <si>
    <t>De: 00099024113 Transferencia en cumplimiento al DS N°0913 de 15/06/2011 y el Convenio Intergubernativo de Financiamiento UPRE-CIF-IG 747/2017, suscrito entre la UPRE y el GAM de Calamarca, proyecto “Construcción Bloque de Aulas U.E. Franz Tamayo - Huayhuasi” correspondiente al pago de la planilla N° 4 de cierre, según la UPRE.</t>
  </si>
  <si>
    <t>De: 00099024113 Transferencia en cumplimiento al DS N°0913 de 15/06/2011 y el Convenio Intergubernativo de Financiamiento UPRE-CIF-IG 028/2018, suscrito entre la UPRE y el GAM de Machacamarca, Proyecto “Const. Centro de Salud Machacamarca - Machacamarca”, correspondiente al pago de la planilla Nº8 de cierre, según la UPRE.</t>
  </si>
  <si>
    <t>De: 00099024113 Transferencia en cumplimiento al DS N°0913 de 15/06/2011 y el Convenio Intergubernativo de Financiamiento UPRE-CIF-IG 0204/2018, suscrito entre la UPRE y el GAM de El Villar, proyecto “Const. Puente Vehicular Comunidad Nogales – El Villar” correspondiente al pago de la planilla N° 2 de cierre, según la UPRE.</t>
  </si>
  <si>
    <t>De: 00099024113 Transferencia en cumplimiento al DS N°0913 de 15/06/2011 y el Convenio Intergubernativo de Financiamiento UPRE-CIF-IG 075/2018, suscrito entre la UPRE y el GAM de Soracachi, proyecto “Construcción Tinglado Unidad Educativa Irumita - Irumita” correspondiente al pago de la planilla N° 3 de cierre, según la UPRE.</t>
  </si>
  <si>
    <t>De: 00099024113 Transferencia en cumplimiento al DS N°0913 de 15/06/2011 y el Convenio Intergubernativo de Financiamiento UPRE-CIF-IG 0149/2016, suscrito entre la UPRE y el GAM de Sucre, proyecto “Const. Centro de Salud Integral Alegría” correspondiente al pago de la planilla N° 10 de cierre, según la UPRE.</t>
  </si>
  <si>
    <t>De: 00099024113 Transferencia en cumplimiento al DS N°0913 de 15/06/2011 y el Convenio Intergubernativo de Financiamiento UPRE-CIF-IG 704/2017, suscrito entre la UPRE y el GAM de Puerto Villarroel, proyecto “Const. Tinglado, Graderías U.E. Chasqui” correspondiente al pago de la planilla N° 1, según la UPRE.</t>
  </si>
  <si>
    <t>De: 00099024113 Transferencia en cumplimiento al DS N°0913 de 15/06/2011 y el Convenio Intergubernativo de Financiamiento UPRE-CIF-IG 578/2017, suscrito entre la UPRE y el GAM de Laja, proyecto “Construcción Puente Vehicular Rio Vilaque Comunidad Caicoma” correspondiente al pago de la planilla N° 2 de cierre, según la UPRE.</t>
  </si>
  <si>
    <t>De: 00099024113 Transferencia en cumplimiento al DS N°0913 de 15/06/2011 y el Convenio Intergubernativo de Financiamiento UPRE-CIF-IG 1074/2017, suscrito entre la UPRE y el GAM de Rurrenabaque, Proyecto “Const. Aulas U.E. Collana Linares Rurrenabaque”, correspondiente al pago de la planilla Nº4 de cierre, según la UPRE.</t>
  </si>
  <si>
    <t>De: 00099024113 Transferencia en cumplimiento al DS N°0913 de 15/06/2011 y el Convenio Intergubernativo de Financiamiento UPRE-CIF-IG 1001/2017, suscrito entre la UPRE y el GAM de San Pedro de Quemes, Proyecto “Construcción Bloque de Aulas U.E. Cornelio Saavedra Comunidad Pelcoya”, correspondiente al pago de la planilla Nº5 de cierre, según la UPRE.</t>
  </si>
  <si>
    <t>De: 00099024113 Transferencia en cumplimiento al DS N°0913 de 15/06/2011 y el Convenio Intergubernativo de Financiamiento UPRE-CIF-IG 978/2017, suscrito entre la UPRE y el GAM de Mojinete, Proyecto “Const. Unidad Educativa Mojinete Municipio Mojinete”, correspondiente al pago de la planilla Nº3 de cierre, según la UPRE.</t>
  </si>
  <si>
    <t>De: 00099024113 Transferencia en cumplimiento al DS N°0913 de 15/06/2011 y el Convenio Intergubernativo de Financiamiento UPRE-CIF-IG 0202/2018, suscrito entre la UPRE y el GAM de El Villar, proyecto “Const. Puente Vehicular Nogales Sector Huayuri” correspondiente al pago de la planilla N° 2 de cierre, según la UPRE.</t>
  </si>
  <si>
    <t>De: 00099024113 Transferencia en cumplimiento al DS N°0913 de 15/06/2011 y el Convenio Intergubernativo de Financiamiento UPRE-CIF-IG 015/2018, suscrito entre la UPRE y el GAM de Carangas, Proyecto “Const. Internado Unidad Educativa Eliodoro Villazón - Carangas”, correspondiente al pago de la planilla Nº4 de cierre, según la UPRE.</t>
  </si>
  <si>
    <t>De: 00099024113 Transferencia en cumplimiento al DS N°0913 de 15/06/2011 y el Convenio Intergubernativo de Financiamiento UPRE-CIF-IG 025/2018, suscrito entre la UPRE y el GAM de Antequera, Proyecto “Const. Tinglado Unidad Educativa Sebastián Pagador (Antequera)”, correspondiente al pago de la planilla Nº2 de cierre, según la UPRE.</t>
  </si>
  <si>
    <t>De: 00099024113 Transferencia en cumplimiento al DS N°0913 de 15/06/2011 y el Convenio Intergubernativo de Financiamiento UPRE-CIF-IG 067/2017, suscrito entre la UPRE y el GAM de San Lorenzo, Proyecto “Construción Unidad Educativa Cnl. Eustaquio Méndez I San Lorenzo”, correspondiente al pago de la planilla Nº9 de cierre, según la UPRE.</t>
  </si>
  <si>
    <t>De: 00099024113 Transferencia en cumplimiento al DS N°0913 de 15/06/2011 y el Convenio Intergubernativo de Financiamiento UPRE-CIF-IG 0224/2018, suscrito entre la UPRE y el GAM de Villa Serrano, Proyecto “Const. de Tinglado, Cancha Polifuncional y Graderías Comunidad de Nuevo Mundo Villa Serrano”, correspondiente al pago de la planilla Nº3 de cierre, según la UPRE.</t>
  </si>
  <si>
    <t>De: 00099024113 Transferencia en cumplimiento al DS N°0913 de 15/06/2011 y el Convenio Intergubernativo de Financiamiento UPRE-CIF-IG 1096/2017 y UPRE-ADENDA-005/2018, suscrito entre la UPRE y el GAM de Buena Vista, Proyecto “Const. Unidad Educativa Caranda - Municipio de Buena Vista” correspondiente al pago de la planilla Nº5, según la UPRE.</t>
  </si>
  <si>
    <t>De: 00099024113 Transferencia en cumplimiento al DS N°0913 de 15/06/2011 y el Convenio Intergubernativo de Financiamiento UPRE-CIF-IG 1117/2017, suscrito entre la UPRE y el GAM de Ancoraimes, Proyecto “Construcción Coliseo Cerrado Ancoraimes - Municipio de Ancoraimes” correspondiente al pago de la planilla Nº3, según la UPRE.</t>
  </si>
  <si>
    <t>De: 00099024113 Transferencia en cumplimiento al DS N°0913 de 15/06/2011 y el Convenio Intergubernativo de Financiamiento UPRE-CIF-IG 0219/2018, suscrito entre la UPRE y el GAM de El Villar, Proyecto “Const. Tinglado Unidad Educativa La Revuelta - El Villar”, correspondiente al pago de la planilla Nº2 de cierre, según la UPRE.</t>
  </si>
  <si>
    <t>De: 00099024113 Transferencia en cumplimiento al DS N°0913 de 15/06/2011 y el Convenio Intergubernativo de Financiamiento UPRE-CIF-IG/187/2016, suscrito entre la UPRE y el GAM de Coroico, Proyecto “Construcción de Graderías con Cubierta y Vestidores para Cancha de Futbol Loma Coroico”, correspondiente al pago de la planilla Nº8 de cierre, según la UPRE.</t>
  </si>
  <si>
    <t>De: 00099024113 Transferencia en cumplimiento al DS N°0913 de 15/06/2011 y el Convenio Intergubernativo de Financiamiento UPRE-CIF-IG 1003/2017, suscrito entre la UPRE y el GAM de San Pedro de Quemes, Proyecto “Construcción Cancha Raqueta Frontón - San Pedro de Quemes”, correspondiente al pago de la planilla Nº7 de cierre, según la UPRE.</t>
  </si>
  <si>
    <t>De: 00099024113 Transferencia en cumplimiento al DS N°0913 de 15/06/2011 y el Convenio Intergubernativo de Financiamiento UPRE-CIF-IG 084/2018, suscrito entre la UPRE y el GAM de Huayllamarca (Santiago de Huayllamarca), Proyecto “Construcción Aulas Taller U.E. José Mérida Montaño - Santiago de Huayllamarca”, correspondiente al pago de la planilla Nº3 de cierre, según la UPRE.</t>
  </si>
  <si>
    <t>De: 00099024113 Transferencia en cumplimiento al DS N°0913 de 15/06/2011 y el Convenio Intergubernativo de Financiamiento UPRE-CIF-IG 589/2017, suscrito entre la UPRE y el GAM de Chuma, Proyecto “Construcción Cancha de Césped Sintético Timusi” correspondiente al pago de la planilla Nº2, según la UPRE.</t>
  </si>
  <si>
    <t>De: 00099024113 Transferencia en cumplimiento al DS N°0913 de 15/06/2011 y el Convenio Intergubernativo de Financiamiento UPRE-CIF-IG 0223/2018, suscrito entre la UPRE y el GAM de Villa Serrano, proyecto “Const. de Tinglado, Cancha Polifuncional y Graderías U.E. Daniel Sánchez Bustamante Villa Serrano” correspondiente al pago de la planilla N° 3 de cierre, según la UPRE.</t>
  </si>
  <si>
    <t>PAGO A CAF PRÉSTAMO CFA006993 VCTO. 14-06-2019 POR CUENTA DE TGN , NTI. 012276 VALOR 14-06-2019 CAPITAL USD 4.854.696,50 INTERESES USD 2.598.279,43 CTA. 3987 CUENTA UNICA DEL TESORO-3987 LIB. 00099021001 REF.: COMISIONES BANCARIAS</t>
  </si>
  <si>
    <t>VENTA DE DIVISAS CON TRANSFERENCIA DE FONDOS A SOLICITUD DE MINISTERIO DE EDUCACION SEGUN SOLICITUD 8293 REF: TRASPASO PARA CARLA RENE BALDIVIESO SORUCO EQUIVALENTES 1.802,07 USD LIB. 00099021001 TGN-RECURSOS ORDINARIOS (3987) POR DIFERENCIAL CAMBIARIO</t>
  </si>
  <si>
    <t>COBRO COSTOS DE PAPELERIA SEGUN TRANSFERENCIA DEL EXTERIOR POR ORDEN DE CONSULADO DE BOLIVIA EN WASHINGTON LIB. 00010011102 MIN.RELACIONES EXTERIORES - GESTORIA CONSULAR LEY Nº 3108</t>
  </si>
  <si>
    <t>COBRO COSTOS DE PAPELERIA POR REGULARIZACION DE TRANSFERENCIA DEL EXTERIOR POR ORDEN DE CONSULADO DE BOLIVIA (ANTOFAGASTA CHILE) REF.: RECAUDACION GESTORIA CONSULAR MAYO/19 LIB. 00010011102 MIN.RELACIONES EXTERIORES - GESTORIA CONSULAR LEY Nº 3108</t>
  </si>
  <si>
    <t>COBRO COSTOS DE PAPELERIA POR REGULARIZACION DE TRANSFERENCIA DEL EXTERIOR POR ORDEN DE EMBAJADA DE BOLIVIA QUITO - ECUADOR LIB. 00010011102 MIN.RELACIONES EXTERIORES - GESTORIA CONSULAR LEY Nº 3108</t>
  </si>
  <si>
    <t>||TRANSFERENCIA DE FONDOS S/G. MENSAJES SWIFT NROS. 07618 DE LA FECHA Y 07504 DE F. 12/06/2019. (SECTOR PÚBLICO - SERVICIOS). DEBITO DE LA LIBRETA 00119012001 ADSIB, REPOSICION UTILES DE ESCRITORIO.</t>
  </si>
  <si>
    <t>||AMPLIACION DE VALIDEZ 0,15% S/USD160.000.- POR 30 DIAS,REEMBS.GSTS.COMUNICACION BS220.-Y EMISION COMP.CONTABLE BS50.-,S/G NOTA NE-DGE-0366/2019,12/06/19 REF.:I-2019-15 P/C SENATEX A/F INCOTEX S.R.L. LIB. 00378012002 SENATEX - ADMINISTRACION CENTRAL REF.:COMISION ENMIENDA LC I-2019-15</t>
  </si>
  <si>
    <t>||VTA.DIV.,TRANSF.FDOS.AL EXTERIOR Y COBRO COMISION TRANSFERENCIA FDOS.AL EXTERIOR 0,10% S/USD959.622,24,REEMB.GSTS.COMUNICACION BS220.-Y EMISION COMP.CONTABLE BS50.-REF.:PAGO 1 LC I-2018-17 P/C ABEN A/F INVAP SOC.DEL ESTADO,S/G DOCS.ADJ. LIB.00099021001 TGN-RECURSOS ORDINARIOS REF.:COMISIONES PAGO 1 LC I-2018-17</t>
  </si>
  <si>
    <t>||VTA.DIV.,TRANSF.FDOS.AL EXTERIOR Y COBRO COMISION TRANSFERENCIA FDOS.AL EXTERIOR 0,10% S/USD1.652.953,44,REEMB.GSTS.COMUNICACION BS220.-Y EMISION COMP.CONTABLE BS50.-REF.:PAGO 2 LC I-2018-17 P/C ABEN A/F INVAP SOC.DEL ESTADO,S/G DOCS.ADJ. LIB.00099021001 TGN-RECURSOS ORDINARIOS REF.:COMISIONES PAGO 2 LC I-2018-17</t>
  </si>
  <si>
    <t>||REGULARIZACIÓN DE NUESTRA OPERACIÓN NRO. 0956537 DE F. 10/06/2019 EN ATENCIÓN A NOTA DE LA AGENCIA PARA EL DESARROLLO DE LA SOCIEDAD DE LA INFORMACIÓN EN BOLIVIA, CITE' ADSIB/NE/0490/2019 RECIBIDA EN LA FECHA. (HRE-TGL-8524). DEBITO DE LA LIBRETA 00119012001 ADSIB, REPOSICION UTILES DE ESCRITORIO.</t>
  </si>
  <si>
    <t>||TRANSFERENCIA DE FONDOS S/G. MENSAJES SWIFT NROS. 07644 Y 07642 DE LA FECHA. (SECTOR PÚBLICO - SERVICIOS). DEBITO DE LA LIBRETA 00119012001 ADSIB, REPOSICION UTILES DE ESCRITORIO.</t>
  </si>
  <si>
    <t>||TRANSFERENCIA DE FONDOS S/G. MENSAJES SWIFT NROS. 07643 Y 07641 DE LA FECHA. (SECTOR PÚBLICO - SERVICIOS). DEBITO DE LA LIBRETA 00119012001 ADSIB, REPOSICION UTILES DE ESCRITORIO.</t>
  </si>
  <si>
    <t>'TRANSFERENCIA'||RECIBIDA DEL EXTERIOR SEGÚN MENSAJES SWIFT NOS. 7645-7640 (REM.EXT.) DE FECHA 14-06-2019 POR DESEMBOLSO DE CAF PRESTAMO CFA008239 CARRETERA PADILLA EL SALTO LIBRETA N° 00291012002 ABC-RECURSOS PROPIOS REF.: UTILES DE ESCRITORIO</t>
  </si>
  <si>
    <t>||VENTA DE DIVISAS C/TRANSF DE FDOS AL EXT Y COM TRANSF FDOS AL EXT 0,10% S/USD 300.000.- REEMB. GTS. COM. BS220.- Y EMIS. CBTE CONT BS50.- REF:PAGO N°10 LC I-2018-05 P/C ABEN A/J JOINT-STOCK COMPANY, S/G NOTA ABEN/DGE/NE N°429/2019,12/06/19 Y AUT. VTA DIV COD 019908 8248 LIB.: 00099021001 TGN RECURSOS ORDINARIOS REF.: COMISIONES PAGO N°10 LC I-2018-05 ABEN</t>
  </si>
  <si>
    <t>||VENTA DE DIVISAS C/TRANSF DE FDOS AL EXT Y COM TRANSF FDOS AL EXT 0,10% S/USD 533.333,60 REEMB GTS COM. BS220.- Y EMIS. CBTE CONT BS50.- REF:PAGO N°11 LC I-2018-05 P/C ABEN A/J JOINT-STOCK COMPANY, S/G NOTA ABEN/DGE/NE N°429/2019,12/06/19 Y AUT. VTA DIV COD 019908 8248 LIB.: 00099021001 TGN RECURSOS ORDINARIOS REF.: COMISIONES PAGO N°11 LC I-2018-05 ABEN</t>
  </si>
  <si>
    <t>||VENTA DE DIVISAS C/TRANSF DE FDOS AL EXT Y COM TRANSF FDOS AL EXT 0,10% S/USD 436.364.- REEMB. GTS. COM. BS220.- Y EMIS. CBTE CONT BS50.- REF:PAGO N°12 LC I-2018-05 P/C ABEN A/J JOINT-STOCK COMPANY, S/G NOTA ABEN/DGE/NE N°429/2019,12/06/19 Y AUT. VTA DIV COD 019908 8248 LIB.: 00099021001 TGN RECURSOS ORDINARIOS REF.: COMISIONES PAGO N°12 LC I-2018-05 ABEN</t>
  </si>
  <si>
    <t>||VENTA DE DIVISAS C/TRANSF DE FDOS AL EXT Y COM TRANSF FDOS AL EXT 0,10% S/USD 1.445.216,26 REEMB GTS COM BS220.- Y EMIS CBTE CONT BS50.- REF:PAGO N°13 LC I-2018-05 P/C ABEN A/J JOINT-STOCK COMPANY, S/G NOTA ABEN/DGE/NE N°431/2019,12/06/19 Y AUT. VTA DIV COD 019809 8182 LIB.: 00099021001 TGN RECURSOS ORDINARIOS REF.: COMISIONES PAGO N°13 LC I-2018-05 ABEN</t>
  </si>
  <si>
    <t>00099021001 DEPOSITO DE EFECTIVO, DEPOSITANTE: LUIS FERNANDO PEREZ ARMENDIA, CONCEPTO: DEVOLUCION POR DOBLE PERCEPCION, CUENTA DE DEPOSITO: CUENTA UNICA DEL TESORO</t>
  </si>
  <si>
    <t>00670012002 DEPOSITO DE EFECTIVO, DEPOSITANTE: ROBERTO NUÑEZ LOZANO, CONCEPTO: PAGO RESARCIMIENTO DE DAÑOS SEGUN INFORME DEL T.S.E., CUENTA DE DEPOSITO: CUENTA UNICA DEL TESORO</t>
  </si>
  <si>
    <t>00099021001 DEPOSITO DE EFECTIVO, DEPOSITANTE: RPM-3 GRAL ARZE, CONCEPTO: REVERSION ALIMENTACION CANES MES DICIEMBRE 2018, CUENTA DE DEPOSITO: CUENTA UNICA DEL TESORO</t>
  </si>
  <si>
    <t>00099021001 DEPOSITO DE EFECTIVO, DEPOSITANTE: RPM-3 GRAL ARZE, CONCEPTO: REVERSION ALIMENTACION CANES MES ENERO, CUENTA DE DEPOSITO: CUENTA UNICA DEL TESORO</t>
  </si>
  <si>
    <t>00190012003 DEPOSITO DE EFECTIVO, DEPOSITANTE: MARIA VIRGINIA LAYME PEÑARANDA, CONCEPTO: DEVOLUCION DE VIATICOS POR VIAJE AL MUNICIPIO  BATALLAS EL 15 DE ABRIL, CUENTA DE DEPOSITO: CUENTA UNICA DEL TESORO</t>
  </si>
  <si>
    <t>00190012003 DEPOSITO DE EFECTIVO, DEPOSITANTE: OSWALDO GUILLERMO PLAZA CLAROS, CONCEPTO: DEVOLUCION DE VIATICOS POR VIAJE AL MUNICIPIO COTAGAITA DEL 16 AL 18 DE ABRIL, CUENTA DE DEPOSITO: CUENTA UNICA DEL TESORO</t>
  </si>
  <si>
    <t>00190012003 DEPOSITO DE EFECTIVO, DEPOSITANTE: ERICK DENNIS CALDERA TORRICO, CONCEPTO: DEVOLUCION DE FONDOS EN AVANCE PARA GASTOS JUDICIALES, CUENTA DE DEPOSITO: CUENTA UNICA DEL TESORO</t>
  </si>
  <si>
    <t>00099021001 DEPOSITO DE EFECTIVO, DEPOSITANTE: KARINA MORENO SAINZ, CONCEPTO: DEVOLUCION DE PASAJES TERRESTRES NO UTILIZADOS, CUENTA DE DEPOSITO: CUENTA UNICA DEL TESORO</t>
  </si>
  <si>
    <t>00130012002 DEPOSITO DE EFECTIVO, DEPOSITANTE: JUAN R. GUERREROS ROQUE, CONCEPTO: DEVOLUCION POR GASTOS DE PEAJES, CUENTA DE DEPOSITO: CUENTA UNICA DEL TESORO</t>
  </si>
  <si>
    <t>00010011102 DEPOSITO DE EFECTIVO, DEPOSITANTE: LUIS DANIEL NIÑO DE GUZMAN MARAÑON, CONCEPTO: DEP CORRESP A REPOSICION P/PASAPORTE ANULADO SERIE A99682 CONSULADO GRAL DE BOLIVIA EN LOS ANGELES C, CUENTA DE DEPOSITO: CUENTA UNICA DEL TESORO</t>
  </si>
  <si>
    <t>00206012001 DEPOSITO DE EFECTIVO, DEPOSITANTE: INE, CONCEPTO: DEPÓSITO POR VENTAS DE FECHA 14/06/2019 OFICINA CENTRAL, CUENTA DE DEPOSITO: CUENTA UNICA DEL TESORO</t>
  </si>
  <si>
    <t>00378012002 DEPOSITO DE EFECTIVO, DEPOSITANTE: SENATEX, CONCEPTO: RETENCION DE SERVICO DE ESTIBAJE C31 = 267, CUENTA DE DEPOSITO: CUENTA UNICA DEL TESORO</t>
  </si>
  <si>
    <t>00378012002 DEPOSITO DE EFECTIVO, DEPOSITANTE: SENATEX, CONCEPTO: RETENCION DE SERVICO DE ALBAÑILERIA C31 = 267, CUENTA DE DEPOSITO: CUENTA UNICA DEL TESORO</t>
  </si>
  <si>
    <t>00212012001 DEPOSITO DE EFECTIVO, DEPOSITANTE: INRA-DIRECCION NACIONAL-FELIPE LOPEZ YAHUITA, CONCEPTO: DEVOLUCION DE FONDOS EN AVANCE C-31 N 779/2019, CUENTA DE DEPOSITO: CUENTA UNICA DEL TESORO</t>
  </si>
  <si>
    <t>00099021001 DEPOSITO DE EFECTIVO, DEPOSITANTE: MIN DE OBRAS PUBLICAS SERVICIOS Y VIVIENDA, CONCEPTO: PAGO SERVICIO AGUA POTABLE EDIFICIO EX CONAVI MES ABRIL 2019, CUENTA DE DEPOSITO: CUENTA UNICA DEL TESORO</t>
  </si>
  <si>
    <t>00526012001 DEPOSITO DE EFECTIVO, DEPOSITANTE: HEYDI MARYELA GUTIERREZ CENTELLAS, CONCEPTO: DEVOLUCION DE VIATICO, CUENTA DE DEPOSITO: CUENTA UNICA DEL TESORO</t>
  </si>
  <si>
    <t>00526012001 DEPOSITO DE EFECTIVO, DEPOSITANTE: BOLIVIA  TV - FELIPE SANTANDER ZEBALLOS, CONCEPTO: DEVOLUCION DE PASAJES, CUENTA DE DEPOSITO: CUENTA UNICA DEL TESORO</t>
  </si>
  <si>
    <t>00086011101 DEPOSITO DE EFECTIVO, DEPOSITANTE: MINISTERIO DE MEDIO AMBIENTE Y AGUA, CONCEPTO: RETENSION DE IMPUESTOS POR FONDOS EN AVANCE, CUENTA DE DEPOSITO: CUENTA UNICA DEL TESORO</t>
  </si>
  <si>
    <t>00670112001 DEPOSITO DE EFECTIVO, DEPOSITANTE: GIOVANNA MABEL SANGUEZA SUAREZ, CONCEPTO: DEVOLUCION DE VIATICOS NO UTILIZADOS, CUENTA DE DEPOSITO: CUENTA UNICA DEL TESORO</t>
  </si>
  <si>
    <t>00099021001 DEPOSITO DE EFECTIVO, DEPOSITANTE: COMANDO EN JEFE DE LA FFAA DEL ESTADO, CONCEPTO: REVERSION VIATICOS NO EJECUTADOS DEL GRAL MARIO ENRIQUE PEINADO SALAS, CUENTA DE DEPOSITO: CUENTA UNICA DEL TESORO</t>
  </si>
  <si>
    <t>00099021001 DEPOSITO DE EFECTIVO, DEPOSITANTE: PAOLA ANDREA ARCE GAMBOA, CONCEPTO: DEVOLUCION DEL IMPUESTO A LA SALIDA AL EXTERIOR Y TASA EROPUERTARIA C-31 / 764, CUENTA DE DEPOSITO: CUENTA UNICA DEL TESORO</t>
  </si>
  <si>
    <t>00020061101 DEPOSITO DE EFECTIVO, DEPOSITANTE: FRANZ HUAYHUA ALVAREZ RIBB, CONCEPTO: REVERSION DE PASAJES DEL PREVENTIVO N 168 DEL SOI HUAYHUA VIAJE QUIJARRO A LA PAZ RIBB, CUENTA DE DEPOSITO: CUENTA UNICA DEL TESORO</t>
  </si>
  <si>
    <t>00099021001 DEPOSITO DE EFECTIVO, DEPOSITANTE: RPM-3 GRAL ARZE, CONCEPTO: REVERSION ALIMENTACION CANES MES MAYO, CUENTA DE DEPOSITO: CUENTA UNICA DEL TESORO</t>
  </si>
  <si>
    <t>00283012001 DEP.DE CHEQ.AJENOS,RET.DE CAM.,CONCEPTO: DERECHOS DE EXPLOTACION MAYO 2019,DEP.: ALBO  S.A.  ALMACENERA BOLIVIANA  S.A. , PROCEDENCIA: BANCO BISA S.A., CHEQUE: 13981, FECHA DE EMISION:14/06/2019</t>
  </si>
  <si>
    <t>00283012001 DEP.DE CHEQ.AJENOS,RET.DE CAM.,CONCEPTO: DERECHOS DE EXPORTACION MAYO 2019,DEP.: ALBO  S.A.  ALMACENERA BOLIVIANA  S.A. , PROCEDENCIA: BANCO BISA S.A., CHEQUE: 13980, FECHA DE EMISION:14/06/2019</t>
  </si>
  <si>
    <t>00680012001 DEP.DE CHEQ.AJENOS,RET.DE CAM.,CONCEPTO: REPOSICION DE CREDENCIAL INSTITUCIONAL,DEP.: CONTRALORIA GENERAL DEL ESTADO , PROCEDENCIA: BANCO UNION S.A., CHEQUE: 6086, FECHA DE EMISION:12/06/2019</t>
  </si>
  <si>
    <t>00660012006 DEP.DE CHEQ.AJENOS,RET.DE CAM.,CONCEPTO: DEVOLUCION DE EXCESO DE LLAMADAS GESTION 2018,DEP.: ORGANO JUDICIAL DISTRITO POTOSI , PROCEDENCIA: BANCO UNION S.A., CHEQUE: 1336, FECHA DE EMISION:12/06/2019</t>
  </si>
  <si>
    <t>00660102001 DEP.DE CHEQ.AJENOS,RET.DE CAM.,CONCEPTO: REVERSIONES POR DEVOLUCION DE VIATICOS Y PAGO EN EXCESO DEL SERVICIO DE GAS GESTION 2019,DEP.: ORGANO JUDICIAL DISTRITO POTOSI , PROCEDENCIA: BANCO UNION S.A., CHEQUE: 1335, FECHA DE EMISION:12/06/2019</t>
  </si>
  <si>
    <t>00099021001 DEP.DE CHEQ.AJENOS,RET.DE CAM.,CONCEPTO: REEMBOLSO POR BAJAS MEDICAS DE INCAPACIDAD TEMPORAL MES MARZO 2019 MIN SALUD,DEP.: CAJA BANCARIA ESTATAL DE SALUD , PROCEDENCIA: BANCO UNION S.A., CHEQUE: 32149, FECHA DE EMISION:05/06/2019</t>
  </si>
  <si>
    <t>00046024204 DEP.DE CHEQ.AJENOS,RET.DE CAM.,CONCEPTO: REEMBOLSO POR BAJAS MEDICAS DE INCAPACIDAD TEMPORAL MES MARZO 2019 MIN SALUD,DEP.: CAJA BANCARIA ESTATAL DE SALUD , PROCEDENCIA: BANCO UNION S.A., CHEQUE: 32150, FECHA DE EMISION:05/06/2019</t>
  </si>
  <si>
    <t>00046024204 DEPOSITO DE EFECTIVO, DEPOSITANTE: ROLANDO MARCOS NUÑEZ ARMAYO, CONCEPTO: DEVOLUCION DEPÓSITO, CUENTA DE DEPOSITO: CUENTA UNICA DEL TESORO</t>
  </si>
  <si>
    <t>00041031107 DEPOSITO DE EFECTIVO, DEPOSITANTE: JOSE LUIS CHURA QUISPE, CONCEPTO: DEVOLUCION TRANSPORTE DE PATRONES, CUENTA DE DEPOSITO: CUENTA UNICA DEL TESORO</t>
  </si>
  <si>
    <t>00041031107 DEPOSITO DE EFECTIVO, DEPOSITANTE: IBMETRO HENRY PACO MARIÑO, CONCEPTO: DEVOLUCION DE PASAJE TERRESTRE Y GASTOS OPERATIVOS, CUENTA DE DEPOSITO: CUENTA UNICA DEL TESORO</t>
  </si>
  <si>
    <t>00041031107 DEPOSITO DE EFECTIVO, DEPOSITANTE: GISELA FERNANDEZ CHAVEZ, CONCEPTO: DEVOLUCION DE PASAJE TERRESTRE DE SERVICIO DE CALIBRACION CARACOLLO ORURO, CUENTA DE DEPOSITO: CUENTA UNICA DEL TESORO</t>
  </si>
  <si>
    <t>00291012008 DEPOSITO DE EFECTIVO, DEPOSITANTE: INDUPAINT  SRL, CONCEPTO: REALIZACION DE ENSAYOS SOBRE LA MINAS REFLECTIVAS, CUENTA DE DEPOSITO: CUENTA UNICA DEL TESORO</t>
  </si>
  <si>
    <t>00070011102 DEP.DE CHEQ.AJENOS,RET.DE CAM.,CONCEPTO: DEP EMPRESA BOLIVIANA LINE SERVICES LTDA POR LIMPIEZA ABRIL DE 2019,DEP.: MINISTERIO DE TRABAJO EMPLEO Y PREVISION SOCIAL , PROCEDENCIA: BANCO UNION S.A., CHEQUE: 9356, FECHA DE EMISION:12/06/2019</t>
  </si>
  <si>
    <t>00070011102 DEP.DE CHEQ.AJENOS,RET.DE CAM.,CONCEPTO: DEP EN DEMASIA POR MICHEL FERRUFINO,DEP.: MINISTERIO DE TRABAJO EMPLEO Y PREVISION SOCIAL , PROCEDENCIA: BANCO UNION S.A., CHEQUE: 9353, FECHA DE EMISION:11/06/2019</t>
  </si>
  <si>
    <t>00099021001 DEP.DE CHEQ.AJENOS,RET.DE CAM.,CONCEPTO: REEMBOLSO POR BAJAS MEDICAS DE CAJA DE SALUD CORDES A AUTORIDAD DE REGULACION Y FISCALIZACION TELECO,DEP.: CAJA DE SALUD CORDES , PROCEDENCIA: BANCO UNION S.A., CHEQUE: 12421, FECHA DE EMISION:12/06/2019</t>
  </si>
  <si>
    <t>00099021001 DEP.DE CHEQ.AJENOS,RET.DE CAM.,CONCEPTO: REEMBOLSO BAJAS MEDICAS DE CAJA DE SALUD CORDES A UNIDAD DE COORDINACION DE PROGRAMAS Y PROYECTOS,DEP.: CAJA DE SALUD CORDES , PROCEDENCIA: BANCO UNION S.A., CHEQUE: 12424, FECHA DE EMISION:12/06/2019</t>
  </si>
  <si>
    <t>00593012001 DEP.DE CHEQ.AJENOS,RET.DE CAM.,CONCEPTO: REEMBOLSO POR BAJAS MEDICAS DE: CAJA DE SALUD CORDES A EMPRESA ESTATAL YACANA,DEP.: CAJA DE SALUD CORDES , PROCEDENCIA: BANCO UNION S.A., CHEQUE: 12425, FECHA DE EMISION:12/06/2019</t>
  </si>
  <si>
    <t>00099021001 DEP.DE CHEQ.AJENOS,RET.DE CAM.,CONCEPTO: DEVOLUCION FONDOS EN AVANCE C31-12/19 D.A.10,DEP.: FPS OFICINA CENTRAL , PROCEDENCIA: BANCO UNION S.A., CHEQUE: 1050, FECHA DE EMISION:14/06/2019</t>
  </si>
  <si>
    <t>00086031101 DEP.DE CHEQ.AJENOS,RET.DE CAM.,CONCEPTO: INGRESO SISCO MAYO,DEP.: SERNAP - PALMAR , PROCEDENCIA: BANCO UNION S.A., CHEQUE: 1195, FECHA DE EMISION:31/05/2019</t>
  </si>
  <si>
    <t>00099021001 DEP.DE CHEQ.AJENOS,RET.DE CAM.,CONCEPTO: REEMBOLSO POR BAJAS MEDICAS DE: CAJA DE SALUD CORDES A: AUTORIDAD DE REGULACION Y FISCALIZACION DE T,DEP.: CAJA DE SALUD CORDES , PROCEDENCIA: BANCO UNION S.A., CHEQUE: 12420, FECHA DE EMISION:12/06/2019</t>
  </si>
  <si>
    <t>00099021001 DEP.DE CHEQ.AJENOS,RET.DE CAM.,CONCEPTO: REEMBOLSO POR BAJAS MEDICAS DE: CAJA DE SALUD CORDES A: SERVICIO PARA LA PREVENCION DE LA TORTURA -,DEP.: CAJA DE SALUD CORDES , PROCEDENCIA: BANCO UNION S.A., CHEQUE: 12429, FECHA DE EMISION:12/06/2019</t>
  </si>
  <si>
    <t>00099021001 DEP.DE CHEQ.AJENOS,RET.DE CAM.,CONCEPTO: REEMBOLSO POR BAJAS MEDICAS DE: CAJA DE SALUD CORDES A: MINISTERIO DE MEDIO AMBIENTE Y AGUA,DEP.: CAJA DE SALUD CORDES , PROCEDENCIA: BANCO UNION S.A., CHEQUE: 12428, FECHA DE EMISION:12/06/2019</t>
  </si>
  <si>
    <t>00099021001 DEP.DE CHEQ.AJENOS,RET.DE CAM.,CONCEPTO: REEMBOLSO POR BAJAS MEDICAS DE: CAJA DE SALUD CORDES A: AGENCIA BOLIVIANA DE ENERGIA NUCLEAR,DEP.: CAJA DE SALUD CORDES , PROCEDENCIA: BANCO UNION S.A., CHEQUE: 12427, FECHA DE EMISION:12/06/2019</t>
  </si>
  <si>
    <t>De: 00099021001 Transferencia de recursos al GAM de Huatajata a para el pago del Bono de Discapacidad, en el marco de la Ley Nº977 de fecha 26 de septiembre de 2017, DS N°3437 de 20 de diciembre de 2017, Resolución Ministerial Nº010 de fecha 10 de enero de 2018 y Resolución Ministerial N°513 de fecha 05 de junio de 2019, primer desembolso de la gestión 2019.</t>
  </si>
  <si>
    <t>A:00099021001 Pago de capital e interese corriente a favor del TGN, adeudados por el GAD Santa Cruz, correspondiente al Convenio Subsidiario CAF 2324 Proyecto de Sistema de Electrificación Rural Naciones Unidas – Nuevo Palmar Villanueva.</t>
  </si>
  <si>
    <t>NUMERO DE LIBRETA CUT: 00099024113 OPERACIÓN E75 TRANSFERENCIA DE LA CUENTA FISCAL BUN A LA CUT EN MN TRANSF.DE FONDOS A SOL.G.A.M DE TAPACARI S.G.NOTA CITE:GAM-207/2019 A LA CTA. 3987 CUT LBRTA.00099024113</t>
  </si>
  <si>
    <t>||REGULARIZACIÓN DE NUESTRA OPERACIÓN NRO. 0956231 DE F. 06/06/2019 EN ATENCIÓN A CORREOS ELECTRÓNICOS DE LA DGAC DE F. 06/06/19 Y DE LA FECHA.. DEBITO DE LA LIBRETA 00117012001 DGAC, REPOSICION UTILES DE ESCRITORIO.</t>
  </si>
  <si>
    <t>||REGULARIZACIÓN DE NUESTRA OPERACIÓN NRO. 0956605 DE F. 10/06/2019 EN ATENCIÓN A CORREOS ELECTRÓNICOS DE LA DGAC DE F. 12/06/2019 Y DE LA FECHA. DEBITO DE LA LIBRETA 00117012001 DGAC, REPOSICION UTILES DE ESCRITORIO.</t>
  </si>
  <si>
    <t>||TRANSFERENCIA DE FONDOS S/G. MENSAJES SWIFT NROS. 07662 Y 07654 DE LA FECHA. (SECTOR PÚBLICO - SOBREVUELOS). DEBITO DE LA LIBRETA 00117012001 DGAC, REPOSICION UTILES DE ESCRITORIO.</t>
  </si>
  <si>
    <t>||TRANSFERENCIA DE FONDOS S/G. MENSAJES SWIFT NROS. 07664 Y 07653 DE LA FECHA. (SECTOR PÚBLICO - SOBREVUELOS). DEBITO DE LA LIBRETA 00117012001 DGAC, REPOSICION UTILES DE ESCRITORIO.</t>
  </si>
  <si>
    <t>||TRANSFERENCIA DE FONDOS S/G. MENSAJES SWIFT NROS. 07661 DE LA FECHA Y 07505 DE F. 12/06/2019. (SECTOR PÚBLICO - SERVICIOS). DEBITO DE LA LIBRETA 00119012001 ADSIB, REPOSICION UTILES DE ESCRITORIO.</t>
  </si>
  <si>
    <t>||COMISION TRANSFERENCIA FDOS.AL EXTERIOR 0,10% S/USD246.400.-,REEMB.GSTS.COMUNICACION BS220.-Y EMISION COMP.CONTABLE BS50.-REF.:PAGO 5 LC I-2017-032 P/C Y.P.F.B. A/F KOSAN CRISPLANT A/S,EN COMPL.A COMP.97182,17/06/19. LIB.00513012004 LBP-YPFB-UNICOMERCIAL REF.:COMISIONES PAGO 5 LC I-2017-032</t>
  </si>
  <si>
    <t>VENTA DE DIVISAS CON TRANSFERENCIA DE FONDOS A SOLICITUD DE DIRECCION ESTRATEGICA DE REIVINDICACION MARITIMA DIREMAR SEGUN SOLICITUD 8334 REF: PAGO A LA CONSULTORA GIMENA GONZALEZ ASENCIO POR ASESORAMIENTO EN MATERIA DE DERECHO INTERNACIONAL PUBLICO SOLICITADO CON INFORME IF DIREMAR DDS N 25 2019 LIB. 00099021001 TGN-RECURSOS ORDINARIOS (3987) POR DIFERENCIAL CAMBIARIO</t>
  </si>
  <si>
    <t>VENTA DE DIVISAS CON TRANSFERENCIA DE FONDOS A SOLICITUD DE DIRECCION ESTRATEGICA DE REIVINDICACION MARITIMA DIREMAR SEGUN SOLICITUD 8333 REF: PAGO AL CONSULTOR INTERNACIONAL EDGARDO SOBENES POR ASESORAMIENTO EN MATERIA DE DERECHO INTERNACIONAL PUBLICO SOLICITADO POR EL DIRECTOR DE DEFENSA DEL SILAL LIB. 00099021001 TGN-RECURSOS ORDINARIOS (3987) POR DIFERENCIAL CAMBIARIO</t>
  </si>
  <si>
    <t>VENTA DE DIVISAS CON TRANSFERENCIA DE FONDOS A SOLICITUD DE MINISTERIO DE EDUCACION SEGUN SOLICITUD 8281 REF: TRASPASO PARA CARLA XIMENA COLQUE HINOJOSA EQUIVALENTES 4.613,47 USD LIB. 00099021001 TGN-RECURSOS ORDINARIOS (3987) POR DIFERENCIAL CAMBIARIO</t>
  </si>
  <si>
    <t>PAGO A IDA PRÉSTAMO 5461-BO VCTO. 15-06-2019 POR CUENTA DE TGN , NTI. 012251 VALOR 17-06-2019 CAPITAL USD 298.264,40 INTERESES USD 16.676,60 CTA. 3987 CUENTA UNICA DEL TESORO-3987 LIB. 00099021001 REF.: COMISIONES BANCARIAS</t>
  </si>
  <si>
    <t>VENTA DE DIVISAS CON TRANSFERENCIA DE FONDOS A SOLICITUD DE MINISTERIO DE EDUCACION SEGUN SOLICITUD 8292 REF: TRANSFER OF RESOURCES FOR RUDDY FERNANDO MEDINA CHOQUE EQUIVALENTES 2.548,52 USD LIB. 00099021001 TGN-RECURSOS ORDINARIOS (3987) POR DIFERENCIAL CAMBIARIO</t>
  </si>
  <si>
    <t>VENTA DE DIVISAS CON TRANSFERENCIA DE FONDOS A SOLICITUD DE MINISTERIO DE EDUCACION SEGUN SOLICITUD 8294 REF: TRANSFER OF RESOURCES FOR GUILLERMO TORREZ ALBINO EQUIVALENTES 4.764,35 USD LIB. 00099021001 TGN-RECURSOS ORDINARIOS (3987) POR DIFERENCIAL CAMBIARIO</t>
  </si>
  <si>
    <t>||TRANSFERENCIA DE FONDOS DEL EXTERIOR SEGUN SWIFT NO.7659 DE LA FECHA ORDENANTE CONSULADO DE BOLIVIA EN CALAMA REF.: RECAUDACION GESTORIA CONSULAR MAYO/19 LIB. 00010011102 MIN.DE RR.EE. - GESTORIA CONSULAR LEY NO.3108 EQUIV.A USD 40.032,31</t>
  </si>
  <si>
    <t>||TRANSFERENCIA DE FONDOS DEL EXTERIOR SEGUN SWIFT NO.7659 DE LA FECHA ORDENANTE CONSULADO DE BOLIVIA EN CALAMA REF.: RECAUDACION GESTORIA CONSULAR MAYO/19 LIB. 00010011102 MIN.DE RR.EE. - GESTORIA CONSULAR LEY NO.3108 UTILES DE ESCRITORIO</t>
  </si>
  <si>
    <t>00134012001 DEPOSITO DE EFECTIVO, DEPOSITANTE: LINA GABRIELA CHOQUE SANTOS, CONCEPTO: DESCARGO POR REFRIGERIOS RENDICION DE CUENTAS INICIAL 2019, CUENTA DE DEPOSITO: CUENTA UNICA DEL TESORO</t>
  </si>
  <si>
    <t>00099021001 DEPOSITO DE EFECTIVO, DEPOSITANTE: MIN.DEPORTES EDWIN ADRIAN GUZMAN ZARATE, CONCEPTO: DEVOLUCION SALDO NO EJECUTADO AFILIACION CAJA CORDES, CUENTA DE DEPOSITO: CUENTA UNICA DEL TESORO</t>
  </si>
  <si>
    <t>00099021001 DEPOSITO DE EFECTIVO, DEPOSITANTE: JANNETH PARI UCHARICO, CONCEPTO: REVERSION ALIMENTOS Y BEBIDAS PARA  ATENCION DE EMERGENCIA Y BOLSAS PLAST. PREV2665, CUENTA DE DEPOSITO: CUENTA UNICA DEL TESORO</t>
  </si>
  <si>
    <t>00670012002 DEPOSITO DE EFECTIVO, DEPOSITANTE: DIEGO ALEJANDRO SANCHEZ DE LOZADA MORALES, CONCEPTO: PAGO RESARCIMIENTO DAÑOS SEGUN INFORME DEL TSE, CUENTA DE DEPOSITO: CUENTA UNICA DEL TESORO</t>
  </si>
  <si>
    <t>00526012001 DEPOSITO DE EFECTIVO, DEPOSITANTE: TIMOTEO ALARCON CHOQUE BOLIVIA TV, CONCEPTO: DEVOLUCION DE PASAJES, CUENTA DE DEPOSITO: CUENTA UNICA DEL TESORO</t>
  </si>
  <si>
    <t>00046171101 DEPOSITO DE EFECTIVO, DEPOSITANTE: IMPORTADORA ORIAS DURAN, CONCEPTO: SANCION, CUENTA DE DEPOSITO: CUENTA UNICA DEL TESORO</t>
  </si>
  <si>
    <t>00099021001 DEPOSITO DE EFECTIVO, DEPOSITANTE: ARMANDO HUMEREZ FLORES, CONCEPTO: REVERSION DE BOLETA DE HABER MENSUAL MAYO/2019 DE ZAMBRANA DAVID, CUENTA DE DEPOSITO: CUENTA UNICA DEL TESORO</t>
  </si>
  <si>
    <t>00592012001 DEPOSITO DE EFECTIVO, DEPOSITANTE: PROGRAMA UEP-ACCESOS ASAP, CONCEPTO: EMISIVO ENTIDAD PROGRAMA UEP-ACCESOS ASAP PAGO ND 240985 241001 GESTION 2019, CUENTA DE DEPOSITO: CUENTA UNICA DEL TESORO</t>
  </si>
  <si>
    <t>00592012001 DEPOSITO DE EFECTIVO, DEPOSITANTE: M.D.P Y E.P., CONCEPTO: EMISIVO ENTIDAD-MIN DESARROLLO PRODUCTIVO Y ECONOMIA PLURAL PAGO ND 256272 GESTION 2019, CUENTA DE DEPOSITO: CUENTA UNICA DEL TESORO</t>
  </si>
  <si>
    <t>00592012001 DEPOSITO DE EFECTIVO, DEPOSITANTE: MINISTERIO DE LA PRESIDENCIA, CONCEPTO: EMISIVO ENTIDAD-MINISTERIO DE LA PRESIDENCIA PAGO ND 257714 GESTION 2019, CUENTA DE DEPOSITO: CUENTA UNICA DEL TESORO</t>
  </si>
  <si>
    <t>00046171101 DEPOSITO DE EFECTIVO, DEPOSITANTE: PHARMAVED  SRL, CONCEPTO: SANCION POR INCUMPLIMIENTO A LA NORMA GESTION 2019, CUENTA DE DEPOSITO: CUENTA UNICA DEL TESORO</t>
  </si>
  <si>
    <t>00099021001 DEPOSITO DE EFECTIVO, DEPOSITANTE: CARLA LORENA PAZ ACUÑA, CONCEPTO: EXCESO MAXIMO DE REMUNERACION MAYO 2018 PERMITIDO, CUENTA DE DEPOSITO: CUENTA UNICA DEL TESORO</t>
  </si>
  <si>
    <t>00099021001 DEPOSITO DE EFECTIVO, DEPOSITANTE: CARLA LORENA PAZ ACUÑA, CONCEPTO: EXCESO MAXIMA REMUNERACION PERMITIDA JUNIO 2018, CUENTA DE DEPOSITO: CUENTA UNICA DEL TESORO</t>
  </si>
  <si>
    <t>00598012001 DEPOSITO DE EFECTIVO, DEPOSITANTE: VICTOR MANRIQUEZ CANCHILLO, CONCEPTO: RECURSOS NO UTILIZADOS COMPRA MATERIAL PARA LOS GUARDIAS, CUENTA DE DEPOSITO: CUENTA UNICA DEL TESORO</t>
  </si>
  <si>
    <t>00212012001 DEPOSITO DE EFECTIVO, DEPOSITANTE: RONALD WALTER GUTIERREZ HUAÑAPACO, CONCEPTO: DEVOLUCION DE FONDOS EN AVANCE C-31 N° 843/2019, CUENTA DE DEPOSITO: CUENTA UNICA DEL TESORO</t>
  </si>
  <si>
    <t>00212012001 DEPOSITO DE EFECTIVO, DEPOSITANTE: JORGE LUIS LEAÑOS CABRERA, CONCEPTO: DEVOLUCION DE FONDOS EN AVANCE C-31 N° 843/2019, CUENTA DE DEPOSITO: CUENTA UNICA DEL TESORO</t>
  </si>
  <si>
    <t>00132012005 DEPOSITO DE EFECTIVO, DEPOSITANTE: DIEGO ANDRES BLACUTT SANCHEZ, CONCEPTO: DEVOLUCION DE SALDOS NO UTILIZADOS PREV 3343, CUENTA DE DEPOSITO: CUENTA UNICA DEL TESORO</t>
  </si>
  <si>
    <t>00099021001 DEPOSITO DE EFECTIVO, DEPOSITANTE: SHIRLEY VEIZAGA CABALLERO, CONCEPTO: POR DEVOLUCION DE PASAJES SEGUN C-31 533, CUENTA DE DEPOSITO: CUENTA UNICA DEL TESORO</t>
  </si>
  <si>
    <t>00099021001 DEPOSITO DE EFECTIVO, DEPOSITANTE: EDWIN SORIA RUEDA, CONCEPTO: POR DEVOLUCION DE PASAJES SEGUN C-31 533, CUENTA DE DEPOSITO: CUENTA UNICA DEL TESORO</t>
  </si>
  <si>
    <t>00099021001 DEPOSITO DE EFECTIVO, DEPOSITANTE: XAVIER L. VEGA MARQUEZ, CONCEPTO: COMPROMISO DE DEVOLUCION DE DEUDA, CUENTA DE DEPOSITO: CUENTA UNICA DEL TESORO</t>
  </si>
  <si>
    <t>00099021001 DEPOSITO DE EFECTIVO, DEPOSITANTE: JORGE FELIX MERCADO TUDOR, CONCEPTO: DEVOLUCION  VIATICOS, CUENTA DE DEPOSITO: CUENTA UNICA DEL TESORO</t>
  </si>
  <si>
    <t>00234014202 DEPOSITO DE EFECTIVO, DEPOSITANTE: MARCO ANTONIO APAZA QUISPE, CONCEPTO: DEVOLUCION AL C31 N°645 PARTIDA N°34110 COMBUSTIBLE LUBRICANTES Y DERIVADOS PARA CONSUMO, CUENTA DE DEPOSITO: CUENTA UNICA DEL TESORO</t>
  </si>
  <si>
    <t>00234014202 DEPOSITO DE EFECTIVO, DEPOSITANTE: MARCO ANTONIO APAZA QUISPE, CONCEPTO: DEVOLUCION AL C31 N°646 PARTIDA N°851 TASAS, CUENTA DE DEPOSITO: CUENTA UNICA DEL TESORO</t>
  </si>
  <si>
    <t>00099021001 DEPOSITO DE EFECTIVO, DEPOSITANTE: FREDDY GROVER CHOQUE CONDORI, CONCEPTO: DEVOLUCION DE PASAJES LA PAZ -LIMA LIMA-LA PAZ, CUENTA DE DEPOSITO: CUENTA UNICA DEL TESORO</t>
  </si>
  <si>
    <t>00099021001 DEPOSITO DE EFECTIVO, DEPOSITANTE: FREDDY GROVER CHOQUE CONDORI, CONCEPTO: DEVOLUCION DE VIATICOS C-31 N 1735, CUENTA DE DEPOSITO: CUENTA UNICA DEL TESORO</t>
  </si>
  <si>
    <t>00010011102 DEPOSITO DE EFECTIVO, DEPOSITANTE: FRANZ WLADIMIRO HURTADO, CONCEPTO: COMPRA DE PASAPORTE, CUENTA DE DEPOSITO: CUENTA UNICA DEL TESORO</t>
  </si>
  <si>
    <t>00206012001 DEP.DE CHEQ.AJENOS,RET.DE CAM.,CONCEPTO: DEP. POR VENTAS COCHABAMBA PERIODO MAYO / 2019,DEP.: INE , PROCEDENCIA: BANCO UNION S.A., CHEQUE: 5126, FECHA DE EMISION:14/06/2019</t>
  </si>
  <si>
    <t>00599032001 DEP.DE CHEQ.AJENOS,RET.DE CAM.,CONCEPTO: DEVOLUCION SALDO NO EJECUTADO MARCO ANTONIO FUENTES RIOS,DEP.: EMPRESA BOLIVIANA DE ALIMENTOS Y DERIVADOS - EBA , PROCEDENCIA: BANCO UNION S.A., CHEQUE: 151, FECHA DE EMISION:18/06/2019</t>
  </si>
  <si>
    <t>00599032003 DEP.DE CHEQ.AJENOS,RET.DE CAM.,CONCEPTO: DEVOLUCION SALDO NO EJECUTADO PETER ARIEL ALBA MENA,DEP.: EMPRESA BOLIVIANA DE ALIMENTOS Y DERIVADOS - EBA , PROCEDENCIA: BANCO UNION S.A., CHEQUE: 150, FECHA DE EMISION:18/06/2019</t>
  </si>
  <si>
    <t>00290012001 DEP.DE CHEQ.AJENOS,RET.DE CAM.,CONCEPTO: DEP.PARA DAR BAJA DEL AUXILIAR"RESARCIMIENTO DAÑO CIVIL"GESTIONES ANTERIORES S/G C-31 SIP N° 213,DEP.: SERVICIO DE IMPUESTOS NACIONALES</t>
  </si>
  <si>
    <t>00099021001 DEP.DE CHEQ.AJENOS,RET.DE CAM.,CONCEPTO: DEVOLUCION DE SALDOS NO EJECUTADOS,DEP.: PROGRAMA NACIONAL DE POST-ALFABETIZACION , PROCEDENCIA: BANCO UNION S.A., CHEQUE: 5697, FECHA DE EMISION:18/06/2019</t>
  </si>
  <si>
    <t>00290012001 DEP.DE CHEQ.AJENOS,RET.DE CAM.,CONCEPTO: DEP.POR INDEMINIZACION DE UNA IMPRESORA CREDINFORM-GDLPZ-II S/G C-31 SIP N° 212,DEP.: SERVICIO DE IMPUESTOS NACIONALES , PROCEDENCIA: BANCO UNION S.A., CHEQUE: 5485, FECHA DE EMISION:11/06/2019</t>
  </si>
  <si>
    <t>00099021001 DEP.DE CHEQ.AJENOS,RET.DE CAM.,CONCEPTO: DEVOLUCION  DEUDA AL TGN POR PARTE DEL SR GUILLERMO ARAMAYO HERRERA DEL MES DE MAYO 2019,DEP.: SENASIR , PROCEDENCIA: BANCO UNION S.A., CHEQUE: 8435, FECHA DE EMISION:12/06/2019</t>
  </si>
  <si>
    <t>00015011108 DEP.DE CHEQ.AJENOS,RET.DE CAM.,CONCEPTO: DEVOLUCION DE FONDOS,DEP.: MIN GOBIERNO , PROCEDENCIA: BANCO UNION S.A., CHEQUE: 51353, FECHA DE EMISION:12/06/2019</t>
  </si>
  <si>
    <t>00015011108 DEP.DE CHEQ.AJENOS,RET.DE CAM.,CONCEPTO: DEVOLUCION DE FONDOS,DEP.: MIN GOBIERNO , PROCEDENCIA: BANCO UNION S.A., CHEQUE: 51354, FECHA DE EMISION:13/06/2019</t>
  </si>
  <si>
    <t>00015011108 DEP.DE CHEQ.AJENOS,RET.DE CAM.,CONCEPTO: DEVOLUCION DE FONDOS,DEP.: MIN GOBIERNO , PROCEDENCIA: BANCO UNION S.A., CHEQUE: 51355, FECHA DE EMISION:13/06/2019</t>
  </si>
  <si>
    <t>00015011108 DEP.DE CHEQ.AJENOS,RET.DE CAM.,CONCEPTO: DEVOLUCION DE FONDOS,DEP.: MIN GOBIERNO , PROCEDENCIA: BANCO UNION S.A., CHEQUE: 51356, FECHA DE EMISION:13/06/2019</t>
  </si>
  <si>
    <t>00015011108 DEP.DE CHEQ.AJENOS,RET.DE CAM.,CONCEPTO: DEVOLUCION  FONDOS,DEP.: MIN GOBIERNO , PROCEDENCIA: BANCO UNION S.A., CHEQUE: 51358, FECHA DE EMISION:13/06/2019</t>
  </si>
  <si>
    <t>00342012001 DEP.DE CHEQ.AJENOS,RET.DE CAM.,CONCEPTO: DEVOLUCION DE FONDOS C31 N°862,DEP.: AEV REGIONAL TARIJA , PROCEDENCIA: BANCO UNION S.A., CHEQUE: 1263, FECHA DE EMISION:13/06/2019</t>
  </si>
  <si>
    <t>00190012003 DEPOSITO DE EFECTIVO, DEPOSITANTE: SERGIO NICOLAS BELTRAN LOPEZ, CONCEPTO: DEVOLUCION DE VIATICOS POR VIAJE AL MUNICIPIO CAIZA D EL 30 DE ABRIL, CUENTA DE DEPOSITO: CUENTA UNICA DEL TESORO</t>
  </si>
  <si>
    <t>00099021001 DEPOSITO DE EFECTIVO, DEPOSITANTE: RENE EMILIO VILLALOBOS GUTIERREZ, CONCEPTO: DEVOLUCION DEL SEGUNDO AGUINALDO, CUENTA DE DEPOSITO: CUENTA UNICA DEL TESORO</t>
  </si>
  <si>
    <t>00099021001 DEPOSITO DE EFECTIVO, DEPOSITANTE: RENE EMILIO VILLALOBOS GUTIERREZ, CONCEPTO: DEVOLUCION DEL PRIMER AGUINALDO 2018, CUENTA DE DEPOSITO: CUENTA UNICA DEL TESORO</t>
  </si>
  <si>
    <t>00015011108 DEPOSITO DE EFECTIVO, DEPOSITANTE: CAROL BEATRIZ VASQUEZ PACHECO, CONCEPTO: DEVOLUCION DE RECURSOS, CUENTA DE DEPOSITO: CUENTA UNICA DEL TESORO</t>
  </si>
  <si>
    <t>00206012001 DEP.DE CHEQ.AJENOS,RET.DE CAM.,CONCEPTO: DEPÓSITO POR VENTAS SANTA CRUZ PERIODO MAYO / 2019,DEP.: INE , PROCEDENCIA: BANCO UNION S.A., CHEQUE: 5127, FECHA DE EMISION:14/06/2019</t>
  </si>
  <si>
    <t>00041011101 DEPOSITO DE EFECTIVO, DEPOSITANTE: MDPYEP, CONCEPTO: DEPÓSITO DE OTROS INGRESOS DEL MDPYEP, CUENTA DE DEPOSITO: CUENTA UNICA DEL TESORO</t>
  </si>
  <si>
    <t>00099021001 DEPOSITO DE EFECTIVO, DEPOSITANTE: MARIANELA CORINA VALENCIA BELLIDO, CONCEPTO: PRESENTACION OPORTUNA DE LA BAJA ASEGURADO EN LA GESTION 2011, CUENTA DE DEPOSITO: CUENTA UNICA DEL TESORO</t>
  </si>
  <si>
    <t>00099021001 DEPOSITO DE EFECTIVO, DEPOSITANTE: AGENCIA ESTATAL DE VIVIENDA, CONCEPTO: PAGO POR SERVICIO DE AGUA POTABLE POR EL MES DE MAYO / 2019 DEL EDIFICIO EX CONAVI, CUENTA DE DEPOSITO: CUENTA UNICA DEL TESORO</t>
  </si>
  <si>
    <t>NUMERO DE LIBRETA CUT: 03420102001 OPERACIÓN E18 TRANSFERENCIA DEL SISTEMA FINANCIERO POR CUENTA DE TERCEROS A LA CUT TRANSFERENCIA DE RECURSOS DEL FIDEICOMISO AEVIVIENDA GASTOS DE FUNCIONAMIENTO</t>
  </si>
  <si>
    <t>'COBRO DE'||UTILES DE ESCRITORIO POR EL COMPROBANTE CONTABLE NRO. 0957221 DE LA FECHA, SEGÚN CORREO ELECTRÓNICO DE YPFB. DEBITO DE LA LIBRETA 00513022001 YPFB  OPERACIONES.</t>
  </si>
  <si>
    <t>VENTA DE DIVISAS CON TRANSFERENCIA DE FONDOS A SOLICITUD DE AGENCIA BOLIVIANA ESPACIAL - ABE SEGUN SOLICITUD 8368 REF: C31 461 SE AUTORIZA EL PAGO A LA EMPRESA PEKASAT SE POR LA RENOVACION DE LA LICENCIA DE SOFTWARE PARA LA GESTION DE ORBITA Y FRECUENCIA (300 EUROS), SEGUN INF - DAF 50/2019 CI-DI LIB. 00585012002 ABE - VENTA DE SERVICIOS COMUNICACIÓN POR DIFERENCIAL CAMBIARIO</t>
  </si>
  <si>
    <t>De: 00099024113 Transferencia en cumplimiento al DS N°0913 de 15/06/2011 y el Convenio Intergubernativo de Financiamiento UPRE-CIF-IG/008/2019, suscrito entre la UPRE y la Universidad Pública de El Alto, Proyecto “Const. Coliseo Universitario - UPEA El Alto”, correspondiente al pago del 20% de anticipo del monto financiado, según la UPRE.</t>
  </si>
  <si>
    <t>NÚMERO DE LIBRETA CUT: 99031009.00 OPERACIÓN T01 TRANSFERENCIA DE FONDOS A LA CUT - TESORO DIRECTO DE BANCO UNION S.A. A CUENTA UNICA DEL TESORO CON NUMERO DE SOLICITUD = 3884329 Y NUMERO CORRELATIVO = 91320018062019667 TRANSFEREBNCIA POR VENTA DE BONOS BTX</t>
  </si>
  <si>
    <t>NUMERO DE LIBRETA CUT: 00041014101 OPERACIÓN E75 TRANSFERENCIA DE LA CUENTA FISCAL BUN A LA CUT EN MN TRANSF.DE FDOS. A SOLICITUD DEL G.A.M DE CARANGAS SG.NOTA CITE:GAMC.124/2019 A LA CTA. 3987 CUT LBRTA.00041014101</t>
  </si>
  <si>
    <t>||TRANSFERENCIA DE FONDOS S/G. MENSAJES SWIFT NROS. 07789 Y 07770 Y CORREO ELECTRÓNICO DE LA EEC-GNV DE LA FECHA. (SECTOR PÚBLICO - MULTAS). A LA LIBR. 00078031104 MH-EEC-GNV VARIOS INGRESOS; P/CTA. LANDI RENZO SPA.</t>
  </si>
  <si>
    <t>'COBRO DE UTILES DE ESCRITORIO POR´||TRANSF. DE FDOS. DEL EXTERIOR EN COMPLEMENTO AL COMPROBANTE S-0957260 DE LA FECHA LIB. 0513062001 YPFB-OPERACIONES PLANTA DE SEPARACION DE LIQUIDOS RIO GRANDE, COBRO UTILES DE ESC.</t>
  </si>
  <si>
    <t>||TRANSFERENCIA DE FONDOS S/G. MENSAJE SWIFT NRO. 07785 DE LA FECHA. (SECTOR PÚBLICO - SOBREVUELOS). DEBITO DE LA LIBRETA 00117012001 DGAC, REPOSICION UTILES DE ESCRITORIO.</t>
  </si>
  <si>
    <t>'COBRO DE'||UTILES DE ESCRITORIO POR EL COMPROBANTE CONTABLE NRO. 0957292 DE LA FECHA, SEGÚN CORREO ELECTRÓNICO DE YPFB DE LA FECHA. DEBITO DE LA LIBRETA 00513022001 YPFB  OPERACIONES.</t>
  </si>
  <si>
    <t>||TRANSFERENCIA DE FONDOS S/G. MENSAJES SWIFT NROS. 07789 Y 07770 Y CORREO ELECTRÓNICO DE LA EEC-GNV DE LA FECHA. (SECTOR PÚBLICO - MULTAS). DE LA LIBRETA 00078034201 MHE-EEC-GNV FONDO DE CONVERSION DE VEHICULOS; COBRO UTILES DE ESCRITORIO.</t>
  </si>
  <si>
    <t>||TRANSFERENCIA DE FONDOS S/G. MENSAJES SWIFT NROS. 07833 Y 07827 DE LA FECHA. (SECTOR PÚBLICO - SERVICIOS). DEBITO DE LA LIBRETA 00119012001 ADSIB, REPOSICION UTILES DE ESCRITORIO.</t>
  </si>
  <si>
    <t>||TRANSFERENCIA DE FONDOS S/G. MENSAJES SWIFT NROS. 07834 Y 07828 DE LA FECHA. (SECTOR PÚBLICO - SOBREVUELOS). DEBITO DE LA LIBRETA 00117012001 DGAC, REPOSICION UTILES DE ESCRITORIO.</t>
  </si>
  <si>
    <t>||TRANSFERENCIA DEL EXTERIOR SEGUN SWIFT NO. 7781 ORDENANTE CONSULADO DE BOLIVIA EN MADRID LIB. 00340012005 SEGIP - RECAUDACION EXTERIOR-CEDULAS DE IDENTIDAD</t>
  </si>
  <si>
    <t>||TRANSF. DE FONDOS DEL EXTERIOR SEGUN SWIFT NO.7782 DE LA FECHA CONSULADO DE BOLIVIA EN MADRID. REF.: RECAUDACINES SEGIP. LIBRETA NO. 003400012005 SEGIP - RECAUDACION EXTERIOR - CEDULAS DE IDENTIDAD</t>
  </si>
  <si>
    <t>||TRANSFERENCIA DE FONDOS S/G. MENSAJES SWIFT NROS. 07846 Y 07843 DE LA FECHA. (SECTOR PÚBLICO - SERVICIOS). DEBITO DE LA LIBRETA 00119012001 ADSIB, REPOSICION UTILES DE ESCRITORIO.</t>
  </si>
  <si>
    <t>||TRANSFERENCIA DEL EXTERIOR SEGUN SWIFT NO.7832 Y NO.4830 DE LA FECHA ORDENANTE FASS COMERCIO DE PRODUCTOS QUIMICOS (BRAZIL-RIBEIRAO PRETO) REF.: COMPLETED P/O DATED 19/06/12 INV ODV-VEX-34/19 LIB. 00597012001 RECURSOS PROPIOS VENTAS YLB POR COBRO UTILES DE ESCRITORIO</t>
  </si>
  <si>
    <t>||TRANSF. DE FONDOS DEL EXTERIOR SEGUN SWIFT NO.7782 DE LA FECHA CONSULADO DE BOLIVIA EN MADRID. REF.: RECAUDACINES SEGIP. LIBRETA NO.00340012003 RECAUDACION EXTRANJERIA - C.I. -L.C. REF.: UTILES DE ESCRITORIO</t>
  </si>
  <si>
    <t>||TRANSFERENCIA DEL EXTERIOR SEGUN SWIFT NO. 7781 ORDENANTE CONSULADO DE BOLIVIA EN MADRID LIB. 00340012003 RECAUDACION EXTRANJERIA - C.I.- L.C. POR COBRO UTILES DE ESCRITORIO</t>
  </si>
  <si>
    <t>00225014304 DEPOSITO DE EFECTIVO, DEPOSITANTE: ARIEL CALLIZAYA, CONCEPTO: DEVOLUCION  FONDOS EN AVANCE, CUENTA DE DEPOSITO: CUENTA UNICA DEL TESORO</t>
  </si>
  <si>
    <t>00099021001 DEPOSITO DE EFECTIVO, DEPOSITANTE: JUSTO CASTILLO ZABALA, CONCEPTO: DEVOLUCION DE HABERES, CUENTA DE DEPOSITO: CUENTA UNICA DEL TESORO</t>
  </si>
  <si>
    <t>00225014306 DEPOSITO DE EFECTIVO, DEPOSITANTE: TEREZA MENDOZA, CONCEPTO: DEVOLUCION DE FONDOS EN AVANCE, CUENTA DE DEPOSITO: CUENTA UNICA DEL TESORO</t>
  </si>
  <si>
    <t>00587012009 DEPOSITO DE EFECTIVO, DEPOSITANTE: DIEGO FERNANDO HUANCA VARGAS, CONCEPTO: DEVOLUCION DE FONDOS ASIGNADOS, CUENTA DE DEPOSITO: CUENTA UNICA DEL TESORO</t>
  </si>
  <si>
    <t>00016018008 DEPOSITO DE EFECTIVO, DEPOSITANTE: MIN DE EDUCACION ADOLFO HAMILTON TAMAYO OPORTO, CONCEPTO: DEVOLUCION DE PASAJES TERRESTRES, CUENTA DE DEPOSITO: CUENTA UNICA DEL TESORO</t>
  </si>
  <si>
    <t>00020011104 DEPOSITO DE EFECTIVO, DEPOSITANTE: DISTRITO LA PAZ WALDO QUISPE MATTA, CONCEPTO: REVERSION GASTOS NO EJECUTADOS PARTIDA 22300 PREV. 2794, CUENTA DE DEPOSITO: CUENTA UNICA DEL TESORO</t>
  </si>
  <si>
    <t>00132039201 DEPOSITO DE EFECTIVO, DEPOSITANTE: JORGE DAVID FIGUEREDO PAMURI, CONCEPTO: JORGE FIGUEREDO DEVOLUCION DE FONDOS NO UTILIZADOS, CUENTA DE DEPOSITO: CUENTA UNICA DEL TESORO</t>
  </si>
  <si>
    <t>00020011104 DEPOSITO DE EFECTIVO, DEPOSITANTE: DISTRITO LA PAZ WALDO QUISPE MATTA, CONCEPTO: REVERSION GASTOS NO EJECUTADOS PARTIDA 34110 PREV. 2597, CUENTA DE DEPOSITO: CUENTA UNICA DEL TESORO</t>
  </si>
  <si>
    <t>00020011104 DEPOSITO DE EFECTIVO, DEPOSITANTE: DISTRITO LA PAZ WALDO QUISPE MATTA, CONCEPTO: REVERSION GASTOS NO EJECUTADOS PARTIDA 34500 PREV. 2597, CUENTA DE DEPOSITO: CUENTA UNICA DEL TESORO</t>
  </si>
  <si>
    <t>00586012001 DEPOSITO DE EFECTIVO, DEPOSITANTE: JAVIER BLADIMIR PALOMINO ZARATE, CONCEPTO: DEVOLUCION DE FONDOS EN AVANCE, CUENTA DE DEPOSITO: CUENTA UNICA DEL TESORO</t>
  </si>
  <si>
    <t>00586012001 DEPOSITO DE EFECTIVO, DEPOSITANTE: EDGAR CEJAS ANZE, CONCEPTO: DEVOLUCION DE FONDOS EN AVANCE, CUENTA DE DEPOSITO: CUENTA UNICA DEL TESORO</t>
  </si>
  <si>
    <t>00586012001 DEPOSITO DE EFECTIVO, DEPOSITANTE: DANIEL ERNESTO VILCHES ALVARADO, CONCEPTO: DEVOLUCION DE FONDOS EN AVANCE, CUENTA DE DEPOSITO: CUENTA UNICA DEL TESORO</t>
  </si>
  <si>
    <t>00586012001 DEPOSITO DE EFECTIVO, DEPOSITANTE: FROILAN SILVANO LOZA MAMANI, CONCEPTO: DEVOLUCION DE FONDOS EN AVANCE, CUENTA DE DEPOSITO: CUENTA UNICA DEL TESORO</t>
  </si>
  <si>
    <t>00099021001 DEPOSITO DE EFECTIVO, DEPOSITANTE: ENRIQUE BOTELLO M, CONCEPTO: DOBLE PERCEPCION, CUENTA DE DEPOSITO: CUENTA UNICA DEL TESORO</t>
  </si>
  <si>
    <t>00234014202 DEPOSITO DE EFECTIVO, DEPOSITANTE: VICENTE CORO LOAYZA, CONCEPTO: DEVOLUCION AL C-31 N° 646 PARTIDA N° 851 TASAS, CUENTA DE DEPOSITO: CUENTA UNICA DEL TESORO</t>
  </si>
  <si>
    <t>00234014202 DEPOSITO DE EFECTIVO, DEPOSITANTE: VICENTE CORO LOAYZA, CONCEPTO: DEVOLUCION AL C-31 N° 645 PARTIDA 34110 COMBUSTIBLE,LUBRICANTES Y DERIVADOS PARA CONSUMO, CUENTA DE DEPOSITO: CUENTA UNICA DEL TESORO</t>
  </si>
  <si>
    <t>00099021001 DEPOSITO DE EFECTIVO, DEPOSITANTE: ENDE, CONCEPTO: CUMPL DS 3034 RENUMERACION MAX. MAYO/2019 WILFREDO OVANDO ROJAS, CUENTA DE DEPOSITO: CUENTA UNICA DEL TESORO</t>
  </si>
  <si>
    <t>00016011101 DEPOSITO DE EFECTIVO, DEPOSITANTE: LIDIA JULIETA GUARACHI ALCON, CONCEPTO: DEVOLUCION FORMULARIOS  RUDE, CUENTA DE DEPOSITO: CUENTA UNICA DEL TESORO</t>
  </si>
  <si>
    <t>00099021001 DEPOSITO DE EFECTIVO, DEPOSITANTE: WILLY MENDOZA VILLANUEVA, CONCEPTO: DEVOLUCION POR REMUNERACION MAXIMA PERMITIDA DEL MES DE ABRIL DE 2019, CUENTA DE DEPOSITO: CUENTA UNICA DEL TESORO</t>
  </si>
  <si>
    <t>00099021001 DEPOSITO DE EFECTIVO, DEPOSITANTE: MINISTERIO DE DEPORTES - LUIS OROZCO, CONCEPTO: DEVOLUCION DE SALDOS NO UTILIZADOS ACTIVIDAD DE MOTIVACION EN CEFED VILLA TUNARI, CUENTA DE DEPOSITO: CUENTA UNICA DEL TESORO</t>
  </si>
  <si>
    <t>00212012001 DEPOSITO DE EFECTIVO, DEPOSITANTE: INRA NACIONAL FELIPE LOPEZ YAHUITA, CONCEPTO: DEVOLUCION DE VIATICOS C31 N°779/2019, CUENTA DE DEPOSITO: CUENTA UNICA DEL TESORO</t>
  </si>
  <si>
    <t>00099021001 DEPOSITO DE EFECTIVO, DEPOSITANTE: INFANTE GERMAN RAMOS QUINO, CONCEPTO: DEVOLUCION POR REMUNERACION MAXIMA PERMITIDA DEL MES DE ABRIL DE 2019, CUENTA DE DEPOSITO: CUENTA UNICA DEL TESORO</t>
  </si>
  <si>
    <t>00099021001 DEPOSITO DE EFECTIVO, DEPOSITANTE: JULIAN APAZA HUANCA, CONCEPTO: DEVOLUCION POR REMUNERACION MAXIMA PERMITIDA DEL MES DE ABRIL DE 2019, CUENTA DE DEPOSITO: CUENTA UNICA DEL TESORO</t>
  </si>
  <si>
    <t>00592012001 DEPOSITO DE EFECTIVO, DEPOSITANTE: JOSE LUIS MAMANI ESPEJO, CONCEPTO: VENTA EMISIVO PARTICULARES DEL 11 AL 13 DE JUNIO DE 2019, CUENTA DE DEPOSITO: CUENTA UNICA DEL TESORO</t>
  </si>
  <si>
    <t>00592012001 DEPOSITO DE EFECTIVO, DEPOSITANTE: JOSE LUIS MAMANI ESPEJO, CONCEPTO: VENTA RECEPTIVO - PAQUETE TURISTICO 2019, CUENTA DE DEPOSITO: CUENTA UNICA DEL TESORO</t>
  </si>
  <si>
    <t>00526012001 DEPOSITO DE EFECTIVO, DEPOSITANTE: MARCO ANTONIO HUANCA LAYME  CI.  6198387  LP., CONCEPTO: DEVOLUCION DE FONDOS EN AVANCE, CUENTA DE DEPOSITO: CUENTA UNICA DEL TESORO</t>
  </si>
  <si>
    <t>00099021001 DEPOSITO DE EFECTIVO, DEPOSITANTE: PETRONILA YOLANDA TORREZ MALLEA, CONCEPTO: REVERSION HABER MES ABRIL - 2019, CUENTA DE DEPOSITO: CUENTA UNICA DEL TESORO</t>
  </si>
  <si>
    <t>00099021001 DEPOSITO DE EFECTIVO, DEPOSITANTE: PETRONILA YOLANDA TORREZ MALLEA, CONCEPTO: REVERSION HABER MES MAYO - 2019, CUENTA DE DEPOSITO: CUENTA UNICA DEL TESORO</t>
  </si>
  <si>
    <t>00590012001 DEPOSITO DE EFECTIVO, DEPOSITANTE: EMPRESA PUBLICA QUIPUS, CONCEPTO: MULTA ADUANERA, CUENTA DE DEPOSITO: CUENTA UNICA DEL TESORO</t>
  </si>
  <si>
    <t>00576012002 DEPOSITO DE EFECTIVO, DEPOSITANTE: JANETTE LOZA DURAN  CI.  3504355 OR., CONCEPTO: REVERSION DE PLANILLA SERVICIOS MANUALES DICIEMBRE / 2018, CUENTA DE DEPOSITO: CUENTA UNICA DEL TESORO</t>
  </si>
  <si>
    <t>00576012002 DEPOSITO DE EFECTIVO, DEPOSITANTE: JANETTE LOZA DURAN  CI.  3504355 OR., CONCEPTO: REVERSION DE PLANILLA SERVICIOS MANUALES OCTUBRE / 2018, CUENTA DE DEPOSITO: CUENTA UNICA DEL TESORO</t>
  </si>
  <si>
    <t>00099021001 DEP.DE CHEQ.AJENOS,RET.DE CAM.,CONCEPTO: DEVOLUCION DEPÓSITO ERRONEO AL COMANDO DE LA PRIMERA DIVISION DEL EJERCITO DE COBIJA,DEP.: ENDE , PROCEDENCIA: BANCO UNION S.A., CHEQUE: 5598, FECHA DE EMISION:07/06/2019</t>
  </si>
  <si>
    <t>00578012002 DEP.DE CHEQ.AJENOS,RET.DE CAM.,CONCEPTO: REVERSION,DEP.: BOLIVIANA DE AVIACION , PROCEDENCIA: BANCO UNION S.A., CHEQUE: 10973, FECHA DE EMISION:19/06/2019</t>
  </si>
  <si>
    <t>00578012002 DEP.DE CHEQ.AJENOS,RET.DE CAM.,CONCEPTO: REVERSION,DEP.: BOLIVIANA DE AVIACION , PROCEDENCIA: BANCO UNION S.A., CHEQUE: 10971, FECHA DE EMISION:19/06/2019</t>
  </si>
  <si>
    <t>00578012002 DEP.DE CHEQ.AJENOS,RET.DE CAM.,CONCEPTO: REVERSION,DEP.: BOLIVIANA DE AVIACION , PROCEDENCIA: BANCO UNION S.A., CHEQUE: 10972, FECHA DE EMISION:19/06/2019</t>
  </si>
  <si>
    <t>00290012001 DEP.DE CHEQ.AJENOS,RET.DE CAM.,CONCEPTO: DEPÓSITO POR LA DIFERENCIA EN CENTAVOS DE IMPUESTOS RETENIDOS MAYO/2019 S/G C-31 SIP N° 216,DEP.: SERVICIO DE IMPUESTOS NACIONALES</t>
  </si>
  <si>
    <t>00099021001 DEP.DE CHEQ.AJENOS,RET.DE CAM.,CONCEPTO: DEV POR EXTRAVIO DE CREDENCIAL (JOSE MANUEL POMA SOLIZ),DEP.: CAMARA DE SENADORES , PROCEDENCIA: BANCO UNION S.A., CHEQUE: 7444, FECHA DE EMISION:19/06/2019</t>
  </si>
  <si>
    <t>00099021001 DEP.DE CHEQ.AJENOS,RET.DE CAM.,CONCEPTO: DEVOLUCION DE RECURSOS,DEP.: AGENCIA NACIONAL DE HIDROCARBUROS , PROCEDENCIA: BANCO UNION S.A., CHEQUE: 5748, FECHA DE EMISION:18/06/2019</t>
  </si>
  <si>
    <t>00099021001 DEP.DE CHEQ.AJENOS,RET.DE CAM.,CONCEPTO: DEVOLUCION DE RECURSOS,DEP.: AGENCIA NACIONAL DE HIDROCARBUROS , PROCEDENCIA: BANCO UNION S.A., CHEQUE: 5747, FECHA DE EMISION:18/06/2019</t>
  </si>
  <si>
    <t>00099021001 DEP.DE CHEQ.AJENOS,RET.DE CAM.,CONCEPTO: DEVOLUCION DE RECURSOS,DEP.: AGENCIA NACIONAL DE HIDROCARBUROS , PROCEDENCIA: BANCO UNION S.A., CHEQUE: 5749, FECHA DE EMISION:18/06/2019</t>
  </si>
  <si>
    <t>00099021001 DEP.DE CHEQ.AJENOS,RET.DE CAM.,CONCEPTO: SERRUDO MORALES ALCIDES RENE,DEP.: BANCO UNION S.A. , PROCEDENCIA: BANCO UNION S.A., CHEQUE: 163221, FECHA DE EMISION:19/06/2019</t>
  </si>
  <si>
    <t>00099021001 DEP.DE CHEQ.AJENOS,RET.DE CAM.,CONCEPTO: CINTIA KARINA TICONA AGUAYO,DEP.: BANCO UNION S.A. , PROCEDENCIA: BANCO UNION S.A., CHEQUE: 163220, FECHA DE EMISION:19/06/2019</t>
  </si>
  <si>
    <t>00155012002 DEP.DE CHEQ.AJENOS,RET.DE CAM.,CONCEPTO: TRANSFERENCIA DE RECURSOS POR MULTAS IMPUESTAS A NOTARIOS DE FE PUBLICA,DEP.: DIRECCION DEL NOTARIADO PLURINACIONAL , PROCEDENCIA: BANCO UNION S.A., CHEQUE: 414, FECHA DE EMISION:11/06/2019</t>
  </si>
  <si>
    <t>00155012002 DEP.DE CHEQ.AJENOS,RET.DE CAM.,CONCEPTO: TRANSFERENCIA DE RECURSOS POR MULTAS IMPUESTAS A NOTARIOS DE FE PUBLICA,DEP.: DIRECCION DEL NOTARIADO PLURINACIONAL , PROCEDENCIA: BANCO UNION S.A., CHEQUE: 417, FECHA DE EMISION:12/06/2019</t>
  </si>
  <si>
    <t>00099021001 DEP.DE CHEQ.AJENOS,RET.DE CAM.,CONCEPTO: DEVOLUCION DE FONDOS EN AVANCE DISTRITAL CHUQUISACA  ANH,DEP.: DIRECCION DISTRITAL CHUQUISACA , PROCEDENCIA: BANCO UNION S.A., CHEQUE: 565, FECHA DE EMISION:20/05/2019</t>
  </si>
  <si>
    <t>00378012002 DEPOSITO DE EFECTIVO, DEPOSITANTE: SENATEX-PACHECO SORUCO RAQUEL MARIA, CONCEPTO: DEVOLUCION AL C31 # 287 POR SALDO NO EJECUTADO, CUENTA DE DEPOSITO: CUENTA UNICA DEL TESORO</t>
  </si>
  <si>
    <t>00378012002 DEPOSITO DE EFECTIVO, DEPOSITANTE: SENATEX-PACHECO SORUCO RAQUEL MARIA, CONCEPTO: DEVOLUCION AL C31 # 287 POR RETENCION DE IMPUESTOS, CUENTA DE DEPOSITO: CUENTA UNICA DEL TESORO</t>
  </si>
  <si>
    <t>00099021001 DEPOSITO DE EFECTIVO, DEPOSITANTE: SERGIO ALTUZARRA, CONCEPTO: DEVOLUCION PASAJES  MES DE ABRIL, CUENTA DE DEPOSITO: CUENTA UNICA DEL TESORO</t>
  </si>
  <si>
    <t>00099021001 DEPOSITO DE EFECTIVO, DEPOSITANTE: JHONNY HJALMAR VILLARROEL VILLEGAS, CONCEPTO: DEVOL P/ ASIG DE RECURSOS DE FONDO DE AVANCE PARA FORO DE INTERES CIUDADANO FIC DE 13-06-19 POTOSI, CUENTA DE DEPOSITO: CUENTA UNICA DEL TESORO</t>
  </si>
  <si>
    <t>00190012003 DEPOSITO DE EFECTIVO, DEPOSITANTE: MADEL VIVIEN CORDERO BLANCO, CONCEPTO: DEVOLUCION FONDOS EN AVANCE PARA GASTOS DE ALQUILER DE SALON  Y REFRIGERIO PARA CAPACITACION, CUENTA DE DEPOSITO: CUENTA UNICA DEL TESORO</t>
  </si>
  <si>
    <t>00010011102 DEPOSITO DE EFECTIVO, DEPOSITANTE: ALBERTO SORIA GALVARRO ROSALES CI:777330, CONCEPTO: EMISION DE PASAPORTE, CUENTA DE DEPOSITO: CUENTA UNICA DEL TESORO</t>
  </si>
  <si>
    <t>00099021001 DEPOSITO DE EFECTIVO, DEPOSITANTE: GONZALO MURIEL HUAYLLUCU, CONCEPTO: REVERSION DE BOLETA DE HABERES MENSUALES GESTION 2019/04, CUENTA DE DEPOSITO: CUENTA UNICA DEL TESORO</t>
  </si>
  <si>
    <t>00020051101 DEPOSITO DE EFECTIVO, DEPOSITANTE: ARMADA BOLIVIANA, CONCEPTO: REVERSION GASTOS DE FUNCIONAMIENTO CPM QUIJARRO 3ER BIMESTRE, CUENTA DE DEPOSITO: CUENTA UNICA DEL TESORO</t>
  </si>
  <si>
    <t>00010011102 DEP.DE CHEQ.AJENOS,RET.DE CAM.,CONCEPTO: DEP.POR RECAUDACIONES GESTORIA CONSULAR FEB-MAY 2019 CONSULADO BOLIVIA EN GUAJARA MIRIN,DEP.: CONSULADO DE BOLIVIA EN GUAJARA MIRIN - BRASIL</t>
  </si>
  <si>
    <t>00099021001 DEP.DE CHEQ.AJENOS,RET.DE CAM.,CONCEPTO: DEVOLUCION CHEQUES NO COBRADOS CONCILIACION FEB/2019 SENASIR,DEP.: SEGUROS PROVIDA S.A. , PROCEDENCIA: BANCO NACIONAL DE BOLIVIA S.A., CHEQUE: 4350290, FECHA DE EMISION:18/06/2019</t>
  </si>
  <si>
    <t>00099021001 DEPOSITO DE EFECTIVO, DEPOSITANTE: JUAN JOSE LIMA, CONCEPTO: DAÑO ECONOMICO CON RESPONSABILIDAD CIVIL, CUENTA DE DEPOSITO: CUENTA UNICA DEL TESORO</t>
  </si>
  <si>
    <t>00041031107 DEPOSITO DE EFECTIVO, DEPOSITANTE: RODOLFO VEYMAR CAMACHO PERALES, CONCEPTO: DEVOLUCION DE PASAJES, CUENTA DE DEPOSITO: CUENTA UNICA DEL TESORO</t>
  </si>
  <si>
    <t>00099021001 DEPOSITO DE EFECTIVO, DEPOSITANTE: LUIS HAROLD CUIZA TORREZ, CONCEPTO: DEVOLUSION VIATICO A LA PAZ DEL 20 AL 22 DE MARZO ANH, CUENTA DE DEPOSITO: CUENTA UNICA DEL TESORO</t>
  </si>
  <si>
    <t>00041031107 DEPOSITO DE EFECTIVO, DEPOSITANTE: OMAR CESAR CALLISAYA MAMANI, CONCEPTO: DEVOLUCION FLETE DE TRANSPORTE, CUENTA DE DEPOSITO: CUENTA UNICA DEL TESORO</t>
  </si>
  <si>
    <t>00020051101 DEPOSITO DE EFECTIVO, DEPOSITANTE:  ARMADA BOLIVIANA, CONCEPTO: REVERSION GASTOS DE FUNCIONAMIENTO CPM QUIJARRO 3ER BIMESTRE, CUENTA DE DEPOSITO: CUENTA UNICA DEL TESORO</t>
  </si>
  <si>
    <t>PAGO A CAF PRÉSTAMO CFA004808 VCTO. 19-06-2019 POR CUENTA DE TGN , NTI. 012326 VALOR 19-06-2019 CAPITAL USD 527.768,68 INTERESES USD 158.272,81 CTA. 3987 CUENTA UNICA DEL TESORO-3987 LIB. 00099021001 REF.: COMISIONES BANCARIAS</t>
  </si>
  <si>
    <t>COBRO COSTOS DE PAPELERIA SEGUN TRANSFERENCIA DEL EXTERIOR POR ORDEN DE HERCO COMBUSTIBLES S A (LIMA PERU) REF.: CONT DE COND DE GAS EMB N LIB. 00513062001 YPFB-OPERACIONES PLANTA DE SEPARACION DE LIQUIDOS RIO GRANDE</t>
  </si>
  <si>
    <t>COBRO COSTOS DE PAPELERIA SEGUN TRANSFERENCIA DEL EXTERIOR POR ORDEN DE HINOVE AGROCIENCIA S.A. LIB. 00597012001 RECURSOS PROPIOS VENTAS YLB</t>
  </si>
  <si>
    <t>COBRO COSTOS DE PAPELERIA SEGUN TRANSFERENCIA DEL EXTERIOR POR ORDEN DE HINOVE AGROCIENCA S.A. REF.: FACTURA 1 LIB. 00597012001 RECURSOS PROPIOS VENTAS YLB</t>
  </si>
  <si>
    <t>||REGISTRO DEVOLUCIÓN DE FONDOS BOLETA DE GARANTIA N°011/2019 P/C EMPRESA BOLIVIANA DE INDUSTRIALIZACIÓN DE HIDROCARBUROS - EBIH A/F YACIMIENTOS PETROLIFEROS FISCALES BOLIVIANOS-YPFB S/G NOTA EBIH/GG/N°195/2019, 17/06/2019. LIB.: N° 00584019201 EBIH - TUBERIAS REF.: DEVOLUCIÓN DE FONDOS BOLETA DE GARANTIA N°011/2019</t>
  </si>
  <si>
    <t>'COBRO DE UTILES DE ESCRITORIO POR´||BS 50.- DEVOLUCIÓN DE FONDOS BOLETA DE GARANTIA N°011/2019 P/C EMPRESA BOLIVIANA DE INDUSTRIALIZACIÓN DE HIDROCARBUROS-EBIH A/F YACIMIENTOS PETROLIFEROS FISCALES BOLIVIANOS-YPFB S/G NOTA EBIH/GG/N°195/2019, 17/06/2019. LIB.: 00584019201 EBIH-TUBERIAS REF.: DEVOLUCIÓN DE FONDOS BOLETA DE GARANTIA N°011/2019</t>
  </si>
  <si>
    <t>De: 00099024113 Transferencia en cumplimiento al DS N°0913 de 15/06/2011 y el Convenio Intergubernativo de Financiamiento UPRE-CIF-IG 0265/2018, suscrito entre la UPRE y el GAM de Villa Tunari, proyecto “Const. Graderías, Iluminación y Cancha de Futbol Central Isinuta – D7 Villa Tunari” correspondiente al pago de la planilla N° 3, según la UPRE.</t>
  </si>
  <si>
    <t>De: 00099024113 Transferencia en cumplimiento al DS N°0913 de 15/06/2011 y el Convenio Intergubernativo de Financiamiento UPRE-CIF-IG 052/2017 y UPRE-ADENDA-004/2018, suscrito entre la UPRE y el GAM de Villa Tunari, proyecto “Construcción Gradería en Cancha de Futbol San Francisco KM 21” correspondiente al pago de la planilla N° 3, según la UPRE.</t>
  </si>
  <si>
    <t>NUMERO DE LIBRETA CUT: 00099021001 OPERACIÓN E18 TRANSFERENCIA DEL SISTEMA FINANCIERO POR CUENTA DE TERCEROS A LA CUT POR CONCEPTO DE DEVOLUCIÓN DE PAGOS CC NO COBRADOS POR AFILIADOS CIVILES Y MILITARES CORRESPONDIENTE AL PERIODO DE FEBRERO 2019</t>
  </si>
  <si>
    <t>NUMERO DE LIBRETA CUT: 00373024105 OPERACIÓN E75 TRANSFERENCIA DE LA CUENTA FISCAL BUN A LA CUT EN MN TRANSF.DE FONDOS A SOLICITUD DEL G.A.M DE CONCEPCION SG.NOTA CITE:GAMC.DESP-(MAE-DMG) NÂ°213/2019 A LA CTA. 3987 CUT LBRTA.00373024105</t>
  </si>
  <si>
    <t>NUMERO DE LIBRETA CUT: 00099021001 OPERACIÓN E75 TRANSFERENCIA DE LA CUENTA FISCAL BUN A LA CUT EN MN TRANSF.DE FONDOS A SOL.DEL G.A.M DE TACOBAMBA SG.NOTA CITE:TACOBAMBA 17 DE JUNIO 2019 A LA CTA. 3987 CUT LBRTA.00099021001</t>
  </si>
  <si>
    <t>NUMERO DE LIBRETA CUT: 00373024105 OPERACIÓN E75 TRANSFERENCIA DE LA CUENTA FISCAL BUN A LA CUT EN MN TRANSF.DE FONDOS A SOLICITUD DEL G.A.M DE CONCEPCION SG.NOTA CITE:GAMC.DESP-(MAE-DMG) NÂ°214/2019 A LA CTA. 3987 CUT LBRTA.00373024105</t>
  </si>
  <si>
    <t>NUMERO DE LIBRETA CUT: 00041014101 OPERACIÓN E75 TRANSFERENCIA DE LA CUENTA FISCAL BUN A LA CUT EN MN TRANSFERENCIA DE FONDOS A SOLICITUD DEL G.A.M DE CULPINA SEGÃN NOTA CITE:G.A.M.C.NÂ°0190/2019 A LA CTA. 3987 CUT LBRTA.00041014101</t>
  </si>
  <si>
    <t>||TRANSFERENCIA DE FONDOS PARA EMPRESA DE APOYO A LA PRODUCCION DE ALIMENTOS - EMAPA "IMPLEMENTACIÓN DEL COMPLEJO PISCICOLA EN EL TROPICO DE COCHABAMBA". (18° DESEMBOLSO), ABONO EN LA CUT LIBRETA N° 00572019201 S/G NOTA CITE: BDP/GO/CART/2653/2019 DE 17/06/19 LIBRETA N° 00572019201- EMAPA "IMPLEMENTACIÓN DEL COMPLEJO PISCICOLA EN EL TROPICO DE COCHABAMBA".</t>
  </si>
  <si>
    <t>||TRANSFERENCIA DE FONDOS PARA LA EMPRESA SEDEM PARA ECEBOL "IMPLEMENTACIÓN DE UNA PLANTA DE CEMENTO EN EL DEPTO DE POTOSI". (5° DESEMBOLSO) ABONO A LA CUT LIBRETA N° 00132039202 S/G NOTA CITE: BDP/GOP/CART/2650/2019 DE 17/06/19 LIBRETA N° 00132039202 SEDEM-FOMENTO A LAS EMPRESAS PÚBLICAS PRODUCTIVAS</t>
  </si>
  <si>
    <t>||REVERSION DE LA PROVISION DE FONDOS REGISTRADA EN EL COMPROBANTE G-1070136 DE LA FECHA POR EL ORGANO ELECTORAL PLURINACIONAL SEGUN SOLICITUD 020169 - 8375 POR ERROR EN EL NIT LIB.00099021001 TGN-RECURSOS ORDINARIOS</t>
  </si>
  <si>
    <t>||TRANSF. DE FONDOS DEL EXTERIOR SEGUN SWIFT NO.7737 DE FECHA 17/06/2019 ORDENANTE EMBAJADA DE BOLIVIA EN NUEVA DELHI-INDIA REF.DEVOLUCION SALDOS GASTOS DE FUNCIONAMIENTO Y PROGRAMA DE DOCUMENTACION GESTION 2018 LIBRETA 00099021001 TGN-RECURSOS ORDINARIOS</t>
  </si>
  <si>
    <t>'TRANSFERENCIA'||RECIBIDA DEL EXTERIOR SEGÚN MENSAJES SWIFT NOS. 7905-7904 (REM.EXT.) DE FECHA 19-06-2019 POR DESEMBOLSO DE CAF CONVENIO DE COOPERACION TECNICA NO REEMBOLSABLE SUSCRITO EL 17-11-2017 ENTRA LA CAF Y SEDEM. SEGUNDO DESEMBOLSO. LIBRETA N° 00599028001 EBA-PROGRAMA APROVECHAMIENTO INTEGRAL DE LA CASTAÑA</t>
  </si>
  <si>
    <t>||TRANSF. DE FONDOS DEL EXTERIOR SEGUN SWIFT NO.7736 DE FECHA 17/06/2019 ORDENANTE EMBAJADA DE BOLIVIA EN NUEVA DELHI-INDIA REF.DEVOLUCION SALDOS GASTOS DE FUNCIONAMIENTO Y PROGRAMA DE DOCUMENTACION GESTION 2018 LIBRETA 00099021001 TGN-RECURSOS ORDINARIOS</t>
  </si>
  <si>
    <t>||TRANSFERENCIA DE FONDOS DEL EXTERIOR SEGUN SWIFT 07780 DEL 18/06/2019 POR ORDEN DEL CONSULADO DE BOLIVIA EN MADRID ESPAÑA A/F DEL SEGIP LIB. 00340012005 SEGIP-RECAUDACION EXTERIOR-CEDULAS DE IDENTIDAD</t>
  </si>
  <si>
    <t>TRANSFERENCIA DEL EXTERIOR SEGUN SWIFT 07866 DE FECHA 19/06/2019 ORDENANTE: CONSULADO GENERAL DE BOLIVIA EN WASHINGTON DC LIB. 00340012005 SEGIP - RECAUDACION EXTERIOR - CEDULAS DE IDENTIDAD</t>
  </si>
  <si>
    <t>COBRO COSTOS DE PAPELERIA SEGUN TRANSFERENCIA DEL EXTERIOR POR ORDEN DE PETROLEO BRASILEIRO S A PETROBRAS REF.: 0000677377 LIB. 00513012007 YPFB - RECURSOS NACIONALIZACIÓN</t>
  </si>
  <si>
    <t>TRANSFERENCIA RECIBIDA DEL EXTERIOR SEGÚN MENSAJES SWIFT Nos. 7867-7856 (REM.EXT.) DE FECHA 19-06-2019 POR DESEMBOLSO DE CAF PRÉSTAMO CFA008839 CARRETERA CARACOLLO-COLQUIRI LIBRETA N° 00291012002 ABC-RECURSOS PROPIOS REF.: UTILES DE ESCRITORIO</t>
  </si>
  <si>
    <t>TRANSFERENCIA RECIBIDA DEL EXTERIOR SEGÚN MENSAJES SWIFT Nos. 07893-07892 (REM.EXT.) DE FECHA 19-06-2019 POR DESEMBOLSO DE BIRF PRÉSTAMO 8552-BO 7 LIBRETA N° 00291012002 ABC-RECURSOS PROPIOS REF.: UTILES DE ESCRITORIO</t>
  </si>
  <si>
    <t>||TRANSF. DE FONDOS DEL EXTERIOR SEGUN SWIFT NO.7737 DE FECHA 17/06/2019 ORDENANTE EMBAJADA DE BOLIVIA EN NUEVA DELHI-INDIA REF.DEVOLUCION SALDOS GASTOS DE FUNCIONAMIENTO Y PROGRAMA DE DOCUMENTACION GESTION 2018 CGO.LIBRETA 00099021001 TGN-RECURSOS ORDINARIOS (UTILES DE ESCRITORIO)</t>
  </si>
  <si>
    <t>'TRANSFERENCIA'||RECIBIDA DEL EXTERIOR SEGÚN MENSAJES SWIFT NOS. 7905-7904 (REM.EXT.) DE FECHA 19-06-2019 POR DESEMBOLSO DE CAF CONVENIO DE COOPERACION TECNICA NO REEMBOLSABLE SUSCRITO EL 17-11-2017 ENTRA LA CAF Y SEDEM. SEGUNDO DESEMBOLSO. LIBRETA N° 00599028001 EBA-PROGRAMA APROVECHAMIENTO INTEGRAL DE LA CASTAÑA REF: UTILES DE ESCRITORIO</t>
  </si>
  <si>
    <t>||TRANSF. DE FONDOS DEL EXTERIOR SEGUN SWIFT NO.7736 DE FECHA 17/06/2019 ORDENANTE EMBAJADA DE BOLIVIA EN NUEVA DELHI-INDIA REF.DEVOLUCION SALDOS GASTOS DE FUNCIONAMIENTO Y PROGRAMA DE DOCUMENTACION GESTION 2018 CGO.LIBRETA 00099021001 TGN-RECURSOS ORDINARIOS (UTILES DE ESCRITORIO)</t>
  </si>
  <si>
    <t>'COBRO DE'||UTILES DE ESCRITORIO POR EL COMPROBANTE CONTABLE NRO. 0957404 DE LA FECHA, SEGÚN CORREO ELECTRÓNICO DE YPFB DE F. 23/01/2018. DEBITO DE LA LIBRETA 00513022001 YPFB  OPERACIONES.</t>
  </si>
  <si>
    <t>||TRANSFERENCIA DE FONDOS S/G. MENSAJES SWIFT NROS. 07907 Y 07903 DE LA FECHA. (SECTOR PÚBLICO - SERVICIOS). DEBITO DE LA LIBRETA 00119012001 ADSIB, REPOSICION UTILES DE ESCRITORIO.</t>
  </si>
  <si>
    <t>||TRANSFERENCIA DE FONDOS DEL EXTERIOR SEGUN SWIFT 07780 DEL 18/06/2019 POR ORDEN DEL CONSULADO DE BOLIVIA EN MADRID ESPAÑA A/F DEL SEGIP LIB. 00340012003 RECAUDACION EXTRANJERIA - C.I. - L.C. ( COBRO UTILES DE ESCRITORIO)</t>
  </si>
  <si>
    <t>00099021001 DEPOSITO DE EFECTIVO, DEPOSITANTE: BORIS EDMUNDO CUBA SALAS, CONCEPTO: DEV. FONDOS EN AVANCE NO EJECUTADO POR LA COMPRA DE COMBUSTIBLE, CUENTA DE DEPOSITO: CUENTA UNICA DEL TESORO</t>
  </si>
  <si>
    <t>00099021001 DEPOSITO DE EFECTIVO, DEPOSITANTE: DIONICIO MICHME CANAZA, CONCEPTO: DOBLE PERCEPCION, CUENTA DE DEPOSITO: CUENTA UNICA DEL TESORO</t>
  </si>
  <si>
    <t>00526012001 DEPOSITO DE EFECTIVO, DEPOSITANTE: BOLIVIA TV DEIME PACA ADRIAN, CONCEPTO: DEVOLUCION VIATICOS, CUENTA DE DEPOSITO: CUENTA UNICA DEL TESORO</t>
  </si>
  <si>
    <t>00046024204 DEPOSITO DE EFECTIVO, DEPOSITANTE: ADRIANA ATIPOBO MARIATEGUI, CONCEPTO: FONDOS NO UTILIZADOS, CUENTA DE DEPOSITO: CUENTA UNICA DEL TESORO</t>
  </si>
  <si>
    <t>00020031101 DEPOSITO DE EFECTIVO, DEPOSITANTE: WILSON YANARICO MAYTA  CI. 4254407 LP., CONCEPTO: REVERSION, CUENTA DE DEPOSITO: CUENTA UNICA DEL TESORO</t>
  </si>
  <si>
    <t>00117012001 DEPOSITO DE EFECTIVO, DEPOSITANTE: NEIDY MARIELA CRUZ RAMIREZ, CONCEPTO: REVERSION PARCIAL COSTO MATRICULA  C-31 = 1435, CUENTA DE DEPOSITO: CUENTA UNICA DEL TESORO</t>
  </si>
  <si>
    <t>00099021001 DEPOSITO DE EFECTIVO, DEPOSITANTE: SEPDEP, CONCEPTO: DEVOLUCION DE RECURSOS NO UTILIZADOS, CUENTA DE DEPOSITO: CUENTA UNICA DEL TESORO</t>
  </si>
  <si>
    <t>00526012001 DEPOSITO DE EFECTIVO, DEPOSITANTE: BOLIVIA TV-JAIME QUISPE MAMANI, CONCEPTO: DEVOLUCION DE FONDOS EN AVANCE, CUENTA DE DEPOSITO: CUENTA UNICA DEL TESORO</t>
  </si>
  <si>
    <t>00099021001 DEPOSITO DE EFECTIVO, DEPOSITANTE: ASFI ERICKA PORTUGAL MARIACA, CONCEPTO: DEVOLUCION DE VIATICOS, CUENTA DE DEPOSITO: CUENTA UNICA DEL TESORO</t>
  </si>
  <si>
    <t>00234014202 DEPOSITO DE EFECTIVO, DEPOSITANTE: SERGEOMIN - FREDDY CABALLOTTY SARAVIA, CONCEPTO: DEVOLUCION  AL C-31 N° 596 PÁRTIDA N° 24120 MANTENIMIENTO, CUENTA DE DEPOSITO: CUENTA UNICA DEL TESORO</t>
  </si>
  <si>
    <t>00234014202 DEPOSITO DE EFECTIVO, DEPOSITANTE: SERGEOMIN - FREDDY CABALLOTTY SARAVIA, CONCEPTO: DEVOLUCION AL C-31 N° 596 PARTIDA N° 34110 COMBUSTIBLE, CUENTA DE DEPOSITO: CUENTA UNICA DEL TESORO</t>
  </si>
  <si>
    <t>00234014202 DEPOSITO DE EFECTIVO, DEPOSITANTE: SERGEOMIN - FREDDY CABALLOTTY SARAVIA, CONCEPTO: DEVOLUCION AL C-31 N° 597 PARTIDA N° 85100 TASAS, CUENTA DE DEPOSITO: CUENTA UNICA DEL TESORO</t>
  </si>
  <si>
    <t>00046171101 DEPOSITO DE EFECTIVO, DEPOSITANTE: AGRONAT  SA, CONCEPTO: SANCION POR INCUMPLIMIENTO A LA NORMA, CUENTA DE DEPOSITO: CUENTA UNICA DEL TESORO</t>
  </si>
  <si>
    <t>00670012002 DEPOSITO DE EFECTIVO, DEPOSITANTE: DARIO CRISPIN LUNA ALANOCA, CONCEPTO: DEVOLUCION DE SALDO POR GASTOS DE SERVICIOS MANUALES Y COMPRA DE REPUESTOS Y ACCESORIOS, CUENTA DE DEPOSITO: CUENTA UNICA DEL TESORO</t>
  </si>
  <si>
    <t>00046171101 DEPOSITO DE EFECTIVO, DEPOSITANTE: MEDI - DENT, CONCEPTO: INCUMPLIMIENTO A LA NORMA, CUENTA DE DEPOSITO: CUENTA UNICA DEL TESORO</t>
  </si>
  <si>
    <t>00016018004 DEPOSITO DE EFECTIVO, DEPOSITANTE: ALEX PANTOJA MONTAN MINISTERIO DE EDUCACION, CONCEPTO: DEVOLUCION 1 DIA DE VIATICO, CUENTA DE DEPOSITO: CUENTA UNICA DEL TESORO</t>
  </si>
  <si>
    <t>00016018004 DEPOSITO DE EFECTIVO, DEPOSITANTE: CINDY KAREN BAEZ OROZCO MINISTERIO DE EDUCACION, CONCEPTO: DEVOLUCION 1 DIA DE VIATICO, CUENTA DE DEPOSITO: CUENTA UNICA DEL TESORO</t>
  </si>
  <si>
    <t>00670012002 DEPOSITO DE EFECTIVO, DEPOSITANTE: NICOLAS IGNACIO TUFIÑO CARREON, CONCEPTO: PAGO DAÑO SEGUN INFORME DNA DEL TSE, CUENTA DE DEPOSITO: CUENTA UNICA DEL TESORO</t>
  </si>
  <si>
    <t>00070011102 DEPOSITO DE EFECTIVO, DEPOSITANTE: JENNY ROSIO MARTINEZ RETAMOZO, CONCEPTO: DEVOLUCION DE VIATICOS, CUENTA DE DEPOSITO: CUENTA UNICA DEL TESORO</t>
  </si>
  <si>
    <t>00099021001 DEPOSITO DE EFECTIVO, DEPOSITANTE: GONZALO MAMANI SUSAÑO, CONCEPTO: DEVOLUCION EXAMEN PREOCUPACIONAL GESTION 2018, CUENTA DE DEPOSITO: CUENTA UNICA DEL TESORO</t>
  </si>
  <si>
    <t>00099021001 DEPOSITO DE EFECTIVO, DEPOSITANTE: ROLANDO ALVARO FIGUEREDO QUISBERT, CONCEPTO: DEVOLUCION EN CUMPLIMIENTO DE FONDOS EN AVANCE, CUENTA DE DEPOSITO: CUENTA UNICA DEL TESORO</t>
  </si>
  <si>
    <t>00099021001 DEPOSITO DE EFECTIVO, DEPOSITANTE: ROLANDO ALVARO FIGUEREDO QUISBERT, CONCEPTO: REVERSION DE GASTOS POR DEVOLUCION DE FONDO EN AVANCE, CUENTA DE DEPOSITO: CUENTA UNICA DEL TESORO</t>
  </si>
  <si>
    <t>00099021001 DEPOSITO DE EFECTIVO, DEPOSITANTE: ROLANDO ALVARO FIGUEREDO QUISBERT, CONCEPTO: DEVOLUCION POR REEMBOLSO NO EJECUTADO, CUENTA DE DEPOSITO: CUENTA UNICA DEL TESORO</t>
  </si>
  <si>
    <t>00015021101 DEP.DE CHEQ.AJENOS,RET.DE CAM.,CONCEPTO: ASIGNACIONES,DEP.: UNIPOL , PROCEDENCIA: BANCO UNION S.A., CHEQUE: 3026, FECHA DE EMISION:14/06/2019</t>
  </si>
  <si>
    <t>00099021001 DEP.DE CHEQ.AJENOS,RET.DE CAM.,CONCEPTO: ATRASOS MES DE MAYO,DEP.: CONTRALORIA GENERAL DEL ESTADO , PROCEDENCIA: BANCO UNION S.A., CHEQUE: 6089, FECHA DE EMISION:14/06/2019</t>
  </si>
  <si>
    <t>00099021001 DEP.DE CHEQ.AJENOS,RET.DE CAM.,CONCEPTO: PREVENTIVO 79/19 INDEMNIZACIONES,DEP.: ADMINISTRADORA BOLIVIANA DE CARRETERAS (ABC) , PROCEDENCIA: BANCO UNION S.A., CHEQUE: 4388, FECHA DE EMISION:19/06/2019</t>
  </si>
  <si>
    <t>00081011108 DEP.DE CHEQ.AJENOS,RET.DE CAM.,CONCEPTO: RETENCIONES DENTRO EL PROCESO COACTIVO FISCAL EN CONTRA DE NESTOR RENE ESPINOZA GUILLEN Y JAIME ANTO,DEP.: M.O.P.S.V. , PROCEDENCIA: BANCO UNION S.A., CHEQUE: 12428, FECHA DE EMISION:31/05/2019</t>
  </si>
  <si>
    <t>00099021001 DEP.DE CHEQ.AJENOS,RET.DE CAM.,CONCEPTO: DEVOLUCION DE COTIZACION,DEP.: FUTURO DE BOLIVIA S.A. AFP , PROCEDENCIA: BANCO DE CREDITO DE BOLIVIA S.A., CHEQUE: 58614, FECHA DE EMISION:19/06/2019</t>
  </si>
  <si>
    <t>00670012002 DEPOSITO DE EFECTIVO, DEPOSITANTE: PABLO ANDRES GONZALES DE LAS MUÑECAS, CONCEPTO: PAGO DAÑO SEGUN INFORME DNA DEL TSE, CUENTA DE DEPOSITO: CUENTA UNICA DEL TESORO</t>
  </si>
  <si>
    <t>00099021001 DEPOSITO DE EFECTIVO, DEPOSITANTE: DARIO RIVERA IRIARTE, CONCEPTO: DEVOLUCION DE APORTES PATRONALES Y HABERES, CUENTA DE DEPOSITO: CUENTA UNICA DEL TESORO</t>
  </si>
  <si>
    <t>00099021001 DEPOSITO DE EFECTIVO, DEPOSITANTE: SEPDAVI, CONCEPTO: PAGO SERVICIOS BASICOS MES DE MAYO DEL SEPDAVI, CUENTA DE DEPOSITO: CUENTA UNICA DEL TESORO</t>
  </si>
  <si>
    <t>00046171101 DEPOSITO DE EFECTIVO, DEPOSITANTE: IMFAR  SRL, CONCEPTO: SANCION POR INCUMPLIMIENTO A LA NORMA 2019, CUENTA DE DEPOSITO: CUENTA UNICA DEL TESORO</t>
  </si>
  <si>
    <t>00599032003 DEPOSITO DE EFECTIVO, DEPOSITANTE: SAUL CHINO QUISPE, CONCEPTO: FONDOS NO UTILIZADOS, CUENTA DE DEPOSITO: CUENTA UNICA DEL TESORO</t>
  </si>
  <si>
    <t>00099021001 DEPOSITO DE EFECTIVO, DEPOSITANTE: WILLAMS CARLOS KALIMAN ROMERO, CONCEPTO: REVERSION PAGO VIATICOS EXTERIOR GRAL KALIMAN PREVENTIVO N 332, CUENTA DE DEPOSITO: CUENTA UNICA DEL TESORO</t>
  </si>
  <si>
    <t>00099021001 DEPOSITO DE EFECTIVO, DEPOSITANTE: JULIETA ARANCIBIA ROCHA, CONCEPTO: DEVOLUCION HORAS SUPERAVIT, CUENTA DE DEPOSITO: CUENTA UNICA DEL TESORO</t>
  </si>
  <si>
    <t>00099021001 DEPOSITO DE EFECTIVO, DEPOSITANTE: MIRNA NELCY OROS AMPUERO, CONCEPTO: DEVOLUCION HORAS SUPERAVIT, CUENTA DE DEPOSITO: CUENTA UNICA DEL TESORO</t>
  </si>
  <si>
    <t>00099021001 DEPOSITO DE EFECTIVO, DEPOSITANTE: PAOLA VERONICA MATIENZO VALLEJOS, CONCEPTO: DEVOLUCION HORAS SUPERAVIT, CUENTA DE DEPOSITO: CUENTA UNICA DEL TESORO</t>
  </si>
  <si>
    <t>VENTA DE DIVISAS CON TRANSFERENCIA DE FONDOS A SOLICITUD DE MINISTERIO DE EDUCACION SEGUN SOLICITUD 8380 REF: TRASPASO PARA LUIS ANDRES MOLLERICON TITIRICO EQUIVALENTES 4.042,81 USD LIB. 00099021001 TGN-RECURSOS ORDINARIOS (3987) POR DIFERENCIAL CAMBIARIO</t>
  </si>
  <si>
    <t>VENTA DE DIVISAS CON TRANSFERENCIA DE FONDOS A SOLICITUD DE SERVICIO DESARROLLO EMPRESAS PUBLICAS PRODUCTIVAS SEGUN SOLICITUD 8383 REF: TRANSFERENCIA DE FONDOS A LA BOTTERO S.P.A. POR LA ADQUISICION DE COMPONENTES MECANICOS VARIABLES PARA LAS MAQUINAS I.S. POR PAGO TOTAL DEL CONTRATO 025-2019, SEGUN LIB. 00132079201 SEDEM-PLANTA ENVASES DE VIDRIO CHUQUISACA - MUNICIPIO ZUDAÑEZ POR DIFERENCIAL CAMBIARIO</t>
  </si>
  <si>
    <t>PROVISION DE FONDOS A SOLICITUD DE YACIMIENTOS PETROLIFEROS FISCALES BOLIVIANOS SEGUN SOLICITUD YPFB-0123-2019 REF: PAGO A GAS ORIENTE BOLIVIANO LTDA DE MAYO 2019 POR TRANS GN MI FIRME E INTERRUMPIBLE LIB. 00513012007 YPFB - RECURSOS NACIONALIZACIÓN</t>
  </si>
  <si>
    <t>VENTA DE DIVISAS CON TRANSFERENCIA DE FONDOS A SOLICITUD DE MINISTERIO DE EDUCACION SEGUN SOLICITUD 8379 REF: TRANSFER OF RESOURCES FOR PAULO ROBERTO LOMA MARCONI EQUIVALENTES 3.852,53 USD LIB. 00099021001 TGN-RECURSOS ORDINARIOS (3987) POR DIFERENCIAL CAMBIARIO</t>
  </si>
  <si>
    <t>TRANSFERENCIA DEL EXTERIOR SEGUN SWIFT NO.7932 DE FECHA 24/06/2019 ORDENANTE: CONSULADO GERAL DA BOLIVIA (SAO PAULO) REF.: FV00020924715001 LIB. 00340012005 SEGIP - RECAUDACION EXTERIOR - CEDULAS DE IDENTIDAD</t>
  </si>
  <si>
    <t>COBRO COSTOS DE PAPELERIA SEGUN TRANSFERENCIA DEL EXTERIOR POR ORDEN DE HERCO COMBUSTIBLES S A (LIMA PERU) REF.: CONT DE COND DE GAS EMB N 33.1/19 LIB. 00513062001 YPFB-OPERACIONES PLANTA DE SEPARACION DE LIQUIDOS RIO GRANDE</t>
  </si>
  <si>
    <t>COBRO COSTOS DE PAPELERIA SEGUN TRANSFERENCIA DEL EXTERIOR POR ORDEN DE CONSULADO GERAL DA BOLIVIA (SAO PAULO) REF.: FV00020924715001 LIB. 00340012003 RECAUDACION EXTRANJERIA - C.I. -L.C.</t>
  </si>
  <si>
    <t>NÚMERO DE LIBRETA CUT: 99031009.00 OPERACIÓN T01 TRANSFERENCIA DE FONDOS A LA CUT - TESORO DIRECTO DE BANCO UNION S.A. A CUENTA UNICA DEL TESORO CON NUMERO DE SOLICITUD = 3893084 Y NUMERO CORRELATIVO = 91320024062019751 TRANSFERENCIA POR OPERACIONES VENTA BONOS BTX SOLICITUD VALORES UNION SA</t>
  </si>
  <si>
    <t>NUMERO DE LIBRETA CUT: 00046058003 OPERACIÓN E75 TRANSFERENCIA DE LA CUENTA FISCAL BUN A LA CUT EN MN TRANSF.DE FDOS. A SOLICITUD DEL G.A.M DE PUERTO GONZALO MORENO SG.NOTA CITE:G.A.M.P.G.M.NÂ°110/2019 A LA CTA. 3987 CUT LBRTA.00046058003</t>
  </si>
  <si>
    <t>NUMERO DE LIBRETA CUT: 00041014101 OPERACIÓN E75 TRANSFERENCIA DE LA CUENTA FISCAL BUN A LA CUT EN MN TRANSF.DE FDOS. A SOLICITUD DE G.A.M DE ARQUE SEGÃN NOTA CITE:G.A.M.A.165/2019 A LA CTA. 3987 CUT LBRTA.00041014101</t>
  </si>
  <si>
    <t>De: 00099024113 Transferencia en cumplimiento al DS N°0913 de 15/06/2011 y el Convenio Intergubernativo de Financiamiento UPRE-CIF-IG 1015/2017, suscrito entre la UPRE y el GAM de Mecapaca, Proyecto “Construcción U.E. San Miguel de El Palomar - Mecapaca” correspondiente al pago de la planilla Nº4, según la UPRE.</t>
  </si>
  <si>
    <t>De: 00099024113 Transferencia en cumplimiento al DS N°0913 de 15/06/2011 y el Convenio Intergubernativo de Financiamiento UPRE-CIF-IG 0287/2018, suscrito entre la UPRE y el GAM de Villa Mojocoya, Proyecto “Const. Coliseo Cerrado Evo Morales Ayma Redención Pampa” correspondiente al pago de la planilla Nº4, según la UPRE.</t>
  </si>
  <si>
    <t>De: 00099024113 Transferencia en cumplimiento al DS N°0913 de 15/06/2011 y el Convenio Intergubernativo de Financiamiento UPRE-CIF-IG 0105/2018, suscrito entre la UPRE y el GAD de Chuquisaca, Proyecto “Const. Unidad Educativa Genoveva Ríos - Azari” correspondiente al pago de la planilla Nº6, según la UPRE.</t>
  </si>
  <si>
    <t>De: 00099024113 Transferencia en cumplimiento al DS N°0913 de 15/06/2011 y el Convenio Intergubernativo de Financiamiento UPRE-CIF-IG 0200/2018, suscrito entre la UPRE y el GAM de San Lucas, Proyecto “Const. Unidad Educativa Chunchu (Comunidad Chunchu)” correspondiente al pago de la planilla Nº3, según la UPRE.</t>
  </si>
  <si>
    <t>De: 00099024113 Transferencia en cumplimiento al DS N°0913 de 15/06/2011 y el Convenio Intergubernativo de Financiamiento UPRE-CIF-IG 588/2017, suscrito entre la UPRE y el GAM de Tomina, Proyecto “Construcción Mercado Agropecuario Tomina” correspondiente al pago de la planilla Nº4, según la UPRE.</t>
  </si>
  <si>
    <t>De: 00099024113 Transferencia en cumplimiento al DS N°0913 de 15/06/2011 y el Convenio Intergubernativo de Financiamiento UPRE-CIF-IG 0241/2018, suscrito entre la UPRE y el GAM de Yotala, Proyecto “Ampl. (Modulo B y Áreas Exteriores) Unidad Educativa Víctor Sandy - Mosoy Llajta” correspondiente al pago de la planilla Nº2, según la UPRE.</t>
  </si>
  <si>
    <t>De: 00099024113 Transferencia en cumplimiento al DS N°0913 de 15/06/2011 y el Convenio Intergubernativo de Financiamiento UPRE-CIF-IG 1126/2017, suscrito entre la UPRE y el GAM de Toco, Proyecto “Construcción Graderías Estadio Municipal de Toco” correspondiente al pago de la planilla Nº2, según la UPRE.</t>
  </si>
  <si>
    <t>De: 00099024113 Transferencia en cumplimiento al DS N°0913 de 15/06/2011 y el Convenio Intergubernativo de Financiamiento UPRE-CIF-IG 0201/2018, suscrito entre la UPRE y el GAM de Las Carreras, Proyecto “Const. Tinglado y Cancha Polifuncional U.E. Socpora – Comunidad Socpora” correspondiente al pago de la planilla Nº2, según la UPRE.</t>
  </si>
  <si>
    <t>De: 00099024113 Transferencia en cumplimiento al DS N°0913 de 15/06/2011 y el Convenio Intergubernativo de Financiamiento UPRE-CIF-IG 0243/2018, suscrito entre la UPRE y el GAM de Camargo, Proyecto “Const. Puente Vehicular Comunidad San José” correspondiente al pago de la planilla Nº2, según la UPRE.</t>
  </si>
  <si>
    <t>De: 00099024113 Transferencia en cumplimiento al DS N°0913 de 15/06/2011 y el Convenio Intergubernativo de Financiamiento UPRE-CIF-IG 0104/2018, suscrito entre la UPRE y el GAD de Chuquisaca, Proyecto “Const. Unidad Educativa Ruffo - Sucre” correspondiente al pago de la planilla Nº8, según la UPRE.</t>
  </si>
  <si>
    <t>De: 00099024113 Transferencia en cumplimiento al DS N°0913 de 15/06/2011 y el Convenio Intergubernativo de Financiamiento UPRE-CIF-IG 307/2018, suscrito entre la UPRE y el GAM de Lagunillas, Proyecto “Const. Mercado Municipal de Lagunillas” correspondiente al pago de la planilla Nº3, según la UPRE.</t>
  </si>
  <si>
    <t>De: 00099024113 Transferencia en cumplimiento al DS N°0913 de 15/06/2011 y el Convenio Intergubernativo de Financiamiento UPRE-CIF-IG 0238/2018, suscrito entre la UPRE y el GAM de Tomina, Proyecto “Const. Plaza Principal 25 de Mayo Tomina”, correspondiente al pago de la planilla Nº2 de cierre, según la UPRE.</t>
  </si>
  <si>
    <t>De: 00099024113 Transferencia en cumplimiento al DS N°0913 de 15/06/2011 y el Convenio Intergubernativo de Financiamiento UPRE-CIF-IG 0284/2018, suscrito entre la UPRE y el GAM de Yotala, Proyecto “Const. Tinglado Graderías y Cancha Unidad Educativa “Antonio Tovar Hinojosa” - Tambo Ackachila” correspondiente al pago de la planilla Nº2, según la UPRE.</t>
  </si>
  <si>
    <t>De: 00099024113 Transferencia en cumplimiento al DS N°0913 de 15/06/2011 y el Convenio Intergubernativo de Financiamiento UPRE-CIF-IG 011/2019, suscrito entre la UPRE y el GAM de Llallagua, Proyecto “Construcción Centro de Capacitación y Apoyo al Desarrollo Productivo Social Llallagua” correspondiente al pago de la planilla Nº1, según la UPRE.</t>
  </si>
  <si>
    <t>De: 00099024113 Transferencia en cumplimiento al DS N°0913 de 15/06/2011 y el Convenio Intergubernativo de Financiamiento UPRE-CIF-IG/307/2015, suscrito entre la UPRE y el GAM de Padcaya, Proyecto “Construcción Coliseo Polideportivo Cañas” correspondiente al pago de la planilla Nº3 de cierre, según la UPRE.</t>
  </si>
  <si>
    <t>||REGULARIZACIÓN DE LA OPERACIÓN NRO. 0956236 DEL DEPARTAMENTO DE OPERACIONES DE INVERSIÓN DE F. 06-06-19, EN ATENCIÓN A NOTA DE LA AUTORIDAD DE FISCALIZACIÓN DE PENSIONES Y SEGUROS, CITE' APS.EXT.DAF/212/2019. A LA LIBRETA NRO.00313012002 -APORTE (S)-SEGUROS; P/CTA.CORP. ASOC. DE SUPERVISORES DE SEGUROS S.A.</t>
  </si>
  <si>
    <t>REGULARIZACION DE TRANSFERENCIA DEL EXTERIOR SEGUN SWIFT 07896 DE FECHA 24/06/2019 ORDENANTE: CONSULADO GENERAL DE BOLIVIA GINEBRA SUIZA LIB. 00010011102 MIN.RELACIONES EXTERIORES - GESTORIA CONSULAR LEY Nº 3108</t>
  </si>
  <si>
    <t>A:00099021001 Pago de capital e interés corriente a favor del TGN, adeudado por el GAD Santa Cruz, correspondientes a los Convenios Subsidiarios CAF 2324 de los Proyectos de Electrificación: San Andrés – Villa Victoria; Itacua Charagua y San Antonio del Lomerío.</t>
  </si>
  <si>
    <t>A:00099021001 Pago de capital e interés corriente a favor del TGN, adeudado por el GAD Santa Cruz, correspondiente al Préstamo Convenio Subsidiario CAF 2324, Proyecto de Electrificación Rural San Antonio de Lomerío Fases I y II (Sistema).</t>
  </si>
  <si>
    <t>De: 00099024113 Transferencia en cumplimiento al DS N°0913 de 15/06/2011 y el Convenio Intergubernativo de Financiamiento UPRE-CIF-IG 0321/2018, suscrito entre la UPRE y el GAM de Villa Tunari, Proyecto “Const. Áreas Exteriores Centro de Alto Rendimiento Estado Plurinacional de Bolivia - Villa Tunari” correspondiente al pago de la planilla Nº2, según la UPRE.</t>
  </si>
  <si>
    <t>De: 00099024113 Transferencia en cumplimiento al DS N°0913 de 15/06/2011 y el Convenio Intergubernativo de Financiamiento UPRE-CIF-IG 1090/2017, suscrito entre la UPRE y el GAD del Beni, Proyecto “Ampl. Terminal Aérea Riberalta” correspondiente al pago de la planilla Nº7, según la UPRE.</t>
  </si>
  <si>
    <t>De: 00099024113 Transferencia en cumplimiento al DS N°0913 de 15/06/2011 y el Convenio Intergubernativo de Financiamiento UPRE-CIF-IG 298/2018, suscrito entre la UPRE y el GAM de Puerto Suárez, Proyecto “Const. Unidad Educativa José Eliodoro Paz Municipio Puerto Suarez” correspondiente al pago de la planilla Nº3, según la UPRE.</t>
  </si>
  <si>
    <t>De: 00099024113 Transferencia en cumplimiento al DS N°0913 de 15/06/2011 y el Convenio Intergubernativo de Financiamiento UPRE-CIF-IG 0320/2018, suscrito entre la UPRE y el GAM de Villa Tunari, Proyecto “Const. Piscina Centro de Alto Rendimiento Estado Plurinacional de Bolivia - Villa Tunari” correspondiente al pago de la planilla Nº2, según la UPRE.</t>
  </si>
  <si>
    <t>De: 00099024113 Transferencia en cumplimiento al DS N°0913 de 15/06/2011 y el Convenio Intergubernativo de Financiamiento UPRE-CIF-IG 005/2017, suscrito entre la UPRE y el GAM de Machareti, Proyecto “Construcción Césped Sintético mas Graderías Ivo - Machareti”, correspondiente al pago de la planilla Nº5 de cierre, según la UPRE.</t>
  </si>
  <si>
    <t>De: 00099024113 Transferencia en cumplimiento al DS N°0913 de 15/06/2011 y el Convenio Intergubernativo de Financiamiento UPRE-CIF-IG 617/2017, suscrito entre la UPRE y el GAM de Tacopaya, Proyecto “Construcción Coliseo U.E. Rene Barrientos Ortuño - Ventilla”, correspondiente al pago de la planilla Nº5 de cierre, según la UPRE.</t>
  </si>
  <si>
    <t>De: 00099024113 Transferencia en cumplimiento al DS N°0913 de 15/06/2011 y el Convenio Intergubernativo de Financiamiento UPRE-CIF-IG 1076/2017, suscrito entre la UPRE y el GAD del Beni, Proyecto “Const. U.E. Arturo Chávez Perales - La Magdalena” correspondiente al pago de la planilla Nº5 de cierre, según la UPRE.</t>
  </si>
  <si>
    <t>De: 00099024113 Transferencia en cumplimiento al DS N°0913 de 15/06/2011 y el Convenio Intergubernativo de Financiamiento UPRE-CIF-IG 0257/2018, suscrito entre la UPRE y el GAM de Llallagua, Proyecto “Construcción Unidad Educativa Ayacucho Distrito Catavi” correspondiente al pago de la planilla Nº3, según la UPRE.</t>
  </si>
  <si>
    <t>De: 00099024113 Transferencia en cumplimiento al DS N°0913 de 15/06/2011 y el Convenio Intergubernativo de Financiamiento UPRE-CIF-IG 903/2017, suscrito entre la UPRE y el GAM de Montero, Proyecto “Const. Terrapuerto Municipal de Montero” correspondiente al pago de la planilla Nº8, según la UPRE.</t>
  </si>
  <si>
    <t>De: 00099024113 Transferencia en cumplimiento al DS N°0913 de 15/06/2011 y el Convenio Intergubernativo de Financiamiento UPRE-CIF-IG 293/2018, suscrito entre la UPRE y el GAM de Sacaba, Proyecto “Const. Unidad Educativa Técnico Humanístico Bicentenario Distrito 2” correspondiente al pago de la planilla Nº3, según la UPRE.</t>
  </si>
  <si>
    <t>De: 00099024113 Transferencia en cumplimiento al DS N°0913 de 15/06/2011 y el Convenio Intergubernativo de Financiamiento UPRE-CIF-IG 0277/2018, suscrito entre la UPRE y el GAM de Camiri, Proyecto “Const. Unidad Educativa Graciela Cortez de Delgadillo - Camiri” correspondiente al pago de la planilla Nº5, según la UPRE.</t>
  </si>
  <si>
    <t>COBRO COSTOS DE PAPELERIA SEGUN TRANSFERENCIA DEL EXTERIOR POR ORDEN DE CORPORACION PETROLERA S.A. (ASUNCION PARAGUAY) REF.: CON.FIELD 50 ORD ADDRESS: COMPLEJO BARRAIL LIB. 00513062001 YPFB-OPERACIONES PLANTA DE SEPARACION DE LIQUIDOS RIO GRANDE</t>
  </si>
  <si>
    <t>COBRO COSTOS DE PAPELERIA POR REGULARIZACION DE TRANSFERENCIA DEL EXTERIOR POR ORDEN DE CONSULADO GENERAL DE BOLIVIA GINEBRA SUIZA LIB. 00010011102 MIN.RELACIONES EXTERIORES - GESTORIA CONSULAR LEY Nº 3108</t>
  </si>
  <si>
    <t>||RESPUESTA A DEBITO DEL BANQUERO SEG. SWIFT 07952 DE LA FECHA. REF.: COBRO COMISION POR TRANSF. EUR 43.649,87 VALOR 7/06/2019 SOLICITUD 019904-8244 DE DIREMAR. LIBRETA 00099021001 TGN-RECURSOS ORDINARIOS</t>
  </si>
  <si>
    <t>||RESPUESTA A DEBITO DEL BANQUERO SEG. SWIFT 07952 DE LA FECHA. REF.: COBRO COMISION POR TRANSF. EUR 43.649,87 VALOR 7/06/2019 SOLICITUD 019904-8244 DE DIREMAR. LIBRETA 00099021001 TGN-RECURSOS ORDINARIOS. REF.: UTILES DE ESCRITORIO</t>
  </si>
  <si>
    <t>||RESPUESTA DEBITO DEL BANQUERO SG/ SWIFT 07951 DE LA FECHA REF: COBRO COMISION POR TRANSFERENCIA DE EUR 2.500,- DEL 03/05/19 SG/ SOLICITUD DEL MIN. DE EDUCACION, PAGO A FAVOR DE CALANI JIMENEZ RAUL LIB. NO. 00099021001 TGN-RECURSOS ORDINARIOS, COMIS. DEL BANQUERO EQUIV. EUR 5,00</t>
  </si>
  <si>
    <t>||RESPUESTA DEBITO DEL BANQUERO SG/ SWIFT 07951 DE LA FECHA REF: COBRO COMISION POR TRANSFERENCIA DE EUR 2.500,- DEL 03/05/19 SG/ SOLICITUD DEL MIN. DE EDUCACION, PAGO A FAVOR DE CALANI JIMENEZ RAUL LIB. NO. 00099021001 TGN-RECURSOS ORDINARIOS, COBRO UTILES DE ESCRITORIO</t>
  </si>
  <si>
    <t>||TRANSFERENCIA DE FONDOS S/G. MENSAJE SWIFT NRO. 07940 DE LA FECHA. (SECTOR PÚBLICO - SOBREVUELOS). DEBITO DE LA LIBRETA 00117012001 DGAC, REPOSICION UTILES DE ESCRITORIO.</t>
  </si>
  <si>
    <t>||TRANSFERENCIA DE FONDOS S/G. MENSAJES SWIFT NROS. 07935 DE LA FECHA. (SECTOR PÚBLICO - SOBREVUELOS). DEBITO DE LA LIBRETA 00117012001 DGAC, REPOSICION UTILES DE ESCRITORIO.</t>
  </si>
  <si>
    <t>||TRANSFERENCIA DE FONDOS S/G. MENSAJES SWIFT NROS. 07937 Y 07918 DE LA FECHA. (SECTOR PÚBLICO - SOBREVUELOS). DEBITO DE LA LIBRETA 00117012001 DGAC, REPOSICION UTILES DE ESCRITORIO.</t>
  </si>
  <si>
    <t>||COBRO UTILES DE ESCRITORIO POR REGULARIZACION DE NUESTRO COMPROBANTE S-0956784 DEL 11/6/2019 POR COBRO DE COMISIONES EFECTUADO POR EL MUFG BANK LTD. POR EL DESEMBOLSO DEL PRESTAMO JICA BV-P5, SEGUN NOTA MEFP/VTCP/DGCP/UODP-622/2019 DE LA FECHA LIB. NRO. 00099021001 TGN RECURSOS ORDINARIOS (3987)</t>
  </si>
  <si>
    <t>||TRANSFERENCIA DE FONDOS S/G. MENSAJES SWIFT NROS. 07942 Y 07920 DE LA FECHA. (SECTOR PÚBLICO - SERVICIOS). DEBITO DE LA LIBRETA 00119012001 ADSIB, REPOSICION UTILES DE ESCRITORIO.</t>
  </si>
  <si>
    <t>'COBRO DE'||UTILES DE ESCRITORIO POR EL COMPROBANTE CONTABLE NRO. 0957545 DE LA FECHA, SEGÚN CORREO ELECTRÓNICO DE YPFB DE F. 23/01/2018. DEBITO DE LA LIBRETA 00513022001 YPFB  OPERACIONES.</t>
  </si>
  <si>
    <t>'COBRO DE'||UTILES DE ESCRITORIO POR EL COMPROBANTE CONTABLE NRO. 0957562 DE LA FECHA, SEGÚN CORREO ELECTRÓNICO DE YPFB DE F. 23/01/2018. DEBITO DE LA LIBRETA 00513022001 YPFB  OPERACIONES.</t>
  </si>
  <si>
    <t>||RESPUESTA DEBITO DEL BANQUERO SG/ SWIFT 07953 DE LA FECHA REF: COBRO COMISION POR TRANSFERENCIA DE EUR 2.187,50 DEL 17/06/19 SG/ SOLICITUD DE DIREMAR , PAGO A FAVOR DE E.A, SOBENES OBREGON LIB. NO. 00099021001 TGN-RECURSOS ORDINARIOS COMIS. DEL BANQUERO EQUIV. EUR 12,50</t>
  </si>
  <si>
    <t>||RESPUESTA DEBITO DEL BANQUERO SG/ SWIFT 07953 DE LA FECHA REF: COBRO COMISION POR TRANSFERENCIA DE EUR 2.187,50 DEL 17/06/19 SG/ SOLICITUD DE DIREMAR , PAGO A FAVOR DE E.A, SOBENES OBREGON LIB. NO. 00099021001 TGN-RECURSOS ORDINARIOS, COBRO UTILES DE ESCRITORIO</t>
  </si>
  <si>
    <t>||REGISTRO COBRO COMISIÓN ENMIENDA LC BS 220,- REEMBOLSO GASTOS DE COMUNICACIÓN BS. 220.- Y EMISIÓN DE COMPROBANTE CONTABLE BS 50.- S/G NOTA SEDEM/GG/EV N°0285/2019, 17/06/2019, REF:I-2019-31 P/C EMPRESA PÚBLICA PRODUCTIVA ENVASES DE VIDRIO BOLIVIA - ENVIBOL A/F STRADA SRL LIB.: 00132079201 SEDEM - PLANTA ENVASES DE VIDRIO CHUQUISACA - MUNICIPIO ZUDAÑEZ, REF.: I-2019-31</t>
  </si>
  <si>
    <t>00041031107 DEPOSITO DE EFECTIVO, DEPOSITANTE: EFRAIN DARIO RAMOS ROJAS -IBMETRO, CONCEPTO: DEVOLUCION DE GASTOS DE TRANSPORTE, CUENTA DE DEPOSITO: CUENTA UNICA DEL TESORO</t>
  </si>
  <si>
    <t>00099021001 DEPOSITO DE EFECTIVO, DEPOSITANTE: JOSE ANTONIO ARUQUIPA ZENTENO, CONCEPTO: DEVOLUCION DE VIATICO C-31 N° 2061, CUENTA DE DEPOSITO: CUENTA UNICA DEL TESORO</t>
  </si>
  <si>
    <t>00212012001 DEPOSITO DE EFECTIVO, DEPOSITANTE: INRA-NACIONAL NAVARRO ARROYO MARIELA C31-887, CONCEPTO: DEVOLUCION FONDOS EN AVANCE C31 887, CUENTA DE DEPOSITO: CUENTA UNICA DEL TESORO</t>
  </si>
  <si>
    <t>00099021001 DEPOSITO DE EFECTIVO, DEPOSITANTE: ABRAHAN GUILLERMO SAAVEDRA MIRANDA, CONCEPTO: RECURSOS ORDINARIOS - SENASIR, CUENTA DE DEPOSITO: CUENTA UNICA DEL TESORO</t>
  </si>
  <si>
    <t>00099021001 DEPOSITO DE EFECTIVO, DEPOSITANTE: HILDA LUISA LUNA CHINCHE, CONCEPTO: REVERSION DE BOLETA DE HABER MENSUAL, CUENTA DE DEPOSITO: CUENTA UNICA DEL TESORO</t>
  </si>
  <si>
    <t>00099018035 DEPOSITO DE EFECTIVO, DEPOSITANTE: VICENTE PAUL VEGA RAMIREZ, CONCEPTO: DEVOLUCION DEL INFORME DE AUDITORIA EXTERNA DEL 23 DE OCTUBRE 2014, CUENTA DE DEPOSITO: CUENTA UNICA DEL TESORO</t>
  </si>
  <si>
    <t>00526012001 DEPOSITO DE EFECTIVO, DEPOSITANTE: ROCIO GERONIMO EUGENIO, CONCEPTO: DEVOLUCION DE PASAJE RESTANTE, CUENTA DE DEPOSITO: CUENTA UNICA DEL TESORO</t>
  </si>
  <si>
    <t>00190012003 DEPOSITO DE EFECTIVO, DEPOSITANTE: PAULA ALEJANDRA HUANCA MAQUERA, CONCEPTO: DEVOLUCION DE FONDOS EN AVANCE POR LA COMPRA DEL MATERIAL DE ARCHIVO DE LA DCCM, CUENTA DE DEPOSITO: CUENTA UNICA DEL TESORO</t>
  </si>
  <si>
    <t>00572012001 DEPOSITO DE EFECTIVO, DEPOSITANTE: JAVIER LAZARTE BURGOA, CONCEPTO: DEVOLUCION DE LA INCONSISTENCIA DEL PAGO DEL AGUINALDO Y SEGUNDO AGUINALDO, CUENTA DE DEPOSITO: CUENTA UNICA DEL TESORO</t>
  </si>
  <si>
    <t>00373024101 DEPOSITO DE EFECTIVO, DEPOSITANTE: YASMINKA ZULMA TITO BUSTILLOS, CONCEPTO: DEVOLUCION DE VIATICOS, CUENTA DE DEPOSITO: CUENTA UNICA DEL TESORO</t>
  </si>
  <si>
    <t>00099021001 DEPOSITO DE EFECTIVO, DEPOSITANTE: ANTONIA ARUQUIPA MIRANDA, CONCEPTO: DEVOLUCION, CUENTA DE DEPOSITO: CUENTA UNICA DEL TESORO</t>
  </si>
  <si>
    <t>00599012001 DEPOSITO DE EFECTIVO, DEPOSITANTE: DILMA ISNADO CHAVEZ, CONCEPTO: DEVOLUCION DE SALDOS POR PAGO DE REFRIGERIOS, CUENTA DE DEPOSITO: CUENTA UNICA DEL TESORO</t>
  </si>
  <si>
    <t>00599022001 DEPOSITO DE EFECTIVO, DEPOSITANTE: JUANA S.FERNANDEZ ALANES CI 3396256LP, CONCEPTO: DEVOL DE FONDOS EN AVANCE P/ ADQUISICION CARPAS P/NO CUMPLIR ESTANDARES DE CALIDAD COTIZADOS C31 878, CUENTA DE DEPOSITO: CUENTA UNICA DEL TESORO</t>
  </si>
  <si>
    <t>00099021001 DEPOSITO DE EFECTIVO, DEPOSITANTE: ORLANDO PEREZ RIVERA, CONCEPTO: DEVOLUCION MONTO NO UTILIZADO, CUENTA DE DEPOSITO: CUENTA UNICA DEL TESORO</t>
  </si>
  <si>
    <t>00378012002 DEPOSITO DE EFECTIVO, DEPOSITANTE: SENATEX, CONCEPTO: SALDO NO EJECUTADO C31 267, CUENTA DE DEPOSITO: CUENTA UNICA DEL TESORO</t>
  </si>
  <si>
    <t>00099021001 DEPOSITO DE EFECTIVO, DEPOSITANTE: GREGORY PEÑAFIEL AGUILAR, CONCEPTO: DEVOLUCION RETROACTIVO, CUENTA DE DEPOSITO: CUENTA UNICA DEL TESORO</t>
  </si>
  <si>
    <t>00512022001 DEPOSITO DE EFECTIVO, DEPOSITANTE: MARIANELA MUJICA RIVERA, CONCEPTO: DEVOLUCION DE PASAJES PREVENTIVO # 367, CUENTA DE DEPOSITO: CUENTA UNICA DEL TESORO</t>
  </si>
  <si>
    <t>00099021001 DEPOSITO DE EFECTIVO, DEPOSITANTE: RAFAEL PABLO SOZA RODRIGUEZ, CONCEPTO: DEVOLUCION POR REMUNERACION MAXIMA DEL MES DE MAYO 2019, CUENTA DE DEPOSITO: CUENTA UNICA DEL TESORO</t>
  </si>
  <si>
    <t>00099021001 DEPOSITO DE EFECTIVO, DEPOSITANTE: DAVID CONTRERAS CHOQUE, CONCEPTO: DEVOLUCION POR REMUNERACION MAXIMA DEL MES DE MAYO 2019, CUENTA DE DEPOSITO: CUENTA UNICA DEL TESORO</t>
  </si>
  <si>
    <t>00099021001 DEPOSITO DE EFECTIVO, DEPOSITANTE: RENE MARTINEZ CALLAHUANCA, CONCEPTO: DEVOLUCION DE RECURSOS DEL SR. RENE MARTINEZ CALLAHUANCA POR VIATICOS DEL MES 04/2019, CUENTA DE DEPOSITO: CUENTA UNICA DEL TESORO</t>
  </si>
  <si>
    <t>00587012012 DEP.DE CHEQ.AJENOS,RET.DE CAM.,CONCEPTO: PAGO POR ANTICIPO DE AVANCE DE LA CONTRUCCION SAN IGNACIO -MONTE GRANDE,DEP.: ABC , PROCEDENCIA: BANCO UNION S.A., CHEQUE: 1401, FECHA DE EMISION:19/06/2019</t>
  </si>
  <si>
    <t>00086031101 DEP.DE CHEQ.AJENOS,RET.DE CAM.,CONCEPTO: INGRESO SISCO,DEP.: SERNAP - SAMA , PROCEDENCIA: BANCO UNION S.A., CHEQUE: 1337, FECHA DE EMISION:04/06/2019</t>
  </si>
  <si>
    <t>00099021001 DEP.DE CHEQ.AJENOS,RET.DE CAM.,CONCEPTO: DEPÓSITO DEVOLUCION TRAMO NO UTILIZADO GESTION 2017 (BOLTUR),DEP.: CAMARA DE SENADORES , PROCEDENCIA: BANCO UNION S.A., CHEQUE: 7453, FECHA DE EMISION:25/06/2019</t>
  </si>
  <si>
    <t>00047257001 DEP.DE CHEQ.AJENOS,RET.DE CAM.,CONCEPTO: DEVOLUCION DE SALDOS DE LA UNIDAD OPERATIVA LOCAL RIBERALTA,DEP.: UEP - ACCESOS / UOL - RIBERALTA , PROCEDENCIA: BANCO UNION S.A., CHEQUE: 3177, FECHA DE EMISION:30/05/2019</t>
  </si>
  <si>
    <t>00047257001 DEP.DE CHEQ.AJENOS,RET.DE CAM.,CONCEPTO: DEVOLUCION DE SALDOS DE LA UNIDAD OPERATIVA LOCAL RIBERALTA,DEP.: UEP - ACCESOS / UOL - RIBERALTA , PROCEDENCIA: BANCO UNION S.A., CHEQUE: 3170, FECHA DE EMISION:30/05/2019</t>
  </si>
  <si>
    <t>00099021001 DEP.DE CHEQ.AJENOS,RET.DE CAM.,CONCEPTO: ZAMBRANA DAVID,DEP.: BANCO UNION S.A. , PROCEDENCIA: BANCO UNION S.A., CHEQUE: 163225, FECHA DE EMISION:25/06/2019</t>
  </si>
  <si>
    <t>00099021001 DEP.DE CHEQ.AJENOS,RET.DE CAM.,CONCEPTO: MOLLO AROSTI ALINA,DEP.: BANCO UNION S.A. , PROCEDENCIA: BANCO UNION S.A., CHEQUE: 163226, FECHA DE EMISION:25/06/2019</t>
  </si>
  <si>
    <t>00035011105 DEP.DE CHEQ.AJENOS,RET.DE CAM.,CONCEPTO: REEMBOLSO DE SUBSIDIOS POR INCAPACIDAD TEMPORAL CAS ABRIL /19,DEP.: CAJA BANCARIA ESTATAL DE SALUD , PROCEDENCIA: BANCO UNION S.A., CHEQUE: 32282, FECHA DE EMISION:14/06/2019</t>
  </si>
  <si>
    <t>00099021001 DEP.DE CHEQ.AJENOS,RET.DE CAM.,CONCEPTO: REEMBOLSO DE SUBSIDIOS POR INCAPACIDAD TEMPORAL ABRIL /19,DEP.: CAJA BANCARIA ESTATAL DE SALUD , PROCEDENCIA: BANCO UNION S.A., CHEQUE: 32281, FECHA DE EMISION:14/06/2019</t>
  </si>
  <si>
    <t>00099021001 DEP.DE CHEQ.AJENOS,RET.DE CAM.,CONCEPTO: BAJA MEDICA - INCAPACIDAD TEMPORAL,DEP.: UNIDAD DE INVESTIGACIONES FINANCIERAS - UIF , PROCEDENCIA: BANCO UNION S.A., CHEQUE: 32266, FECHA DE EMISION:14/06/2019</t>
  </si>
  <si>
    <t>00099021001 DEP.DE CHEQ.AJENOS,RET.DE CAM.,CONCEPTO: H.C. DIPUTADOS DEVOL INCAP TEMP - ENERO /2019,DEP.: CAJA PETROLERA DE SALUD , PROCEDENCIA: BANCO UNION S.A., CHEQUE: 15539, FECHA DE EMISION:25/06/2019</t>
  </si>
  <si>
    <t>00046171101 DEPOSITO DE EFECTIVO, DEPOSITANTE: COFARBOL LTDA, CONCEPTO: PAGO MULTA, CUENTA DE DEPOSITO: CUENTA UNICA DEL TESORO</t>
  </si>
  <si>
    <t>00099021001 DEPOSITO DE EFECTIVO, DEPOSITANTE: KATTY STEPHANY MERCADO JAUREGUI, CONCEPTO: DEVOLUCION VIATICOS NO UTILIZADOS, CUENTA DE DEPOSITO: CUENTA UNICA DEL TESORO</t>
  </si>
  <si>
    <t>00046104203 DEPOSITO DE EFECTIVO, DEPOSITANTE: JUAN CARLOS RAMOS CHAVEZ, CONCEPTO: REVERSION DE GASTOS NO UTILIZADOS, CUENTA DE DEPOSITO: CUENTA UNICA DEL TESORO</t>
  </si>
  <si>
    <t>00099021001 DEPOSITO DE EFECTIVO, DEPOSITANTE: MERCEDEZ NOZA, CONCEPTO: DEVOLUCION DE FONDOS EN AVANCE, CUENTA DE DEPOSITO: CUENTA UNICA DEL TESORO</t>
  </si>
  <si>
    <t>00099021001 DEPOSITO DE EFECTIVO, DEPOSITANTE: SENASBA JULIA NORAH LAURA BARRON, CONCEPTO: DEVOLUCION RECURSOS ORDINARIOS TGN, CUENTA DE DEPOSITO: CUENTA UNICA DEL TESORO</t>
  </si>
  <si>
    <t>00099021001 DEPOSITO DE EFECTIVO, DEPOSITANTE: MARLENE BALDIVIEZO DIAZ, CONCEPTO: DEVOLUCION DE RETROACTIVO, CUENTA DE DEPOSITO: CUENTA UNICA DEL TESORO</t>
  </si>
  <si>
    <t>00016011101 DEPOSITO DE EFECTIVO, DEPOSITANTE: HUGO EDWING PAIRO MAMANI, CONCEPTO: DEVOLUCION DE SALDO POR CARGO DE CUENTA PARA LA COMPRA DE COMBUSTIBLE, CUENTA DE DEPOSITO: CUENTA UNICA DEL TESORO</t>
  </si>
  <si>
    <t>00292032001 DEPOSITO DE EFECTIVO, DEPOSITANTE: VIAS -BOLIVIA, CONCEPTO: DEVOLUCION POR MANTENIMIENTO DE LA AMOLADORA Y TALADRO, CUENTA DE DEPOSITO: CUENTA UNICA DEL TESORO</t>
  </si>
  <si>
    <t>VENTA DE DIVISAS CON TRANSFERENCIA DE FONDOS A SOLICITUD DE MINISTERIO DE EDUCACION SEGUN SOLICITUD 8401 REF: TRASPASO PARA GABRIELA PATRICIA FLORES AVILES EQUIVALENTES 4.444,85 USD LIB. 00099021001 TGN-RECURSOS ORDINARIOS (3987) POR DIFERENCIAL CAMBIARIO</t>
  </si>
  <si>
    <t>||REGULARIZACIÓN DE NUESTRA OPERACIÓN NRO. 0957556 DE F. 24/06/2019 EN ATENCIÓN A CORREO ELECTRÓNICO DEL SERVICIO NACIONAL DE AEROFOTOGRAMETRIA. DE LA LIBRETA 00244012001 LBP-SERVICIO NAL.DE AEROFOTOGRAMETRIA; COBRO UTILES DE ESCRITORIO.</t>
  </si>
  <si>
    <t>||REGULARIZACIÓN DE NUESTRA OPERACIÓN NRO. 0957310 DE F. 18/06/2019 EN ATENCIÓN A CORREOS ELECTRÓNICOS DE LA DGAC Y AASANA. DEBITO DE LA LIBRETA 00117012001 DGAC, REPOSICION UTILES DE ESCRITORIO.</t>
  </si>
  <si>
    <t>NUMERO DE LIBRETA CUT: 00287102001 OPERACIÓN E18 TRANSFERENCIA DEL SISTEMA FINANCIERO POR CUENTA DE TERCEROS A LA CUT TRANSFERENCIA A SOLICITUD DEL MEFP SEGUN NOTA CITE MEFP VTCP DGPOT UAIS CPI NO 0619004 BUN 19</t>
  </si>
  <si>
    <t>REGULARIZACION DE TRANSFERENCIA DEL EXTERIOR SEGUN SWIFT NO.7779 DE FECHA 25/06/2019 ORDENANTE: CONSULADO DE BOLIVIA EN MADRID-ESPAÑA REF.RECAUDACIONES LIB. 00340012005 SEGIP - RECAUDACION EXTERIOR - CEDULAS DE IDENTIDAD</t>
  </si>
  <si>
    <t>COBRO COSTOS DE PAPELERIA POR REGULARIZACION DE TRANSFERENCIA DEL EXTERIOR POR ORDEN DE CONSULADO DE BOLIVIA EN MADRID-ESPAÑA REF.RECAUDACIONES LIB. 00340012003 RECAUDACION EXTRANJERIA - C.I. -L.C.</t>
  </si>
  <si>
    <t>NÚMERO DE LIBRETA CUT: 99031099.00 OPERACIÓN T01 TRANSFERENCIA DE FONDOS A LA CUT - TESORO DIRECTO DE BANCO UNION S.A. A CUENTA UNICA DEL TESORO CON NUMERO DE SOLICITUD = 3898625 Y NUMERO CORRELATIVO = 91320025062019551 TRANSFERENCIA POR OPERACIONES VENTA BONOS BTX</t>
  </si>
  <si>
    <t>De: 00099024113 Transferencia en cumplimiento al DS N°0913 de 15/06/2011 y el Convenio Intergubernativo de Financiamiento UPRE-CIF-IG 295/2018, suscrito entre la UPRE y el GAM de Yapacani, proyecto “Const. Mercado Municipal Patuju - Yapacani” correspondiente al pago de la planilla N° 2, según la UPRE.</t>
  </si>
  <si>
    <t>De: 00099024113 Transferencia en cumplimiento al DS N°0913 de 15/06/2011 y el Convenio Intergubernativo de Financiamiento UPRE-CIF-IG 278/2018, suscrito entre la UPRE y el GAM de San Julián, proyecto “Const. Módulo Tecnológico para BTH – Municipio San Julián” correspondiente al pago de la planilla N° 3, según la UPRE.</t>
  </si>
  <si>
    <t>De: 00099024113 Transferencia en cumplimiento al DS N°0913 de 15/06/2011 y el Convenio Intergubernativo de Financiamiento UPRE-CIF-IG 0171/2018, suscrito entre la UPRE y el GAM de General Agustín Saavedra, proyecto “Const. Unidad Educativa Príncipe de Paz Fe y Alegría – General Agustín Saavedra” correspondiente al pago de la planilla N° 4, según la UPRE.</t>
  </si>
  <si>
    <t>De: 00099024113 Transferencia en cumplimiento al DS N°0913 de 15/06/2011 y el Convenio Intergubernativo de Financiamiento UPRE-CIF-IG 0254/2018, suscrito entre la UPRE y el GAM de Villa Mojocoya, proyecto “Const. Mercado Municipal Evo Morales Redención Pampa” correspondiente al pago de la planilla N° 3, según la UPRE.</t>
  </si>
  <si>
    <t>De: 00099024113 Transferencia en cumplimiento al DS N°0913 de 15/06/2011 y el Convenio Intergubernativo de Financiamiento UPRE-CIF-IG 196/2017, suscrito entre la UPRE y el GAM de Pailón, proyecto “Const. Mercado Municipal Pailón” correspondiente al pago de la planilla N° 11, según la UPRE.</t>
  </si>
  <si>
    <t>De: 00099024113 Transferencia en cumplimiento al DS N°0913 de 15/06/2011 y el Convenio Intergubernativo de Financiamiento UPRE-CIF-IG 0337/2018, suscrito entre la UPRE y el GAM de Colomi, proyecto “Const. Coliseo Dionicio Morales Choque D-6 Corani Pampa” correspondiente al pago de la planilla N° 1, según la UPRE.</t>
  </si>
  <si>
    <t>De: 00099024113 Transferencia en cumplimiento al DS N°0913 de 15/06/2011 y el Convenio Intergubernativo de Financiamiento UPRE-CIF-IG 010/2017, suscrito entre la UPRE y el GAM de Challapata, proyecto “Construcción Aulas Unidad Educativa Eduardo Abaroa - Challapata” correspondiente al pago de la planilla N° 4 de cierre, según la UPRE.</t>
  </si>
  <si>
    <t>De: 00099024113 Transferencia en cumplimiento al DS N°0913 de 15/06/2011 y el Convenio Intergubernativo de Financiamiento UPRE-CIF-IG 459/2015, suscrito entre la UPRE y el GAM de Reyes, proyecto “Construcción Hospital de II Nivel H.S.J.D.D. Municipio de Reyes Fase II Zona Fátima” correspondiente al pago de la planilla N° 1, según la UPRE.</t>
  </si>
  <si>
    <t>De: 00099024113 Transferencia en cumplimiento al DS N°0913 de 15/06/2011 y el Convenio Intergubernativo de Financiamiento UPRE-CIF-IG 0253/2018, suscrito entre la UPRE y el GAM de Camataqui (Villa Abecia), proyecto “Cont. Cancha de Césped Sintético, Graderías y Enmallado Villa Abecia” correspondiente al pago de la planilla N° 4, según la UPRE.</t>
  </si>
  <si>
    <t>De: 00099024113 Transferencia en cumplimiento al DS N°0913 de 15/06/2011 y el Convenio Intergubernativo de Financiamiento UPRE-CIF-IG 0211/2018, suscrito entre la UPRE y el GAM de Villa de Huacaya, proyecto “Ampl. Centro de Salud Integral Lorenzo Sinceri Municipio Villa de Huacaya” correspondiente al pago de la planilla N° 2, según la UPRE.</t>
  </si>
  <si>
    <t>De: 00099024113 Transferencia en cumplimiento al DS N°0913 de 15/06/2011 y el Convenio Intergubernativo de Financiamiento UPRE-CIF-IG 0198/2018, suscrito entre la UPRE y el GAM de Villa Azurduy, proyecto “Const. Edificio Municipal Azurduy” correspondiente al pago de la planilla N° 4, según la UPRE.</t>
  </si>
  <si>
    <t>De: 00099024113 Transferencia en cumplimiento al DS N°0913 de 15/06/2011 y el Convenio Intergubernativo de Financiamiento UPRE-CIF-IG 1020/2017, suscrito entre la UPRE y el GAM de Sucre, proyecto “Construcción Bloque de Aulas, Batería Sanitaria y Muro de Contención Unidad Educativa Bernardo Monteagudo a D-1” correspondiente al pago de la planilla N° 4 de cierre, según la UPRE.</t>
  </si>
  <si>
    <t>De: 00099024113 Transferencia en cumplimiento al DS N°0913 de 15/06/2011 y el Convenio Intergubernativo de Financiamiento UPRE-CIF-IG 175/2017, suscrito entre la UPRE y el GAM de Comanche, proyecto “Construcción Tinglado Unidad Educativa Kella Kella Alta” correspondiente al pago de la planilla N° 2, según la UPRE.</t>
  </si>
  <si>
    <t>De: 00099024113 Transferencia en cumplimiento al DS N°0913 de 15/06/2011 y el Convenio Intergubernativo de Financiamiento UPRE-CIF-IG 286/2018, suscrito entre la UPRE y el GAD de Oruro, proyecto “Construcción Unidad Educativa Mineros 2000 Municipio Oruro” correspondiente al pago de la planilla N° 3, según la UPRE.</t>
  </si>
  <si>
    <t>De: 00099024113 Transferencia en cumplimiento al DS N°0913 de 15/06/2011 y el Convenio Intergubernativo de Financiamiento UPRE-CIF-IG 967/2017, suscrito entre la UPRE y el GAM de San Agustín, proyecto “Const. Centro de Salud con Internación Alota” correspondiente al pago de la planilla N° 5 de cierre, según la UPRE.</t>
  </si>
  <si>
    <t>De: 00099024113 Transferencia en cumplimiento al DS N°0913 de 15/06/2011 y el Convenio Intergubernativo de Financiamiento UPRE-CIF-IG 275/2018, suscrito entre la UPRE y el GAM de San Julián, proyecto “Const. Unidad Educativa Evo Morales Ayma – Municipio de San Julián” correspondiente al pago de la planilla N° 6, según la UPRE.</t>
  </si>
  <si>
    <t>De: 00099024113 Transferencia en cumplimiento al DS N°0913 de 15/06/2011 y el Convenio Intergubernativo de Financiamiento UPRE-CIF-IG 077/2017, suscrito entre la UPRE y el GAM de Potosí, proyecto “Const. Bloques: Administrativo, Aulas, Talleres y Campo Deportivo Unidad Educativa Jesús de Nazareth D 12” correspondiente al pago de la planilla N° 16, según la UPRE.</t>
  </si>
  <si>
    <t>De: 00099024113 Transferencia en cumplimiento al DS N°0913 de 15/06/2011 y el Convenio Intergubernativo de Financiamiento UPRE-CIF-IG 299/2018, suscrito entre la UPRE y el GAM de Puerto Suarez, proyecto “Const. Unidad Educativa Angélica Rivero Mendoza Municipio de Puerto Suarez” correspondiente al pago de la planilla N° 3, según la UPRE.</t>
  </si>
  <si>
    <t>De: 00099024113 Transferencia en cumplimiento al DS N°0913 de 15/06/2011 y el Convenio Intergubernativo de Financiamiento UPRE-CIF-IG 0306/2018, suscrito entre la UPRE y el GAIOC de Charagua Iyambae, proyecto “Const. Unidad Educativa 21 de Abril Fe y Alegría - Charagua” correspondiente al pago de la planilla N° 4, según la UPRE.</t>
  </si>
  <si>
    <t>De: 00099024113 Transferencia en cumplimiento al DS N°0913 de 15/06/2011 y el Convenio Intergubernativo de Financiamiento UPRE-CIF-IG 0281/2018, suscrito entre la UPRE y el GAM de Yamparáez, proyecto “Const. Campo Deportivo mas Tinglado Jatum Khakha - Yamparáez” correspondiente al pago de la planilla N° 2, según la UPRE.</t>
  </si>
  <si>
    <t>De: 00099024113 Transferencia en cumplimiento al DS N°0913 de 15/06/2011 y el Convenio Intergubernativo de Financiamiento UPRE-CIF-IG 0221/2018, suscrito entre la UPRE y el GAM de Villa Serrano, proyecto “Const. Pavimento Rígido Calle Bolívar Villa Serrano” correspondiente al pago de la planilla N° 3, según la UPRE.</t>
  </si>
  <si>
    <t>De: 00099024113 Transferencia en cumplimiento al DS N°0913 de 15/06/2011 y el Convenio Intergubernativo de Financiamiento UPRE-CIF-IG 598/2017, suscrito entre la UPRE y el GAM de Villamontes, proyecto “Construcción Puentes Vehiculares Villa Montes Calle Villa Nueva y Cochabamba” correspondiente al pago de la planilla N° 14, según la UPRE.</t>
  </si>
  <si>
    <t>De: 00099024113 Transferencia en cumplimiento al DS N°0913 de 15/06/2011 y el Convenio Intergubernativo de Financiamiento UPRE-CIF-IG 001/2019, suscrito entre la UPRE y el GAM de Fernández Alonso, proyecto “Const. Coliseo Cerrado Máximo Mamani Morales – Fernández Alonso” correspondiente al pago de la planilla N° 1, según la UPRE.</t>
  </si>
  <si>
    <t>De: 00099024113 Transferencia en cumplimiento al DS N°0913 de 15/06/2011 y el Convenio Intergubernativo de Financiamiento UPRE-CIF-IG 0285/2018, suscrito entre la UPRE y el GAM de Culpina, proyecto “Const. Matadero Municipal Sector Tholar Bajo (Culpina)” correspondiente al pago de la planilla N° 1, según la UPRE.</t>
  </si>
  <si>
    <t>De: 00099024113 Transferencia en cumplimiento al DS N°0913 de 15/06/2011 y el Convenio Intergubernativo de Financiamiento UPRE-CIF-IG 260/2018, suscrito entre la UPRE y el GAM de Punata, proyecto “Const. U.E. Álvaro García Linera (Molle Huma) Punata” correspondiente al pago de la planilla N° 4 según la UPRE.</t>
  </si>
  <si>
    <t>De: 00099024113 Transferencia en cumplimiento al DS N°0913 de 15/06/2011 y el Convenio Intergubernativo de Financiamiento UPRE-CIF-IG 0288/2018, suscrito entre la UPRE y el GAM de Incahuasi, proyecto “Const. Coliseo Cerrado Incahuasi” correspondiente al pago de la planilla N° 3, según la UPRE.</t>
  </si>
  <si>
    <t>De: 00099024113 Transferencia en cumplimiento al DS N°0913 de 15/06/2011 y el Convenio Intergubernativo de Financiamiento UPRE-CIF-IG 0185/2018, suscrito entre la UPRE y el GAM de Villa Zudáñez (Tacopaya), proyecto “Const. Poteado y Parque Infantil Zona 6 Zudáñez” correspondiente al pago de la planilla N° 4, según la UPRE.</t>
  </si>
  <si>
    <t>De: 00099024113 Transferencia en cumplimiento al DS N°0913 de 15/06/2011 y el Convenio Intergubernativo de Financiamiento UPRE-CIF-IG 0227/2018, suscrito entre la UPRE y el GAM de Tarvita (Villa Orías), proyecto “Const. Internado Educativo Municipal Tarvita” correspondiente al pago de la planilla N° 2, según la UPRE.</t>
  </si>
  <si>
    <t>De: 00099024113 Transferencia en cumplimiento al DS N°0913 de 15/06/2011 y el Convenio Intergubernativo de Financiamiento UPRE-CIF-IG 1030/2017, suscrito entre la UPRE y el GAM de Baures, proyecto “Const. Tinglado y Graderías U.E. San Simón - Baures” correspondiente al pago de la planilla N° 3 de cierre, según la UPRE.</t>
  </si>
  <si>
    <t>De: 00099024113 Transferencia en cumplimiento al DS N°0913 de 15/06/2011 y el Convenio Intergubernativo de Financiamiento UPRE-CIF-IG 0101/2018, suscrito entre la UPRE y el GAM de Mecapaca, proyecto “Const. Unidad Educativa Guillermo Frías - Mecapaca” correspondiente al pago de la planilla N° 1, según la UPRE.</t>
  </si>
  <si>
    <t>De: 00099024113 Transferencia en cumplimiento al DS N°0913 de 15/06/2011 y el Convenio Intergubernativo de Financiamiento UPRE-CIF-IG 297/2018, suscrito entre la UPRE y el GAM de San Ignacio (San Ignacio de Velasco), proyecto “Const. Mercado Municipal 23 de Marzo – San Ignacio de Velasco” correspondiente al pago de la planilla N° 4, según la UPRE.</t>
  </si>
  <si>
    <t>De: 00099024113 Transferencia en cumplimiento al DS N°0913 de 15/06/2011 y el Convenio Intergubernativo de Financiamiento UPRE-CIF-IG 112/2018, suscrito entre la UPRE y el GAD de Pando, proyecto “Const. Instituto Tecnológico Superior “Amazónico Kemty” - Municipio de San Lorenzo” correspondiente al pago de la planilla N° 6, según la UPRE.</t>
  </si>
  <si>
    <t>De: 00099024113 Transferencia en cumplimiento al DS N°0913 de 15/06/2011 y el Convenio Intergubernativo de Financiamiento UPRE-CIF-IG 195/2017, suscrito entre la UPRE y el GAM de Vacas, proyecto “Construcción de Aulas Unidad Educativa Rodeo” correspondiente al pago de la planilla N° 2, según la UPRE.</t>
  </si>
  <si>
    <t>De: 00099024113 Transferencia en cumplimiento al DS N°0913 de 15/06/2011 y el Convenio Intergubernativo de Financiamiento UPRE-CIF-IG 300/2018, suscrito entre la UPRE y el GAM de Buena Vista, proyecto “Const. Coliseo Municipal de Buena Vista” correspondiente al pago de la planilla N° 4, según la UPRE.</t>
  </si>
  <si>
    <t>De: 00099024113 Transferencia en cumplimiento al DS N°0913 de 15/06/2011 y el Convenio Intergubernativo de Financiamiento UPRE-CIF-IG 259/2018, suscrito entre la UPRE y el GAM de Punata, proyecto “Const. U.E. 18 de Mayo – Pacifico Canedo (Punata)” correspondiente al pago de la planilla N° 3, según la UPRE.</t>
  </si>
  <si>
    <t>De: 00099024113 Transferencia en cumplimiento al DS N°0913 de 15/06/2011 y el Convenio Intergubernativo de Financiamiento UPRE-CIF-IG 1034/2017, suscrito entre la UPRE y el GAD de Potosí, proyecto “Construcción Piscina Olímpica Potosí” correspondiente al pago de la planilla N° 12, según la UPRE.</t>
  </si>
  <si>
    <t>De: 00099024113 Transferencia en cumplimiento al DS N°0913 de 15/06/2011 y el Convenio Intergubernativo de Financiamiento UPRE-CIF-IG 0292/2018, suscrito entre la UPRE y el GAM de Sacaba, proyecto “Const. Instituto Tecnológico Berto Nicoli Distrito 1” correspondiente al pago de la planilla N° 3, según la UPRE.</t>
  </si>
  <si>
    <t>De: 00099024113 Transferencia en cumplimiento al DS N°0913 de 15/06/2011 y el Convenio Intergubernativo de Financiamiento UPRE-CIF-IG 1125/2017, suscrito entre la UPRE y el GAM de Poroma, proyecto “Construcción Unidad Educativa Cucuri” correspondiente al pago de la planilla N° 4 de cierre, según la UPRE.</t>
  </si>
  <si>
    <t>COBRO COSTOS DE PAPELERIA SEGUN TRANSFERENCIA DEL EXTERIOR POR ORDEN DE AMARILLA GAS S.A. (BUENOS AIRES ARGENTINA) REF.: PAYMENT OF MERCHANDISES LIB. 00513062001 YPFB-OPERACIONES PLANTA DE SEPARACION DE LIQUIDOS RIO GRANDE</t>
  </si>
  <si>
    <t>||TRANSFERENCIA DE FONDOS S/G. MENSAJES SWIFT NROS. 08141 Y 08132 DE LA FECHA. (SECTOR PÚBLICO - SERVICIOS). DEBITO DE LA LIBRETA 00119012001 ADSIB, REPOSICION UTILES DE ESCRITORIO.</t>
  </si>
  <si>
    <t>||TRANSFERENCIA DE FONDOS S/G. MENSAJES SWIFT NROS. 08140 Y 08131 DE LA FECHA. (SECTOR PÚBLICO - SERVICIOS). DEBITO DE LA LIBRETA 00119012001 ADSIB, REPOSICION UTILES DE ESCRITORIO.</t>
  </si>
  <si>
    <t>||TRANSFERENCIA DE FONDOS S/G. MENSAJE SWIFT NRO. 08145 Y CORREOS ELECTRÓNICOS DE LA DGAC Y AASANA DE LA FECHA. (SECTOR PÚBLICO - SOBREVUELOS). DEBITO DE LA LIBRETA 00117012001 DGAC, REPOSICION UTILES DE ESCRITORIO.</t>
  </si>
  <si>
    <t>||REGULARIZACIÓN DE NUESTRA OPERACIÓN NRO. 0957579 DE F. 24/06/2019 EN ATENCIÓN A CORREOS ELECTRÓNICOS DE LA DGAC Y AASANA. DEBITO DE LA LIBRETA 00117012001 DGAC, REPOSICION UTILES DE ESCRITORIO.</t>
  </si>
  <si>
    <t>NUMERO DE LIBRETA CUT: 00041014101 OPERACIÓN E75 TRANSFERENCIA DE LA CUENTA FISCAL BUN A LA CUT EN MN TRANSF.DE FONDOS A SOLICITUD DEL G.A.M DE SHINAHOTA SEGÃN NOTA CITE:GAMSHI/0310/2019 A LA CTA. 3987 CUT LBRTA.00041014101</t>
  </si>
  <si>
    <t>COBRO COSTOS DE PAPELERIA SEGUN TRANSFERENCIA DEL EXTERIOR POR ORDEN DE OLEODUCTO SUR DEL PERU S A C LIB. 00513062001 YPFB-OPERACIONES PLANTA DE SEPARACION DE LIQUIDOS RIO GRANDE</t>
  </si>
  <si>
    <t>||TRANSFERENCIA DE FONDOS S/G. MENSAJES SWIFT NROS. 08180 Y 08176 DE LA FECHA. (SECTOR PÚBLICO - SERVICIOS). DEBITO DE LA LIBRETA 00119012001 ADSIB, REPOSICION UTILES DE ESCRITORIO.</t>
  </si>
  <si>
    <t>||TRANSFERENCIA DE FONDOS S/G. MENSAJES SWIFT NRO. 08181 Y 08177 DE LA FECHA. (SECTOR PÚBLICO - SERVICIOS). DEBITO DE LA LIBRETA 00119012001 ADSIB, REPOSICION UTILES DE ESCRITORIO.</t>
  </si>
  <si>
    <t>00591012001 DEPOSITO DE EFECTIVO, DEPOSITANTE: BRYAN RODRIGO MARCA MARCO, CONCEPTO: DEVOLUCION DE VIATICO POR UN DIA, CUENTA DE DEPOSITO: CUENTA UNICA DEL TESORO</t>
  </si>
  <si>
    <t>00591012001 DEPOSITO DE EFECTIVO, DEPOSITANTE: CESAR L. DOCKWEILER SUAREZ 3374040LP, CONCEPTO: DEVOLUCION DE VIATICO POR UN DIA, CUENTA DE DEPOSITO: CUENTA UNICA DEL TESORO</t>
  </si>
  <si>
    <t>00099021001 DEPOSITO DE EFECTIVO, DEPOSITANTE: FELIX HUANCA MAMANI - C.I. 2083766 LP, CONCEPTO: DEVOLUCION POR DOBLE PERCEPCION DEL MES DE FEBRERO 2019, CUENTA DE DEPOSITO: CUENTA UNICA DEL TESORO</t>
  </si>
  <si>
    <t>00046171101 DEPOSITO DE EFECTIVO, DEPOSITANTE: MACANUDO SRL, CONCEPTO: MULTAS Y SANCIONES, CUENTA DE DEPOSITO: CUENTA UNICA DEL TESORO</t>
  </si>
  <si>
    <t>00099021001 DEPOSITO DE EFECTIVO, DEPOSITANTE: JOSE ALBERTO MORALES MAURI, CONCEPTO: DEVOLUCION DE VIATICOS, CUENTA DE DEPOSITO: CUENTA UNICA DEL TESORO</t>
  </si>
  <si>
    <t>00099021001 DEPOSITO DE EFECTIVO, DEPOSITANTE: JAVIER HUMEREZ CARRANZA, CONCEPTO: DEVOLUCION DE VIATICOS, CUENTA DE DEPOSITO: CUENTA UNICA DEL TESORO</t>
  </si>
  <si>
    <t>00099021001 DEPOSITO DE EFECTIVO, DEPOSITANTE: HERNAN MARCELO LUCERO SAAVEDRA, CONCEPTO: DEVOLUCION DE VIATICOS, CUENTA DE DEPOSITO: CUENTA UNICA DEL TESORO</t>
  </si>
  <si>
    <t>00234014202 DEPOSITO DE EFECTIVO, DEPOSITANTE: ROQUE LOBATON JUAN, CONCEPTO: DEVOLUCION AL C31 N° 570 PARTIDA 34110, CUENTA DE DEPOSITO: CUENTA UNICA DEL TESORO</t>
  </si>
  <si>
    <t>00234014202 DEPOSITO DE EFECTIVO, DEPOSITANTE: ROQUE LOBATON JUAN, CONCEPTO: DEP POR DEVOLUCION AL C-31 N° 571 PARTIDA N° 851, CUENTA DE DEPOSITO: CUENTA UNICA DEL TESORO</t>
  </si>
  <si>
    <t>00234012001 DEPOSITO DE EFECTIVO, DEPOSITANTE: WILDEN CAIZONA MARTINEZ, CONCEPTO: DEP DEVOLUCION DE FONDOS SEGUN INFORME DE AUDIOTRIA  INTERNA SGM-UAI-CI N° 006/2017, CUENTA DE DEPOSITO: CUENTA UNICA DEL TESORO</t>
  </si>
  <si>
    <t>00234012001 DEPOSITO DE EFECTIVO, DEPOSITANTE: JORGE RENE BELLOT LA TORRE, CONCEPTO: DEP DE FONDOS SEGUN INFORME DE AUDITORIA SGM-UAI-CI N° 006/2017, CUENTA DE DEPOSITO: CUENTA UNICA DEL TESORO</t>
  </si>
  <si>
    <t>00234012001 DEPOSITO DE EFECTIVO, DEPOSITANTE: EPIFANIA GUZMAN HINOJOSA, CONCEPTO: DEP SEGUN INFORME DE AUDITORIA INTERNA SGM-UAI-CI N° 006/2017, CUENTA DE DEPOSITO: CUENTA UNICA DEL TESORO</t>
  </si>
  <si>
    <t>00234014201 DEPOSITO DE EFECTIVO, DEPOSITANTE: JOSE LUIS MAMANI SALGUERO, CONCEPTO: DEVOLUCION  C-31  630  PARTIDA 851, CUENTA DE DEPOSITO: CUENTA UNICA DEL TESORO</t>
  </si>
  <si>
    <t>00234012001 DEPOSITO DE EFECTIVO, DEPOSITANTE: MARIO HUGO APARICIO NAVARRO, CONCEPTO: DEP INFORME DE AUDITORIA INTERNA SGM-UAI-CI N° 006/2017, CUENTA DE DEPOSITO: CUENTA UNICA DEL TESORO</t>
  </si>
  <si>
    <t>00234014201 DEPOSITO DE EFECTIVO, DEPOSITANTE: JOSE LUIS MAMANI SALGUERO, CONCEPTO: DEVOLUCION C-31  629  PARTIDA 34110, CUENTA DE DEPOSITO: CUENTA UNICA DEL TESORO</t>
  </si>
  <si>
    <t>00385014201 DEPOSITO DE EFECTIVO, DEPOSITANTE: ASUSS, CONCEPTO: DEVOLUCION SALARIO, CUENTA DE DEPOSITO: CUENTA UNICA DEL TESORO</t>
  </si>
  <si>
    <t>00385014201 DEPOSITO DE EFECTIVO, DEPOSITANTE: ASUSS, CONCEPTO: DEVOLUCION SALDO FONDOS EN AVANCE, CUENTA DE DEPOSITO: CUENTA UNICA DEL TESORO</t>
  </si>
  <si>
    <t>00046171101 DEPOSITO DE EFECTIVO, DEPOSITANTE: COVIDIENS  SRL, CONCEPTO: 1 SANCION POR INCUMPLIMIENTO A LA NORMA, CUENTA DE DEPOSITO: CUENTA UNICA DEL TESORO</t>
  </si>
  <si>
    <t>00086011102 DEPOSITO DE EFECTIVO, DEPOSITANTE: MINISTERIO DE MEDIO AMBIENTE Y AGUA, CONCEPTO: DEVOLUCION DE FONDOS EN AVANCE, CUENTA DE DEPOSITO: CUENTA UNICA DEL TESORO</t>
  </si>
  <si>
    <t>00099021001 DEPOSITO DE EFECTIVO, DEPOSITANTE: FRANCISCO JAVIER CEJAS BELLIDO, CONCEPTO: DOBLE PERCEPCION, CUENTA DE DEPOSITO: CUENTA UNICA DEL TESORO</t>
  </si>
  <si>
    <t>00099021001 DEPOSITO DE EFECTIVO, DEPOSITANTE: EDUARDO MALDONADO GALLARDO, CONCEPTO: DOBLE PERCEPCION, CUENTA DE DEPOSITO: CUENTA UNICA DEL TESORO</t>
  </si>
  <si>
    <t>00010011102 DEPOSITO DE EFECTIVO, DEPOSITANTE: CARLOS ROMMEL RIVERA CARRASCO, CONCEPTO: CERTIFICADO DE NACIMIENTO, CUENTA DE DEPOSITO: CUENTA UNICA DEL TESORO</t>
  </si>
  <si>
    <t>00010011102 DEPOSITO DE EFECTIVO, DEPOSITANTE: CARLOS EDUARDO ZACONETA ROCHA N° PAS 204587, CONCEPTO: CERTIFICADO DE NACIMIENTO, CUENTA DE DEPOSITO: CUENTA UNICA DEL TESORO</t>
  </si>
  <si>
    <t>00010011102 DEPOSITO DE EFECTIVO, DEPOSITANTE: CARLOS EDUARDO ZACONETA ROCHA N° PAS 204587, CONCEPTO: PASAPORTE, CUENTA DE DEPOSITO: CUENTA UNICA DEL TESORO</t>
  </si>
  <si>
    <t>00010011102 DEPOSITO DE EFECTIVO, DEPOSITANTE: JUAN ERNESTO CAMACHO MUÑOZ CI 747954 CBBA, CONCEPTO: PASAPORTE, CUENTA DE DEPOSITO: CUENTA UNICA DEL TESORO</t>
  </si>
  <si>
    <t>00010011102 DEPOSITO DE EFECTIVO, DEPOSITANTE: GERMINAL EDGAR LOZANO SAGARNAGA CI. 10028981, CONCEPTO: CERTIFICADO DE NACIMIENTO, CUENTA DE DEPOSITO: CUENTA UNICA DEL TESORO</t>
  </si>
  <si>
    <t>00046171101 DEPOSITO DE EFECTIVO, DEPOSITANTE: NINFA JUANA CAPUMA FLORES DE RODRIGUEZ, CONCEPTO: SANCION POR INCUMPLIMIENTO A LA NORMA GESTION 2019, CUENTA DE DEPOSITO: CUENTA UNICA DEL TESORO</t>
  </si>
  <si>
    <t>00010011102 DEPOSITO DE EFECTIVO, DEPOSITANTE: GERMINAL EDGAR LOZANO SAGARNAGA CI. 10028981, CONCEPTO: PASAPORTE, CUENTA DE DEPOSITO: CUENTA UNICA DEL TESORO</t>
  </si>
  <si>
    <t>00592012001 DEPOSITO DE EFECTIVO, DEPOSITANTE: FONADIN, CONCEPTO: EMISIVO ENTIDAD-FONADIN PAGO ND 209693 GESTION 2018, CUENTA DE DEPOSITO: CUENTA UNICA DEL TESORO</t>
  </si>
  <si>
    <t>00592012001 DEPOSITO DE EFECTIVO, DEPOSITANTE: M.D.P.Y.E.P., CONCEPTO: EMISIVO ENTIDAD MIN.DESARROLLO PRODUCTIVO Y ECONOMIA PLURAL PAGO ND 255673 GESTION 2019, CUENTA DE DEPOSITO: CUENTA UNICA DEL TESORO</t>
  </si>
  <si>
    <t>00020051101 DEPOSITO DE EFECTIVO, DEPOSITANTE: JAVIER APAZA USCAMAYTA, CONCEPTO: REVERSION, CUENTA DE DEPOSITO: CUENTA UNICA DEL TESORO</t>
  </si>
  <si>
    <t>00591012001 DEPOSITO DE EFECTIVO, DEPOSITANTE: MI TELEFERICO - GABRIEL COSTAS ULO, CONCEPTO: SOLICITUD DE PAGO POR SERVICIOS BASICOS, CUENTA DE DEPOSITO: CUENTA UNICA DEL TESORO</t>
  </si>
  <si>
    <t>00046171101 DEPOSITO DE EFECTIVO, DEPOSITANTE: FARMAVAL BOLIVIA  SRL, CONCEPTO: INCUMPLIMIENTO A LA NORMA SOBRE VENTA DE MEDICAMENTOS A INSTITUCIONES NO AUTORIZADAS, CUENTA DE DEPOSITO: CUENTA UNICA DEL TESORO</t>
  </si>
  <si>
    <t>00046171101 DEPOSITO DE EFECTIVO, DEPOSITANTE: LABORATORIOS FARMACEUTICOS LAFAR  SA, CONCEPTO: SANCION POR INCUMPLIMIENTO A LA NORMA, CUENTA DE DEPOSITO: CUENTA UNICA DEL TESORO</t>
  </si>
  <si>
    <t>00047137003 DEPOSITO DE EFECTIVO, DEPOSITANTE: MDRYT EMPODERAR PAR, CONCEPTO: DEVOLUCION GIP MAY/2019 PR 2448-3-P:31120, CUENTA DE DEPOSITO: CUENTA UNICA DEL TESORO</t>
  </si>
  <si>
    <t>00047137003 DEPOSITO DE EFECTIVO, DEPOSITANTE: MDRYT EMPODERAR PAR, CONCEPTO: DEVOLUCION GIP MAYO/2019 PR 2445 (P 312-1-P:213-61,80), CUENTA DE DEPOSITO: CUENTA UNICA DEL TESORO</t>
  </si>
  <si>
    <t>00047137003 DEPOSITO DE EFECTIVO, DEPOSITANTE: MDRYT EMPODERAR PAR, CONCEPTO: DEVOLUCION GIP MAYO/2019 PR 2446 (P:24120-192), CUENTA DE DEPOSITO: CUENTA UNICA DEL TESORO</t>
  </si>
  <si>
    <t>00047137003 DEPOSITO DE EFECTIVO, DEPOSITANTE: MDRYT EMPODERAR PAR, CONCEPTO: DEVOLUCION GIP MAYO/2019 PR 2449 (P:34110-5,5), CUENTA DE DEPOSITO: CUENTA UNICA DEL TESORO</t>
  </si>
  <si>
    <t>00512012001 DEPOSITO DE EFECTIVO, DEPOSITANTE: ALEJANDRO CENTELLAS GUTIERREZ, CONCEPTO: DEVOLUCION PASAJES PREV. 1202, CUENTA DE DEPOSITO: CUENTA UNICA DEL TESORO</t>
  </si>
  <si>
    <t>00342012001 DEPOSITO DE EFECTIVO, DEPOSITANTE: AGENCIA ESTATAL DE VIVIENDA, CONCEPTO: DEVOLUCION DE FONDOS EN AVANCE POR EL PAGO DE VIATICOS DEL MES DE MAYO, CUENTA DE DEPOSITO: CUENTA UNICA DEL TESORO</t>
  </si>
  <si>
    <t>00099021001 DEPOSITO DE EFECTIVO, DEPOSITANTE: INDUSTRIAS GRAFICAS SIRENA-WALTER USTAREZ, CONCEPTO: DEVOLUCION  PAGO EN EXCESO DEL PBJA SERVICIO DE  IMPRENTA GESTION 2016, CUENTA DE DEPOSITO: CUENTA UNICA DEL TESORO</t>
  </si>
  <si>
    <t>00291012002 DEPOSITO DE EFECTIVO, DEPOSITANTE: MARCO ANTONIO NINA PEÑALOZA, CONCEPTO: LIBRETA, CUENTA DE DEPOSITO: CUENTA UNICA DEL TESORO</t>
  </si>
  <si>
    <t>00580012001 DEP.DE CHEQ.AJENOS,RET.DE CAM.,CONCEPTO: REEMBOLSO "ENERGIA ELECTRICA RAILP MARZO 19 ",DEP.: DEPÓSITOS ADUANEROS BOLIVIANOS , PROCEDENCIA: BANCO UNION S.A., CHEQUE: 8282, FECHA DE EMISION:25/06/2019</t>
  </si>
  <si>
    <t>00660092001 DEP.DE CHEQ.AJENOS,RET.DE CAM.,CONCEPTO: DEVOLUCION DE VIATICOS 2019 (REVERSION),DEP.: ORGANO JUDICIAL-DISTRITO ORURO , PROCEDENCIA: BANCO UNION S.A., CHEQUE: 1090, FECHA DE EMISION:19/06/2019</t>
  </si>
  <si>
    <t>00660022001 DEP.DE CHEQ.AJENOS,RET.DE CAM.,CONCEPTO: DEVOLUCION DE VIATICOS MEMORANDO N° 109/2019 DR. EDUARDO M. VACAFLOR MELGAREJO,DEP.: ORGANO JUDICIAL-TRIBUNAL SUPREMO DE JUSTICIA , PROCEDENCIA: BANCO UNION S.A., CHEQUE: 565, FECHA DE EMISION:24/06/2019</t>
  </si>
  <si>
    <t>00512012001 DEP.DE CHEQ.AJENOS,RET.DE CAM.,CONCEPTO: DEVOLUCION SALDO FONDO ROTATIVO GESTION 2017,DEP.: AASANA , PROCEDENCIA: BANCO UNION S.A., CHEQUE: 2022, FECHA DE EMISION:24/06/2019</t>
  </si>
  <si>
    <t>00290012001 DEP.DE CHEQ.AJENOS,RET.DE CAM.,CONCEPTO: DEPÓSITO POR PROCESOS DE REMATE,GDLP-I/2019 S/G C-31 SIP N° 220,DEP.: SERVICIO DE IMPUESTOS NACIONALES , PROCEDENCIA: BANCO UNION S.A., CHEQUE: 5496, FECHA DE EMISION:19/06/2019</t>
  </si>
  <si>
    <t>00290012001 DEP.DE CHEQ.AJENOS,RET.DE CAM.,CONCEPTO: DEP.POR MULTAS Y ATRASOS A CONSULTORES DE LINEA;GDLP-I,JUNIO/2018 S/G C-31 SIP N° 220,DEP.: SERVICIO DE IMPUESTOS NACIONALES , PROCEDENCIA: BANCO UNION S.A., CHEQUE: 5495, FECHA DE EMISION:19/06/2019</t>
  </si>
  <si>
    <t>00290012001 DEP.DE CHEQ.AJENOS,RET.DE CAM.,CONCEPTO: DEP.POR MULTAS Y ATRASOS A CONSULTORES EN LINEA,GDQLLO-MAYO/2019 S/G C-31 SIP N° 218,DEP.: SERVICIO DE IMPUESTOS NACIONALES , PROCEDENCIA: BANCO UNION S.A., CHEQUE: 5493, FECHA DE EMISION:18/06/2019</t>
  </si>
  <si>
    <t>00291012008 DEP.DE CHEQ.AJENOS,RET.DE CAM.,CONCEPTO: SOLICITUD DE ENSAYOS DE MUESTRA DE ASFALTO,DEP.: CRCCI , PROCEDENCIA: BANCO BISA S.A., CHEQUE: 179, FECHA DE EMISION:25/06/2019</t>
  </si>
  <si>
    <t>00291024201 DEP.DE CHEQ.AJENOS,RET.DE CAM.,CONCEPTO: TRANSFERENCIA GAD-CHUQUISACA APORTE LOCAL,DEP.: ABC-OFICINA CENTRAL , PROCEDENCIA: BANCO UNION S.A., CHEQUE: 4780, FECHA DE EMISION:17/06/2019</t>
  </si>
  <si>
    <t>00099021001 DEP.DE CHEQ.AJENOS,RET.DE CAM.,CONCEPTO: MOLLO MAMANI MAX HONORATO,DEP.: BANCO UNION SA , PROCEDENCIA: BANCO UNION S.A., CHEQUE: 163228, FECHA DE EMISION:26/06/2019</t>
  </si>
  <si>
    <t>00099021001 DEP.DE CHEQ.AJENOS,RET.DE CAM.,CONCEPTO: GALVAN LEZANO ALFREDO,DEP.: BANCO UNION SA , PROCEDENCIA: BANCO UNION S.A., CHEQUE: 163229, FECHA DE EMISION:26/06/2019</t>
  </si>
  <si>
    <t>00086038003 DEP.DE CHEQ.AJENOS,RET.DE CAM.,CONCEPTO: REVERSION,DEP.: SERNAP-MADIDI , PROCEDENCIA: BANCO UNION S.A., CHEQUE: 1632, FECHA DE EMISION:12/06/2019</t>
  </si>
  <si>
    <t>00099021001 DEP.DE CHEQ.AJENOS,RET.DE CAM.,CONCEPTO: DEVOLUCION DE RECURSOS NO EJECUTADOS FAEA,DEP.: MINISTERIO DE EDUCACION , PROCEDENCIA: BANCO UNION S.A., CHEQUE: 24535, FECHA DE EMISION:18/06/2019</t>
  </si>
  <si>
    <t>00342012001 DEP.DE CHEQ.AJENOS,RET.DE CAM.,CONCEPTO: DEVOLUCION VIATICOS MES MAYO C 31 N 867,DEP.: AEV REGIONAL PANDO , PROCEDENCIA: BANCO UNION S.A., CHEQUE: 1339, FECHA DE EMISION:31/05/2019</t>
  </si>
  <si>
    <t>00292042001 DEP.DE CHEQ.AJENOS,RET.DE CAM.,CONCEPTO: DEVOLUCION DE FONDOS POR PAGO EN DEMASIA A IMPUESTOS NACIONAL,DEP.: VIAS BOLIVIA , PROCEDENCIA: BANCO UNION S.A., CHEQUE: 1385, FECHA DE EMISION:18/06/2019</t>
  </si>
  <si>
    <t>00099021001 DEP.DE CHEQ.AJENOS,RET.DE CAM.,CONCEPTO: PAGO POR PROCESO SUMARIO ADMINISTRATIVO INTERNO GESTION 2017 JUAN CARLOS PEREZ R.,DEP.: CAMARA DE SENADORES , PROCEDENCIA: BANCO UNION S.A., CHEQUE: 7456, FECHA DE EMISION:26/06/2019</t>
  </si>
  <si>
    <t>00099021001 DEP.DE CHEQ.AJENOS,RET.DE CAM.,CONCEPTO: DEVOLUCION PASAJE NO UTILIZADO POR LA SRA DENISSE BUSCH GESTION 2018 BOA RUTA LP-CBBA-PTO-CBBA-LP,DEP.: BOLIVIANA DE AVIACION BOA , PROCEDENCIA: BANCO UNION S.A., CHEQUE: 10955, FECHA DE EMISION:14/06/2019</t>
  </si>
  <si>
    <t>00099021001 DEPOSITO DE EFECTIVO, DEPOSITANTE: RODRIGO ZABALETA MARIN, CONCEPTO: DEVOLUCION PASAJES AL INTERIOR PAIS C31-512, CUENTA DE DEPOSITO: CUENTA UNICA DEL TESORO</t>
  </si>
  <si>
    <t>00099021001 DEPOSITO DE EFECTIVO, DEPOSITANTE: RODRIGO ZABALETA MARIN, CONCEPTO: DEVOLUCION PASAJES INTERIOR PAIS C31-466, CUENTA DE DEPOSITO: CUENTA UNICA DEL TESORO</t>
  </si>
  <si>
    <t>00099021001 DEPOSITO DE EFECTIVO, DEPOSITANTE: RODRIGO ZABALETA MARIN, CONCEPTO: DEVOLUCION PASAJES INTERIOR PAIS C31-454, CUENTA DE DEPOSITO: CUENTA UNICA DEL TESORO</t>
  </si>
  <si>
    <t>00599042001 DEPOSITO DE EFECTIVO, DEPOSITANTE: JOSE ABEL FERNANDO GONZALES SALAS, CONCEPTO: DEVOLUCION DE FONDOS EN AVANCE ASIGNADOS PARA LA COMPRA DE MATERIA PRIMA Y SERV DE TRANSP, CUENTA DE DEPOSITO: CUENTA UNICA DEL TESORO</t>
  </si>
  <si>
    <t>00599049204 DEPOSITO DE EFECTIVO, DEPOSITANTE: LIZETH ELIZA CONTRERAS AGUIRRE, CONCEPTO: DEVOLUCION DE FONDOS EN AVANCE ASIGNADOS PARA LA COMPRA DE MATERIA PRIMA Y PAGO DE SERV DE TRANSP, CUENTA DE DEPOSITO: CUENTA UNICA DEL TESORO</t>
  </si>
  <si>
    <t>00599042001 DEPOSITO DE EFECTIVO, DEPOSITANTE: TEOFILO JAVIER TEJERINA BAUTISTA, CONCEPTO: DEVOLUCION DE FONDOS EN AVANCE ASIGNADOS PARA LA COMPRA DE INSUMOS APICOLA PROTEICOS PARA COLMENAS, CUENTA DE DEPOSITO: CUENTA UNICA DEL TESORO</t>
  </si>
  <si>
    <t>00290012001 DEPOSITO DE EFECTIVO, DEPOSITANTE: MIGUEL LEON PACO, CONCEPTO: DEVOLUCION DE VIATICOS TARIJA Y YACUIBA, CUENTA DE DEPOSITO: CUENTA UNICA DEL TESORO</t>
  </si>
  <si>
    <t>00585012002 DEPOSITO DE EFECTIVO, DEPOSITANTE: AGENCIA BOLIVIANA ESPACIAL -ABE TATIANA PRIETO, CONCEPTO: DEVOLUCION DE FONDOS, CUENTA DE DEPOSITO: CUENTA UNICA DEL TESORO</t>
  </si>
  <si>
    <t>00598012001 DEPOSITO DE EFECTIVO, DEPOSITANTE: EDITORIAL DEL ESTADO, CONCEPTO: DEVOLUCION POR PAGO DE SALARIOS MES DE MAYO ALEJANDRO FLORES CACERES PLANILLA 65 C31 N°251, CUENTA DE DEPOSITO: CUENTA UNICA DEL TESORO</t>
  </si>
  <si>
    <t>00598012001 DEPOSITO DE EFECTIVO, DEPOSITANTE: EDITORIAL DEL ESTADO, CONCEPTO: DEVOLUCION PARCIAL POR PAGO DE SALARIO MES DE MAYO JAQUELINE MEDINA JIMENEZ PLANILLA N°66 C31 N°252, CUENTA DE DEPOSITO: CUENTA UNICA DEL TESORO</t>
  </si>
  <si>
    <t>00099021001 DEPOSITO DE EFECTIVO, DEPOSITANTE: ILSE VERONICA CASTILLO RODRIGUEZ, CONCEPTO: REVERSION AL PREVENTIVO N° 153-1-6 POR USO DE TELEFONIA MOVIL CORRESPONDIENTE AL MES DE MARZO 2019, CUENTA DE DEPOSITO: CUENTA UNICA DEL TESORO</t>
  </si>
  <si>
    <t>00593012001 DEPOSITO DE EFECTIVO, DEPOSITANTE: EMPRESA ESTATAL YACANA, CONCEPTO: DEVOLUCION DE RECURSOS NO UTILIZADOS, CUENTA DE DEPOSITO: CUENTA UNICA DEL TESORO</t>
  </si>
  <si>
    <t>00046171101 DEPOSITO DE EFECTIVO, DEPOSITANTE: DROGUERIA INTI S.A. NIT : 1020521023, CONCEPTO: SANCION POR INCUMPLIMIENTO A LA NORMA GESTION 2019, CUENTA DE DEPOSITO: CUENTA UNICA DEL TESORO</t>
  </si>
  <si>
    <t>00599022001 DEPOSITO DE EFECTIVO, DEPOSITANTE: EMPRESA BOLIVIANA  DE ALIMENTOS Y DERIVADOS - EBA, CONCEPTO: POR PASE A BORDO NO DECLARADO, CUENTA DE DEPOSITO: CUENTA UNICA DEL TESORO</t>
  </si>
  <si>
    <t>00099021001 DEPOSITO DE EFECTIVO, DEPOSITANTE: ARIEL VARGAS MEJIA, CONCEPTO: DEVOLUCION  COSTO PASAJES, CUENTA DE DEPOSITO: CUENTA UNICA DEL TESORO</t>
  </si>
  <si>
    <t>00226012001 DEPOSITO DE EFECTIVO, DEPOSITANTE: ORLANDO QUISPE CONDORI, CONCEPTO: CUOTA JUNIO 2019, CUENTA DE DEPOSITO: CUENTA UNICA DEL TESORO</t>
  </si>
  <si>
    <t>00598012001 DEPOSITO DE EFECTIVO, DEPOSITANTE: EDITORIAL DEL ESTADO, CONCEPTO: DEVOLUCION DE SALARIOS MES DE MAYO DE JOSE LUIS QUIROZ PLANILLA 65 C31 251, CUENTA DE DEPOSITO: CUENTA UNICA DEL TESORO</t>
  </si>
  <si>
    <t>00598012001 DEPOSITO DE EFECTIVO, DEPOSITANTE: EDITORIAL DEL ESTADO, CONCEPTO: DEVOLUCION POR PAGO DE SALARIOS MES DE MAYO GROVER TUDELA GUTIERREZ PLANILLA 65 C31 N°251, CUENTA DE DEPOSITO: CUENTA UNICA DEL TESORO</t>
  </si>
  <si>
    <t>00292012001 DEPOSITO DE EFECTIVO, DEPOSITANTE: LAURA MARQUINA CHUQUIMIA, CONCEPTO: DEVOLUCION DE VIATICOS, CUENTA DE DEPOSITO: CUENTA UNICA DEL TESORO</t>
  </si>
  <si>
    <t>De: 00099024113 Transferencia en cumplimiento al DS N°0913 de 15/06/2011 y el Convenio Intergubernativo de Financiamiento UPRE-CIF-IG 1029/2017, suscrito entre la UPRE y el GAM de Baures, proyecto “Const. Tinglado y Graderías U.E. Cafetal A - Baures” correspondiente al pago de la planilla N° 2 de cierre, según la UPRE.</t>
  </si>
  <si>
    <t>||REGULARIZACIÓN DE NUESTRA OPERACIÓN NRO. 0957886 DE F. 25/06/2019 EN ATENCIÓN A CORREOS ELECTRÓNICOS DE LA DGAC Y AASANA. DEBITO DE LA LIBRETA 00117012001 DGAC, REPOSICION UTILES DE ESCRITORIO.</t>
  </si>
  <si>
    <t>TRANSFERENCIA RECIBIDA DEL EXTERIOR SEGÚN MENSAJES SWIFT Nos. 8207-8203 (REM.EXT.) DE FECHA 26-06-2019 POR DESEMBOLSO DE CAF PRÉSTAMO CFA010546 PROG INV AGUA FASE V MIAGUA V LIBRETA N° 00287102001 FPS-RECURSOS PROPIOS REF.: UTILES DE ESCRITORIO</t>
  </si>
  <si>
    <t>A:00373024104 TRANSFERENCIA DE RECURSOS A FAVOR DE LAS UNIBOL - MAYO 2019 SG INFORME CITE: MEFP/VTCP/DGPOT/UPCFTGN/INF/N°63/2019. H.R. 389-96-D.</t>
  </si>
  <si>
    <t>A:00099021001 DEVOLUCION RETENCION DE DESCUENTOS EFECTUADOS POR CONVENIOS DE COMPENSACION DE COTIZACIONES CON LA VITALICIA SEGUROS Y REASEGUROS DE VIDA S.A., CORRESPONDIENTE AL MES DE ABRIL/2019 Y AGUINALDO 2017 Y 2018. S/G CITE SENASIR UAF-TTES N° 0044/2018, DE FECHA 24/06/2019</t>
  </si>
  <si>
    <t>A:00099021001 DEVOLUCION RETENCION DE DESCUENTOS EFECTUADOS POR CONVENIOS DE COMPENSACION DE COTIZACIONES CON FUTURO DE BOLIVIA S.A. AFP, CORRESPONDIENTE AL MES DE ABRIL/2019 Y AGUINALDO 2010 AL 2018. S/G CITE SENASIR UAF-TTES N° 0045/2018, DE FECHA 24/06/2019</t>
  </si>
  <si>
    <t>A:00099021001 DEVOLUCION RETENCION DE DESCUENTOS EFECTUADOS POR CONVENIOS DE COMPENSACION DE COTIZACIONES CON BBVA PREVISION AFP S.A., CORRESPONDIENTE AL MES DE ABRIL/2019 Y AGUINALDO 2010 AL 2018. S/G CITE SENASIR UAF-TTES N° 0046/2018, DE FECHA 24/06/2019</t>
  </si>
  <si>
    <t>A:00099021001 DEVOLUCION RETENCION DE DESCUENTOS EFECTUADOS POR CONVENIOS DE COMPENSACION DE COTIZACIONES CON SEGUROS PROVIDA S.A., CORRESPONDIENTE AL MES DE ABRIL/2019 Y AGUINALDO 2018. S/G CITE SENASIR UAF-TTES N° 0043/2018, DE FECHA 24/06/2019</t>
  </si>
  <si>
    <t>A:00099021001 DEVOLUCION RETENCION DE DESCUENTOS EFECTUADOS POR RECUPERACION DEL P.R.A. (PAGO DE REPARTO ANTICIPADO), CORRESPONDIENTE AL MES DE MAYO/2019. S/G CITE SENASIR UAF-TTES N° 0048/2018, DE FECHA 24/06/2019</t>
  </si>
  <si>
    <t>VENTA DE DIVISAS CON TRANSFERENCIA DE FONDOS A SOLICITUD DE MINISTERIO DE EDUCACION SEGUN SOLICITUD 8411 REF: TRASPASO PARA RAUL CALANI JIMENEZ EQUIVALENTES 2.841,49 USD LIB. 00099021001 TGN-RECURSOS ORDINARIOS (3987) POR DIFERENCIAL CAMBIARIO</t>
  </si>
  <si>
    <t>VENTA DE DIVISAS CON TRANSFERENCIA DE FONDOS A SOLICITUD DE MINISTERIO DE EDUCACION SEGUN SOLICITUD 8412 REF: TRANSFER OF RESOURCES FOR JOHN DANIEL PEREYRA SIFUENTES EQUIVALENTES 2.576,47 USD LIB. 00099021001 TGN-RECURSOS ORDINARIOS (3987) POR DIFERENCIAL CAMBIARIO</t>
  </si>
  <si>
    <t>PROVISION DE FONDOS A SOLICITUD DE YACIMIENTOS PETROLIFEROS FISCALES BOLIVIANOS SEGUN SOLICITUD YPFB-0124-2019 REF: PAGO A GAS TRANSBOLIVIANO SA DE MAYO 2019 POR TRANS GN MI INTERRUMPIBLE CHIQUITOS MUTUN REDES DE GAS YACUSES LIB. 00513012007 YPFB - RECURSOS NACIONALIZACIÓN</t>
  </si>
  <si>
    <t>A:00099021001 DEVOLUCION RETENCION DE DESCUENTOS EFECTUADOS POR CONVENIOS DE COMPENSACION DE COTIZACIONES CON FUTURO DE BOLIVIA S.A. AFP, CORRESPONDIENTE AL MES DE MAYO/2019 Y AGUINALDO 2010 AL 2018. S/G. CITE SENASIR UAF-TTES N° 0054/2019, DE FECHA 24/06/2019.</t>
  </si>
  <si>
    <t>A:00099021001 DEVOLUCION RETENCION DE DESCUENTOS EFECTUADOS POR CONVENIOS DE COMPENSACION DE COTIZACIONES CON BBVA PREVISION AFP S.A., CORRESPONDIENTE AL MES DE MAYO/2019 Y AGUINALDO 2010 AL 2018. S/G. CITE SENASIR UAF-TTES N° 0055/2019, DE FECHA 24/06/2019.</t>
  </si>
  <si>
    <t>A:00099021001 DEVOLUCION RETENCION DE DESCUENTOS EFECTUADOS POR CONVENIOS DE COMPENSACION DE COTIZACIONES CON LA VITALICIA SEGUROS Y REASEGUROS DE VIDA S.A., CORRESPONDIENTE AL MES DE MAYO/2019, AGUINALDO 2014 AL 2018. S/G. CITE SENASIR UAF-TTES N° 0053/2019, DE FECHA 24/06/2019.</t>
  </si>
  <si>
    <t>A:00099021001 DEVOLUCION RETENCION DE DESCUENTOS EFECTUADOS POR CONVENIOS DE COMPENSACION DE COTIZACIONES CON SEGUROS PROVIDA S.A., CORRESPONDIENTE AL MES DE MAYO/2019. S/G. CITE SENASIR UAF-TTES N° 0052/2019, DE FECHA 24/06/2019.</t>
  </si>
  <si>
    <t>NUMERO DE LIBRETA CUT: 00291012009 OPERACIÓN E18 TRANSFERENCIA DEL SISTEMA FINANCIERO POR CUENTA DE TERCEROS A LA CUT ABC OTROS RECURSOS ESPECIFICOS</t>
  </si>
  <si>
    <t>||TRANSFERENCIA DE FONDOS S/G. MENSAJES SWIFT NROS. 08219 Y 08202 DE LA FECHA. (SECTOR PÚBLICO - SERVICIOS). DEBITO DE LA LIBRETA 00119012001 ADSIB, REPOSICION UTILES DE ESCRITORIO.</t>
  </si>
  <si>
    <t>||TRANSFERENCIA DE FONDOS S/G. MENSAJES SWIFT NROS. 08210 Y 08201 DE LA FECHA. (SECTOR PÚBLICO - SERVICIOS). DEBITO DE LA LIBRETA 00119012001 ADSIB, REPOSICION UTILES DE ESCRITORIO.||</t>
  </si>
  <si>
    <t>||TRANSFERENCIA DE FONDOS S/G. MENSAJES SWIFT NROS. 08212 DE LA FECHA Y 07916 DE F. 24/06/19. (SECTOR PÚBLICO - SERVICIOS). DEBITO DE LA LIBRETA 00119012001 ADSIB, REPOSICION UTILES DE ESCRITORIO.</t>
  </si>
  <si>
    <t>NÚMERO DE LIBRETA CUT: 99031009.00 OPERACIÓN T01 TRANSFERENCIA DE FONDOS A LA CUT - TESORO DIRECTO DE BANCO UNION S.A. A CUENTA UNICA DEL TESORO CON NUMERO DE SOLICITUD = 3902967 Y NUMERO CORRELATIVO = 91320026062019184 TRANSFERENCIA POR OPERACIONES VENTA BONOS BTX</t>
  </si>
  <si>
    <t>NUMERO DE LIBRETA CUT: 00291012009 OPERACIÓN E18 TRANSFERENCIA DEL SISTEMA FINANCIERO POR CUENTA DE TERCEROS A LA CUT ABONO PARA CUT 3987069001 LIBRETA 00291012009 ABC OTROS RECURSOS ESPECIFICOS EJECUCION D201-81196 A SOLICITUD BANCO DE CREDITO DE BOLIVIA SA</t>
  </si>
  <si>
    <t>NUMERO DE LIBRETA CUT: 00041014101 OPERACIÓN E75 TRANSFERENCIA DE LA CUENTA FISCAL BUN A LA CUT EN MN TRANSF.DE FONDOS A SOLICITUD DEL G.A.M DE TOMINA SG NOTA CITE:OF.DESP.GAMT.NÂ°170/2019 A LA CTA. 3987 CUT LBRTA.00041014101</t>
  </si>
  <si>
    <t>NUMERO DE LIBRETA CUT: 291012009 OPERACIÓN E18 TRANSFERENCIA DEL SISTEMA FINANCIERO POR CUENTA DE TERCEROS A LA CUT ABONO PARA CUT 3987069001LIBRETA 291012009 ABC OTROS RECURSOS ESPECIFICOS EJECUCION DE GARANTIA A PRIMER REQUERIMIENTO D201-81150 CONTRAGARANTIZADA POR LA GARANTIA DEL EXTERIOR M192</t>
  </si>
  <si>
    <t>||REGULARIZACION DE LA TRANSFERENCIA SEGUN NOTA MDCYT/DGAA/UF NO.100/2019 DEL 25/06/2019 REF.: REVERSION DEL BANQUERO POR CUENTA CERRADA DEL BENEFICIARIO UNESCO POR USD 330,93 MENOS COMISIONES DEL BANQUERO POR USD 50.- LIB.00052018002 MC-MS. PLAN DE ACCION SALVAGUARDA CARNAVAL ORURO FASE II</t>
  </si>
  <si>
    <t>TRANSFERENCIA DEL EXTERIOR SEGUN SWIFT NO.8252 DE FECHA 26/06/2019 ORDENANTE: CONSULADO GENERAL DEL ESTADO (MIAMI) REF.: 1963M0036F3G1C42 LIB. 00010011102 MIN.RELACIONES EXTERIORES - GESTORIA CONSULAR LEY Nº 3108</t>
  </si>
  <si>
    <t>COBRO COSTOS DE PAPELERIA SEGUN TRANSFERENCIA DEL EXTERIOR POR ORDEN DE CONSULADO GENERAL DEL ESTADO (MIAMI) REF.: 1963M0036F3G1C42 LIB. 00010011102 MIN.RELACIONES EXTERIORES - GESTORIA CONSULAR LEY Nº 3108</t>
  </si>
  <si>
    <t>COBRO COSTOS DE PAPELERIA SEGUN TRANSFERENCIA DEL EXTERIOR POR ORDEN DE ZEUS OL S.A. LIB. 00513012007 YPFB - RECURSOS NACIONALIZACIÓN</t>
  </si>
  <si>
    <t>||COMISION TRANSFERENCIA FDOS.AL EXTERIOR 0,10% S/USD35.240.-,REEMB.GSTS.COMUNICACION BS220.-Y EMISION COMP.CONTABLE BS50.-REF.:PAGO 1 LC I-2019-11 P/C ENVIBOL A/F INDUSTRIAS ROMI S.A.,EN COMPL.A COMP.957996,26/06/19. LIB.00132079201 SEDEM-PLANTA ENVASES VIDRIO CHUQUISACA - MUN.ZUDAÑEZ REF.:COMIS.PAGO LC I-2019-11</t>
  </si>
  <si>
    <t>||TRANSFERENCIA DE FONDOS S/G. MENSAJE SWIFT NRO. 08214 Y CORREOS ELECTRÓNICOS DE LA DGAC Y AASANA DE LA FECHA. (SECTOR PÚBLICO - SOBREVUELOS). DEBITO DE LA LIBRETA 00117012001 DGAC, REPOSICION UTILES DE ESCRITORIO.</t>
  </si>
  <si>
    <t>||TRANSFERENCIA DE FONDOS S/G. MENSAJES SWIFT NROS. 08270 Y 08263 DE LA FECHA. (SECTOR PÚBLICO - SOBREVUELOS). DEBITO DE LA LIBRETA 00117012001 DGAC, REPOSICION UTILES DE ESCRITORIO.</t>
  </si>
  <si>
    <t>'COBRO DE'||UTILES DE ESCRITORIO POR EL COMPROBANTE CONTABLE NRO. 0958014 DE LA FECHA, SEGÚN NOTA DE SENATEX, CITE' SENATEX/DGE/CAR/0306/2017 (HRE-TGL-10945). DEBITO DE LA LIBRETA 00378012002 SENATEX ADMINISTRACION CENTRAL.</t>
  </si>
  <si>
    <t>00234014202 DEPOSITO DE EFECTIVO, DEPOSITANTE: GENARO CURRO VELA, CONCEPTO: DEVOLUCION AL C-31 PREVENTIVO 596 PARTIDA 34200 PRODUCTOS QUIMICOS Y FARMACEUTICOS, CUENTA DE DEPOSITO: CUENTA UNICA DEL TESORO</t>
  </si>
  <si>
    <t>00234014202 DEPOSITO DE EFECTIVO, DEPOSITANTE: GENARO CURRO VELA, CONCEPTO: DEVOLUCION AL C-31 PREVENTIVO 596 PARTIDA 25900 SERVICIOS MANUALES, CUENTA DE DEPOSITO: CUENTA UNICA DEL TESORO</t>
  </si>
  <si>
    <t>00344018001 DEPOSITO DE EFECTIVO, DEPOSITANTE: WILBERG CUTIPA, CONCEPTO: DEVOLUCION  PREVENTIVO N 253, CUENTA DE DEPOSITO: CUENTA UNICA DEL TESORO</t>
  </si>
  <si>
    <t>00099021001 DEPOSITO DE EFECTIVO, DEPOSITANTE: VICEPRESIDENCIA DEL ESTADO PLURINACIONAL, CONCEPTO: PAGO POR EXCEDENTE DE USO EN TELEFONIA CELULAR SEGUN COMPROBANTE C-31 N 153-1-6 MARZO 2019, CUENTA DE DEPOSITO: CUENTA UNICA DEL TESORO</t>
  </si>
  <si>
    <t>00070011102 DEPOSITO DE EFECTIVO, DEPOSITANTE: JORGE ARGAVE, CONCEPTO: DEVOLUCION DE SALDO ECONOMICO NO EJECUTADO EN TALLER DE CAPACITACION LABORAL SINDICAL, CUENTA DE DEPOSITO: CUENTA UNICA DEL TESORO</t>
  </si>
  <si>
    <t>00862012001 DEPOSITO DE EFECTIVO, DEPOSITANTE: MARGARITA VASQUEZ LOPEZ, CONCEPTO: FNDR ADMINISTRACION-DEVOLUCION DE CURSO DEL CENCAP, CUENTA DE DEPOSITO: CUENTA UNICA DEL TESORO</t>
  </si>
  <si>
    <t>00283012002 DEPOSITO DE EFECTIVO, DEPOSITANTE: OSCAR MANUEL CUSICANQUI JEREZ, CONCEPTO: DEVOLUCION DE VIATICO, CUENTA DE DEPOSITO: CUENTA UNICA DEL TESORO</t>
  </si>
  <si>
    <t>00526012001 DEPOSITO DE EFECTIVO, DEPOSITANTE: JUAN  SANTOS COARITE MAMANI, CONCEPTO: DEVOLUCION DE VIATICOS, CUENTA DE DEPOSITO: CUENTA UNICA DEL TESORO</t>
  </si>
  <si>
    <t>00099021001 DEPOSITO DE EFECTIVO, DEPOSITANTE: MIGUEL EDUARDO FLORES RIZZO, CONCEPTO: SALDO GASTOS JUDICIALES Y FOTOCOPIAS, CUENTA DE DEPOSITO: CUENTA UNICA DEL TESORO</t>
  </si>
  <si>
    <t>00099021001 DEPOSITO DE EFECTIVO, DEPOSITANTE: FPS-OFICINA  CENTRAL, CONCEPTO: DEVOLUCION SALDOS  FONDOS EN AVANCE C31-662/10 DA,10, CUENTA DE DEPOSITO: CUENTA UNICA DEL TESORO</t>
  </si>
  <si>
    <t>00287102001 DEPOSITO DE EFECTIVO, DEPOSITANTE: FPS-OFICINA CENTRAL, CONCEPTO: DEVOLUCION SALDOS FONDOS EN AVANCE C31-9/10 DA10, CUENTA DE DEPOSITO: CUENTA UNICA DEL TESORO</t>
  </si>
  <si>
    <t>00046171101 DEPOSITO DE EFECTIVO, DEPOSITANTE: GERMAN COSMETIC S.R.L., CONCEPTO: MULTA A INCUMPLIMIENTO A LA NORMA, CUENTA DE DEPOSITO: CUENTA UNICA DEL TESORO</t>
  </si>
  <si>
    <t>00046171101 DEPOSITO DE EFECTIVO, DEPOSITANTE: BIO IMPORTACIONES SARMIENTO, CONCEPTO: SANCION POR INCUMPLIMIENTO DE LA NORMA GESTION 2019, CUENTA DE DEPOSITO: CUENTA UNICA DEL TESORO</t>
  </si>
  <si>
    <t>00046171101 DEPOSITO DE EFECTIVO, DEPOSITANTE: MAINES  SRL, CONCEPTO: SANCION, CUENTA DE DEPOSITO: CUENTA UNICA DEL TESORO</t>
  </si>
  <si>
    <t>00670012002 DEPOSITO DE EFECTIVO, DEPOSITANTE: JAHZEEL VEDIA, CONCEPTO: DEVOLUCION DE PASAJES AEREOS, CUENTA DE DEPOSITO: CUENTA UNICA DEL TESORO</t>
  </si>
  <si>
    <t>00591012001 DEPOSITO DE EFECTIVO, DEPOSITANTE: JUAN CARLOS TINTAYA MENDOZA, CONCEPTO: DEVOLUCION DE FONDOS EN AVANCE, CUENTA DE DEPOSITO: CUENTA UNICA DEL TESORO</t>
  </si>
  <si>
    <t>00099021001 DEPOSITO DE EFECTIVO, DEPOSITANTE: JOSE ORMACHEA MENDOZA, CONCEPTO: REVERSION COMBUSTIBLE PREVENTIVO N° 3051, CUENTA DE DEPOSITO: CUENTA UNICA DEL TESORO</t>
  </si>
  <si>
    <t>00591012001 DEPOSITO DE EFECTIVO, DEPOSITANTE: JUAN CARLOS  TINTAYA MENDOZA, CONCEPTO: POR NO USAR UN DIA DE VIATICO, CUENTA DE DEPOSITO: CUENTA UNICA DEL TESORO</t>
  </si>
  <si>
    <t>00099021001 DEPOSITO DE EFECTIVO, DEPOSITANTE: MARCELO EDGAR SANDSTEIN MARIÑO, CONCEPTO: DEVOLUCION DE VIATICOS, CUENTA DE DEPOSITO: CUENTA UNICA DEL TESORO</t>
  </si>
  <si>
    <t>00015011108 DEPOSITO DE EFECTIVO, DEPOSITANTE: JOSE PASTOR QUIROGA URQUIETA, CONCEPTO: CANCELACION POR USO DE OTROS OPERADORES DE LA LINEA 71536180, CUENTA DE DEPOSITO: CUENTA UNICA DEL TESORO</t>
  </si>
  <si>
    <t>00342012001 DEPOSITO DE EFECTIVO, DEPOSITANTE: MARIA ELENA MALLON, CONCEPTO: DEVOLUCION DE FONDOS EN AVANCE POR EL PAGO DE VIATICOS DEL MES DE MAYO, CUENTA DE DEPOSITO: CUENTA UNICA DEL TESORO</t>
  </si>
  <si>
    <t>00132012005 DEPOSITO DE EFECTIVO, DEPOSITANTE: HEINRICH MERCADO AMADOR, CONCEPTO: DEVOLUCION AL C31 N°4250, CUENTA DE DEPOSITO: CUENTA UNICA DEL TESORO</t>
  </si>
  <si>
    <t>00234014201 DEPOSITO DE EFECTIVO, DEPOSITANTE: BERNARDO MEDRANO UTURUNCO, CONCEPTO: DEVOLUCION AL C-31 N 630 PARTIDA 851 TASAS, CUENTA DE DEPOSITO: CUENTA UNICA DEL TESORO</t>
  </si>
  <si>
    <t>00234014201 DEPOSITO DE EFECTIVO, DEPOSITANTE: BERNARDO MEDRANO UTURUNCO, CONCEPTO: DEVOLUCION AL C-31 N 629 PARTIDA 34110 COMBUSTIBLES Y LUBRICANTES Y DERIVADOS PARA CONSUMO, CUENTA DE DEPOSITO: CUENTA UNICA DEL TESORO</t>
  </si>
  <si>
    <t>00099021001 DEPOSITO DE EFECTIVO, DEPOSITANTE: SANDRO IVAN CAHUAYA QUISPE, CONCEPTO: DEVOLUCION DE VIATICOS, CUENTA DE DEPOSITO: CUENTA UNICA DEL TESORO</t>
  </si>
  <si>
    <t>00099021001 DEPOSITO DE EFECTIVO, DEPOSITANTE: CRISTHIAN JIWAQUI RAMOS MAMANI, CONCEPTO: DEVOLUCION DE VIATICOS POR UN DIA C-31 N° 2063, CUENTA DE DEPOSITO: CUENTA UNICA DEL TESORO</t>
  </si>
  <si>
    <t>00099021001 DEPOSITO DE EFECTIVO, DEPOSITANTE: MARCO ANTONIO PADILLA GUTIERREZ, CONCEPTO: DEVOLUCION DE VIATICOS POR  UN DIA C-31 N° 2064, CUENTA DE DEPOSITO: CUENTA UNICA DEL TESORO</t>
  </si>
  <si>
    <t>00047137002 DEPOSITO DE EFECTIVO, DEPOSITANTE: LARISA PEREZ, CONCEPTO: DEVOLUCION POR CONCEPTO DE REFRIGERIO MAYO/2019 PREV 2937 P/31110, CUENTA DE DEPOSITO: CUENTA UNICA DEL TESORO</t>
  </si>
  <si>
    <t>00383012001 DEPOSITO DE EFECTIVO, DEPOSITANTE: WILMER NINA AGBC, CONCEPTO: REVERSION FONDOS EN AVANCE PREV. 222-223, CUENTA DE DEPOSITO: CUENTA UNICA DEL TESORO</t>
  </si>
  <si>
    <t>00383012001 DEPOSITO DE EFECTIVO, DEPOSITANTE: WILMER NINA AGBC, CONCEPTO: REVERSION FODOS EN AVANCE PREV 203-204, CUENTA DE DEPOSITO: CUENTA UNICA DEL TESORO</t>
  </si>
  <si>
    <t>00099021001 DEPOSITO DE EFECTIVO, DEPOSITANTE: MIGUEL EDUARDO FLORES RIZZO, CONCEPTO: SALDO DE GASTOS JUDICIALES Y FOTOCOPIAS C-31 #92, CUENTA DE DEPOSITO: CUENTA UNICA DEL TESORO</t>
  </si>
  <si>
    <t>00016011101 DEPOSITO DE EFECTIVO, DEPOSITANTE: GAILA ANDREA CARVAJAL GUTIERREZ, CONCEPTO: DEVOLUCION POR PAGO DE VIATICOS, CUENTA DE DEPOSITO: CUENTA UNICA DEL TESORO</t>
  </si>
  <si>
    <t>00016011101 DEPOSITO DE EFECTIVO, DEPOSITANTE: VANESA ERIKA TAPIA MARTINEZ, CONCEPTO: DEVOLUCION POR PAGO DE VIATICOS, CUENTA DE DEPOSITO: CUENTA UNICA DEL TESORO</t>
  </si>
  <si>
    <t>00526012001 DEPOSITO DE EFECTIVO, DEPOSITANTE: CELSO MAMANI -BOLIVIA TV, CONCEPTO: DEVOLUCION, CUENTA DE DEPOSITO: CUENTA UNICA DEL TESORO</t>
  </si>
  <si>
    <t>00206012001 DEP.DE CHEQ.AJENOS,RET.DE CAM.,CONCEPTO: DEPÓSITO POR OTROS INGRESOS,DEP.: INE , PROCEDENCIA: BANCO UNION S.A., CHEQUE: 5129, FECHA DE EMISION:26/06/2019</t>
  </si>
  <si>
    <t>00660062001 DEP.DE CHEQ.AJENOS,RET.DE CAM.,CONCEPTO: DEVOLUCION DE VIATICO DE HUGO JAMIL  SANCHEZ MOSCOSO GESTION 2019,DEP.: ORGANO JUDICIAL - DISTRITO CHUQUISACA , PROCEDENCIA: BANCO UNION S.A., CHEQUE: 1592, FECHA DE EMISION:26/06/2019</t>
  </si>
  <si>
    <t>00660082001 DEP.DE CHEQ.AJENOS,RET.DE CAM.,CONCEPTO: DEPÓSITO POR DEVOLUCION DE VIATICO GESTION 2019,DEP.: ORGANO JUDICIAL - DISTRITO COCHABAMBA , PROCEDENCIA: BANCO UNION S.A., CHEQUE: 3407, FECHA DE EMISION:24/06/2019</t>
  </si>
  <si>
    <t>00660082001 DEP.DE CHEQ.AJENOS,RET.DE CAM.,CONCEPTO: DEPÓSITO POR EXCEDENTE DE LLAMADAS MESES DE ENERO,FEBRERO,MARZO Y ABRIL GESTION 2019,DEP.: ORGANO JUDICIAL - DISTRITO COCHABAMBA , PROCEDENCIA: BANCO UNION S.A., CHEQUE: 3406, FECHA DE EMISION:24/06/2019</t>
  </si>
  <si>
    <t>00660122001 DEP.DE CHEQ.AJENOS,RET.DE CAM.,CONCEPTO: DEVOLUCION DE VIATICOS,DEP.: ORGANO JUDICIAL - DISTRITO SANTA CRUZ , PROCEDENCIA: BANCO UNION S.A., CHEQUE: 4664, FECHA DE EMISION:17/06/2019</t>
  </si>
  <si>
    <t>00660012006 DEP.DE CHEQ.AJENOS,RET.DE CAM.,CONCEPTO: DEVOLUCION DIFERENCIA DE PASAJE AEREO SOLICITADO POR FATIMA I.RUIZ CAREAGA 15/11/2018,DEP.: ORGANO JUDICIAL - DISTRITO SANTA CRUZ , PROCEDENCIA: BANCO UNION S.A., CHEQUE: 4668, FECHA DE EMISION:24/06/2019</t>
  </si>
  <si>
    <t>00015051101 DEP.DE CHEQ.AJENOS,RET.DE CAM.,CONCEPTO: DEPÓSITO DEL SALDO DE LA CUENTA N° 1-1151111 AL 31/12/2018,DEP.: DIRECCION GENERAL DE SUSTANCIAS CONTROLADAS , PROCEDENCIA: BANCO UNION S.A., CHEQUE: 8073, FECHA DE EMISION:25/06/2019</t>
  </si>
  <si>
    <t>00862012001 DEP.DE CHEQ.AJENOS,RET.DE CAM.,CONCEPTO: DEPÓSITO POR LICENCIA SIN GOCE DE HABERES RETROACTIVO GESTION 2019,DEP.: FONDO NACIONAL DE DESARROLLO REGIONAL , PROCEDENCIA: BANCO UNION S.A., CHEQUE: 475, FECHA DE EMISION:14/06/2019</t>
  </si>
  <si>
    <t>00099021001 DEP.DE CHEQ.AJENOS,RET.DE CAM.,CONCEPTO: ACEITUNO ZARATE ELBA,DEP.: BANCO UNION S.A. , PROCEDENCIA: BANCO UNION S.A., CHEQUE: 163234, FECHA DE EMISION:27/06/2019</t>
  </si>
  <si>
    <t>00099021001 DEP.DE CHEQ.AJENOS,RET.DE CAM.,CONCEPTO: MARTINEZ FLORES JHOVANNA LESLY,DEP.: BANCO UNION S.A. , PROCEDENCIA: BANCO UNION S.A., CHEQUE: 163233, FECHA DE EMISION:27/06/2019</t>
  </si>
  <si>
    <t>00599022001 DEP.DE CHEQ.AJENOS,RET.DE CAM.,CONCEPTO: DEVOLUCION POR DESCUENTO EN REGULARIZACION DE DEBITOS POR COMISIONES BANCARIAS C31 839,DEP.: EMPRESA BOLIVIANA DE ALIMENTOS  Y DERIVADOS EBA</t>
  </si>
  <si>
    <t>00599022001 DEP.DE CHEQ.AJENOS,RET.DE CAM.,CONCEPTO: DEVOLUCION POR DESCUENTO EN REGULARIZACION DE DEBITOS POR COMISIONES BANCARIAS C31 841,DEP.: EMPRESA BOLIVIANA DE ALIMENTOS  Y DERIVADOS EBA</t>
  </si>
  <si>
    <t>00599032001 DEP.DE CHEQ.AJENOS,RET.DE CAM.,CONCEPTO: DEVOLUCION SALDO NO EJECUTADO POR ANGEL CAYO,DEP.: EMPRESA BOLIVIANA DE ALIMENTOS  Y DERIVADOS EBA , PROCEDENCIA: BANCO UNION S.A., CHEQUE: 154, FECHA DE EMISION:27/06/2019</t>
  </si>
  <si>
    <t>00016011101 DEP.DE CHEQ.AJENOS,RET.DE CAM.,CONCEPTO: DEVOLUCION PASAJES AEREOS,DEP.: MINISTERIO DE EDUCACION , PROCEDENCIA: BANCO UNION S.A., CHEQUE: 24552, FECHA DE EMISION:26/06/2019</t>
  </si>
  <si>
    <t>00099021001 DEP.DE CHEQ.AJENOS,RET.DE CAM.,CONCEPTO: DEVOLUCION DE PASAJE AEREOS 2017,DEP.: MINISTERIO DE EDUCACION , PROCEDENCIA: BANCO UNION S.A., CHEQUE: 24547, FECHA DE EMISION:26/06/2019</t>
  </si>
  <si>
    <t>00099021001 DEP.DE CHEQ.AJENOS,RET.DE CAM.,CONCEPTO: DEVOLUCION DE PASAJES DE ROLANDO GUTIERREZ RUTA SUCRE / LA PAZ,DEP.: MARIA ANGELICA TARIFA BORDA - ATT , PROCEDENCIA: BANCO UNION S.A., CHEQUE: 10869, FECHA DE EMISION:10/06/2019</t>
  </si>
  <si>
    <t>00099021001 DEPOSITO DE EFECTIVO, DEPOSITANTE: RONALD MITHA, CONCEPTO: DEVOLUCION DE HORAS SUPERAVIT, CUENTA DE DEPOSITO: CUENTA UNICA DEL TESORO</t>
  </si>
  <si>
    <t>00099021001 DEPOSITO DE EFECTIVO, DEPOSITANTE: SONIA AMANI VEIZAN, CONCEPTO: DEVOLUCION DE HORAS SUPERAVIT, CUENTA DE DEPOSITO: CUENTA UNICA DEL TESORO</t>
  </si>
  <si>
    <t>00099021001 DEPOSITO DE EFECTIVO, DEPOSITANTE: VIRGINIA UGARTE SALAZAR, CONCEPTO: DEVOLUCION DE HORAS SUPERAVIT, CUENTA DE DEPOSITO: CUENTA UNICA DEL TESORO</t>
  </si>
  <si>
    <t>00099021001 DEPOSITO DE EFECTIVO, DEPOSITANTE: SANDRO HEBERT ZAPATA ROJAS, CONCEPTO: VIATICOS COMISION DE SERVICIO A LA PAZ -COCHABAMBA - LA PAZ BRINDAR APOYO AL PROYECTO SIDACTA, CUENTA DE DEPOSITO: CUENTA UNICA DEL TESORO</t>
  </si>
  <si>
    <t>00099021001 DEPOSITO DE EFECTIVO, DEPOSITANTE: CESAR JORGE MIRANDA PATZI, CONCEPTO: REVERSION ANTICIPADA, CUENTA DE DEPOSITO: CUENTA UNICA DEL TESORO</t>
  </si>
  <si>
    <t>00099021001 DEPOSITO DE EFECTIVO, DEPOSITANTE: EDWIN TOLA MAMANI, CONCEPTO: REVERSION COMBUSTIBLE PREVENTIVO N 3064, CUENTA DE DEPOSITO: CUENTA UNICA DEL TESORO</t>
  </si>
  <si>
    <t>00234014202 DEPOSITO DE EFECTIVO, DEPOSITANTE: ROQUE LOBATON JUAN, CONCEPTO: DEVOLUCION AL C-31 N° 570 PARTIDA N° 24120, CUENTA DE DEPOSITO: CUENTA UNICA DEL TESORO</t>
  </si>
  <si>
    <t>00234014202 DEPOSITO DE EFECTIVO, DEPOSITANTE: ROQUE LOBATON JUAN, CONCEPTO: DEVOLUCION AL C-31 N° 570 PARTIDA N° 234, CUENTA DE DEPOSITO: CUENTA UNICA DEL TESORO</t>
  </si>
  <si>
    <t>00099021001 DEPOSITO DE EFECTIVO, DEPOSITANTE: INES NATALIA PEÑARANDA MORALES, CONCEPTO: CONSUMO TELEFONICO EXCEDENTE DEL MES DE MARZO, CUENTA DE DEPOSITO: CUENTA UNICA DEL TESORO</t>
  </si>
  <si>
    <t>00099021001 DEPOSITO DE EFECTIVO, DEPOSITANTE: MINISTERIO MEDIO AMBIENTE Y AGUA, CONCEPTO: DEVOLUCION DE FONDOS EN AVANCE, CUENTA DE DEPOSITO: CUENTA UNICA DEL TESORO</t>
  </si>
  <si>
    <t>00283012002 DEP.DE CHEQ.AJENOS,RET.DE CAM.,CONCEPTO: DEVOLUCION DE PASAJES DE BOLTUR -BOA,DEP.: ADUANA NACIONAL , PROCEDENCIA: BANCO UNION S.A., CHEQUE: 3520, FECHA DE EMISION:25/06/2019</t>
  </si>
  <si>
    <t>00291014203 DEP.DE CHEQ.AJENOS,RET.DE CAM.,CONCEPTO: REEMBOLSO-FNDR,DEP.: ABC-OFICINA CENTRAL , PROCEDENCIA: BANCO UNION S.A., CHEQUE: 3554, FECHA DE EMISION:26/06/2019</t>
  </si>
  <si>
    <t>00099021001 DEP.DE CHEQ.AJENOS,RET.DE CAM.,CONCEPTO: COMPENSACION MENSUAL DE COTIZACION,DEP.: FUTURO DE BOLIVIA SA -AFP , PROCEDENCIA: BANCO DE CREDITO DE BOLIVIA S.A., CHEQUE: 58626, FECHA DE EMISION:25/06/2019</t>
  </si>
  <si>
    <t>00099021001 DEP.DE CHEQ.AJENOS,RET.DE CAM.,CONCEPTO: TRIBUNAL CONSTITUCIONAL-DEV INCAPACIDAD TEMP SUCRE,DEP.: CAJA PETROLERA DE SALUD SUCRE , PROCEDENCIA: BANCO UNION S.A., CHEQUE: 19596, FECHA DE EMISION:17/06/2019</t>
  </si>
  <si>
    <t>00597019202 DEP.DE CHEQ.AJENOS,RET.DE CAM.,CONCEPTO: YLB DEVOL INCAP TEMP ABRIL/2019,DEP.: CAJA PETROLERA DE SALUD , PROCEDENCIA: BANCO UNION S.A., CHEQUE: 15568, FECHA DE EMISION:27/06/2019</t>
  </si>
  <si>
    <t>00099021001 DEP.DE CHEQ.AJENOS,RET.DE CAM.,CONCEPTO: SEDES DEVOL INCAP TEMP ABRIL/2019,DEP.: CAJA PETROLERA DE SALUD , PROCEDENCIA: BANCO UNION S.A., CHEQUE: 15569, FECHA DE EMISION:27/06/2019</t>
  </si>
  <si>
    <t>00099021001 DEP.DE CHEQ.AJENOS,RET.DE CAM.,CONCEPTO: MIN RELACIONES EXTERIORES DEV INCAP TEMP ABRIL/2019,DEP.: CAJA PETROLERA DE SALUD , PROCEDENCIA: BANCO UNION S.A., CHEQUE: 15570, FECHA DE EMISION:27/06/2019</t>
  </si>
  <si>
    <t>00099021001 DEP.DE CHEQ.AJENOS,RET.DE CAM.,CONCEPTO: MIN COMUNICACION DEVOL INCAP ABRIL/2019,DEP.: CAJA PETROLERA DE SALUD , PROCEDENCIA: BANCO UNION S.A., CHEQUE: 15571, FECHA DE EMISION:27/06/2019</t>
  </si>
  <si>
    <t>00099021001 DEP.DE CHEQ.AJENOS,RET.DE CAM.,CONCEPTO: AGETIC DEVOL INCAP TEMP ABRIL/2019,DEP.: CAJA PETROLERA DE SALUD , PROCEDENCIA: BANCO UNION S.A., CHEQUE: 15577, FECHA DE EMISION:27/06/2019</t>
  </si>
  <si>
    <t>A:00099021001 DEVOLUCION RETENCION DE DESCUENTOS EFECTUADOS POR COBROS Y PAGOS INDEBIDOS, CORRESPONDIENTE AL MES DE MAYO/2019. S/G. CITE SENASIR UAF-TTES N° 0047/2019, DE FECHA 26/06/2019.</t>
  </si>
  <si>
    <t>VENTA DE DIVISAS CON TRANSFERENCIA DE FONDOS A SOLICITUD DE DIRECCION ESTRATEGICA DE REIVINDICACION MARITIMA DIREMAR SEGUN SOLICITUD 8460 REF: PAYMENT CORRESPONDING TO THE FEES OF ATTORNEY FRANCESCO SINDICO FOR THE PERFORMANCE OF COUNSELLING SERVICES IN PUBLIC INTERNATIONAL LAW REQUESTED THROUGH REP LIB. 00099021001 TGN-RECURSOS ORDINARIOS (3987) POR DIFERENCIAL CAMBIARIO</t>
  </si>
  <si>
    <t>VENTA DE DIVISAS CON TRANSFERENCIA DE FONDOS A SOLICITUD DE MINISTERIO DE EDUCACION SEGUN SOLICITUD 8439 REF: TRANSFER OF RESOURCES FOR RUDDY FERNANDO MEDINA CHOQUE EQUIVALENTES 1.288,14 USD LIB. 00099021001 TGN-RECURSOS ORDINARIOS (3987) POR DIFERENCIAL CAMBIARIO</t>
  </si>
  <si>
    <t>VENTA DE DIVISAS CON TRANSFERENCIA DE FONDOS A SOLICITUD DE DIRECCION ESTRATEGICA DE REIVINDICACION MARITIMA DIREMAR SEGUN SOLICITUD 8459 REF: PAGO A GIMENA GONZALEZ ASENCIO POR ASESORAMIENTO EN MATERIA DE DERECHO INTERNACIONAL SOLICITADO POR EL DIRECTOR DE DEFENSA DEL SILALA CON INFORME IF DIREMAR LIB. 00099021001 TGN-RECURSOS ORDINARIOS (3987) POR DIFERENCIAL CAMBIARIO</t>
  </si>
  <si>
    <t>VENTA DE DIVISAS CON TRANSFERENCIA DE FONDOS A SOLICITUD DE MINISTERIO DE EDUCACION SEGUN SOLICITUD 8440 REF: TRASPASO PARA VIOLETA CARMEN ANGULO FERNADEZ EQUIVALENTES 4.263,40 USD LIB. 00099021001 TGN-RECURSOS ORDINARIOS (3987) POR DIFERENCIAL CAMBIARIO</t>
  </si>
  <si>
    <t>VENTA DE DIVISAS CON TRANSFERENCIA DE FONDOS A SOLICITUD DE DIRECCION ESTRATEGICA DE REIVINDICACION MARITIMA DIREMAR SEGUN SOLICITUD 8429 REF: PAGO A LAURA MOVILLA POR ASESORAMIENTO EN MATERIA DE DERECHO INTERNACIONAL PUBLICO SILALA SOLICITADO POR EL DIRECTOR DE DEFENSA DEL SILALA CON NOTA INTERNA I LIB. 00099021001 TGN-RECURSOS ORDINARIOS (3987) POR DIFERENCIAL CAMBIARIO</t>
  </si>
  <si>
    <t>VENTA DE DIVISAS CON TRANSFERENCIA DE FONDOS A SOLICITUD DE MINISTERIO DE EDUCACION SEGUN SOLICITUD 8438 REF: TRASPASO PARA HELEN LAURA COARITA FERNANDEZ EQUIVALENTES 4.433,94 USD LIB. 00099021001 TGN-RECURSOS ORDINARIOS (3987) POR DIFERENCIAL CAMBIARIO</t>
  </si>
  <si>
    <t>PROVISION DE FONDOS A SOLICITUD DE YACIMIENTOS PETROLIFEROS FISCALES BOLIVIANOS SEGUN SOLICITUD YPFB-0125-2019 REF: PAGO IMPUESTO DIRECTO A LOS HIDROCARBUROS PRODUCCION MARZO 2019 LIB. 00513012007 YPFB - RECURSOS NACIONALIZACIÓN</t>
  </si>
  <si>
    <t>A:00041014101 Débito Automático por incumplimiento del Gobierno Autónomo Municipal de Trigal (GAM TRG), al Convenio Intergubernativo de fecha 22 de agosto de 2017, suscrito entre el Ministerio de Desarrollo Productivo y Economía Plural y el GAM TRG para el programa “Educación con Revolución Tecnológica”.</t>
  </si>
  <si>
    <t>De: 00099024113 Transferencia en cumplimiento al DS N°0913 de 15/06/2011 y el Convenio Intergubernativo de Financiamiento UPRE-CIF-IG 0279/2018, suscrito entre la UPRE y el GAM de Montero, Proyecto “Const. Módulo Tecnológico Para BTH - Municipio de Montero”, correspondiente al pago de la planilla Nº4, según la UPRE.</t>
  </si>
  <si>
    <t>De: 00099024113 Transferencia en cumplimiento al DS N°0913 de 15/06/2011 y el Convenio Intergubernativo de Financiamiento UPRE-CIF-IG 079/2017, suscrito entre la UPRE y el GAM de Potosí, Proyecto “Construcción Centro de Educación Especial Juan Evo Morales Ayma I D-10”, correspondiente al pago de la planilla Nº15, según la UPRE.</t>
  </si>
  <si>
    <t>De: 00099024113 Transferencia en cumplimiento al DS N°0913 de 15/06/2011 y el Convenio Interinstitucional de Financiamiento UPRE-CIF/126/2017, suscrito entre la UPRE y la Universidad Técnica de Oruro, Proyecto “Construcción Dos Bloques Laboratorios, Aulas y Auditorio de la Facultad de Ciencias Agrarias y Naturales - UTO”, correspondiente al pago de la planilla Nº5, según la UPRE.</t>
  </si>
  <si>
    <t>De: 00099024113 Transferencia en cumplimiento al DS N°0913 de 15/06/2011 y el Convenio Intergubernativo de Financiamiento UPRE-CIF-IG 0290/2018, suscrito entre la UPRE y el GAM de Puerto Villarroel, Proyecto “Const. Unidad Educativa Che Guevara - D IV Puerto Villarroel”, correspondiente al pago de la planilla Nº3, según la UPRE.</t>
  </si>
  <si>
    <t>De: 00099024113 Transferencia en cumplimiento al DS N°0913 de 15/06/2011 y el Convenio Intergubernativo de Financiamiento UPRE-CIF-IG 0137/2016, suscrito entre la UPRE y el GAM de Chulumani, Proyecto “Const. Terminal Mixta Chulumani”, correspondiente al pago de la planilla Nº5, según la UPRE.</t>
  </si>
  <si>
    <t>De: 00099024113 Transferencia en cumplimiento al DS N°0913 de 15/06/2011 y el Convenio Interinstitucional de Financiamiento UPRE-CIF/132-A/2017, suscrito entre la UPRE y la Universidad Técnica de Oruro, Proyecto “Construcción Bloque Laboratorios Carrera Ingeniería Química FNI - UTO”, correspondiente al pago de la planilla Nº4, según la UPRE.</t>
  </si>
  <si>
    <t>De: 00099024113 Transferencia en cumplimiento al DS N°0913 de 15/06/2011 y el Convenio Intergubernativo de Financiamiento UPRE-CIF-IG 925/2017, suscrito entre la UPRE y el GAM de Tacobamba, Proyecto “Const. Puesto de Salud Juruna”, correspondiente al pago de la planilla Nº4 de cierre, según la UPRE.</t>
  </si>
  <si>
    <t>De: 00099024113 Transferencia en cumplimiento al DS N°0913 de 15/06/2011 y el Convenio Intergubernativo de Financiamiento UPRE-CIF-IG 906/2017, suscrito entre la UPRE y el GAM de Puna (Villa Talavera), Proyecto “Construcción Unidad Educativa José María Linares C”, correspondiente al pago de la planilla Nº5, según la UPRE.</t>
  </si>
  <si>
    <t>De: 00099024113 Transferencia en cumplimiento al DS N°0913 de 15/06/2011 y el Convenio Intergubernativo de Financiamiento UPRE-CIF-IG 0234/2018, suscrito entre la UPRE y el GAM de Tomina, Proyecto “Const. Unidad Educativa Eduardo Abaroa Nivel Inicial Tomina”, correspondiente al pago de la planilla Nº4 de cierre, según la UPRE.</t>
  </si>
  <si>
    <t>De: 00099024113 Transferencia en cumplimiento al DS N°0913 de 15/06/2011 y el Convenio Intergubernativo de Financiamiento UPRE-CIF-IG 0189/2018, suscrito entre la UPRE y el GAM de Villa Alcalá, Proyecto “Const. Pavimento Rígido Barrio Histórico Villa Alcala”, correspondiente al pago de la planilla Nº2, según la UPRE.</t>
  </si>
  <si>
    <t>De: 00099024113 Transferencia en cumplimiento al DS N°0913 de 15/06/2011 y el Convenio Intergubernativo de Financiamiento UPRE-CIF-IG/501/2016, suscrito entre la UPRE y el GAM de Cobija, Proyecto “Construcción Piscina Olímpica Municipal Evo Morales - Cobija”, correspondiente al pago de la planilla Nº7, según la UPRE.</t>
  </si>
  <si>
    <t>PROVISION DE FONDOS A SOLICITUD DE YACIMIENTOS PETROLIFEROS FISCALES BOLIVIANOS SEGUN SOLICITUD YPFB-0141-2019 REF: PAGO REGALIAS MARZO 2019 A TESORO GENERAL DE LA NACION LIB. 00099021001 TGN YPFB PARTICIPACION 6% PRODUCCIÓN BRUTA DE HIDROCARBUROS BOCA DE POZO</t>
  </si>
  <si>
    <t>De: 00099024113 Transferencia en cumplimiento al DS N°0913 de 15/06/2011 y el Convenio Intergubernativo de Financiamiento UPRE-CIF-IG 988/2017, suscrito entre la UPRE y el GAM de Comarapa, Proyecto “Construcción Unidad Educativa Técnico Humanístico (Evo Morales Ayma) Comarapa”, correspondiente al pago de la planilla Nº4, según la UPRE.</t>
  </si>
  <si>
    <t>De: 00099024113 Transferencia en cumplimiento al DS N°0913 de 15/06/2011 y el Convenio Intergubernativo de Financiamiento UPRE-CIF-IG 1082/2017, suscrito entre la UPRE y el GAM de Palos Blancos, Proyecto “Construcción Mercado Municipal de Palos Blancos”, correspondiente al pago de la planilla Nº4, según la UPRE.</t>
  </si>
  <si>
    <t>NUMERO DE LIBRETA CUT: 0099021001 OPERACIÓN E18 TRANSFERENCIA DEL SISTEMA FINANCIERO POR CUENTA DE TERCEROS A LA CUT TRANSFERENCIA A SOLICITUD DEL MEFP SEGUN NOTA CITE MEFP VTCP DGPOT UAIS CPI NO 0619006 BUN 19</t>
  </si>
  <si>
    <t>NUMERO DE LIBRETA CUT: 00099021001 OPERACIÓN E18 TRANSFERENCIA DEL SISTEMA FINANCIERO POR CUENTA DE TERCEROS A LA CUT TRANSFERENCIA GASTOS OPERATIVOS BJP 2018 SOLICITUD BDP SAM FIDEICOMISO BONO JUANCITO PINTO GESTION 2018</t>
  </si>
  <si>
    <t>REGULARIZACION DE TRANSFERENCIA DEL EXTERIOR SEGUN SWIFT NO.7928 DE FECHA 27/06/2019 ORDENANTE: BOTSCHAFT DES PLURINATIONALEN BERLIN-ALEMANIA REF:GESTORIA CONSULAR MES DE MAYO/19 LIB. 00010011102 MIN.RELACIONES EXTERIORES - GESTORIA CONSULAR LEY Nº 3108</t>
  </si>
  <si>
    <t>COBRO COSTOS DE PAPELERIA POR REGULARIZACION DE TRANSFERENCIA DEL EXTERIOR POR ORDEN DE BOTSCHAFT DES PLURINATIONALEN BERLIN-ALEMANIA REF:GESTORIA CONSULAR MES DE MAYO/19 LIB. 00010011102 MIN.RELACIONES EXTERIORES - GESTORIA CONSULAR LEY Nº 3108</t>
  </si>
  <si>
    <t>||REGULARIZACIÓN DE NUESTRA OPERACIÓN NRO. 0958015 DE F. 26/06/2019 EN ATENCIÓN A CORREOS ELECTRÓNICOS DE LA DGAC Y AASANA. DEBITO DE LA LIBRETA 00117012001 DGAC, REPOSICION UTILES DE ESCRITORIO.</t>
  </si>
  <si>
    <t>||VENTA DE DIVISAS C/TRANSF DE FDOS AL EXT Y COM TRANSF FDOS AL EXT 0.10% S/USD 3.266.494,72 REEMB GTS COM BS220.- Y EMIS CBTE CONT BS50.- REF:PAGO N°14 LC I-2018-05 P/C ABEN A/F JOINT-STOCK COMPANY, S/G NOTA ABEN/DGE/NE/N°462/2019,27/06/19 Y AUT. VTA DIV COD 019875 8220. LIB.: 00099021001 TGN RECURSOS ORDINARIOS REF.: COMISIONES PAGO N°14 LC I-2018-05 ABEN</t>
  </si>
  <si>
    <t>||TRANSFERENCIA DE FONDOS S/G. MENSAJES SWIFT NROS. 08346 Y 08343 DE LA FECHA. (SECTOR PÚBLICO - SERVICIOS). DEBITO DE LA LIBRETA 00119012001 ADSIB, REPOSICION UTILES DE ESCRITORIO.</t>
  </si>
  <si>
    <t>||TRANSFERENCIA DE FONDOS S/G. MENSAJES SWIFT NROS. 08353 Y 08352 DE LA FECHA. (SECTOR PÚBLICO - SERVICIOS). DEBITO DE LA LIBRETA 00119012001 ADSIB, REPOSICION UTILES DE ESCRITORIO.</t>
  </si>
  <si>
    <t>||AMPLIACION DE VALIDEZ 0,15% S/USD 4.876.125.- POR 62 DIAS, REEMB. GTOS DE COMUNICIACION BS220.- Y EMISION DE CBTE. CONTABLE BS50.- S/G NOTA MH/EEC-GNV-00609/2019, DEL 26 DE JUNIO DE 2019 REF.: I-2018-24 PC H-ECC-GNV A/F DE LANDI RENZO SPA LIB. 00078034201 MHE-EEC-GNV FONDO DE CONVERSION DE VEHICULOS REF: COM. ENMIENDA LC I-2018-24</t>
  </si>
  <si>
    <t>||AMPLIACION DE VALIDEZ 0,15% S/USD1.957.733,50 POR 15 DIAS, REEMB. GASTOS DE COMUNICACION BS220.- Y EMISION DE CBTE. CONTABLE BS50.-, S/G NOTA MH/EEC-GNV-00609/2019 REF: I-2018-32 P/C MHE-EEC-GNV A/F LANDI RENZO SPA LIB. 00078034201 MHE-EEC-GNV FONDO DE CONVERSION DE VEHICULOS REF.: COM. ENMIENDA LC I-2018-24</t>
  </si>
  <si>
    <t>||REGISTRO COBRO COMISIÓN ENMIENDA CARTA DE CRÉDITO STANDBY BS220.- Y EMISIÓN COMP. CONTABLE BS50.-, REF.: (BCB:SB-R-2018-17) A/F MIN. HIDROCARBUROS EEC-GNV, S/G SWIFT 4379/270619/LBN ADJUNTO DE LA FECHA. LIB.:00078034201 MHE-EEC-GNV FONDO DE CONVERSIÓN DE VEHÍCULOS REF.:COMIS. AV. ENM SBLC R087821860012</t>
  </si>
  <si>
    <t>'TRANSFERENCIA'||RECIBIDA DEL EXTERIOR SEGUN MENSAJES SWIFT N° 08345 - 08344 (REM.EXT.) DE FECHA 27-06-2019 POR DESEMBOLSO DE FONPLATA PTMO. BOL32/2018 LIBRETA N° 00287102001 FPS-RECURSOS PROPIOS REF.: UTILES DE ESCRITORIO</t>
  </si>
  <si>
    <t>00526012001 DEPOSITO DE EFECTIVO, DEPOSITANTE: BOLIVIA TV - LUIS MARCOS TROCHE CANDIA, CONCEPTO: DEVOLUCION DE VIATICOS, CUENTA DE DEPOSITO: CUENTA UNICA DEL TESORO</t>
  </si>
  <si>
    <t>00526012001 DEPOSITO DE EFECTIVO, DEPOSITANTE: BOLIVIA TV - LUIS MARCOS TROCHE CANDIA, CONCEPTO: DEVOLUCION DE FONDOS EN AVANCE, CUENTA DE DEPOSITO: CUENTA UNICA DEL TESORO</t>
  </si>
  <si>
    <t>00099021001 DEPOSITO DE EFECTIVO, DEPOSITANTE: LUIS GABRIEL DEL CARPIO VILLENA, CONCEPTO: DEVOLUCION DE VIATICOS, CUENTA DE DEPOSITO: CUENTA UNICA DEL TESORO</t>
  </si>
  <si>
    <t>00046171101 DEPOSITO DE EFECTIVO, DEPOSITANTE: SANAT PHARMA SRL NIT:148508025, CONCEPTO: PAGO INFRACCION RESOLUCION ADMINISTRATIVA N 449/2019, CUENTA DE DEPOSITO: CUENTA UNICA DEL TESORO</t>
  </si>
  <si>
    <t>00292032001 DEPOSITO DE EFECTIVO, DEPOSITANTE: ANGEL FERNANDO SALMON ALAYZA, CONCEPTO: DEVOLUCION VIAS BOLIVIA, CUENTA DE DEPOSITO: CUENTA UNICA DEL TESORO</t>
  </si>
  <si>
    <t>00046171101 DEPOSITO DE EFECTIVO, DEPOSITANTE: JELLICO BOLIVIA, CONCEPTO: SANCION POR INCUMPLIMIENTO A LA NORMA GESTION 2017 - 2018 ( 2DA. CUOTA ), CUENTA DE DEPOSITO: CUENTA UNICA DEL TESORO</t>
  </si>
  <si>
    <t>00133012001 DEPOSITO DE EFECTIVO, DEPOSITANTE: LOTERIA NACIONAL DE B Y S, CONCEPTO: V.C. SALDO DE PAGO PREMIOS MENORES DEL SORTEO TU LOTERIA, CUENTA DE DEPOSITO: CUENTA UNICA DEL TESORO</t>
  </si>
  <si>
    <t>00155012001 DEPOSITO DE EFECTIVO, DEPOSITANTE: LUIS ALBERTO MOURRAILLE SALINAS, CONCEPTO: DEVOLUCION DE VIATICOS, CUENTA DE DEPOSITO: CUENTA UNICA DEL TESORO</t>
  </si>
  <si>
    <t>00234014202 DEPOSITO DE EFECTIVO, DEPOSITANTE: CRISTIAN MALDONADO, CONCEPTO: DEVOLUCION C31 700 PARTIDA 22110, CUENTA DE DEPOSITO: CUENTA UNICA DEL TESORO</t>
  </si>
  <si>
    <t>00099021001 DEPOSITO DE EFECTIVO, DEPOSITANTE: MARIA MAGDALENA CAJIAS DE LA VEGA, CONCEPTO: DEVOLUCION POR OBSERVACION, CUENTA DE DEPOSITO: CUENTA UNICA DEL TESORO</t>
  </si>
  <si>
    <t>00234014202 DEPOSITO DE EFECTIVO, DEPOSITANTE: ATILIO HUCHANI BUSTOS, CONCEPTO: DEV. FONDOS C31 N 679 PARTIDA  34110 POR COMBUSTIBLE, CUENTA DE DEPOSITO: CUENTA UNICA DEL TESORO</t>
  </si>
  <si>
    <t>00234014202 DEPOSITO DE EFECTIVO, DEPOSITANTE: ATILIO HUCHANI BUSTOS, CONCEPTO: DEV FONDOS AL C-31 N 681 PARTIDA  34100 POR COMBUSTIBLE, CUENTA DE DEPOSITO: CUENTA UNICA DEL TESORO</t>
  </si>
  <si>
    <t>00234014202 DEPOSITO DE EFECTIVO, DEPOSITANTE: ATILIO HUCHANI BUSTOS, CONCEPTO: DEV FONDOS  AL C31 N 682 PARTIDA 851 POR TASAS, CUENTA DE DEPOSITO: CUENTA UNICA DEL TESORO</t>
  </si>
  <si>
    <t>00099021001 DEPOSITO DE EFECTIVO, DEPOSITANTE: MARCELA ELIANA CARBALLO GALVEZ, CONCEPTO: PREV. 383, CUENTA DE DEPOSITO: CUENTA UNICA DEL TESORO</t>
  </si>
  <si>
    <t>00099021001 DEPOSITO DE EFECTIVO, DEPOSITANTE: MARCELA ELIANA CARBALLO GALVEZ, CONCEPTO: PREV. 384, CUENTA DE DEPOSITO: CUENTA UNICA DEL TESORO</t>
  </si>
  <si>
    <t>00190012003 DEPOSITO DE EFECTIVO, DEPOSITANTE: ANAHI MIJAEL AGUILAR RODRIGUEZ, CONCEPTO: DEVOLUCION FONDOS PARA SERVICIO DE COLOCADO DE PUERTA OFICINA AJAM TUPIZA, CUENTA DE DEPOSITO: CUENTA UNICA DEL TESORO</t>
  </si>
  <si>
    <t>00099021001 DEPOSITO DE EFECTIVO, DEPOSITANTE: LIMBER MAMANI MAMANI, CONCEPTO: DEVOLUCION DE BONO AL CARGO, CUENTA DE DEPOSITO: CUENTA UNICA DEL TESORO</t>
  </si>
  <si>
    <t>00099021001 DEPOSITO DE EFECTIVO, DEPOSITANTE: DAVID MARTINEZ  ORTIZ, CONCEPTO: DEVOLUCION DE BONO AL CARGO, CUENTA DE DEPOSITO: CUENTA UNICA DEL TESORO</t>
  </si>
  <si>
    <t>00099021001 DEPOSITO DE EFECTIVO, DEPOSITANTE: WILSON ORTIZ SANTOS, CONCEPTO: DEVOLUCION DE BONO AL CARGO, CUENTA DE DEPOSITO: CUENTA UNICA DEL TESORO</t>
  </si>
  <si>
    <t>00099021001 DEPOSITO DE EFECTIVO, DEPOSITANTE: LENIA  AURORA QUILO FLORES, CONCEPTO: DEVOLUCION DE BONO AL CARGO, CUENTA DE DEPOSITO: CUENTA UNICA DEL TESORO</t>
  </si>
  <si>
    <t>00099021001 DEPOSITO DE EFECTIVO, DEPOSITANTE: KIBERTH RIOJA MEJIA, CONCEPTO: DEVOLUCION DE BONO AL CARGO, CUENTA DE DEPOSITO: CUENTA UNICA DEL TESORO</t>
  </si>
  <si>
    <t>00099021001 DEPOSITO DE EFECTIVO, DEPOSITANTE: CLAUDIO SARAVIA ORDOÑEZ, CONCEPTO: DEVOLUCION DE BONO AL CARGO, CUENTA DE DEPOSITO: CUENTA UNICA DEL TESORO</t>
  </si>
  <si>
    <t>00099021001 DEPOSITO DE EFECTIVO, DEPOSITANTE: ELIZABETH ALICIA VARGAS ALCOCER, CONCEPTO: DEVOLUCION DE BONO AL CARGO, CUENTA DE DEPOSITO: CUENTA UNICA DEL TESORO</t>
  </si>
  <si>
    <t>00041031107 DEPOSITO DE EFECTIVO, DEPOSITANTE: INSTITUTO BOLIVIANO DE METROLOGIA, CONCEPTO: DEVOLUCION DE VIATICOS, CUENTA DE DEPOSITO: CUENTA UNICA DEL TESORO</t>
  </si>
  <si>
    <t>00099021001 DEPOSITO DE EFECTIVO, DEPOSITANTE: PAOLA  SELENIA  VARGAS  ZEBALLOS, CONCEPTO: DEVOLUCION DE BONO AL CARGO, CUENTA DE DEPOSITO: CUENTA UNICA DEL TESORO</t>
  </si>
  <si>
    <t>00670042001 DEPOSITO DE EFECTIVO, DEPOSITANTE: CARLOS ROBERTO DULON RIVERA, CONCEPTO: DEVOLUCION DE VIATICOS Y GASTOS DE COMBUSTIBLE, CUENTA DE DEPOSITO: CUENTA UNICA DEL TESORO</t>
  </si>
  <si>
    <t>00099021001 DEPOSITO DE EFECTIVO, DEPOSITANTE: ABC OFICINA CENTRAL, CONCEPTO: DEVOLUCION DE SALDO DE VIATICOS, CUENTA DE DEPOSITO: CUENTA UNICA DEL TESORO</t>
  </si>
  <si>
    <t>00046171101 DEPOSITO DE EFECTIVO, DEPOSITANTE: VENET, CONCEPTO: SANCION POR INCUMPLIMIENTO A LA NORMA GESTION 2019, CUENTA DE DEPOSITO: CUENTA UNICA DEL TESORO</t>
  </si>
  <si>
    <t>00293014201 DEPOSITO DE EFECTIVO, DEPOSITANTE: FC.BCB, CONCEPTO: DEVOLUCION DE FONDOS EN AVANCE: 344.1, CUENTA DE DEPOSITO: CUENTA UNICA DEL TESORO</t>
  </si>
  <si>
    <t>00070011102 DEPOSITO DE EFECTIVO, DEPOSITANTE: HECTOR ANDRES HINOJOSA RODRIGUEZ, CONCEPTO: DEVOLUCION DE VIATICOS, CUENTA DE DEPOSITO: CUENTA UNICA DEL TESORO</t>
  </si>
  <si>
    <t>00132052001 DEPOSITO DE EFECTIVO, DEPOSITANTE: SEDEM SEMILLAS CARLA FABIANA TERAN VALENZ, CONCEPTO: DEVOLUCION EN FONDOS EN AVANCE, CUENTA DE DEPOSITO: CUENTA UNICA DEL TESORO</t>
  </si>
  <si>
    <t>00234014202 DEPOSITO DE EFECTIVO, DEPOSITANTE: HIPOLITO MAMANI, CONCEPTO: DEVOLUCION C-31  -  708  PARTIDA 22210, CUENTA DE DEPOSITO: CUENTA UNICA DEL TESORO</t>
  </si>
  <si>
    <t>00234014202 DEPOSITO DE EFECTIVO, DEPOSITANTE: HIPOLITO MAMANI, CONCEPTO: DEVOLUCION  C-31  -  709  PARTIDA  851, CUENTA DE DEPOSITO: CUENTA UNICA DEL TESORO</t>
  </si>
  <si>
    <t>00234014202 DEPOSITO DE EFECTIVO, DEPOSITANTE: HIPOLITO MAMANI, CONCEPTO: DEVOLUCION  C-31  -  708  PARTIDA  34110, CUENTA DE DEPOSITO: CUENTA UNICA DEL TESORO</t>
  </si>
  <si>
    <t>00041031107 DEPOSITO DE EFECTIVO, DEPOSITANTE: JOSE FERNANDO MALLEA MALDONADO, CONCEPTO: DEVOLUCION DE PASAJES LOCALIDADES ORURO Y POTOSI, CUENTA DE DEPOSITO: CUENTA UNICA DEL TESORO</t>
  </si>
  <si>
    <t>00526012001 DEPOSITO DE EFECTIVO, DEPOSITANTE: BOLIVIA TV-RODRIGO GUIBARRA PARRADO, CONCEPTO: DEVOLUCION DE FONDOS EN AVANCE, CUENTA DE DEPOSITO: CUENTA UNICA DEL TESORO</t>
  </si>
  <si>
    <t>00047261101 DEPOSITO DE EFECTIVO, DEPOSITANTE: MERCEDES POMACAHUA, CONCEPTO: RETENCIONES IMPUESTOS, CUENTA DE DEPOSITO: CUENTA UNICA DEL TESORO</t>
  </si>
  <si>
    <t>00670012002 DEPOSITO DE EFECTIVO, DEPOSITANTE: TRIBUNAL ELECTORAL DEPARTAMENTAL DE LA PAZ, CONCEPTO: DEVOLUCION DE RECURSOS POR CONTINGENCIAS JUDICIALES CASO NATALIA HAMEL PADILLA, CUENTA DE DEPOSITO: CUENTA UNICA DEL TESORO</t>
  </si>
  <si>
    <t>00526012001 DEPOSITO DE EFECTIVO, DEPOSITANTE: JUAN CARLOS RENFIJO S. BOLIVIA TV, CONCEPTO: DEVOLUCION DE FONDOS DE AVANCE, CUENTA DE DEPOSITO: CUENTA UNICA DEL TESORO</t>
  </si>
  <si>
    <t>00035011105 DEPOSITO DE EFECTIVO, DEPOSITANTE: DANIEL ARAMAYO, CONCEPTO: DEVOLUCION DE PASAJES ASIGNADOS PARA PASAJES A TUPIZA, CUENTA DE DEPOSITO: CUENTA UNICA DEL TESORO</t>
  </si>
  <si>
    <t>00132012007 DEPOSITO DE EFECTIVO, DEPOSITANTE: DIEGO ANDRES BLACUTT SANCHEZ, CONCEPTO: POR VENTA DE YUTES Y TERMO CONTRAIBLES, CUENTA DE DEPOSITO: CUENTA UNICA DEL TESORO</t>
  </si>
  <si>
    <t>00512022001 DEPOSITO DE EFECTIVO, DEPOSITANTE: RENE CORTEZ MACUAPA, CONCEPTO: DEVOLUCION DE VIATICOS - PREVENTIVO # 423, CUENTA DE DEPOSITO: CUENTA UNICA DEL TESORO</t>
  </si>
  <si>
    <t>00041018003 DEPOSITO DE EFECTIVO, DEPOSITANTE: SIRLEY MARIBEL ONTIVEROS MERCADO, CONCEPTO: DEVOLUCION PARCIAL DE FONDOS EN AVANCE C31-1793, CUENTA DE DEPOSITO: CUENTA UNICA DEL TESORO</t>
  </si>
  <si>
    <t>00155012001 DEPOSITO DE EFECTIVO, DEPOSITANTE: JAIME MAMANI MAMANI  CI. 3356563  LP., CONCEPTO: DEPÓSITO SALDO FONDOS EN AVANCE, CUENTA DE DEPOSITO: CUENTA UNICA DEL TESORO</t>
  </si>
  <si>
    <t>00292032001 DEPOSITO DE EFECTIVO, DEPOSITANTE: WILFREDO GOZALVEZ BURGOA, CONCEPTO: DEVOLUCION, CUENTA DE DEPOSITO: CUENTA UNICA DEL TESORO</t>
  </si>
  <si>
    <t>00099021001 DEPOSITO DE EFECTIVO, DEPOSITANTE: IVAN COLQUE FLORES, CONCEPTO: PREV. 408, CUENTA DE DEPOSITO: CUENTA UNICA DEL TESORO</t>
  </si>
  <si>
    <t>00099021001 DEPOSITO DE EFECTIVO, DEPOSITANTE: TRIBUNAL CONSTITUCIONAL PLURINACIONAL, CONCEPTO: REVERSION DE REFRIGERIOS NO COBRADOS DEL 21/04/19 AL 20/05/19 PREVENTIVO 391, CUENTA DE DEPOSITO: CUENTA UNICA DEL TESORO</t>
  </si>
  <si>
    <t>00099021001 DEPOSITO DE EFECTIVO, DEPOSITANTE: JUAN CARLOS MESCHWITZ ATTIE, CONCEPTO: PREV. 397, CUENTA DE DEPOSITO: CUENTA UNICA DEL TESORO</t>
  </si>
  <si>
    <t>00190012003 DEPOSITO DE EFECTIVO, DEPOSITANTE: ERICK DENNIS CALDERA TORRICO, CONCEPTO: DEVOLUCION FONDOS EN AVANCE, CUENTA DE DEPOSITO: CUENTA UNICA DEL TESORO</t>
  </si>
  <si>
    <t>00099021001 DEPOSITO DE EFECTIVO, DEPOSITANTE: DEYSI PAMELA BRAVO CABRAL, CONCEPTO: PREV. 426, CUENTA DE DEPOSITO: CUENTA UNICA DEL TESORO</t>
  </si>
  <si>
    <t>00099021001 DEPOSITO DE EFECTIVO, DEPOSITANTE: JUAN GABRIEL MONTAÑO CALZADILLA, CONCEPTO: PREV. 506, CUENTA DE DEPOSITO: CUENTA UNICA DEL TESORO</t>
  </si>
  <si>
    <t>00099021001 DEPOSITO DE EFECTIVO, DEPOSITANTE: JULIO CESAR CARBALLO BARJA, CONCEPTO: PREV. 535, CUENTA DE DEPOSITO: CUENTA UNICA DEL TESORO</t>
  </si>
  <si>
    <t>00099021001 DEPOSITO DE EFECTIVO, DEPOSITANTE: GUSTAVO PADILLA CABALLERO, CONCEPTO: PREV. 323, CUENTA DE DEPOSITO: CUENTA UNICA DEL TESORO</t>
  </si>
  <si>
    <t>00099021001 DEPOSITO DE EFECTIVO, DEPOSITANTE: GUSTAVO PADILLA CABALLERO, CONCEPTO: PREV. 324, CUENTA DE DEPOSITO: CUENTA UNICA DEL TESORO</t>
  </si>
  <si>
    <t>00099021001 DEPOSITO DE EFECTIVO, DEPOSITANTE: SERGIO CARDONA VACA, CONCEPTO: PREV. 734, CUENTA DE DEPOSITO: CUENTA UNICA DEL TESORO</t>
  </si>
  <si>
    <t>00099021001 DEPOSITO DE EFECTIVO, DEPOSITANTE: OLGA ENCINAS DE DEL VILLAR, CONCEPTO: DOBLE PERCEPCION, CUENTA DE DEPOSITO: CUENTA UNICA DEL TESORO</t>
  </si>
  <si>
    <t>00099021001 DEPOSITO DE EFECTIVO, DEPOSITANTE: FATIMA YANDIRA RUEDA SAAVEDRA, CONCEPTO: PREV. 751, CUENTA DE DEPOSITO: CUENTA UNICA DEL TESORO</t>
  </si>
  <si>
    <t>00099021001 DEPOSITO DE EFECTIVO, DEPOSITANTE: SANDRO HEBERT ZAPATA ROJAS, CONCEPTO: REVERSION VIATICOS N° PREV 1840, CUENTA DE DEPOSITO: CUENTA UNICA DEL TESORO</t>
  </si>
  <si>
    <t>00099021001 DEPOSITO DE EFECTIVO, DEPOSITANTE: MARIA JESUS HOYOS CASTRO, CONCEPTO: COBRO INDEBIDO POR SEGUNDA NUPCIAS, CUENTA DE DEPOSITO: CUENTA UNICA DEL TESORO</t>
  </si>
  <si>
    <t>00047261101 DEPOSITO DE EFECTIVO, DEPOSITANTE: MERCEDES POMACAHUA, CONCEPTO: DEVOLUCION SALDO FONDO ROTATIVO, CUENTA DE DEPOSITO: CUENTA UNICA DEL TESORO</t>
  </si>
  <si>
    <t>00099021001 DEPOSITO DE EFECTIVO, DEPOSITANTE: ELVIN ALCON CHUQUIMIA, CONCEPTO: DEVOLUCION DE FONDOS, CUENTA DE DEPOSITO: CUENTA UNICA DEL TESORO</t>
  </si>
  <si>
    <t>00070011102 DEP.DE CHEQ.AJENOS,RET.DE CAM.,CONCEPTO: DEV. DEP EN DEMASIA TRIBUTOS FISCALES MES MAYO/2019,DEP.: MIN DE TRABAJO EMPLEO Y PREVISION SOCIAL , PROCEDENCIA: BANCO UNION S.A., CHEQUE: 9385, FECHA DE EMISION:19/06/2019</t>
  </si>
  <si>
    <t>00070011102 DEP.DE CHEQ.AJENOS,RET.DE CAM.,CONCEPTO: DEP EN DEMASIA TRIBUTOS FISCALES MES ABRIL/2019,DEP.: MIN DE TRABAJO EMPLEO Y PREVISION SOCIAL , PROCEDENCIA: BANCO UNION S.A., CHEQUE: 9401, FECHA DE EMISION:27/06/2019</t>
  </si>
  <si>
    <t>00099021001 DEP.DE CHEQ.AJENOS,RET.DE CAM.,CONCEPTO: DEVOLUCION DE SALDOS NO EJECUTADOS C-31 RESPECTO A PLANILLAS SALARIALES DE LA CAJA PETROLERA DE SAL,DEP.: MINISTERIO DE COMUNICACION</t>
  </si>
  <si>
    <t>00283012002 DEP.DE CHEQ.AJENOS,RET.DE CAM.,CONCEPTO: DEVOLUCION DE PASAJES BOLTUR -BOA,DEP.: ADUANA NACIONAL , PROCEDENCIA: BANCO UNION S.A., CHEQUE: 3521, FECHA DE EMISION:25/06/2019</t>
  </si>
  <si>
    <t>00291012008 DEP.DE CHEQ.AJENOS,RET.DE CAM.,CONCEPTO: SERVICIO DE EQUIPOS LWD,DEP.: CRCCI , PROCEDENCIA: BANCO BISA S.A., CHEQUE: 184, FECHA DE EMISION:28/06/2019</t>
  </si>
  <si>
    <t>00099021001 DEP.DE CHEQ.AJENOS,RET.DE CAM.,CONCEPTO: DEVOLUCION DE COTIZACION EXCESO,DEP.: FUTURO DE BOLIVIA S.A. AFP , PROCEDENCIA: BANCO DE CREDITO DE BOLIVIA S.A., CHEQUE: 58640, FECHA DE EMISION:27/06/2019</t>
  </si>
  <si>
    <t>00206012001 DEP.DE CHEQ.AJENOS,RET.DE CAM.,CONCEPTO: DEPÓSITO POR OTROS INGRESOS,DEP.: INE , PROCEDENCIA: BANCO UNION S.A., CHEQUE: 5130, FECHA DE EMISION:27/06/2019</t>
  </si>
  <si>
    <t>00660012002 DEP.DE CHEQ.AJENOS,RET.DE CAM.,CONCEPTO: REVERSION ANTICIPADA POR ERROR EN DIAS CANCELADOS DEL MES DE ABRIL / 2019 TERESA J. VARGAS MEJIA,DEP.: ORGANO JUDICIAL - DAF NACIONAL</t>
  </si>
  <si>
    <t>00234014202 DEP.DE CHEQ.AJENOS,RET.DE CAM.,CONCEPTO: DEVOLUCION C-31 374 PARTIDA 232,DEP.: GRAGEDA TERAN ELIZABETH , PROCEDENCIA: BANCO UNION S.A., CHEQUE: 611, FECHA DE EMISION:19/06/2019</t>
  </si>
  <si>
    <t>00234014202 DEP.DE CHEQ.AJENOS,RET.DE CAM.,CONCEPTO: DEVOLUCION C-31 # 374 PARTIDA 234,DEP.: GRAGEDA TERAN ELIZABETH , PROCEDENCIA: BANCO UNION S.A., CHEQUE: 610, FECHA DE EMISION:19/06/2019</t>
  </si>
  <si>
    <t>00234014202 DEP.DE CHEQ.AJENOS,RET.DE CAM.,CONCEPTO: DEVOLUCION C-31 # 375 PARTIDA 851,DEP.: GRAGEDA TERAN ELIZABETH , PROCEDENCIA: BANCO UNION S.A., CHEQUE: 609, FECHA DE EMISION:19/06/2019</t>
  </si>
  <si>
    <t>00234014202 DEP.DE CHEQ.AJENOS,RET.DE CAM.,CONCEPTO: DEVOLUCION C-31 374 PARTIDA 24120,DEP.: GRAGEDA TERAN ELIZABETH , PROCEDENCIA: BANCO UNION S.A., CHEQUE: 612, FECHA DE EMISION:19/06/2019</t>
  </si>
  <si>
    <t>00234014202 DEP.DE CHEQ.AJENOS,RET.DE CAM.,CONCEPTO: DEVOLUCION AL C-31 PARTIDA 345,DEP.: GRAGEDA TERAN ELIZABETH , PROCEDENCIA: BANCO UNION S.A., CHEQUE: 615, FECHA DE EMISION:19/06/2019</t>
  </si>
  <si>
    <t>00099021001 DEP.DE CHEQ.AJENOS,RET.DE CAM.,CONCEPTO: PAGO POR DESCUENTOS MONTOS EXCEDENTES,DEP.: CAJA NACIONAL DE SALUD , PROCEDENCIA: BANCO UNION S.A., CHEQUE: 43462, FECHA DE EMISION:27/06/2019</t>
  </si>
  <si>
    <t>00015021104 DEP.DE CHEQ.AJENOS,RET.DE CAM.,CONCEPTO: MINISTERIO DE GOBIERNO DIRECCION NACIONAL DE SALUD Y BIENESTAR SOCIAL,DEP.: DIRECCION NACIONAL DE SALUD Y BIENESTAR SOCIAL , PROCEDENCIA: BANCO UNION S.A., CHEQUE: 2932, FECHA DE EMISION:25/06/2019</t>
  </si>
  <si>
    <t>00086038003 DEP.DE CHEQ.AJENOS,RET.DE CAM.,CONCEPTO: 2DO DESEMBOLSO FUNDESNAP-SERNAP,DEP.: SERNAP -FUNDESNAP , PROCEDENCIA: BANCO UNION S.A., CHEQUE: 930, FECHA DE EMISION:27/06/2019</t>
  </si>
  <si>
    <t>00086038003 DEP.DE CHEQ.AJENOS,RET.DE CAM.,CONCEPTO: 2DO DESEMBOLSO SERNAP-FUNDESNAP,DEP.: SERNAP-FUNDESNAP , PROCEDENCIA: BANCO UNION S.A., CHEQUE: 932, FECHA DE EMISION:27/06/2019</t>
  </si>
  <si>
    <t>00086038003 DEP.DE CHEQ.AJENOS,RET.DE CAM.,CONCEPTO: 2DO DESEMBOLSO SERNAP-FUNDESNAP,DEP.: SERNAP-FUNDESNAP , PROCEDENCIA: BANCO UNION S.A., CHEQUE: 172, FECHA DE EMISION:27/06/2019</t>
  </si>
  <si>
    <t>00086031101 DEP.DE CHEQ.AJENOS,RET.DE CAM.,CONCEPTO: REVERSION,DEP.: SERNAP-TOROTORO , PROCEDENCIA: BANCO UNION S.A., CHEQUE: 1119, FECHA DE EMISION:11/06/2019</t>
  </si>
  <si>
    <t>00086031101 DEP.DE CHEQ.AJENOS,RET.DE CAM.,CONCEPTO: REVERSION,DEP.: SERNAP-TOROTORO , PROCEDENCIA: BANCO UNION S.A., CHEQUE: 1121, FECHA DE EMISION:11/06/2019</t>
  </si>
  <si>
    <t>00099021001 DEP.DE CHEQ.AJENOS,RET.DE CAM.,CONCEPTO: DEVOLUCION DE SALDOS NO EJECUTADOS,DEP.: PROGRAMA NACIONAL DE POST ALFABETIZACION , PROCEDENCIA: BANCO UNION S.A., CHEQUE: 5698, FECHA DE EMISION:28/06/2019</t>
  </si>
  <si>
    <t>00680012001 DEP.DE CHEQ.AJENOS,RET.DE CAM.,CONCEPTO: DEVOLUCION DE FONDOS COMISIONES BANCARIAS,DEP.: CONTRALORIA GENERAL DEL ESTADO , PROCEDENCIA: BANCO UNION S.A., CHEQUE: 6104, FECHA DE EMISION:25/06/2019</t>
  </si>
  <si>
    <t>00253014107 DEP.DE CHEQ.AJENOS,RET.DE CAM.,CONCEPTO: POR DEBITO  GAM ESCOMA GASTOS DE INV PROY MEJORAMIENTO SIST DE AGUA POTABLE Y SIST ALCANTA ESCOMA-LP,DEP.: GAM ESCOMA , PROCEDENCIA: BANCO UNION S.A., CHEQUE: 1368, FECHA DE EMISION:27/06/2019</t>
  </si>
  <si>
    <t>00253014112 DEP.DE CHEQ.AJENOS,RET.DE CAM.,CONCEPTO: POR DEP GAM ORURO GASTOS ADM PROY CONTRUCCION EMBOVEDADO CANAL TAGARETE FASE1 ORURO,DEP.: GAM ORURO , PROCEDENCIA: BANCO UNION S.A., CHEQUE: 1369, FECHA DE EMISION:27/06/2019</t>
  </si>
  <si>
    <t>00070011102 DEP.DE CHEQ.AJENOS,RET.DE CAM.,CONCEPTO: DEV. REALIZADA POR BOLTUR PASAJES AEREOS DE LILIAN ARANA GESTION 2017,DEP.: MIN DE TRABAJO EMPLEO Y PREVISION SOCIAL , PROCEDENCIA: BANCO UNION S.A., CHEQUE: 9400, FECHA DE EMISION:27/06/2019</t>
  </si>
  <si>
    <t>00099021001 DEPOSITO DE EFECTIVO, DEPOSITANTE: DANIELA PAOLA PEREZ VARGAS, CONCEPTO: DEVOLUCION DE BONO AL CARGO, CUENTA DE DEPOSITO: CUENTA UNICA DEL TESORO</t>
  </si>
  <si>
    <t>00099021001 DEPOSITO DE EFECTIVO, DEPOSITANTE: JAIRO ALBERTO BEJARANO ALCOBA, CONCEPTO: DEVOLUCION DE BONO AL CARGO, CUENTA DE DEPOSITO: CUENTA UNICA DEL TESORO</t>
  </si>
  <si>
    <t>00099021001 DEPOSITO DE EFECTIVO, DEPOSITANTE: NATALIE STEFANIA BELTRAN LIMA, CONCEPTO: DEVOLUCION DE BONO AL CARGO, CUENTA DE DEPOSITO: CUENTA UNICA DEL TESORO</t>
  </si>
  <si>
    <t>00099021001 DEPOSITO DE EFECTIVO, DEPOSITANTE: JOSE LUIS CALDERON BARRIOS, CONCEPTO: DEVOLUCION DE BONO AL CARGO, CUENTA DE DEPOSITO: CUENTA UNICA DEL TESORO</t>
  </si>
  <si>
    <t>00099021001 DEPOSITO DE EFECTIVO, DEPOSITANTE: FELIX  CONDORI  QUISPE, CONCEPTO: DEVOLUCION DE BONO AL CARGO, CUENTA DE DEPOSITO: CUENTA UNICA DEL TESORO</t>
  </si>
  <si>
    <t>00099021001 DEPOSITO DE EFECTIVO, DEPOSITANTE: DAVNER SHARON CRUZ NINA, CONCEPTO: DEVOLUCION DE BONO AL CARGO, CUENTA DE DEPOSITO: CUENTA UNICA DEL TESORO</t>
  </si>
  <si>
    <t>00099021001 DEPOSITO DE EFECTIVO, DEPOSITANTE: JUAN CARLOS ESPADA PALLARES, CONCEPTO: DEVOLUCION DE BONO AL CARGO, CUENTA DE DEPOSITO: CUENTA UNICA DEL TESORO</t>
  </si>
  <si>
    <t>00099021001 DEPOSITO DE EFECTIVO, DEPOSITANTE: WALTER FLORES LINARES, CONCEPTO: DEVOLUCION DE BONO AL CARGO, CUENTA DE DEPOSITO: CUENTA UNICA DEL TESORO</t>
  </si>
  <si>
    <t>00099021001 DEPOSITO DE EFECTIVO, DEPOSITANTE: JUAN ARTEAGA ARUQUIPA, CONCEPTO: DEVOLUCION DE BONO AL CARGO, CUENTA DE DEPOSITO: CUENTA UNICA DEL TESORO</t>
  </si>
  <si>
    <t>00099021001 DEPOSITO DE EFECTIVO, DEPOSITANTE: JESUS ANTONIO CLAROS PARRADO, CONCEPTO: DEVOLUCION DE BONO AL CARGO, CUENTA DE DEPOSITO: CUENTA UNICA DEL TESORO</t>
  </si>
  <si>
    <t>00099021001 DEPOSITO DE EFECTIVO, DEPOSITANTE: MAMERTO OSVALDO CLEMENTE CHURA, CONCEPTO: DEVOLUCION DE BONO AL CARGO, CUENTA DE DEPOSITO: CUENTA UNICA DEL TESORO</t>
  </si>
  <si>
    <t>00099021001 DEPOSITO DE EFECTIVO, DEPOSITANTE: DIMELSA DORIS DAVILA PEREIRA, CONCEPTO: DEVOLUCION DE BONO AL CARGO, CUENTA DE DEPOSITO: CUENTA UNICA DEL TESORO</t>
  </si>
  <si>
    <t>00099021001 DEPOSITO DE EFECTIVO, DEPOSITANTE: IVERT ALEJANDRO DE VILLEGAS HERBAS, CONCEPTO: DEVOLUCION DE BONO AL CARGO, CUENTA DE DEPOSITO: CUENTA UNICA DEL TESORO</t>
  </si>
  <si>
    <t>00099021001 DEPOSITO DE EFECTIVO, DEPOSITANTE: ERNESTO ESPRELLA VALLE, CONCEPTO: DEVOLUCION DE BONO AL CARGO, CUENTA DE DEPOSITO: CUENTA UNICA DEL TESORO</t>
  </si>
  <si>
    <t>00099021001 DEPOSITO DE EFECTIVO, DEPOSITANTE: WILLAN FERNANDEZ QUISPE, CONCEPTO: DEVOLUCION DE BONO AL CARGO, CUENTA DE DEPOSITO: CUENTA UNICA DEL TESORO</t>
  </si>
  <si>
    <t>00099021001 DEPOSITO DE EFECTIVO, DEPOSITANTE: CARLOS ALBERTO IBARRA ALARCON, CONCEPTO: DEVOLUCION DE BONO AL CARGO, CUENTA DE DEPOSITO: CUENTA UNICA DEL TESORO</t>
  </si>
  <si>
    <t>00099021001 DEPOSITO DE EFECTIVO, DEPOSITANTE: FRIDER JAIME JIMENEZ SANJINEZ, CONCEPTO: DEVOLUCION DE BONO AL CARGO, CUENTA DE DEPOSITO: CUENTA UNICA DEL TESORO</t>
  </si>
  <si>
    <t>00234014202 DEP.DE CHEQ.AJENOS,RET.DE CAM.,CONCEPTO: DEVOLUCION C-31 # 230 PARTIDA 2412,DEP.: GRAGEDA TERAN ELIZABETH , PROCEDENCIA: BANCO UNION S.A., CHEQUE: 613, FECHA DE EMISION:19/06/2019</t>
  </si>
  <si>
    <t>00234014202 DEP.DE CHEQ.AJENOS,RET.DE CAM.,CONCEPTO: DEVOLUCION C-31 # 636 PARTIDA 22210,DEP.: MONTAÑO MAMANI CESAR OCTAVIO , PROCEDENCIA: BANCO UNION S.A., CHEQUE: 618, FECHA DE EMISION:26/06/2019</t>
  </si>
  <si>
    <t>00234014202 DEP.DE CHEQ.AJENOS,RET.DE CAM.,CONCEPTO: DEVOLUCION AL C-31 1537 PARTIDA 851,DEP.: TEJADA HERRERA MARCELO MAURICIO , PROCEDENCIA: BANCO UNION S.A., CHEQUE: 608, FECHA DE EMISION:19/06/2019</t>
  </si>
  <si>
    <t>00234014202 DEP.DE CHEQ.AJENOS,RET.DE CAM.,CONCEPTO: DEVOLUCION AL C-31 N° 1536 PARTIDA N° 262,DEP.: TEJADA HERRERA MARCELO MAURICIO , PROCEDENCIA: BANCO UNION S.A., CHEQUE: 607, FECHA DE EMISION:19/06/2019</t>
  </si>
  <si>
    <t>00234014202 DEP.DE CHEQ.AJENOS,RET.DE CAM.,CONCEPTO: DEVOLUCION C-31 PARTIDA 342,DEP.: GRAGEDA TERAN ELIZABETH , PROCEDENCIA: BANCO UNION S.A., CHEQUE: 614, FECHA DE EMISION:19/06/2019</t>
  </si>
  <si>
    <t>00099021001 DEPOSITO DE EFECTIVO, DEPOSITANTE: ASFI GONZALO WALTHER BUSTOS JIMENEZ, CONCEPTO: DEVOLUCION DE FONDOS POR VIATICOS, CUENTA DE DEPOSITO: CUENTA UNICA DEL TESORO</t>
  </si>
  <si>
    <t>00099021001 DEPOSITO DE EFECTIVO, DEPOSITANTE: FRANKLIN ARMANDO YAÑEZ QUISBERTH, CONCEPTO: DEVOLUCION  VIATICOS PREVENTIVO C-31 N 2062, CUENTA DE DEPOSITO: CUENTA UNICA DEL TESORO</t>
  </si>
  <si>
    <t>00099021001 DEPOSITO DE EFECTIVO, DEPOSITANTE: LARRY MONTAÑO MURILLO, CONCEPTO: REVERSION DE VIATICOS, CUENTA DE DEPOSITO: CUENTA UNICA DEL TESORO</t>
  </si>
  <si>
    <t>00099021001 DEPOSITO DE EFECTIVO, DEPOSITANTE: BEATRIZ ALANOCA QUISPE, CONCEPTO: DEVOLUCION DE BONO AL CARGO, CUENTA DE DEPOSITO: CUENTA UNICA DEL TESORO</t>
  </si>
  <si>
    <t>00099021001 DEPOSITO DE EFECTIVO, DEPOSITANTE: LEO YBAR ALCON DURAN, CONCEPTO: DEVOLUCION DE BONO AL CARGO, CUENTA DE DEPOSITO: CUENTA UNICA DEL TESORO</t>
  </si>
  <si>
    <t>00099021001 DEPOSITO DE EFECTIVO, DEPOSITANTE: RAUL FERNANDO ANGULO FERNANDEZ, CONCEPTO: DEVOLUCION DE BONO AL CARGO, CUENTA DE DEPOSITO: CUENTA UNICA DEL TESORO</t>
  </si>
  <si>
    <t>00015021102 DEPOSITO DE EFECTIVO, DEPOSITANTE: IGNACIO APAZA GUZMAN, CONCEPTO: DEVOLUCION DE BONO AL CARGO, CUENTA DE DEPOSITO: CUENTA UNICA DEL TESORO</t>
  </si>
  <si>
    <t>00099021001 DEPOSITO DE EFECTIVO, DEPOSITANTE: FELICIANO CHOQUE SAUSIRI, CONCEPTO: DEVOLUCION DE BONO AL CARGO, CUENTA DE DEPOSITO: CUENTA UNICA DEL TESORO</t>
  </si>
  <si>
    <t>00099021001 DEPOSITO DE EFECTIVO, DEPOSITANTE: ENRRIQUE CHOQUELLA CRUZ, CONCEPTO: DEVOLUCION DE BONO AL CARGO, CUENTA DE DEPOSITO: CUENTA UNICA DEL TESORO</t>
  </si>
  <si>
    <t>00099021001 DEPOSITO DE EFECTIVO, DEPOSITANTE: JHON ALBERT GONZALES PRADO, CONCEPTO: DEVOLUCION DE BONO AL CARGO, CUENTA DE DEPOSITO: CUENTA UNICA DEL TESORO</t>
  </si>
  <si>
    <t>00099021001 DEPOSITO DE EFECTIVO, DEPOSITANTE: MARTIN JERRY MIRANDA SALAZAR, CONCEPTO: DEVOLUCION DE BONO AL CARGO, CUENTA DE DEPOSITO: CUENTA UNICA DEL TESORO</t>
  </si>
  <si>
    <t>00099021001 DEPOSITO DE EFECTIVO, DEPOSITANTE: TITO RONAL PATZI MAMANI, CONCEPTO: DEVOLUCION DE BONO AL CARGO, CUENTA DE DEPOSITO: CUENTA UNICA DEL TESORO</t>
  </si>
  <si>
    <t>A:00373024101 TRANSFERENCIA DE RECURSOS PARA GASTOS DE FUNCIONAMIENTO DEL FDI MAYOL 2019 SG INFORME CITE: MEFP/VTCP/DGPOT/UPCFTGN/INF/N°62/2019. H.R. 389-95-D.</t>
  </si>
  <si>
    <t>COBRO COSTOS DE PAPELERIA POR REGULARIZACION DE TRANSFERENCIA DEL EXTERIOR POR ORDEN DE SHELL BOLIVIA CORPORATION LIB. 00513012007 YPFB - RECURSOS NACIONALIZACIÓN</t>
  </si>
  <si>
    <t>A:00373024105 Transferencia de recursos a solicitud del FDI sg nota CITE: FDI/DGE/EXT/N°142, 145, 146, 167 y 168/2019, e Informe MEFP/VTCP/DGPOT/UPCFTGN/N° 67/2019, por desembolso de recursos al Fondo de Desarrollo Indígena para Programas y/o Proyectos de Gobiernos Autónomos Municipales. H.R. 6-19630-R; 6-17573-R; 6-17572-R; 6-19229-R; 6-19230-R.</t>
  </si>
  <si>
    <t>A:00373024105 Transferencia de recursos a solicitud del FDI sg nota CITE: FDI/DGE/EXT/N°140/2019, e Informe MEFP/VTCP/DGPOT/UPCFTGN/N° 61/2019, por desembolso de recursos al Fondo de Desarrollo Indígena para Programas y/o Proyectos de Gobiernos Autónomos Municipales. H.R. 6-16675-R.</t>
  </si>
  <si>
    <t>PAGO A KFW ALEMANIA PRÉSTAMO KfW 199565359 VCTO. 30-06-2019 POR CUENTA DE GOB.AUT.DEPT.STCRUZ , VALOR 28-06-2019 CAPITAL EUR 42.000,00 INTERESES EUR 27.726,32 LIB. 00099031002 RECUP.DIFERENCIALES CAPITAL E INTERES-CRED.EXT.</t>
  </si>
  <si>
    <t>PAGO A NATIXIS FRANCIA PRÉSTAMO 931-OA1 VCTO. 30-06-2019 POR CUENTA DE GMSCZ , VALOR 28-06-2019 CAPITAL EUR 125.606,32 INTERESES EUR 18.331,99 LIB. 00099031002 RECUP.DIFERENCIALES CAPITAL E INTERES-CRED.EXT.</t>
  </si>
  <si>
    <t>VENTA DE DIVISAS CON TRANSFERENCIA DE FONDOS A SOLICITUD DE MINISTERIO DE EDUCACION SEGUN SOLICITUD 8472 REF: TRASPASO PARA MARIA SOLEDAD CHINO MAMANI EQUIVALENTES 4.093,56 USD LIB. 00099021001 TGN-RECURSOS ORDINARIOS (3987) POR DIFERENCIAL CAMBIARIO</t>
  </si>
  <si>
    <t>VENTA DE DIVISAS CON TRANSFERENCIA DE FONDOS A SOLICITUD DE MINISTERIO DE EDUCACION SEGUN SOLICITUD 8470 REF: TRASPASO PARA ADRIAN WALDEMAR DAROCA APARICIO EQUIVALENTES 4.093,56 USD LIB. 00099021001 TGN-RECURSOS ORDINARIOS (3987) POR DIFERENCIAL CAMBIARIO</t>
  </si>
  <si>
    <t>VENTA DE DIVISAS CON TRANSFERENCIA DE FONDOS A SOLICITUD DE MINISTERIO DE EDUCACION SEGUN SOLICITUD 8473 REF: TRASPASO PARA ALDAIR EDSON CONDORI EQUIVALENTES 4.093,56 USD LIB. 00099021001 TGN-RECURSOS ORDINARIOS (3987) POR DIFERENCIAL CAMBIARIO</t>
  </si>
  <si>
    <t>VENTA DE DIVISAS CON TRANSFERENCIA DE FONDOS A SOLICITUD DE MINISTERIO DE EDUCACION SEGUN SOLICITUD 8474 REF: TRASPASO PARA ANGELA ISABEL PEDREGAL MONTES EQUIVALENTES 2.439,08 USD LIB. 00099021001 TGN-RECURSOS ORDINARIOS (3987) POR DIFERENCIAL CAMBIARIO</t>
  </si>
  <si>
    <t>VENTA DE DIVISAS CON TRANSFERENCIA DE FONDOS A SOLICITUD DE MINISTERIO DE EDUCACION SEGUN SOLICITUD 8475 REF: TRANSFER OF RESOURCES FOR LUIS ADOLFO SALINAS SAN MARTIN EQUIVALENTES 2.806,85 USD LIB. 00099021001 TGN-RECURSOS ORDINARIOS (3987) POR DIFERENCIAL CAMBIARIO</t>
  </si>
  <si>
    <t>NUMERO DE LIBRETA CUT: 00513012008 OPERACIÓN E18 TRANSFERENCIA DEL SISTEMA FINANCIERO POR CUENTA DE TERCEROS A LA CUT TRANSFERENCIA PAGO DE PRIMER DESEMBOLSO DIVIDENDOS DE ACUERDO A JGOA DE FECHA 29 MARZO 2019 SOLICITUD YPFB TRANSIERRA S.A</t>
  </si>
  <si>
    <t>TRANSFERENCIA RECIBIDA DEL EXTERIOR SEGÚN MENSAJES SWIFT Nos. 08371-08358 (REM.EXT.) DE FECHA 28-06-2019 POR DESEMBOLSO DE BID PRÉSTAMO 3385/BL-BO OPS0201929928A LIBRETA N° 00291012002 ABC-RECURSOS PROPIOS REF.: UTILES DE ESCRITORIO</t>
  </si>
  <si>
    <t>'TRANSFERENCIA'||RECIBIDA DEL EXTERIOR SEGUN MENSAJE SWIFT NROS 08373 -08360 (REM.EXT.) DE LA FECHA POR DESEMBOLSO DEL BID PRESTAMO 4758/OC-BO REF.: REQ 00001 BO OPS0201930186A LIB. 00099021001 TGN RECURSOS ORDINARIOS (3987)</t>
  </si>
  <si>
    <t>TRANSFERENCIA DEL EXTERIOR SEGUN SWIFT NO.8369 DE FECHA 28/06/2019 ORDENANTE: CONSULADO DE BOLIVIA EN BILBAO-ESPAÑA REF:GESTORIA CONSULAR MES DE ABRIL/19 LIB. 00010011102 MIN.RELACIONES EXTERIORES - GESTORIA CONSULAR LEY Nº 3108</t>
  </si>
  <si>
    <t>COBRO COSTOS DE PAPELERIA SEGUN TRANSFERENCIA DEL EXTERIOR POR ORDEN DE HERCO COMBUSTIBLES S.A. REF.: CONT DE COND DE GAS EMB N 33B/19 LIB. 00513062001 YPFB-OPERACIONES PLANTA DE SEPARACION DE LIQUIDOS RIO GRANDE</t>
  </si>
  <si>
    <t>VENTA DE DIVISAS CON TRANSFERENCIA DE FONDOS A SOLICITUD DE MINISTERIO DE EDUCACION SEGUN SOLICITUD 8441 REF: TRASPASO PARA CARLA XIMENA COLQUE HINOJOSA EQUIVALENTES 1.551,00 USD LIB. 00099021001 TGN-RECURSOS ORDINARIOS (3987) POR DIFERENCIAL CAMBIARIO</t>
  </si>
  <si>
    <t>COBRO COSTOS DE PAPELERIA SEGUN TRANSFERENCIA DEL EXTERIOR POR ORDEN DE CONSULADO DE BOLIVIA EN BILBAO-ESPAÑA REF:GESTORIA CONSULAR MES DE ABRIL/19 LIB. 00010011102 MIN.RELACIONES EXTERIORES - GESTORIA CONSULAR LEY Nº 3108</t>
  </si>
  <si>
    <t>COBRO COSTOS DE PAPELERIA SEGUN TRANSFERENCIA DEL EXTERIOR POR ORDEN DE HERCO COMBUSTIBLE S.A. REF:CONT DE COND DE EMB N 33C19 LIB. 00513062001 YPFB-OPERACIONES PLANTA DE SEPARACION DE LIQUIDOS RIO GRANDE</t>
  </si>
  <si>
    <t>NÚMERO DE LIBRETA CUT: 99031009.00 OPERACIÓN T01 TRANSFERENCIA DE FONDOS A LA CUT - TESORO DIRECTO DE BANCO UNION S.A. A CUENTA UNICA DEL TESORO CON NUMERO DE SOLICITUD = 3912615 Y NUMERO CORRELATIVO = 91320028062019403 TRANSFERENCIA POR OPERACIONES VENTA BONOS BTX</t>
  </si>
  <si>
    <t>DIFERENCIAL POR PAGO PRÉSTAMO KFW ALEMANIA KfW 199565359 VCTO. 30-06-2019 POR CUENTA DE GOB.AUT.DEPT.STCRUZ SEGÚN NOTA COD.LIQ. 012373 DE FECHA 25-06-2019, VALOR 28-06-2019 INTERESES UFV 461.787,30 LIBRETA N° 00099031002 RECUP.DIFERENCIALES E INTERES-CAP.E INT.-CRED.EXT.</t>
  </si>
  <si>
    <t>DIFERENCIAL POR PAGO PRÉSTAMO KFW ALEMANIA KfW 199665928 VCTO. 30-06-2019 POR CUENTA DE GOB.AUT.DEPT.CBBA SEGÚN NOTA COD.LIQ. 012368 DE FECHA 24-06-2019, VALOR 28-06-2019 INTERESES UFV 134.496,06 LIBRETA N° 00099031002 RECUP.DIFERENCIALES E INTERES-CAP.E INT.-CRED.EXT.</t>
  </si>
  <si>
    <t>TRANSFERENCIA DEL EXTERIOR SEGUN SWIFT 08370 DE FECHA 28/06/2019 ORDENANTE: CONSULADO DE BOLIVIA EN BILBAO ESPAÑA LIB. 00010011102 MIN.RELACIONES EXTERIORES - GESTORIA CONSULAR LEY Nº 3108</t>
  </si>
  <si>
    <t>DIFERENCIAL POR PAGO PRÉSTAMO KFW ALEMANIA KfW 198766453 VCTO. 30-06-2019 POR CUENTA DE GOB.AUT.DEPT.CHUQUIS SEGÚN NOTA COD.LIQ. 012367 DE FECHA 19-06-2019, VALOR 28-06-2019 INTERESES UFV 79.481,46 LIBRETA N° 00099031002 RECUP.DIFERENCIALES E INTERES-CAP.E INT.-CRED.EXT.</t>
  </si>
  <si>
    <t>DIFERENCIAL POR PAGO PRÉSTAMO KFW ALEMANIA KfW 199865734 VCTO. 30-06-2019 POR CUENTA DE GOB.AUT.DEPT.CHUQUIS SEGÚN NOTA COD.LIQ. 012369 DE FECHA 19-06-2019, VALOR 28-06-2019 INTERESES UFV 208.062,12 LIBRETA N° 00099031002 RECUP.DIFERENCIALES E INTERES-CAP.E INT.-CRED.EXT.</t>
  </si>
  <si>
    <t>DIFERENCIAL POR PAGO PRÉSTAMO KFW ALEMANIA 9265711 VCTO. 30-06-2019 POR CUENTA DE ENDE GUARACACHI S.A. SEGÚN COD.LIQ. 012360 DE FECHA 03-06-2019, VALOR 28-06-2019 CAPITAL EUR 20.805,65 INTERESES EUR 13.981,71 LIBRETA N°00099031002 RECUP.DIFERENCIALES CAPITAL E INTERESES  CRE. EXT.</t>
  </si>
  <si>
    <t>DIFERENCIAL POR PAGO PRÉSTAMO KFW ALEMANIA KfW 199365263 VCTO. 30-06-2019 POR CUENTA DE EMPRESA CORANI SA SEGÚN COD.LIQ. 012361 DE FECHA 26-06-2019, VALOR 28-06-2019 CAPITAL EUR 21.514,46 INTERESES EUR 22.751,54 LIBRETA N°00099031002 RECUP.DIFERENCIALES CAPITAL E INTERESES  CRE. EXT.</t>
  </si>
  <si>
    <t>DIFERENCIAL POR PAGO PRÉSTAMO KFW ALEMANIA 9065947 VCTO. 30-06-2019 POR CUENTA DE EMPRESA CORANI SA SEGÚN COD.LIQ. 012359 DE FECHA 26-06-2019, VALOR 28-06-2019 CAPITAL EUR 42.528,08 INTERESES EUR 11.442,88 LIBRETA N°00099031002 RECUP.DIFERENCIALES CAPITAL E INTERESES  CRE. EXT.</t>
  </si>
  <si>
    <t>PAGO PRÉSTAMO KFW ALEMANIA I-H-035 VCTO. 30-06-2019 POR CUENTA DE TGN SEGÚN NOTA MEFP/VTCP/DGCP/UODP-636/2019 DE FECHA 27-06-2019, VALOR 28-06-2019 CAPITAL UFV 1.239.910,76 INTERESES UFV 23.606,00 LIBRETA N° 00099021001 TGN RECURSOS ORDINARIOS (3987) REF.: COMISIONES BANCARIAS</t>
  </si>
  <si>
    <t>PAGO PRÉSTAMO KFW ALEMANIA I-H-035 VCTO. 30-06-2019 POR CUENTA DE TGN SEGÚN NOTA MEFP/VTCP/DGCP/UODP-636/2019 DE FECHA 27-06-2019, VALOR 28-06-2019 CAPITAL UFV 1.239.910,76 INTERESES UFV 23.606,00 LIBRETA N° 00099021001 TGN RECURSOS ORDINARIOS (3987)</t>
  </si>
  <si>
    <t>PAGO PRÉSTAMO KFW ALEMANIA I-H-047 VCTO. 30-06-2019 POR CUENTA DE TGN SEGÚN NOTA MEFP/VTCP/DGCP/UODP-636/2019 DE FECHA 27-06-2019, VALOR 28-06-2019 CAPITAL UFV 943.562,09 INTERESES UFV 95.833,71 LIBRETA N° 00099021001 TGN RECURSOS ORDINARIOS (3987) REF.: COMISIONES BANCARIAS</t>
  </si>
  <si>
    <t>PAGO PRÉSTAMO KFW ALEMANIA I-H-047 VCTO. 30-06-2019 POR CUENTA DE TGN SEGÚN NOTA MEFP/VTCP/DGCP/UODP-636/2019 DE FECHA 27-06-2019, VALOR 28-06-2019 CAPITAL UFV 943.562,09 INTERESES UFV 95.833,71 LIBRETA N° 00099021001 TGN RECURSOS ORDINARIOS (3987)</t>
  </si>
  <si>
    <t>PAGO PRÉSTAMO KFW ALEMANIA I-H-051 VCTO. 30-06-2019 POR CUENTA DE TGN SEGÚN NOTA MEFP/VTCP/DGCP/UODP-636/2019 DE FECHA 27-06-2019, VALOR 28-06-2019 CAPITAL UFV 663.953,72 INTERESES UFV 74.694,80 LIBRETA N° 00099021001 TGN RECURSOS ORDINARIOS (3987) REF.: COMISIONES BANCARIAS</t>
  </si>
  <si>
    <t>PAGO PRÉSTAMO KFW ALEMANIA I-H-051 VCTO. 30-06-2019 POR CUENTA DE TGN SEGÚN NOTA MEFP/VTCP/DGCP/UODP-636/2019 DE FECHA 27-06-2019, VALOR 28-06-2019 CAPITAL UFV 663.953,72 INTERESES UFV 74.694,80 LIBRETA N° 00099021001 TGN RECURSOS ORDINARIOS (3987)</t>
  </si>
  <si>
    <t>COMISIONES BANCARIAS POR PAGO PRÉSTAMO KFW ALEMANIA KfW 199365263 VCTO. 30-06-2019 POR CUENTA DE TGN SEGÚN COD.LIQ. 012362 DE FECHA 25-06-2019, VALOR 28-06-2019 LIBRETA N° 00099021001 TGN RECURSOS ORDINARIOS (3987) REF.: COMISIONES BANCARIAS</t>
  </si>
  <si>
    <t>PAGO PRÉSTAMO KFW ALEMANIA KfW 199365263 VCTO. 30-06-2019 POR CUENTA DE TGN SEGÚN COD.LIQ. 012362 DE FECHA 25-06-2019, VALOR 28-06-2019 CAPITAL EUR 60.857,12 INTERESES EUR 6.846,43 LIBRETA N° 00099021001 TGN RECURSOS ORDINARIOS (3987)</t>
  </si>
  <si>
    <t>COBRO COSTOS DE PAPELERIA POR REGULARIZACION DE TRANSFERENCIA DEL EXTERIOR POR ORDEN DE EMPRESA NACIONAL DE ENERGIA ENEX LIB. 00513012004 LBP-YPFB-UNICOMERCIAL (4030005415/1-2188907)</t>
  </si>
  <si>
    <t>COBRO COSTOS DE PAPELERIA SEGUN TRANSFERENCIA DEL EXTERIOR POR ORDEN DE CONSULADO DE BOLIVIA EN BILBAO ESPAÑA LIB. 00010011102 MIN.RELACIONES EXTERIORES - GESTORIA CONSULAR LEY Nº 3108</t>
  </si>
  <si>
    <t>||COMPLEMENTO AL PAGO PTMO. BI-H-043 POR CUENTA DEL TGN, CAPITAL BS 102.104,25 E INTERESES BS 139.698,21 SEGUN NOTA MEFP/VTCP/DGCP/UODP-636/2019 DE FECHA 27/06/2019 DEL MEFP LIBRETA N° 00099021001 "TGN RECURSOS ORDINARIOS (3987)"</t>
  </si>
  <si>
    <t>||COMPLEMENTO AL PAGO PTMO. BI-H-043 POR CUENTA DEL TGN SEGUN NOTA MEFP/VTCP/DGCP/UODP-636/2019 DE FECHA 27/06/2019 DEL MEFP. LIBRETA N° 00099021001 "TGN RECURSOS ORDINARIOS (3987)"</t>
  </si>
  <si>
    <t>NUMERO DE LIBRETA CUT: 00041014101 OPERACIÓN E75 TRANSFERENCIA DE LA CUENTA FISCAL BUN A LA CUT EN MN TRANSF.DE FDOS.A SOL. DEL GAMC DE COCAPATA SG.NOTA CITE GAMC EXT-NÂ°219/2019</t>
  </si>
  <si>
    <t>NUMERO DE LIBRETA CUT: 00041014101 OPERACIÓN E75 TRANSFERENCIA DE LA CUENTA FISCAL BUN A LA CUT EN MN TRANSF. DE FDOS.A SOL. DEL G.A.M. DE VILLA RIVERO SG.NOTA G.A.M.V.R.-217/2019 A LA CTA.CUT 3987 LIBRETA 00041014101</t>
  </si>
  <si>
    <t>||COMISION TRANSFERENCIA FDOS.AL EXTERIOR 0,10% S/USD60.573,08.-,REEMB.GSTS.COMUNICACION BS220.-Y EMISION COMP.CONTABLE BS50.-REF.:PAGO 1 LC I-2019-06 P/C ENVIBOL A/F INTERGLASS S.A. DE C.V.,EN COMPL.A COMP.958194,28/06/19. LIB.00132079201 SEDEM-PLANTA ENVASES VIDRIO CHUQUISACA - MUN.ZUDAÑEZ REF.:COMIS.PAGO 1 LC I-2019-06</t>
  </si>
  <si>
    <t>||COMISION TRANSFERENCIA FDOS.AL EXTERIOR 0,10% S/USD17.283,80.-,REEMB.GSTS.COMUNICACION BS220.-Y EMISION COMP.CONTABLE BS50.-REF.:PAGO 1 LC I-2019-10 P/C ENVIBOL A/F PARAGUAY PACKAGING S.A.,EN COMPL.A COMP.958233,28/06/19. LIB.00132079201 SEDEM-PLANTA ENVASES VIDRIO CHUQUISACA - MUN.ZUDAÑEZ REF.:COMIS.PAGO 1 LC I-2019-10</t>
  </si>
  <si>
    <t>||COMISION TRANSFERENCIA FDOS.AL EXTERIOR 0,10% S/USD67.088,93.-(EQUIV.A EUR59.000.-),REEMB.GSTS.COMUNICACION BS220.-Y EMISION COMP.CONTABLE BS50.-REF.:PAGO 1 LC I-2019-02 P/C ENVIBOL A/F AT2E,EN COMPL.A COMP.958238,28/06/19. LIB.00132079201 SEDEM-PLANTA ENVASES VIDRIO CHUQUISACA - MUN.ZUDAÑEZ REF.:COMIS.PAGO 1 LC I-2019-02</t>
  </si>
  <si>
    <t>||REGISTRO COBRO COMISION AVISO ENMIENDA CARTA DE CREDITO STANDBY BS220.-Y EMISION COMP.CONTABLE BS50.-REF.:BKD2018LG00183 (BCB:SB-R-2018-29) A/F EMPRESA SIDERURGICA DEL MUTUN,EN COMPL.A COMP.958240,28/06/19. LIB.00573012001 EMPRESA SIDERURGICA DEL MUTUN-RECURSOS PROPIOS REF.:ENM.SBLC BKD2018LG00183</t>
  </si>
  <si>
    <t>'COBRO DE'||UTILES DE ESCRITORIO POR EL COMPROBANTE CONTABLE NRO. 0958273 DE LA FECHA, SEGÚN CORREO ELECTRÓNICO DE YPFB DE F. 23/01/2018. DEBITO DE LA LIBRETA 00513022001 YPFB  OPERACIONES.</t>
  </si>
  <si>
    <t>||TRANSFERENCIA DE FONDOS S/G. MENSAJE SWIFT NRO. 08374 Y CORREOS ELECTRÓNICOS DE LA DGAC Y AASANA. (SECTOR PÚBLICO - SOBREVUELOS). DEBITO DE LA LIBRETA 00117012001 DGAC, REPOSICION UTILES DE ESCRITORIO.</t>
  </si>
  <si>
    <t>||TRANSFERENCIA DE FONDOS S/G. MENSAJES SWIFT NROS. 08426 Y 08425 DE LA FECHA. (SECTOR PÚBLICO - SERVICIOS). DEBITO DE LA LIBRETA 00119012001 ADSIB, REPOSICION UTILES DE ESCRITORIO.</t>
  </si>
  <si>
    <t>'COBRO DE'||UTILES DE ESCRITORIO POR EL COMPROBANTE CONTABLE NRO. 0958299 DE LA FECHA, SEGÚN CORREO ELECTRÓNICO DE YPFB DE F. 23/01/2018. DEBITO DE LA LIBRETA 00513022001 YPFB  OPERACIONES.</t>
  </si>
  <si>
    <t>PAGO A NATIXIS FRANCIA PRÉSTAMO 931-OB1 VCTO. 30-06-2019 POR CUENTA DE SEMAPA , VALOR 28-06-2019 CAPITAL EUR 43.698,00 INTERESES EUR 3.440,46 LIB. 00099031002 RECUP.DIFERENCIALES CAPITAL E INTERES-CRED.EXT.</t>
  </si>
  <si>
    <t>||AMPLIACIÓN DE VALIDEZ 0.15% S/USD 119.871,69 POR 32 DIAS, ENMIENDA BS 220.-, REEMBOLSO GASTOS DE COMUNICACIÓN BS 220,- Y EMISIÓN DE CBTE. CONTABLE BS 50.- S/G CEX-FONPLATA/0108/2019, 25/06/19 REF.:I-2019-33 P/C AASANA A/F OTT HYDROMET CORP. LIB.:00512012001 LBP-AASANA-PACS SONET (4030004676) REF.: COMIS. ENMIENDA I-2019-33</t>
  </si>
  <si>
    <t>||TRANSFERENCIA DE FONDOS DE BS49.998.00 S/G SOLICITUD EN NOTA MPD/VIPFE-DGPP/UP-NE 0521/2019 EN EL MARCO DEL D.S.0210 QUE AUTORIZAN AL MIN.PLANIF.DE DESARROLLO LA REASIGNACIÓN DE RECURSOS DE LOS PROGRAMAS DEL EX INALPRE BID-480/SF HASTA 9MM. LIBRETA CUT N° 00006011002 VPEP-BS OTROS ORGANISMOS FINANCIADORES (OT-GOB)VICEPRESIDENCIA EST.PLUR.</t>
  </si>
  <si>
    <t>||TRANSFERENCIA DE FONDOS DE BS49.810.94 S/G SOLICITUD EN NOTA MPD/VIPFE-DGPP/UP-NE 0509/2019 EN EL MARCO DEL D.S.0210 QUE AUTORIZAN AL MIN.PLANIF.DE DESARROLLO LA REASIGNACIÓN DE RECURSOS DE LOS PROGRAMAS DEL EX INALPRE BID-480/SF HASTA 9MM. LIBRETA CUT N° 00006011002 VPEP-BS OTROS ORG.FINANCIADORES(OT-GOB)VICEPRESIDENCIA EST.PLURINACIONAL</t>
  </si>
  <si>
    <t>||VTA. DE DIVISAS S/NOTA YLB-GEE:0524/2019, 26/06/19 Y ASIG DIV EFECT P/MEFP,28/06/2019 REF:EMIS L/C I-2019-35 P/C YLB A/F CHINA MACHINERY ENGINEERING CORPORATION (CMEC),COM EMIS L/C 0,15% S/USD 36.272.597,62 POR 485 DÍAS, REEMB GSTS COM BS220.- Y EMISIÓN COMP CONT BS50.- LIB.: 00597029201 YLB-PRODUCCIÓN PLANTA INDUSTRIAL DES. INT. SALAR UYUNI REF:COMIS EMIS LC I-2019-35</t>
  </si>
  <si>
    <t>No_Conciliado</t>
  </si>
  <si>
    <t>COBRO COSTOS DE PAPELERIA SEGUN TRANSFERENCIA DEL EXTERIOR POR ORDEN DE ACASS CANADA LTD REF:YKYC 29/04/2019 LIB. 00512012001 AASANA CENTRAL-OFICINA NACIONAL</t>
  </si>
  <si>
    <t>'TRANSFERENCIA'||RECIBIDA DEL EXTERIOR SEGUN MENSAJES SWIFT N°07033-07028 DEL 3/06/2019 (REM.EXT.) POR DESEMBOLSO BIRF REF.:TF 18119 11 LIBRETA NRO.00086108002 MMAYA-UCP PPCR F-2 $U$ REF.:UTILES DE ESCRITORIO</t>
  </si>
  <si>
    <t>'COBRO DE UTILES DE ESCRITORIO POR´||TRANSF. DEL EXTERIOR POR ORDEN DE KLM ROYAL DUTCH AIRLINES. REF.: COMPLEMENTO A NUESTRO COMPROBANTE S-0955992 DE LA FECHA LIBRETA 00512012001 AASANA CENTRAL OFICINA NACIONAL</t>
  </si>
  <si>
    <t>'COBRO DE UTILES DE ESCRITORIO POR´||COMPLEMENTO AL COMPROBANTE S-0955993 DE LA FECHA REF.: TRANSF. DEL EXTERIOR A FAVOR DE AASANA POR USD 6.246,29 LIB.00512012001 AASANA CENTRAL-OFICINA NACIONAL (COBRO UTILES DE ESCRITORIO)</t>
  </si>
  <si>
    <t>COBRO COSTOS DE PAPELERIA SEGUN TRANSFERENCIA DEL EXTERIOR POR ORDEN DE LAN CHILE CARGO S.A. LIB. 00512012001 AASANA CENTRAL-OFICINA NACIONAL</t>
  </si>
  <si>
    <t>TRANSFERENCIA DEL EXTERIOR SEGUN SWIFT NOS.7138-7137 DE FECHA 04/06/2019 ORDENANTE: COMERCIAL MINERALS CO LIB. 00597012001 RECURSOS ESPECIFICOS YLB</t>
  </si>
  <si>
    <t>TRANSFERENCIA RECIBIDA DEL EXTERIOR SEGÚN MENSAJES SWIFT Nos. 7110-7098 (REM.EXT.) DE FECHA 04-06-2019 POR DESEMBOLSO DE CAF PRÉSTAMO CFA008417 PROY. HIDROELECTRICO SAN JOSÉ LIBRETA N° 00514017004 ENDE-USD PROY. CONST. CENTRAL HIDROELECT. SAN JOSE - CAF REF.: UTILES DE ESCRITORIO</t>
  </si>
  <si>
    <t>COBRO COSTOS DE PAPELERIA POR REGULARIZACION DE TRANSFERENCIA DEL EXTERIOR POR ORDEN DE DELTA AIR LINES INC. LIB. 00512012001 AASANA CENTRAL-OFICINA NACIONAL</t>
  </si>
  <si>
    <t>AJUSTE COMPLEMENTARIO POR REVALORIZACION SALDOS DE ACTIVOS DE RESERVA Y OBLIGACIONES MONEDA EXTRANJERA (DOLARES) Saldo MO = -508587417.95 ;Bs/Mo: 6.86000000000 ;Saldo Bs: -3488909687.12</t>
  </si>
  <si>
    <t>COBRO COSTOS DE PAPELERIA SEGUN TRANSFERENCIA DEL EXTERIOR POR ORDEN DE CARIBBEAN SUPPORT AND FLIGHT SERVICE LIB. 00512012001 AASANA CENTRAL-OFICINA NACIONAL</t>
  </si>
  <si>
    <t>TRANSFERENCIA RECIBIDA DEL EXTERIOR SEGÚN MENSAJES SWIFT Nos. 07306-07302 (REM.EXT.) DE FECHA 07-06-2019 POR DESEMBOLSO DE BID PRÉSTAMO 3822/BL-BO REQ 00006 BO OPS0201926015A LIBRETA N° 00070057001 MTEPS-PAE II-USD-BID PRESTAMO NO.3822/BL-BO</t>
  </si>
  <si>
    <t>TRANSFERENCIA RECIBIDA DEL EXTERIOR SEGÚN MENSAJES SWIFT Nos. 07306-07302 (REM.EXT.) DE FECHA 07-06-2019 POR DESEMBOLSO DE BID PRÉSTAMO 3822/BL-BO REQ 00006 BO OPS0201926015A LIBRETA N° 00070057001 MTEPS-PAE II-USD-BID PRESTAMO NO.3822/BL-BO REF.: UTILES DE ESCRITORIO</t>
  </si>
  <si>
    <t>TRANSFERENCIA RECIBIDA DEL EXTERIOR SEGÚN MENSAJES SWIFT Nos. 7303-7299 (REM.EXT.) DE FECHA 07-06-2019 POR DESEMBOLSO DE CAF PRÉSTAMO CFA010546 PROG INV AGUA FASE V MIAGUA V LIBRETA N° 00086077004 MMAYA-$US PROGRAMA MIAGUA FASE V CFA N°10546</t>
  </si>
  <si>
    <t>TRANSFERENCIA RECIBIDA DEL EXTERIOR SEGÚN MENSAJES SWIFT Nos. 7304-7300 (REM.EXT.) DE FECHA 07-06-2019 POR DESEMBOLSO DE CAF PRÉSTAMO CFA009757 MI RIEGO II LIBRETA N° 00287104322 FPS-USD-MI RIEGO TECNIFICADO CAF</t>
  </si>
  <si>
    <t>TRANSFERENCIA RECIBIDA DEL EXTERIOR SEGÚN MENSAJES SWIFT Nos. 7303-7299 (REM.EXT.) DE FECHA 07-06-2019 POR DESEMBOLSO DE CAF PRÉSTAMO CFA010546 PROG INV AGUA FASE V MIAGUA V LIBRETA N° 00086077004 MMAYA-$US PROGRAMA MIAGUA FASE V CFA N°10546 REF.: UTILES DE ESCRITORIO</t>
  </si>
  <si>
    <t>NUMERO DE LIBRETACUT: 05850102001 OPERACIÓN E46 TRANSFERENCIA DEL SISTEMA FINANCIERO POR CUENTA DE TERCEROS A LA CUT EN DOLARES AMERICANOS TRANSFERENCIA DE FONDOS POR PAGO A PROVEEDORES POR ABE EMPRESA PUBLICA NAL ESTRATEGICA BOLIVIANA NUMERO CTA 5970034001 NUMERO PAGO 3900004441A SOLICITUD YPFB TR</t>
  </si>
  <si>
    <t>TRANSFERENCIA DEL EXTERIOR SEGUN SWIFT NOS.7307-7298 DE FECHA 07/06/2019 ORDENANTE: AGRARIA INDUSTRIA E COMERCIO LTDA REF:INVOICE CDVVEX 31 19 DE 28052019 LIB. 00597012001 RECURSOS ESPECIFICOS YLB</t>
  </si>
  <si>
    <t>COBRO COSTOS DE PAPELERIA SEGUN TRANSFERENCIA DEL EXTERIOR POR ORDEN DE WORLDWIDE JET CHARTER INC. REF.: N YKYC 49-04-2019 LIB. 00512012001 AASANA CENTRAL-OFICINA NACIONAL</t>
  </si>
  <si>
    <t>AJUSTE COMPLEMENTARIO POR REVALORIZACION SALDOS DE ACTIVOS DE RESERVA Y OBLIGACIONES MONEDA EXTRANJERA (DOLARES) Saldo MO = -498749349.50 ;Bs/Mo: 6.86000000000 ;Saldo Bs: -3421420537.58</t>
  </si>
  <si>
    <t>||PAGO AL BID PRESTAMO 987/SF-BO VCTO. 07-06-2019 POR CUENTA DEL TGN, NTI 012318 VALOR 07-06-2019 CAPITAL USD 82,367,27 INTERESES USD29,570,98 LIBRETA N° 00099021001 CUENTA UNICA DEL TESORO DOLARES AMERICANOS</t>
  </si>
  <si>
    <t>AJUSTE COMPLEMENTARIO POR REVALORIZACION SALDOS DE ACTIVOS DE RESERVA Y OBLIGACIONES MONEDA EXTRANJERA (DOLARES) Saldo MO = -514820333.11 ;Bs/Mo: 6.86000000000 ;Saldo Bs: -3531667485.14</t>
  </si>
  <si>
    <t>TRANSFERENCIA DEL EXTERIOR SEGUN SWIFT NO.7453 Y NO.7449 DE FECHA 11/06/2019 ORDENANTE: ITERUM COMERCIO INTERNACIONAL LTD (CURITIBA BRASIL) REF.: ODV - VEX - 33/19 LIB. 00597012001 RECURSOS ESPECIFICOS YLB</t>
  </si>
  <si>
    <t>TRANSFERENCIA RECIBIDA DEL EXTERIOR SEGÚN MENSAJES SWIFT Nos. 07508-07507 (REM.EXT.) DE FECHA 12-06-2019 POR DESEMBOLSO DE IDA PRÉSTAMO TF-16083 21 LIBRETA N° 00861007001 MMAYA-UCP PPCR TF 16083 USD</t>
  </si>
  <si>
    <t>TRANSFERENCIA RECIBIDA DEL EXTERIOR SEGÚN MENSAJES SWIFT Nos. 07508-07507 (REM.EXT.) DE FECHA 12-06-2019 POR DESEMBOLSO DE IDA PRÉSTAMO TF-16083 21 LIBRETA N° 00861007001 MMAYA-UCP PPCR TF 16083 USD REF.: UTILES DE ESCRITORIO</t>
  </si>
  <si>
    <t>AJUSTE COMPLEMENTARIO POR REVALORIZACION SALDOS DE ACTIVOS DE RESERVA Y OBLIGACIONES MONEDA EXTRANJERA (DOLARES) Saldo MO = -498879798.50 ;Bs/Mo: 6.86000000000 ;Saldo Bs: -3422315417.70</t>
  </si>
  <si>
    <t>A:00099021001 Transferencia de recursos a solicitud del Órgano Judicial, (operación bimonetaria), SG Nota CITE: UNID./NAL./FINANZAS/DAF-OJ N°445/2019, por depósitos judiciales a favor del Gobierno Autonomo Municipal de Tihuanacu por restitución del Certificado de Depósito Judicial Nro. 66232. H.R. 6-17752-R.</t>
  </si>
  <si>
    <t>A:00099021001 Transferencia de recursos a solicitud del Órgano Judicial, (operación bimonetaria), SG Nota CITE: UNID./NAL./FINANZAS/DAF-OJ N°431/2019, por depósitos judiciales a favor de diferentes entidades por restitución de los Certificados de Depósitos Judiciales Nros. 400715, 5322, 4240 y 9534. H.R. 6-17419-R.</t>
  </si>
  <si>
    <t>TRANSFERENCIA DEL EXTERIOR SEGUN SWIFT 07552-07551 DE FECHA 13/06/2019 ORDENANTE: FASS COMERCIO DE PRODUCTOS QUIMICOS REF.: INV ODV-VEX-34/19 LIB. 00597012001 RECURSOS ESPECIFICOS YLB</t>
  </si>
  <si>
    <t>'TRANSFERENCIA'||RECIBIDA DEL EXTERIOR SEGUN MENSAJES SWIFT N°07555-07550 DEL 13-06-2019 (REM.EXT.) POR DESEMBOLSO DEL BIRF REF.:TF 18119 12 LIBRETA NRO.00086108002 MMAYA-UCP PPCR F-2 $U$</t>
  </si>
  <si>
    <t>'TRANSFERENCIA'||RECIBIDA DEL EXTERIOR SEGUN MENSAJES SWIFT N°07555-07550 DEL 13-06-2019 (REM.EXT.) POR DESEMBOLSO DEL BIRF REF.:TF 18119 12 LIBRETA NRO.00086108002 MMAYA-UCP PPCR F-2 $U$ REF.:UTILES DE ESCRITORIO</t>
  </si>
  <si>
    <t>AJUSTE COMPLEMENTARIO POR REVALORIZACION SALDOS DE ACTIVOS DE RESERVA Y OBLIGACIONES MONEDA EXTRANJERA (DOLARES) Saldo MO = -502356454.49 ;Bs/Mo: 6.86000000000 ;Saldo Bs: -3446165277.79</t>
  </si>
  <si>
    <t>'TRANSFERENCIA'||RECIBIDA DEL EXTERIOR SEGÚN MENSAJES SWIFT NOS. 7645-7640 (REM.EXT.) DE FECHA 14-06-2019 POR DESEMBOLSO DE CAF PRESTAMO CFA008239 CARRETERA PADILLA EL SALTO LIBRETA N° 00291014341 ABC-USD-CAF 8239 CARRETERA PADILLA EL SALTO</t>
  </si>
  <si>
    <t>'TRANSFERENCIA'||RECIBIDA DEL EXTERIOR SEGUN MENSAJES SWIFT NRO.07612-07610 DEL 14-06-2019 (REM.EXT.) POR DESEMBOLSO DEL BIRF REF.:TF 18119 13 LIBRETA NRO.00086108002 MMAYA-UCP PPCR F-2 $U$</t>
  </si>
  <si>
    <t>'TRANSFERENCIA'||RECIBIDA DEL EXTERIOR SEGUN MENSAJES SWIFT NRO.07612-07610 DEL 14-06-2019 (REM.EXT.) POR DESEMBOLSO DEL BIRF REF.:TF 18119 13 LIBRETA NRO.00086108002 MMAYA-UCP PPCR F-2 $U$ REF.:UTILES DE ESCRITORIO</t>
  </si>
  <si>
    <t>PAGO A CAF PRÉSTAMO CFA006993 VCTO. 14-06-2019 POR CUENTA DE TGN , NTI. 012276 VALOR 14-06-2019 CAPITAL USD 4.854.696,50 INTERESES USD 2.598.279,43 CTA. 5970 CUENTA UNICA DEL TESORO DOLARES AMERICANOS LIB. 00099021001</t>
  </si>
  <si>
    <t>AJUSTE COMPLEMENTARIO POR REVALORIZACION SALDOS DE ACTIVOS DE RESERVA Y OBLIGACIONES MONEDA EXTRANJERA (DOLARES) Saldo MO = -513027245.77 ;Bs/Mo: 6.86000000000 ;Saldo Bs: -3519366906.00</t>
  </si>
  <si>
    <t>'COBRO DE UTILES DE ESCRITORIO POR´||TRANSF. DEL EXTERIOR POR ORDEN DE ARINC INCORPORATED REF.: COMPLEMENTO AL COMPROBANTE S-0957147 DE LA FECHA LIBRETA 00512012001 AASANA CENTRAL OFICINA NACIONAL</t>
  </si>
  <si>
    <t>PAGO A IDA PRÉSTAMO 5461-BO VCTO. 15-06-2019 POR CUENTA DE TGN , NTI. 012251 VALOR 17-06-2019 CAPITAL USD 298.264,40 INTERESES USD 16.676,60 CTA. 5970 CUENTA UNICA DEL TESORO DOLARES AMERICANOS LIB. 00099021001</t>
  </si>
  <si>
    <t>||TRANSF. DEL EXTERIOR SEGUN SWIFT 07658 DE LA FECHA POR CUENTA DEL CITIBANK NA.-TAMPA FL. LIBRETA 00512012001 AASANA CENTRAL - OFICINA NACIONAL. REF.: UTILES DE ESCRITORIO</t>
  </si>
  <si>
    <t>TRANSFERENCIA RECIBIDA DEL EXTERIOR SEGÚN MENSAJES SWIFT Nos. 07783-07773 (REM.EXT.) DE FECHA 18-06-2019 POR DESEMBOLSO DE FIDA PRÉSTAMO 2000000784 RFB BU001/101542 LIBRETA N° 00047297001 MDRYT-(PRO-CAMELIDOS)$US PROG.FORT.INT.COMPLEJO CAMELIDOS ALTIPLANO</t>
  </si>
  <si>
    <t>TRANSFERENCIA RECIBIDA DEL EXTERIOR SEGÚN MENSAJES SWIFT Nos. 07784-07774 (REM.EXT.) DE FECHA 18-06-2019 POR DESEMBOLSO DE IDA PRÉSTAMO 5713-BO PICAR 13-01 LIBRETA N° 00047137002 MDRyT-USD-PROY. INVERS. COMUN. AREAS RURALES CHU-LPZ-ORU-CBBA</t>
  </si>
  <si>
    <t>TRANSFERENCIA RECIBIDA DEL EXTERIOR SEGÚN MENSAJES SWIFT Nos. 07784-07774 (REM.EXT.) DE FECHA 18-06-2019 POR DESEMBOLSO DE IDA PRÉSTAMO 5713-BO PICAR 13-01 LIBRETA N° 00047137002 MDRyT-USD-PROY. INVERS. COMUN. AREAS RURALES CHU-LPZ-ORU-CBBA REF.: UTILES DE ESCRITORIO</t>
  </si>
  <si>
    <t>||TRANSFERENCIA DEL EXTERIOR SEGUN SWIFT NO.7832 Y NO.4830 DE LA FECHA ORDENANTE FASS COMERCIO DE PRODUCTOS QUIMICOS (BRAZIL-RIBEIRAO PRETO) REF.: COMPLETED P/O DATED 19/06/12 INV ODV-VEX-34/19 LIB.00597012001 RECURSOS-ESPECIFICOS YLB</t>
  </si>
  <si>
    <t>'COBRO DE UTILES DE ESCRITORIO POR´||TRANSF.DEL EXTERIOR POR ORDEN DE UNIVERSAL WEATHER AND AVIATION INC REF.COMPLEMENTO A COMPROBANTE S-957312 DE LA FECHA LIBRETA 00512012001 AASANA CENTRAL OFICINA NACIONAL</t>
  </si>
  <si>
    <t>PAGO A CAF PRÉSTAMO CFA004808 VCTO. 19-06-2019 POR CUENTA DE TGN , NTI. 012326 VALOR 19-06-2019 CAPITAL USD 527.768,68 INTERESES USD 158.272,81 CTA. 5970 CUENTA UNICA DEL TESORO DOLARES AMERICANOS LIB. 00099021001</t>
  </si>
  <si>
    <t>TRANSFERENCIA DEL EXTERIOR SEGUN SWIFT NOS.7863-7860 DE FECHA 19/06/2019 ORDENANTE: HINOVE AGROCIENCIA S.A. LIB. 00597012001 RECURSOS ESPECIFICOS YLB</t>
  </si>
  <si>
    <t>TRANSFERENCIA DEL EXTERIOR SEGUN SWIFT 07865 DE FECHA 19/06/2019 ORDENANTE: HINOVE AGROCIENCA S.A. REF.: FACTURA 1 LIB. 00597012001 RECURSOS ESPECIFICOS YLB</t>
  </si>
  <si>
    <t>TRANSFERENCIA RECIBIDA DEL EXTERIOR SEGÚN MENSAJES SWIFT Nos. 07868-07857 (REM.EXT.) DE FECHA 19-06-2019 POR DESEMBOLSO DE BIRF PRÉSTAMO BIRF 8868-BO 02 LIBRETA N° 00382014302 AISEM-USD PROYECTO DE REDES DE SERVICIOS DE SALUD BIRF Nº 8868-BO</t>
  </si>
  <si>
    <t>'TRANSFERENCIA'||RECIBIDA DEL EXTERIOR SEGUN MENSAJES SWIFT NROS.07869-07858 (REM.EXT.) DE FECHA 19-06-2019 POR DESEMBOLSO DE IDA PRESTAMO 6248-BO 01 LIBRETA NRO.00382014301 AISEM-USD PROYECTO DE REDES DE SERVICIOS DE SALUD-AIF NRO.6248-BO</t>
  </si>
  <si>
    <t>'TRANSFERENCIA'||RECIBIDA DEL EXTERIOR SEGUN MENSAJES SWIFT 07870-07859 DEL 19-06-2019 (REM.EXT.) POR DESEMBOLSO DEL BIRF REF.:TF 18119 14 LIBRETA NRO.00086108002 MMAYA-UCP PPCR F-2 $U$</t>
  </si>
  <si>
    <t>'COBRO DE UTILES DE ESCRITORIO POR´||TRANSF. DEL EXTERIOR USD 57.372,76 POR ORDEN DE LAN ARGENTINAAERO2000 S.A. REF.: COMPLEMENTO AL COMPROBANTE S-0957426 DE LA FECHA. LIBRETA 00512012001 AASANA CENTRAL OFICINA NACIONAL</t>
  </si>
  <si>
    <t>'TRANSFERENCIA'||RECIBIDA DEL EXTERIOR SEGUN MENSAJES SWIFT 07870-07859 DEL 19-06-2019 (REM.EXT.) POR DESEMBOLSO DEL BIRF REF.:TF 18119 14 LIBRETA NRO.00086108002 MMAYA-UCP PPCR F-2 $U$ REF.:UTILES DE ESCRITORIO</t>
  </si>
  <si>
    <t>TRANSFERENCIA RECIBIDA DEL EXTERIOR SEGÚN MENSAJES SWIFT Nos. 07868-07857 (REM.EXT.) DE FECHA 19-06-2019 POR DESEMBOLSO DE BIRF PRÉSTAMO BIRF 8868-BO 02 LIBRETA N° 00382014302 AISEM-USD PROYECTO DE REDES DE SERVICIOS DE SALUD BIRF Nº 8868-BO REF.: UTILES DE ESCRITORIO</t>
  </si>
  <si>
    <t>'TRANSFERENCIA'||RECIBIDA DEL EXTERIOR SEGUN MENSAJES SWIFT NROS.07869-07858 (REM.EXT.) DE FECHA 19-06-2019 POR DESEMBOLSO DE IDA PRESTAMO 6248-BO 01 LIB.00382014301 AISEM-USD PROYECTO DE REDES DE SERVICIOS DE SALUD-AIF NRO.6248-BO REF.: UT. DE ESC.</t>
  </si>
  <si>
    <t>AJUSTE COMPLEMENTARIO POR REVALORIZACION SALDOS DE ACTIVOS DE RESERVA Y OBLIGACIONES MONEDA EXTRANJERA (DOLARES) Saldo MO = -515546966.14 ;Bs/Mo: 6.86000000000 ;Saldo Bs: -3536652187.71</t>
  </si>
  <si>
    <t>COBRO COSTOS DE PAPELERIA SEGUN TRANSFERENCIA DEL EXTERIOR POR ORDEN DE HADID INTERNATIONAL SERVICES REF:COVERING CIVIL AVIATION NAVIGATION LIB. 00512012001 AASANA CENTRAL-OFICINA NACIONAL</t>
  </si>
  <si>
    <t>COBRO COSTOS DE PAPELERIA SEGUN TRANSFERENCIA DEL EXTERIOR POR ORDEN DE CUBANA DE AVIACION SA REF.: INV NOTA DE BITO N YKYC 19/05/19 LIB. 00512012001 AASANA CENTRAL-OFICINA NACIONAL</t>
  </si>
  <si>
    <t>||REGULARIZACION DE NUESTRO COMPROBANTE S-0956784 DEL 11/6/2019 POR COBRO DE COMISIONES EFECTUADO POR EL MUFG BANK LTD. POR EL DESEMBOLSO DEL PRESTAMO JICA BV-P5, SEGUN NOTA MEFP/VTCP/DGCP/UODP-622/2019 DE LA FECHA LIB. NRO. 00099021001 TGN RECURSOS ORDINARIOS - DOLARES AMERICANOS (5970)</t>
  </si>
  <si>
    <t>AJUSTE COMPLEMENTARIO POR REVALORIZACION SALDOS DE ACTIVOS DE RESERVA Y OBLIGACIONES MONEDA EXTRANJERA (DOLARES) Saldo MO = -499715440.68 ;Bs/Mo: 6.86000000000 ;Saldo Bs: -3428047923.07</t>
  </si>
  <si>
    <t>TRANSFERENCIA RECIBIDA DEL EXTERIOR SEGÚN MENSAJES SWIFT Nos. 08136-08135 (REM.EXT.) DE FECHA 25-06-2019 POR DESEMBOLSO DE IDA PRÉSTAMO TF-16083 22 LIBRETA N° 00861007001 MMAYA-UCP PPCR TF 16083 USD</t>
  </si>
  <si>
    <t>||REGULARIZACIÓN DE NUESTRA OPERACIÓN NRO. 0957556 DE F. 24/06/2019 EN ATENCIÓN A CORREO ELECTRÓNICO DEL SERVICIO NACIONAL DE AEROFOTOGRAMETRIA. A LA LIBRETA 00244012001 SNA-USD-SERVICIOS AEROFOTOGRAMETRICOS; P/CTA. SERV AEREOS IND ESP SAI LTDA.</t>
  </si>
  <si>
    <t>COBRO COSTOS DE PAPELERIA POR REGULARIZACION DE TRANSFERENCIA DEL EXTERIOR POR ORDEN DE CONSULTATIO S.A. REF.: OS1 OF 19/06/24 LIB. 00512012001 AASANA CENTRAL-OFICINA NACIONAL</t>
  </si>
  <si>
    <t>TRANSFERENCIA RECIBIDA DEL EXTERIOR SEGÚN MENSAJES SWIFT Nos. 08136-08135 (REM.EXT.) DE FECHA 25-06-2019 POR DESEMBOLSO DE IDA PRÉSTAMO TF-16083 22 LIBRETA N° 00861007001 MMAYA-UCP PPCR TF 16083 USD REF.: UTILES DE ESCRITORIO</t>
  </si>
  <si>
    <t>COBRO COSTOS DE PAPELERIA POR REGULARIZACION DE TRANSFERENCIA DEL EXTERIOR POR ORDEN DE AIR EUROPA LINEAS AEREAS S.A. LIB. 00512012001 AASANA CENTRAL-OFICINA NACIONAL</t>
  </si>
  <si>
    <t>COBRO COSTOS DE PAPELERIA SEGUN TRANSFERENCIA DEL EXTERIOR POR ORDEN DE ARINC INCORPORATED LIB. 00512012001 AASANA CENTRAL-OFICINA NACIONAL</t>
  </si>
  <si>
    <t>COBRO COSTOS DE PAPELERIA SEGUN TRANSFERENCIA DEL EXTERIOR POR ORDEN DE ATLAS AIR INC REF.: YKYC10/05/2019 LIB. 00512012001 AASANA CENTRAL-OFICINA NACIONAL</t>
  </si>
  <si>
    <t>AJUSTE COMPLEMENTARIO POR REVALORIZACION SALDOS DE ACTIVOS DE RESERVA Y OBLIGACIONES MONEDA EXTRANJERA (DOLARES) Saldo MO = -498215173.73 ;Bs/Mo: 6.86000000000 ;Saldo Bs: -3417756091.78</t>
  </si>
  <si>
    <t>TRANSFERENCIA RECIBIDA DEL EXTERIOR SEGÚN MENSAJES SWIFT Nos. 8207-8203 (REM.EXT.) DE FECHA 26-06-2019 POR DESEMBOLSO DE CAF PRÉSTAMO CFA010546 PROG INV AGUA FASE V MIAGUA V LIBRETA N° 00287104321 FPS-U$-MIAGUA V - CAF</t>
  </si>
  <si>
    <t>TRANSFERENCIA RECIBIDA DEL EXTERIOR SEGÚN MENSAJES SWIFT Nos. 08208-08204 (REM.EXT.) DE FECHA 26-06-2019 POR DESEMBOLSO DE IDA PRÉSTAMO 5454-BO 37 LIBRETA N° 00085024301 MEN USD PROY IDTR II GOB CHUQ CONVENIO 5454 BO</t>
  </si>
  <si>
    <t>COBRO COSTOS DE PAPELERIA SEGUN TRANSFERENCIA DEL EXTERIOR POR ORDEN DE DELTA AIR LINES INC LIB. 00512012001 AASANA CENTRAL-OFICINA NACIONAL</t>
  </si>
  <si>
    <t>COBRO COSTOS DE PAPELERIA SEGUN TRANSFERENCIA DEL EXTERIOR POR ORDEN DE BRITISH AIRWAYS PLC. LIB. 00512012001 AASANA CENTRAL-OFICINA NACIONAL</t>
  </si>
  <si>
    <t>COBRO COSTOS DE PAPELERIA SEGUN TRANSFERENCIA DEL EXTERIOR POR ORDEN DE KLM ROYAL DUTCH AIRLINES LIB. 00512012001 AASANA CENTRAL-OFICINA NACIONAL</t>
  </si>
  <si>
    <t>'COBRO DE UTILES DE ESCRITORIO POR´||REGISTRO DE LA TRANSF. DEL EXTERIOR POR USD 25.942,38 EN COMPLEMENTO A COMP. S-957943 DE LA FECHA LIB.00512012001 AASANA CENTRAL OFICINA NACIONAL COBRO UTILES DE ESCRITORIO</t>
  </si>
  <si>
    <t>TRANSFERENCIA RECIBIDA DEL EXTERIOR SEGÚN MENSAJES SWIFT Nos. 08208-08204 (REM.EXT.) DE FECHA 26-06-2019 POR DESEMBOLSO DE IDA PRÉSTAMO 5454-BO 37 LIBRETA N° 00085024301 MEN USD PROY IDTR II GOB CHUQ CONVENIO 5454 BO REF.: UTILES DE ESCRITORIO</t>
  </si>
  <si>
    <t>COBRO COSTOS DE PAPELERIA POR REGULARIZACION DE TRANSFERENCIA DEL EXTERIOR POR ORDEN DE AEROVIAS DE INTEGRACION REGIONAL S.A. LIB. 00512012001 AASANA CENTRAL-OFICINA NACIONAL</t>
  </si>
  <si>
    <t>AJUSTE COMPLEMENTARIO POR REVALORIZACION SALDOS DE ACTIVOS DE RESERVA Y OBLIGACIONES MONEDA EXTRANJERA (DOLARES) Saldo MO = -484812687.37 ;Bs/Mo: 6.86000000000 ;Saldo Bs: -3325815035.34</t>
  </si>
  <si>
    <t>COBRO COSTOS DE PAPELERIA POR REGULARIZACION DE TRANSFERENCIA DEL EXTERIOR POR ORDEN DE SPECIAL FLIGHT S.A. REF:DEBITO YKYC40/05/2019 LIB. 00512012001 AASANA CENTRAL-OFICINA NACIONAL</t>
  </si>
  <si>
    <t>NUMERO DE LIBRETACUT: 05850102001 OPERACIÓN E46 TRANSFERENCIA DEL SISTEMA FINANCIERO POR CUENTA DE TERCEROS A LA CUT EN DOLARES AMERICANOS TRANSFERENCIA DE FONDOS POR DE SERVICIOS DE COMUNICACION NRO PAGO 3900005286 A SOLICITUD DE YPFB TRANSPORTE</t>
  </si>
  <si>
    <t>'TRANSFERENCIA'||RECIBIDA DEL EXTERIOR SEGUN MENSAJES SWIFT N° 08345 - 08344 (REM.EXT.) DE FECHA 27-06-2019 POR DESEMBOLSO DE FONPLATA PTMO. BOL32/2018 LIBRETA N° 00287104324 FPS-USD-PIU II</t>
  </si>
  <si>
    <t>AJUSTE COMPLEMENTARIO POR REVALORIZACION SALDOS DE ACTIVOS DE RESERVA Y OBLIGACIONES MONEDA EXTRANJERA (DOLARES) Saldo MO = -479258605.21 ;Bs/Mo: 6.86000000000 ;Saldo Bs: -3287714031.76</t>
  </si>
  <si>
    <t>TRANSFERENCIA RECIBIDA DEL EXTERIOR SEGÚN MENSAJES SWIFT Nos. 08372-08359 (REM.EXT.) DE FECHA 28-06-2019 POR DESEMBOLSO DE BID PRÉSTAMO 3534/BL-BO OPS0201929646A LIBRETA N° 00066047001 MPD - USD - BID APOYO A LA PREINVERSION PARA EL DESARROLLO - 3534</t>
  </si>
  <si>
    <t>TRANSFERENCIA RECIBIDA DEL EXTERIOR SEGÚN MENSAJES SWIFT Nos. 08371-08358 (REM.EXT.) DE FECHA 28-06-2019 POR DESEMBOLSO DE BID PRÉSTAMO 3385/BL-BO OPS0201929928A LIBRETA N° 00291014352 ABC-US-BID 3385/BL-BO PROG.INFRAEST. VIAL APOYO GESTION RVF</t>
  </si>
  <si>
    <t>'TRANSFERENCIA'||RECIBIDA DEL EXTERIOR SEGUN MENSAJE SWIFT NROS 08373 -08360 (REM.EXT.) DE LA FECHA POR DESEMBOLSO DEL BID PRESTAMO 4758/OC-BO REF.: REQ 00001 BO OPS0201930186A LIB. 00099021001 TGN RECURSOS ORDINARIOS (5970)</t>
  </si>
  <si>
    <t>TRANSFERENCIA RECIBIDA DEL EXTERIOR SEGÚN MENSAJES SWIFT Nos. 08372-08359 (REM.EXT.) DE FECHA 28-06-2019 POR DESEMBOLSO DE BID PRÉSTAMO 3534/BL-BO OPS0201929646A LIBRETA N° 00066047001 MPD - USD - BID APOYO A LA PREINVERSION PARA EL DESARROLLO - 3534 REF.: UTILES DE ESCRITORIO</t>
  </si>
  <si>
    <t>COBRO COSTOS DE PAPELERIA SEGUN TRANSFERENCIA DEL EXTERIOR POR ORDEN DE CARGOLUX AIRLINES INT.SA FINANCE LIB. 00512012001 AASANA CENTRAL-OFICINA NACIONAL</t>
  </si>
  <si>
    <t>AJUSTE COMPLEMENTARIO POR REVALORIZACION SALDOS DE ACTIVOS DE RESERVA Y OBLIGACIONES MONEDA EXTRANJERA (DOLARES) Saldo MO = -591675908.34 ;Bs/Mo: 6.86000000000 ;Saldo Bs: -4058896731.19</t>
  </si>
  <si>
    <r>
      <t xml:space="preserve">Fecha: </t>
    </r>
    <r>
      <rPr>
        <b/>
        <sz val="12"/>
        <rFont val="Arial"/>
        <family val="2"/>
      </rPr>
      <t xml:space="preserve"> 04 - JULIO - 2019</t>
    </r>
  </si>
  <si>
    <t>Nº Correlativo: 8</t>
  </si>
  <si>
    <t>Agencia del Desarrollo del Cine y Audiovisual Bolivianos</t>
  </si>
  <si>
    <t>ACTUALIZADO AL : 4 de Julio de 2019</t>
  </si>
  <si>
    <t>CORRESPONDIENTE AL PERIODO DE ENERO A JUNIO DE 2019</t>
  </si>
  <si>
    <t>00149012001</t>
  </si>
  <si>
    <t>De: 00149012001 A:00387012001 Traspaso de recursos a solicitud de ADECINE mediante nota CITE: ADECINE/DE/NE-0014/2019, en cumplimiento a la Ley 1134 de 20 de diciembre de 2018, en la cual se crea la Agencia de Desarrollo del Cine y Audiovis</t>
  </si>
  <si>
    <t>De: 00099018038 A:00253018010 Traspaso de recursos a solicitud del Ministerio de Planificación del Desarrollo sg nota CITE: MPD/VIPFE/DGGFE/UAP-NE 1367/2019, desembolso UAP/024/2019 ampliación alcantarillado sanitario distrito 7 fase 4 El A</t>
  </si>
  <si>
    <t>00099018002</t>
  </si>
  <si>
    <t>De: 00099018002 A:00291038002 A requerimiento del Ministerio de Planificación del Desarrollo con nota CITE: MPD/VIPFE/DGGFE/UAP-NE 1533/2019, en la cual solicita el Desembolso UAP/025/2019 Proyecto “CONSTRUCCIÓN DE PUENTES CARRASCO, AVAROA,</t>
  </si>
  <si>
    <t>De: 00512012001 A:00099021001 Transferencia que realizamos a solicitud de la DGAFT de acuerdo a la nota interna CITE: MEFP/VTCP/DGAFT/USCFT/No 1053/19, Informe Técnico MEFP/VTCP/DGAFT/USCFT/INF. No 51/14 de la DGAFT y Informe Legal CITE: ME</t>
  </si>
  <si>
    <t>10</t>
  </si>
  <si>
    <t>00287100044</t>
  </si>
  <si>
    <t>De: 00287100044 A:00099021001 Traspaso de recursos a solicitud de la Dirección de Crédito Publico sg nota CITE: MEFP/VTCP/DGCP/UODP-613/2019, costo de ampliación de plazo de desembolsos de créditos externos Prestamo BID 2614/BL-BO. H.R. 6-1</t>
  </si>
  <si>
    <t>00572012001</t>
  </si>
  <si>
    <t>De: 00099014102 A:00572012001 Devolución de recuperaciones a solicitud de la UAIS según nota CITE:MEFP/VTCP/DGPOT/UAIS/N°2688/2019 de reclamos de Acreedores a favor de EMAPA, gestión 2018 solicitada por la DGCF según nota CITE:MEFP/VPCF/DGC</t>
  </si>
  <si>
    <t>De: 00099018038 A:00253018009 Traspaso a solicitud del Ministerio de Planificación del Desarrollo sg nota CITE: MPD/VIPFE/DGGFE/UAP-NE 1288/2019, desembolso UAP/020/2019 Proyecto Ampliación Alcantarillado Sanitario Sector Nor Oeste Ciudad d</t>
  </si>
  <si>
    <t>00387012001</t>
  </si>
  <si>
    <t>De: 00099014102 A:00222012001 Transferencia que realizamos a solicitud del Instituto Nacional de Innovación Agropecuaria y Forestal mediante notas CITE: MDRyT/INIAF/DAF Nos. 084 Y 085/2019 y en virtud a las notas internas CITE: MEFP/VPCF/DG</t>
  </si>
  <si>
    <t>00253018010</t>
  </si>
  <si>
    <t>03</t>
  </si>
  <si>
    <t>00291038002</t>
  </si>
  <si>
    <t>00234014202</t>
  </si>
  <si>
    <t>De: 00099014102 A:00234014202 Traspaso de recursos a solicitud de la UAIS sg nota CITE: MEFP/VTCP/DGPOT/UAIS/N° 3196/2019, por devolución de recuperaciones de reclamos de acreedores a favor de SERGEOMIN gestión 2018, según procedimiento de</t>
  </si>
  <si>
    <t>00099018030</t>
  </si>
  <si>
    <t>De: 00099018030 A:00066028001 Traspaso de recursos a solicitud del VIPFE sg CITE: MPD/VIPFE/DGGFE/UAP-NE 1278/2019, por Desembolso UAP/022/2019 Fortalecimiento de la Dirección General de Gestión de Financiamiento Externo a través de pasantí</t>
  </si>
  <si>
    <t>07</t>
  </si>
  <si>
    <t>00081077001</t>
  </si>
  <si>
    <t>De: 00081077001 A:00099021001 Traspaso de recursos a solicitud del MOPSV sg nota CITE: CAR/MOPSV/VMT/DGTTFL/UFT N° 669/2019, en la cual solicita que el saldo de la Libreta 00081077001 sean traspasados a favor del TGN por el cierre del proye</t>
  </si>
  <si>
    <t>00081011101</t>
  </si>
  <si>
    <t>De: 00081011101 A:00099021001 Traspaso a solicitud de la Dirección General de Crédito Publico mediante CITE: MEFP/VTCP/DGCP/UODP-600/2019, Costo de ampliación de plazo de desembolsos de créditos externos Préstamo BID 2951/BL-BO. H.R. 6-1690</t>
  </si>
  <si>
    <t>00041048005</t>
  </si>
  <si>
    <t>De: 00041048005 A:00046058003 Transferencia a solicitud de PRO-BOLIVIA, mediante nota CITE: CAR/PRB/DGE/UAF N°0127/2019, con la finalidad de devolversaldos no ejecutadosdel Proyecto "Agricultura Urbana y Periurbana en los Municipios de Ribe</t>
  </si>
  <si>
    <t>00066047004</t>
  </si>
  <si>
    <t>De: 00066047004 A:00041017004 Traspaso de recursos a solicitud del Ministerio de Planificación del Desarrollo mediante nota CITE: MPD/VIPFE/DGPP/UP-NE 0473/2019, Implementación Planta de Papel Kraft en Cochabamba. H.R. 6-17495-R.</t>
  </si>
  <si>
    <t>De: 00099021001 A:00046024102 Traspaso de recursos a solicitud del Ministerio de Salud, sg nota CITE: MS/DGAA/UF/TES/CE/249/2019, por error de apropiación de libreta. H.R. 6-18091-R.</t>
  </si>
  <si>
    <t>00066028001</t>
  </si>
  <si>
    <t>00046058003</t>
  </si>
  <si>
    <t>00041017004</t>
  </si>
  <si>
    <t>00046024102</t>
  </si>
  <si>
    <t xml:space="preserve">Ministerio de Hidrocarburos </t>
  </si>
  <si>
    <t>10000030399360</t>
  </si>
  <si>
    <t>MDPYEP - SENAVEX MODERNIZACIÓN DE SERVICIO COMERCIO EXTERIOR</t>
  </si>
  <si>
    <t>10000030623842</t>
  </si>
  <si>
    <t>YPFB - GERENCIA DE SEG, SALUD, MEDIO AMBIENTE, SOCIAL Y GESTIÓN CORPORATIVA – EEIA</t>
  </si>
  <si>
    <t>10000030802371</t>
  </si>
  <si>
    <t>MH - EEC - GNV FONDO DE TRANSFORMACION DIESEL OIL A GNV FTD-GNV</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</si>
</sst>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5">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theme="0"/>
      </right>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s>
  <cellStyleXfs count="439">
    <xf numFmtId="0" fontId="0" fillId="0" borderId="0"/>
    <xf numFmtId="0" fontId="9" fillId="0" borderId="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8" fillId="2" borderId="0" applyNumberFormat="0" applyBorder="0" applyAlignment="0" applyProtection="0"/>
    <xf numFmtId="0" fontId="19" fillId="6" borderId="4" applyNumberFormat="0" applyAlignment="0" applyProtection="0"/>
    <xf numFmtId="0" fontId="20" fillId="7" borderId="7" applyNumberFormat="0" applyAlignment="0" applyProtection="0"/>
    <xf numFmtId="0" fontId="21" fillId="0" borderId="6" applyNumberFormat="0" applyFill="0" applyAlignment="0" applyProtection="0"/>
    <xf numFmtId="0" fontId="22" fillId="0" borderId="0" applyNumberFormat="0" applyFill="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23" fillId="5" borderId="4" applyNumberFormat="0" applyAlignment="0" applyProtection="0"/>
    <xf numFmtId="0" fontId="24" fillId="3" borderId="0" applyNumberFormat="0" applyBorder="0" applyAlignment="0" applyProtection="0"/>
    <xf numFmtId="165"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25"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8"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16" fillId="0" borderId="0"/>
    <xf numFmtId="0" fontId="26" fillId="0" borderId="0">
      <alignment vertical="center"/>
    </xf>
    <xf numFmtId="0" fontId="9"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8" borderId="8" applyNumberFormat="0" applyFont="0" applyAlignment="0" applyProtection="0"/>
    <xf numFmtId="0" fontId="27" fillId="6"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 applyNumberFormat="0" applyFill="0" applyAlignment="0" applyProtection="0"/>
    <xf numFmtId="0" fontId="31" fillId="0" borderId="2" applyNumberFormat="0" applyFill="0" applyAlignment="0" applyProtection="0"/>
    <xf numFmtId="0" fontId="22" fillId="0" borderId="3" applyNumberFormat="0" applyFill="0" applyAlignment="0" applyProtection="0"/>
    <xf numFmtId="0" fontId="32" fillId="0" borderId="9" applyNumberFormat="0" applyFill="0" applyAlignment="0" applyProtection="0"/>
    <xf numFmtId="0" fontId="7" fillId="0" borderId="0"/>
    <xf numFmtId="164" fontId="7" fillId="0" borderId="0" applyFont="0" applyFill="0" applyBorder="0" applyAlignment="0" applyProtection="0"/>
    <xf numFmtId="0" fontId="7" fillId="0" borderId="0"/>
    <xf numFmtId="0" fontId="45" fillId="0" borderId="0" applyNumberFormat="0" applyFill="0" applyBorder="0" applyAlignment="0" applyProtection="0"/>
    <xf numFmtId="0" fontId="6" fillId="0" borderId="0"/>
    <xf numFmtId="0" fontId="6" fillId="0" borderId="0"/>
    <xf numFmtId="0" fontId="5" fillId="0" borderId="0"/>
    <xf numFmtId="0" fontId="5" fillId="0" borderId="0"/>
    <xf numFmtId="43" fontId="8" fillId="0" borderId="0" applyFont="0" applyFill="0" applyBorder="0" applyAlignment="0" applyProtection="0"/>
    <xf numFmtId="43" fontId="8" fillId="0" borderId="0" applyFont="0" applyFill="0" applyBorder="0" applyAlignment="0" applyProtection="0"/>
    <xf numFmtId="0" fontId="4" fillId="0" borderId="0"/>
    <xf numFmtId="43" fontId="4" fillId="0" borderId="0" applyFont="0" applyFill="0" applyBorder="0" applyAlignment="0" applyProtection="0"/>
  </cellStyleXfs>
  <cellXfs count="370">
    <xf numFmtId="0" fontId="0" fillId="0" borderId="0" xfId="0"/>
    <xf numFmtId="0" fontId="38" fillId="0" borderId="23" xfId="152" applyNumberFormat="1" applyFont="1" applyFill="1" applyBorder="1" applyAlignment="1" applyProtection="1">
      <alignment horizontal="center"/>
    </xf>
    <xf numFmtId="0" fontId="38" fillId="0" borderId="23" xfId="152" applyNumberFormat="1" applyFont="1" applyFill="1" applyBorder="1" applyAlignment="1" applyProtection="1"/>
    <xf numFmtId="0" fontId="38" fillId="0" borderId="24" xfId="152" applyNumberFormat="1" applyFont="1" applyFill="1" applyBorder="1" applyAlignment="1" applyProtection="1">
      <alignment horizontal="center"/>
    </xf>
    <xf numFmtId="0" fontId="38" fillId="0" borderId="24" xfId="152" applyNumberFormat="1" applyFont="1" applyFill="1" applyBorder="1" applyAlignment="1" applyProtection="1"/>
    <xf numFmtId="0" fontId="38" fillId="0" borderId="25" xfId="152" applyNumberFormat="1" applyFont="1" applyFill="1" applyBorder="1" applyAlignment="1" applyProtection="1">
      <alignment horizontal="center"/>
    </xf>
    <xf numFmtId="0" fontId="38" fillId="0" borderId="26" xfId="152" applyNumberFormat="1" applyFont="1" applyFill="1" applyBorder="1" applyAlignment="1" applyProtection="1"/>
    <xf numFmtId="0" fontId="38" fillId="0" borderId="24" xfId="152" applyNumberFormat="1" applyFont="1" applyFill="1" applyBorder="1" applyAlignment="1" applyProtection="1">
      <alignment horizontal="left"/>
    </xf>
    <xf numFmtId="0" fontId="44" fillId="40" borderId="13" xfId="157" applyNumberFormat="1" applyFont="1" applyFill="1" applyBorder="1" applyAlignment="1" applyProtection="1">
      <alignment vertical="center" wrapText="1"/>
    </xf>
    <xf numFmtId="0" fontId="44" fillId="40" borderId="21" xfId="157" applyNumberFormat="1" applyFont="1" applyFill="1" applyBorder="1" applyAlignment="1" applyProtection="1">
      <alignment vertical="center" wrapText="1"/>
    </xf>
    <xf numFmtId="0" fontId="48" fillId="0" borderId="0" xfId="0" applyFont="1" applyProtection="1">
      <protection locked="0"/>
    </xf>
    <xf numFmtId="0" fontId="50" fillId="0" borderId="0" xfId="0" applyFont="1" applyProtection="1">
      <protection locked="0"/>
    </xf>
    <xf numFmtId="0" fontId="8" fillId="0" borderId="0" xfId="81" applyFont="1" applyAlignment="1" applyProtection="1">
      <alignment horizontal="center" vertical="center"/>
      <protection locked="0"/>
    </xf>
    <xf numFmtId="0" fontId="8" fillId="0" borderId="0" xfId="81" applyFont="1" applyAlignment="1" applyProtection="1">
      <alignment vertical="center" wrapText="1"/>
      <protection locked="0"/>
    </xf>
    <xf numFmtId="0" fontId="8" fillId="0" borderId="0" xfId="81" applyFont="1" applyAlignment="1" applyProtection="1">
      <alignment horizontal="center" vertical="center" wrapText="1"/>
      <protection locked="0"/>
    </xf>
    <xf numFmtId="0" fontId="8" fillId="0" borderId="0" xfId="81" applyFont="1" applyProtection="1">
      <protection locked="0"/>
    </xf>
    <xf numFmtId="4" fontId="8" fillId="0" borderId="0" xfId="81" applyNumberFormat="1" applyFont="1" applyProtection="1">
      <protection locked="0"/>
    </xf>
    <xf numFmtId="4" fontId="8" fillId="0" borderId="0" xfId="81" applyNumberFormat="1" applyFont="1" applyAlignment="1" applyProtection="1">
      <alignment vertical="center"/>
      <protection locked="0"/>
    </xf>
    <xf numFmtId="0" fontId="40" fillId="0" borderId="0" xfId="81" applyFont="1" applyAlignment="1" applyProtection="1">
      <alignment vertical="center"/>
      <protection locked="0"/>
    </xf>
    <xf numFmtId="0" fontId="8" fillId="0" borderId="0" xfId="81" applyFont="1" applyAlignment="1" applyProtection="1">
      <alignment horizontal="center" vertical="center"/>
    </xf>
    <xf numFmtId="0" fontId="8" fillId="0" borderId="0" xfId="81" applyFont="1" applyAlignment="1" applyProtection="1">
      <alignment vertical="center" wrapText="1"/>
    </xf>
    <xf numFmtId="0" fontId="8" fillId="0" borderId="0" xfId="81" applyFont="1" applyAlignment="1" applyProtection="1">
      <alignment horizontal="center" vertical="center" wrapText="1"/>
    </xf>
    <xf numFmtId="0" fontId="8" fillId="0" borderId="0" xfId="81" applyFont="1" applyProtection="1"/>
    <xf numFmtId="0" fontId="41" fillId="0" borderId="0" xfId="81" applyFont="1" applyAlignment="1" applyProtection="1">
      <alignment vertical="center" wrapText="1"/>
    </xf>
    <xf numFmtId="0" fontId="41" fillId="0" borderId="0" xfId="81" applyFont="1" applyAlignment="1" applyProtection="1">
      <alignment horizontal="center" vertical="center" wrapText="1"/>
    </xf>
    <xf numFmtId="0" fontId="48" fillId="0" borderId="0" xfId="0" applyFont="1" applyProtection="1"/>
    <xf numFmtId="0" fontId="9" fillId="0" borderId="0" xfId="1" applyFont="1" applyProtection="1"/>
    <xf numFmtId="0" fontId="9" fillId="0" borderId="0" xfId="1" applyFont="1" applyFill="1" applyAlignment="1" applyProtection="1">
      <alignment horizontal="center"/>
    </xf>
    <xf numFmtId="0" fontId="11" fillId="0" borderId="0" xfId="1" applyFont="1" applyFill="1" applyAlignment="1" applyProtection="1"/>
    <xf numFmtId="0" fontId="11" fillId="0" borderId="0" xfId="1" applyFont="1" applyFill="1" applyBorder="1" applyAlignment="1" applyProtection="1">
      <alignment horizontal="center"/>
    </xf>
    <xf numFmtId="49" fontId="9" fillId="0" borderId="0" xfId="1" applyNumberFormat="1" applyFont="1" applyFill="1" applyBorder="1" applyAlignment="1" applyProtection="1">
      <alignment horizontal="center"/>
    </xf>
    <xf numFmtId="0" fontId="11" fillId="0" borderId="0" xfId="1" applyFont="1" applyFill="1" applyAlignment="1" applyProtection="1">
      <alignment horizontal="center"/>
    </xf>
    <xf numFmtId="0" fontId="35" fillId="0" borderId="0" xfId="1" applyFont="1" applyFill="1" applyAlignment="1" applyProtection="1">
      <alignment horizontal="center"/>
    </xf>
    <xf numFmtId="0" fontId="35" fillId="0" borderId="0" xfId="1" applyFont="1" applyFill="1" applyAlignment="1" applyProtection="1">
      <alignment horizontal="left"/>
    </xf>
    <xf numFmtId="0" fontId="36" fillId="0" borderId="0" xfId="1" applyFont="1" applyFill="1" applyBorder="1" applyAlignment="1" applyProtection="1">
      <alignment horizontal="center"/>
    </xf>
    <xf numFmtId="0" fontId="36" fillId="0" borderId="0" xfId="1" applyFont="1" applyFill="1" applyAlignment="1" applyProtection="1">
      <alignment horizontal="center"/>
    </xf>
    <xf numFmtId="0" fontId="36" fillId="0" borderId="0" xfId="1" applyFont="1" applyFill="1" applyAlignment="1" applyProtection="1">
      <alignment horizontal="left"/>
    </xf>
    <xf numFmtId="0" fontId="11" fillId="0" borderId="0" xfId="1" applyFont="1" applyFill="1" applyAlignment="1" applyProtection="1">
      <alignment horizontal="justify" vertical="top" wrapText="1"/>
    </xf>
    <xf numFmtId="0" fontId="15" fillId="0" borderId="0" xfId="1" applyFont="1" applyFill="1" applyAlignment="1" applyProtection="1">
      <alignment horizontal="left" vertical="top"/>
    </xf>
    <xf numFmtId="0" fontId="0" fillId="0" borderId="0" xfId="0" applyProtection="1">
      <protection locked="0"/>
    </xf>
    <xf numFmtId="0" fontId="13" fillId="0" borderId="0" xfId="1" applyFont="1" applyFill="1" applyAlignment="1" applyProtection="1">
      <alignment horizontal="center" vertical="top" wrapText="1"/>
    </xf>
    <xf numFmtId="0" fontId="41" fillId="0" borderId="0" xfId="81" applyFont="1" applyAlignment="1" applyProtection="1">
      <alignment horizontal="center" vertical="center"/>
    </xf>
    <xf numFmtId="0" fontId="42" fillId="38" borderId="13" xfId="81" applyFont="1" applyFill="1" applyBorder="1" applyAlignment="1" applyProtection="1">
      <alignment horizontal="center" vertical="center"/>
    </xf>
    <xf numFmtId="0" fontId="42" fillId="38" borderId="13" xfId="81" applyFont="1" applyFill="1" applyBorder="1" applyAlignment="1" applyProtection="1">
      <alignment horizontal="center" vertical="center" wrapText="1"/>
    </xf>
    <xf numFmtId="0" fontId="8" fillId="0" borderId="13" xfId="81" applyFont="1" applyBorder="1" applyAlignment="1" applyProtection="1">
      <alignment horizontal="center" vertical="center"/>
    </xf>
    <xf numFmtId="40" fontId="8" fillId="0" borderId="0" xfId="81" applyNumberFormat="1" applyFont="1" applyProtection="1">
      <protection locked="0"/>
    </xf>
    <xf numFmtId="0" fontId="11" fillId="0" borderId="0" xfId="1" applyFont="1" applyFill="1" applyAlignment="1" applyProtection="1">
      <alignment horizontal="center"/>
      <protection locked="0"/>
    </xf>
    <xf numFmtId="0" fontId="13" fillId="0" borderId="0" xfId="1" applyFont="1" applyFill="1" applyAlignment="1" applyProtection="1">
      <alignment horizontal="center" vertical="top" wrapText="1"/>
      <protection locked="0"/>
    </xf>
    <xf numFmtId="0" fontId="15" fillId="0" borderId="0" xfId="1" applyFont="1" applyFill="1" applyAlignment="1" applyProtection="1">
      <alignment horizontal="left" vertical="top"/>
      <protection locked="0"/>
    </xf>
    <xf numFmtId="0" fontId="14" fillId="0" borderId="0" xfId="1" applyFont="1" applyFill="1" applyAlignment="1" applyProtection="1">
      <alignment horizontal="left"/>
      <protection locked="0"/>
    </xf>
    <xf numFmtId="0" fontId="36" fillId="0" borderId="0" xfId="1" applyFont="1" applyFill="1" applyAlignment="1" applyProtection="1">
      <alignment horizontal="left"/>
      <protection locked="0"/>
    </xf>
    <xf numFmtId="0" fontId="10" fillId="0" borderId="0" xfId="1" applyFont="1" applyFill="1" applyAlignment="1" applyProtection="1">
      <alignment horizontal="center"/>
    </xf>
    <xf numFmtId="0" fontId="35" fillId="0" borderId="0" xfId="1" applyFont="1" applyFill="1" applyAlignment="1" applyProtection="1">
      <alignment horizontal="center"/>
      <protection locked="0"/>
    </xf>
    <xf numFmtId="0" fontId="35" fillId="0" borderId="0" xfId="1" applyFont="1" applyFill="1" applyAlignment="1" applyProtection="1">
      <alignment horizontal="justify" vertical="top" wrapText="1"/>
      <protection locked="0"/>
    </xf>
    <xf numFmtId="0" fontId="8" fillId="0" borderId="13" xfId="81" applyFont="1" applyFill="1" applyBorder="1" applyAlignment="1">
      <alignment horizontal="center" vertical="center"/>
    </xf>
    <xf numFmtId="0" fontId="8" fillId="0" borderId="13" xfId="81" applyFont="1" applyFill="1" applyBorder="1" applyAlignment="1">
      <alignment vertical="center" wrapText="1"/>
    </xf>
    <xf numFmtId="0" fontId="8" fillId="0" borderId="13" xfId="81" applyFont="1" applyFill="1" applyBorder="1" applyAlignment="1">
      <alignment horizontal="center" vertical="center" wrapText="1"/>
    </xf>
    <xf numFmtId="43" fontId="8" fillId="0" borderId="0" xfId="435" applyFont="1" applyAlignment="1" applyProtection="1">
      <alignment vertical="center"/>
    </xf>
    <xf numFmtId="43" fontId="8" fillId="0" borderId="0" xfId="435" applyFont="1" applyProtection="1"/>
    <xf numFmtId="43" fontId="42" fillId="38" borderId="13" xfId="435" applyFont="1" applyFill="1" applyBorder="1" applyAlignment="1" applyProtection="1">
      <alignment horizontal="center" vertical="center" wrapText="1"/>
    </xf>
    <xf numFmtId="43" fontId="42" fillId="38" borderId="13" xfId="435" applyFont="1" applyFill="1" applyBorder="1" applyAlignment="1" applyProtection="1">
      <alignment horizontal="center" vertical="center"/>
    </xf>
    <xf numFmtId="43" fontId="8" fillId="0" borderId="0" xfId="435" applyFont="1" applyAlignment="1" applyProtection="1">
      <alignment vertical="center"/>
      <protection locked="0"/>
    </xf>
    <xf numFmtId="43" fontId="8" fillId="0" borderId="0" xfId="435" applyFont="1" applyProtection="1">
      <protection locked="0"/>
    </xf>
    <xf numFmtId="43" fontId="40" fillId="0" borderId="20" xfId="435" applyFont="1" applyBorder="1" applyAlignment="1" applyProtection="1">
      <alignment vertical="center"/>
      <protection locked="0"/>
    </xf>
    <xf numFmtId="0" fontId="38" fillId="0" borderId="24" xfId="152" applyNumberFormat="1" applyFont="1" applyFill="1" applyBorder="1" applyAlignment="1" applyProtection="1">
      <alignment wrapText="1"/>
    </xf>
    <xf numFmtId="0" fontId="51" fillId="41" borderId="0" xfId="0" applyFont="1" applyFill="1"/>
    <xf numFmtId="0" fontId="62" fillId="41" borderId="0" xfId="0" applyFont="1" applyFill="1" applyAlignment="1" applyProtection="1">
      <alignment horizontal="center" vertical="center"/>
    </xf>
    <xf numFmtId="0" fontId="55" fillId="41" borderId="0" xfId="0" applyFont="1" applyFill="1" applyAlignment="1" applyProtection="1">
      <alignment horizontal="center" vertical="center"/>
    </xf>
    <xf numFmtId="0" fontId="51" fillId="41" borderId="0" xfId="0" applyFont="1" applyFill="1" applyAlignment="1" applyProtection="1">
      <alignment horizontal="justify" vertical="center"/>
    </xf>
    <xf numFmtId="0" fontId="52" fillId="41" borderId="27" xfId="0" applyFont="1" applyFill="1" applyBorder="1" applyAlignment="1" applyProtection="1">
      <alignment horizontal="justify" vertical="center" wrapText="1"/>
    </xf>
    <xf numFmtId="0" fontId="51" fillId="41" borderId="28" xfId="0" applyFont="1" applyFill="1" applyBorder="1" applyAlignment="1" applyProtection="1">
      <alignment horizontal="justify" vertical="center" wrapText="1"/>
    </xf>
    <xf numFmtId="0" fontId="51" fillId="41" borderId="29"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1" fillId="41" borderId="38" xfId="0" applyFont="1" applyFill="1" applyBorder="1" applyAlignment="1" applyProtection="1">
      <alignment horizontal="justify" vertical="center" wrapText="1"/>
    </xf>
    <xf numFmtId="0" fontId="59" fillId="41" borderId="3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2" fontId="52" fillId="41" borderId="0" xfId="0" applyNumberFormat="1" applyFont="1" applyFill="1" applyAlignment="1" applyProtection="1">
      <alignment horizontal="justify" vertical="justify" wrapText="1"/>
    </xf>
    <xf numFmtId="0" fontId="56" fillId="41" borderId="0" xfId="429" applyFont="1" applyFill="1" applyAlignment="1" applyProtection="1">
      <alignment horizontal="left" vertical="center"/>
    </xf>
    <xf numFmtId="167" fontId="63" fillId="0" borderId="0" xfId="0" applyNumberFormat="1" applyFont="1" applyProtection="1"/>
    <xf numFmtId="166" fontId="8" fillId="0" borderId="13" xfId="81" applyNumberFormat="1" applyFont="1" applyFill="1" applyBorder="1" applyAlignment="1">
      <alignment vertical="center"/>
    </xf>
    <xf numFmtId="0" fontId="0" fillId="0" borderId="13" xfId="81" applyFont="1" applyFill="1" applyBorder="1" applyAlignment="1">
      <alignment horizontal="center" vertical="center" wrapText="1"/>
    </xf>
    <xf numFmtId="0" fontId="64" fillId="41" borderId="0" xfId="427" applyNumberFormat="1" applyFont="1" applyFill="1" applyBorder="1" applyAlignment="1" applyProtection="1">
      <alignment horizontal="left" vertical="center" wrapText="1"/>
    </xf>
    <xf numFmtId="43" fontId="64" fillId="41" borderId="0" xfId="435" applyFont="1" applyFill="1" applyBorder="1" applyAlignment="1" applyProtection="1">
      <alignment horizontal="left" vertical="center"/>
    </xf>
    <xf numFmtId="0" fontId="66" fillId="0" borderId="0" xfId="0" applyFont="1"/>
    <xf numFmtId="14" fontId="68" fillId="0" borderId="13" xfId="0" applyNumberFormat="1" applyFont="1" applyBorder="1" applyAlignment="1">
      <alignment horizontal="center" vertical="center"/>
    </xf>
    <xf numFmtId="0" fontId="68" fillId="0" borderId="13" xfId="0" applyFont="1" applyBorder="1" applyAlignment="1">
      <alignment horizontal="center" vertical="center"/>
    </xf>
    <xf numFmtId="0" fontId="69" fillId="41" borderId="0" xfId="427" applyFont="1" applyFill="1" applyBorder="1" applyAlignment="1" applyProtection="1">
      <alignment horizontal="left" vertical="center"/>
    </xf>
    <xf numFmtId="0" fontId="66" fillId="0" borderId="0" xfId="0" applyFont="1" applyAlignment="1">
      <alignment horizontal="center" vertical="center"/>
    </xf>
    <xf numFmtId="0" fontId="66" fillId="41" borderId="0" xfId="0" applyFont="1" applyFill="1" applyAlignment="1">
      <alignment horizontal="center" vertical="center"/>
    </xf>
    <xf numFmtId="0" fontId="66" fillId="0" borderId="13" xfId="0" applyFont="1" applyBorder="1" applyAlignment="1">
      <alignment horizontal="center" vertical="center"/>
    </xf>
    <xf numFmtId="0" fontId="66" fillId="0" borderId="13" xfId="0" applyFont="1" applyBorder="1" applyAlignment="1">
      <alignment horizontal="center" vertical="center" wrapText="1"/>
    </xf>
    <xf numFmtId="43" fontId="64" fillId="41" borderId="0" xfId="435" applyFont="1" applyFill="1" applyBorder="1" applyAlignment="1" applyProtection="1">
      <alignment horizontal="left" vertical="center" wrapText="1"/>
    </xf>
    <xf numFmtId="0" fontId="66" fillId="41" borderId="0" xfId="0" applyFont="1" applyFill="1" applyAlignment="1">
      <alignment horizontal="left" vertical="center" wrapText="1"/>
    </xf>
    <xf numFmtId="0" fontId="66" fillId="0" borderId="13" xfId="0" applyFont="1" applyBorder="1" applyAlignment="1">
      <alignment horizontal="left" vertical="center" wrapText="1"/>
    </xf>
    <xf numFmtId="0" fontId="66" fillId="0" borderId="0" xfId="0" applyFont="1" applyAlignment="1">
      <alignment horizontal="left" vertical="center" wrapText="1"/>
    </xf>
    <xf numFmtId="0" fontId="66" fillId="41" borderId="0" xfId="0" applyFont="1" applyFill="1" applyAlignment="1">
      <alignment horizontal="left" vertical="center"/>
    </xf>
    <xf numFmtId="0" fontId="66" fillId="0" borderId="0" xfId="0" applyFont="1" applyAlignment="1">
      <alignment horizontal="left"/>
    </xf>
    <xf numFmtId="14" fontId="64" fillId="41" borderId="0" xfId="427" applyNumberFormat="1" applyFont="1" applyFill="1" applyBorder="1" applyAlignment="1" applyProtection="1">
      <alignment horizontal="left" vertical="center" wrapText="1"/>
    </xf>
    <xf numFmtId="0" fontId="66" fillId="0" borderId="0" xfId="0" applyFont="1" applyBorder="1"/>
    <xf numFmtId="0" fontId="66" fillId="41" borderId="0" xfId="429" applyFont="1" applyFill="1" applyAlignment="1" applyProtection="1">
      <alignment vertical="center"/>
    </xf>
    <xf numFmtId="0" fontId="65" fillId="41" borderId="0" xfId="429" applyFont="1" applyFill="1" applyAlignment="1" applyProtection="1">
      <alignment horizontal="center" vertical="center"/>
    </xf>
    <xf numFmtId="14" fontId="65" fillId="41" borderId="0" xfId="429" applyNumberFormat="1" applyFont="1" applyFill="1" applyAlignment="1" applyProtection="1">
      <alignment horizontal="center" vertical="center"/>
    </xf>
    <xf numFmtId="0" fontId="65" fillId="41" borderId="0" xfId="429" applyFont="1" applyFill="1" applyAlignment="1" applyProtection="1">
      <alignment horizontal="center"/>
    </xf>
    <xf numFmtId="43" fontId="65" fillId="41" borderId="0" xfId="435" applyFont="1" applyFill="1" applyAlignment="1" applyProtection="1">
      <alignment horizontal="center" vertical="center"/>
    </xf>
    <xf numFmtId="43" fontId="65" fillId="41" borderId="0" xfId="435" applyFont="1" applyFill="1" applyAlignment="1" applyProtection="1">
      <alignment horizontal="center" wrapText="1"/>
    </xf>
    <xf numFmtId="0" fontId="66" fillId="41" borderId="0" xfId="429" applyFont="1" applyFill="1" applyAlignment="1" applyProtection="1">
      <alignment horizontal="center" vertical="center"/>
    </xf>
    <xf numFmtId="14" fontId="66" fillId="41" borderId="0" xfId="429" applyNumberFormat="1" applyFont="1" applyFill="1" applyAlignment="1" applyProtection="1">
      <alignment horizontal="center" vertical="center"/>
    </xf>
    <xf numFmtId="0" fontId="66" fillId="41" borderId="0" xfId="429" applyFont="1" applyFill="1" applyProtection="1"/>
    <xf numFmtId="43" fontId="66" fillId="41" borderId="0" xfId="435" applyFont="1" applyFill="1" applyAlignment="1" applyProtection="1">
      <alignment vertical="center"/>
    </xf>
    <xf numFmtId="43" fontId="66" fillId="41" borderId="0" xfId="435" applyFont="1" applyFill="1" applyAlignment="1" applyProtection="1">
      <alignment horizontal="center" wrapText="1"/>
    </xf>
    <xf numFmtId="0" fontId="64" fillId="34" borderId="13" xfId="1" applyNumberFormat="1" applyFont="1" applyFill="1" applyBorder="1" applyAlignment="1" applyProtection="1">
      <alignment horizontal="center" vertical="center" wrapText="1"/>
    </xf>
    <xf numFmtId="14" fontId="64" fillId="34" borderId="13" xfId="1" applyNumberFormat="1" applyFont="1" applyFill="1" applyBorder="1" applyAlignment="1" applyProtection="1">
      <alignment horizontal="center" vertical="center"/>
    </xf>
    <xf numFmtId="43" fontId="64" fillId="34" borderId="13" xfId="435" applyFont="1" applyFill="1" applyBorder="1" applyAlignment="1" applyProtection="1">
      <alignment horizontal="center" vertical="center" wrapText="1"/>
    </xf>
    <xf numFmtId="1" fontId="68" fillId="0" borderId="13" xfId="435" applyNumberFormat="1" applyFont="1" applyFill="1" applyBorder="1" applyAlignment="1">
      <alignment horizontal="center" vertical="center"/>
    </xf>
    <xf numFmtId="14" fontId="68" fillId="0" borderId="13" xfId="435" applyNumberFormat="1" applyFont="1" applyFill="1" applyBorder="1" applyAlignment="1">
      <alignment horizontal="center" vertical="center"/>
    </xf>
    <xf numFmtId="1" fontId="68" fillId="0" borderId="13" xfId="435" applyNumberFormat="1" applyFont="1" applyFill="1" applyBorder="1" applyAlignment="1">
      <alignment horizontal="left" vertical="center" wrapText="1"/>
    </xf>
    <xf numFmtId="0" fontId="66" fillId="0" borderId="0" xfId="0" applyFont="1" applyAlignment="1">
      <alignment vertical="center"/>
    </xf>
    <xf numFmtId="43" fontId="65" fillId="39" borderId="13" xfId="435" applyFont="1" applyFill="1" applyBorder="1"/>
    <xf numFmtId="0" fontId="66" fillId="41" borderId="0" xfId="429" applyFont="1" applyFill="1" applyAlignment="1" applyProtection="1">
      <alignment horizontal="center"/>
    </xf>
    <xf numFmtId="0" fontId="66" fillId="0" borderId="0" xfId="429" applyFont="1" applyProtection="1">
      <protection locked="0"/>
    </xf>
    <xf numFmtId="0" fontId="65" fillId="0" borderId="0" xfId="0" applyFont="1" applyFill="1" applyBorder="1" applyAlignment="1">
      <alignment vertical="center" wrapText="1"/>
    </xf>
    <xf numFmtId="43" fontId="64" fillId="0" borderId="0" xfId="435" applyFont="1" applyFill="1" applyBorder="1" applyAlignment="1" applyProtection="1">
      <alignment horizontal="center" vertical="center" wrapText="1"/>
    </xf>
    <xf numFmtId="0" fontId="64" fillId="0" borderId="0" xfId="1" applyNumberFormat="1" applyFont="1" applyFill="1" applyBorder="1" applyAlignment="1" applyProtection="1">
      <alignment horizontal="center" vertical="center"/>
    </xf>
    <xf numFmtId="14" fontId="64" fillId="0" borderId="0" xfId="1" applyNumberFormat="1" applyFont="1" applyFill="1" applyBorder="1" applyAlignment="1" applyProtection="1">
      <alignment horizontal="center" vertical="center"/>
    </xf>
    <xf numFmtId="0" fontId="64" fillId="0" borderId="0" xfId="1" applyNumberFormat="1" applyFont="1" applyFill="1" applyBorder="1" applyAlignment="1" applyProtection="1">
      <alignment horizontal="center" vertical="center" wrapText="1"/>
    </xf>
    <xf numFmtId="43" fontId="65" fillId="0" borderId="0" xfId="435" applyFont="1" applyFill="1" applyBorder="1" applyAlignment="1">
      <alignment vertical="center" wrapText="1"/>
    </xf>
    <xf numFmtId="0" fontId="66" fillId="0" borderId="0" xfId="0" applyFont="1" applyFill="1" applyBorder="1"/>
    <xf numFmtId="0" fontId="65" fillId="0" borderId="0" xfId="429" applyFont="1" applyFill="1" applyBorder="1" applyAlignment="1" applyProtection="1">
      <protection locked="0"/>
    </xf>
    <xf numFmtId="0" fontId="66" fillId="0" borderId="0" xfId="429" applyFont="1" applyFill="1" applyBorder="1" applyAlignment="1" applyProtection="1">
      <alignment horizontal="center"/>
      <protection locked="0"/>
    </xf>
    <xf numFmtId="0" fontId="66" fillId="0" borderId="0" xfId="433" applyFont="1" applyProtection="1"/>
    <xf numFmtId="0" fontId="39" fillId="0" borderId="0" xfId="433" applyFont="1" applyFill="1" applyAlignment="1" applyProtection="1">
      <alignment horizontal="left"/>
    </xf>
    <xf numFmtId="0" fontId="65" fillId="0" borderId="0" xfId="433" applyFont="1" applyFill="1" applyAlignment="1" applyProtection="1">
      <alignment horizontal="left"/>
    </xf>
    <xf numFmtId="0" fontId="65" fillId="0" borderId="0" xfId="433" applyFont="1" applyFill="1" applyAlignment="1" applyProtection="1">
      <alignment horizontal="center" wrapText="1"/>
    </xf>
    <xf numFmtId="0" fontId="66" fillId="0" borderId="0" xfId="433" applyFont="1" applyAlignment="1" applyProtection="1">
      <alignment wrapText="1"/>
    </xf>
    <xf numFmtId="0" fontId="64" fillId="35" borderId="13" xfId="434" applyNumberFormat="1" applyFont="1" applyFill="1" applyBorder="1" applyAlignment="1" applyProtection="1">
      <alignment horizontal="center" vertical="center" wrapText="1"/>
      <protection locked="0"/>
    </xf>
    <xf numFmtId="0" fontId="64" fillId="34" borderId="13" xfId="433" applyFont="1" applyFill="1" applyBorder="1" applyAlignment="1" applyProtection="1">
      <alignment horizontal="center" vertical="center" wrapText="1"/>
      <protection locked="0"/>
    </xf>
    <xf numFmtId="0" fontId="64" fillId="35" borderId="13" xfId="433" applyFont="1" applyFill="1" applyBorder="1" applyAlignment="1" applyProtection="1">
      <alignment horizontal="center" vertical="center"/>
      <protection locked="0"/>
    </xf>
    <xf numFmtId="0" fontId="66" fillId="0" borderId="0" xfId="433" applyFont="1" applyProtection="1">
      <protection locked="0"/>
    </xf>
    <xf numFmtId="43" fontId="68" fillId="0" borderId="13" xfId="435" applyFont="1" applyFill="1" applyBorder="1" applyAlignment="1">
      <alignment wrapText="1"/>
    </xf>
    <xf numFmtId="0" fontId="66" fillId="0" borderId="0" xfId="433" applyFont="1" applyAlignment="1" applyProtection="1">
      <alignment wrapText="1"/>
      <protection locked="0"/>
    </xf>
    <xf numFmtId="0" fontId="43" fillId="0" borderId="0" xfId="81" applyFont="1" applyAlignment="1" applyProtection="1">
      <alignment horizontal="center"/>
      <protection locked="0"/>
    </xf>
    <xf numFmtId="43" fontId="40" fillId="39" borderId="22" xfId="435" applyFont="1" applyFill="1" applyBorder="1" applyAlignment="1" applyProtection="1">
      <alignment vertical="center"/>
    </xf>
    <xf numFmtId="0" fontId="40" fillId="39" borderId="13" xfId="81" applyFont="1" applyFill="1" applyBorder="1" applyAlignment="1" applyProtection="1">
      <alignment horizontal="center" vertical="center" wrapText="1"/>
    </xf>
    <xf numFmtId="0" fontId="66" fillId="41" borderId="0" xfId="0" applyFont="1" applyFill="1" applyAlignment="1">
      <alignment horizontal="center" vertical="center" wrapText="1"/>
    </xf>
    <xf numFmtId="0" fontId="66" fillId="0" borderId="0" xfId="0" applyFont="1" applyAlignment="1">
      <alignment horizontal="center" vertical="center" wrapText="1"/>
    </xf>
    <xf numFmtId="14" fontId="74" fillId="0" borderId="13" xfId="0" applyNumberFormat="1" applyFont="1" applyFill="1" applyBorder="1" applyAlignment="1">
      <alignment horizontal="center" vertical="center"/>
    </xf>
    <xf numFmtId="0" fontId="65" fillId="41" borderId="0" xfId="429" applyFont="1" applyFill="1" applyAlignment="1" applyProtection="1">
      <alignment horizontal="center" wrapText="1"/>
    </xf>
    <xf numFmtId="0" fontId="66" fillId="41" borderId="0" xfId="429" applyFont="1" applyFill="1" applyAlignment="1" applyProtection="1">
      <alignment wrapText="1"/>
    </xf>
    <xf numFmtId="0" fontId="66" fillId="0" borderId="13" xfId="0" applyFont="1" applyBorder="1" applyAlignment="1">
      <alignment wrapText="1"/>
    </xf>
    <xf numFmtId="0" fontId="66" fillId="0" borderId="0" xfId="0" applyFont="1" applyAlignment="1">
      <alignment wrapText="1"/>
    </xf>
    <xf numFmtId="14" fontId="66" fillId="0" borderId="13" xfId="0" applyNumberFormat="1" applyFont="1" applyBorder="1" applyAlignment="1">
      <alignment horizontal="center" vertical="center"/>
    </xf>
    <xf numFmtId="43" fontId="66" fillId="41" borderId="0" xfId="435" applyFont="1" applyFill="1" applyAlignment="1" applyProtection="1">
      <alignment horizontal="center" vertical="center"/>
    </xf>
    <xf numFmtId="43" fontId="66" fillId="0" borderId="13" xfId="435" applyFont="1" applyBorder="1" applyAlignment="1">
      <alignment horizontal="center" vertical="center"/>
    </xf>
    <xf numFmtId="43" fontId="66" fillId="0" borderId="0" xfId="435" applyFont="1" applyAlignment="1">
      <alignment horizontal="center" vertical="center"/>
    </xf>
    <xf numFmtId="43" fontId="65" fillId="41" borderId="0" xfId="435" applyFont="1" applyFill="1" applyAlignment="1" applyProtection="1">
      <alignment horizontal="center" vertical="center" wrapText="1"/>
    </xf>
    <xf numFmtId="43" fontId="66" fillId="41" borderId="0" xfId="435" applyFont="1" applyFill="1" applyAlignment="1" applyProtection="1">
      <alignment horizontal="center" vertical="center" wrapText="1"/>
    </xf>
    <xf numFmtId="43" fontId="66" fillId="41" borderId="0" xfId="435" applyFont="1" applyFill="1" applyAlignment="1">
      <alignment horizontal="center" vertical="center"/>
    </xf>
    <xf numFmtId="43" fontId="65" fillId="39" borderId="11" xfId="435" applyFont="1" applyFill="1" applyBorder="1" applyAlignment="1">
      <alignment horizontal="center" vertical="center"/>
    </xf>
    <xf numFmtId="0" fontId="66" fillId="41" borderId="0" xfId="0" applyFont="1" applyFill="1"/>
    <xf numFmtId="0" fontId="65" fillId="39" borderId="12" xfId="0" applyFont="1" applyFill="1" applyBorder="1" applyAlignment="1">
      <alignment horizontal="center" wrapText="1"/>
    </xf>
    <xf numFmtId="0" fontId="64" fillId="41" borderId="0" xfId="427" applyNumberFormat="1" applyFont="1" applyFill="1" applyBorder="1" applyAlignment="1" applyProtection="1">
      <alignment vertical="center"/>
    </xf>
    <xf numFmtId="0" fontId="65" fillId="35" borderId="13" xfId="0" applyFont="1" applyFill="1" applyBorder="1" applyAlignment="1">
      <alignment horizontal="center" vertical="center" wrapText="1"/>
    </xf>
    <xf numFmtId="0" fontId="65" fillId="0" borderId="0" xfId="0" applyFont="1" applyFill="1" applyBorder="1" applyAlignment="1">
      <alignment vertical="center"/>
    </xf>
    <xf numFmtId="0" fontId="64" fillId="41" borderId="0" xfId="427" applyNumberFormat="1" applyFont="1" applyFill="1" applyBorder="1" applyAlignment="1" applyProtection="1">
      <alignment horizontal="left" vertical="center"/>
    </xf>
    <xf numFmtId="0" fontId="65" fillId="41" borderId="0" xfId="429" applyFont="1" applyFill="1" applyAlignment="1" applyProtection="1">
      <alignment horizontal="left"/>
    </xf>
    <xf numFmtId="43" fontId="68" fillId="0" borderId="13" xfId="435" applyFont="1" applyFill="1" applyBorder="1" applyAlignment="1">
      <alignment vertical="center" wrapText="1"/>
    </xf>
    <xf numFmtId="14" fontId="64" fillId="41" borderId="0" xfId="427" applyNumberFormat="1" applyFont="1" applyFill="1" applyBorder="1" applyAlignment="1" applyProtection="1">
      <alignment vertical="center"/>
    </xf>
    <xf numFmtId="14" fontId="69" fillId="41" borderId="0" xfId="427" applyNumberFormat="1" applyFont="1" applyFill="1" applyBorder="1" applyAlignment="1" applyProtection="1">
      <alignment horizontal="left" vertical="center"/>
    </xf>
    <xf numFmtId="14" fontId="66" fillId="41" borderId="0" xfId="0" applyNumberFormat="1" applyFont="1" applyFill="1" applyAlignment="1">
      <alignment horizontal="center" vertical="center"/>
    </xf>
    <xf numFmtId="14" fontId="66" fillId="0" borderId="0" xfId="0" applyNumberFormat="1" applyFont="1" applyAlignment="1">
      <alignment horizontal="center" vertical="center"/>
    </xf>
    <xf numFmtId="40" fontId="64" fillId="41" borderId="0" xfId="427" applyNumberFormat="1" applyFont="1" applyFill="1" applyBorder="1" applyAlignment="1" applyProtection="1">
      <alignment vertical="center"/>
    </xf>
    <xf numFmtId="0" fontId="65" fillId="41" borderId="0" xfId="429" applyFont="1" applyFill="1" applyAlignment="1" applyProtection="1"/>
    <xf numFmtId="43" fontId="64" fillId="41" borderId="0" xfId="435" applyFont="1" applyFill="1" applyBorder="1" applyAlignment="1" applyProtection="1">
      <alignment vertical="center"/>
    </xf>
    <xf numFmtId="43" fontId="65" fillId="41" borderId="0" xfId="435" applyFont="1" applyFill="1" applyAlignment="1" applyProtection="1"/>
    <xf numFmtId="43" fontId="65" fillId="41" borderId="0" xfId="435" applyFont="1" applyFill="1" applyAlignment="1" applyProtection="1">
      <alignment horizontal="left" vertical="center"/>
    </xf>
    <xf numFmtId="43" fontId="65" fillId="41" borderId="0" xfId="435" applyFont="1" applyFill="1" applyAlignment="1" applyProtection="1">
      <alignment horizontal="center"/>
    </xf>
    <xf numFmtId="43" fontId="39" fillId="0" borderId="0" xfId="435" applyFont="1" applyFill="1" applyAlignment="1" applyProtection="1">
      <alignment horizontal="center" vertical="center"/>
    </xf>
    <xf numFmtId="43" fontId="64" fillId="35" borderId="13" xfId="435" applyFont="1" applyFill="1" applyBorder="1" applyAlignment="1" applyProtection="1">
      <alignment horizontal="center" vertical="center"/>
      <protection locked="0"/>
    </xf>
    <xf numFmtId="43" fontId="66" fillId="0" borderId="13" xfId="435" applyFont="1" applyBorder="1" applyAlignment="1" applyProtection="1">
      <alignment vertical="center"/>
      <protection locked="0"/>
    </xf>
    <xf numFmtId="43" fontId="66" fillId="0" borderId="0" xfId="435" applyFont="1" applyAlignment="1" applyProtection="1">
      <alignment vertical="center"/>
      <protection locked="0"/>
    </xf>
    <xf numFmtId="0" fontId="64" fillId="41" borderId="0" xfId="427" applyNumberFormat="1" applyFont="1" applyFill="1" applyBorder="1" applyAlignment="1" applyProtection="1">
      <alignment horizontal="center" vertical="center"/>
    </xf>
    <xf numFmtId="0" fontId="69" fillId="41" borderId="0" xfId="427" applyFont="1" applyFill="1" applyBorder="1" applyAlignment="1" applyProtection="1">
      <alignment horizontal="center" vertical="center"/>
    </xf>
    <xf numFmtId="43" fontId="66" fillId="0" borderId="13" xfId="435" applyFont="1" applyFill="1" applyBorder="1" applyAlignment="1">
      <alignment vertical="center" wrapText="1"/>
    </xf>
    <xf numFmtId="43" fontId="65" fillId="0" borderId="0" xfId="435" applyFont="1" applyFill="1" applyAlignment="1" applyProtection="1">
      <alignment horizontal="center" vertical="center"/>
    </xf>
    <xf numFmtId="43" fontId="66" fillId="0" borderId="0" xfId="435" applyFont="1" applyAlignment="1" applyProtection="1">
      <alignment vertical="center"/>
    </xf>
    <xf numFmtId="43" fontId="64" fillId="34" borderId="13" xfId="435" applyFont="1" applyFill="1" applyBorder="1" applyAlignment="1" applyProtection="1">
      <alignment horizontal="center" vertical="center"/>
      <protection locked="0"/>
    </xf>
    <xf numFmtId="43" fontId="69" fillId="41" borderId="0" xfId="435" applyFont="1" applyFill="1" applyBorder="1" applyAlignment="1" applyProtection="1">
      <alignment horizontal="left" vertical="center"/>
    </xf>
    <xf numFmtId="43" fontId="68" fillId="0" borderId="13" xfId="435" applyFont="1" applyFill="1" applyBorder="1" applyAlignment="1" applyProtection="1">
      <alignment horizontal="right" vertical="center"/>
    </xf>
    <xf numFmtId="43" fontId="68" fillId="0" borderId="13" xfId="435" applyFont="1" applyFill="1" applyBorder="1" applyAlignment="1" applyProtection="1">
      <alignment horizontal="center" vertical="center"/>
    </xf>
    <xf numFmtId="43" fontId="68" fillId="0" borderId="13" xfId="435" applyFont="1" applyFill="1" applyBorder="1" applyAlignment="1" applyProtection="1">
      <alignment horizontal="center" vertical="center" wrapText="1"/>
    </xf>
    <xf numFmtId="0" fontId="64" fillId="41" borderId="0" xfId="427" applyNumberFormat="1" applyFont="1" applyFill="1" applyBorder="1" applyAlignment="1" applyProtection="1">
      <alignment vertical="center" wrapText="1"/>
    </xf>
    <xf numFmtId="0" fontId="69" fillId="41" borderId="0" xfId="427" applyFont="1" applyFill="1" applyBorder="1" applyAlignment="1" applyProtection="1">
      <alignment horizontal="left" vertical="center" wrapText="1"/>
    </xf>
    <xf numFmtId="0" fontId="66" fillId="0" borderId="0" xfId="429" applyFont="1" applyAlignment="1" applyProtection="1">
      <alignment wrapText="1"/>
      <protection locked="0"/>
    </xf>
    <xf numFmtId="43" fontId="75" fillId="0" borderId="0" xfId="435" applyFont="1" applyBorder="1" applyAlignment="1" applyProtection="1">
      <alignment vertical="center"/>
    </xf>
    <xf numFmtId="43" fontId="75" fillId="0" borderId="0" xfId="435" applyFont="1" applyBorder="1" applyProtection="1">
      <protection locked="0"/>
    </xf>
    <xf numFmtId="43" fontId="43" fillId="0" borderId="0" xfId="435" applyFont="1" applyAlignment="1" applyProtection="1">
      <alignment horizontal="center"/>
      <protection locked="0"/>
    </xf>
    <xf numFmtId="0" fontId="65" fillId="39" borderId="11" xfId="0" applyFont="1" applyFill="1" applyBorder="1" applyAlignment="1">
      <alignment wrapText="1"/>
    </xf>
    <xf numFmtId="0" fontId="8" fillId="41" borderId="13" xfId="81" applyFont="1" applyFill="1" applyBorder="1" applyAlignment="1">
      <alignment horizontal="center" vertical="center"/>
    </xf>
    <xf numFmtId="0" fontId="8"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8" fillId="41" borderId="21" xfId="81" applyNumberFormat="1" applyFont="1" applyFill="1" applyBorder="1" applyAlignment="1">
      <alignment vertical="center"/>
    </xf>
    <xf numFmtId="0" fontId="8" fillId="41" borderId="0" xfId="81" applyFont="1" applyFill="1" applyProtection="1">
      <protection locked="0"/>
    </xf>
    <xf numFmtId="43" fontId="8" fillId="41" borderId="0" xfId="435" applyFont="1" applyFill="1" applyProtection="1">
      <protection locked="0"/>
    </xf>
    <xf numFmtId="4" fontId="8" fillId="41" borderId="0" xfId="81" applyNumberFormat="1" applyFont="1" applyFill="1" applyProtection="1">
      <protection locked="0"/>
    </xf>
    <xf numFmtId="0" fontId="0" fillId="0" borderId="13" xfId="81" applyFont="1" applyFill="1" applyBorder="1" applyAlignment="1">
      <alignment vertical="center" wrapText="1"/>
    </xf>
    <xf numFmtId="43" fontId="8" fillId="0" borderId="0" xfId="81" applyNumberFormat="1" applyFont="1" applyProtection="1">
      <protection locked="0"/>
    </xf>
    <xf numFmtId="0" fontId="78" fillId="0" borderId="0" xfId="433" applyFont="1" applyAlignment="1" applyProtection="1">
      <alignment horizontal="right"/>
      <protection locked="0"/>
    </xf>
    <xf numFmtId="1" fontId="37" fillId="0" borderId="13" xfId="435" applyNumberFormat="1" applyFont="1" applyFill="1" applyBorder="1" applyAlignment="1">
      <alignment horizontal="center" vertical="center"/>
    </xf>
    <xf numFmtId="0" fontId="66" fillId="0" borderId="13"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0" xfId="0" applyFont="1" applyBorder="1" applyAlignment="1">
      <alignment horizontal="center" vertical="center"/>
    </xf>
    <xf numFmtId="0" fontId="66" fillId="0" borderId="0" xfId="0" applyFont="1" applyBorder="1" applyAlignment="1">
      <alignment horizontal="center" vertical="center" wrapText="1"/>
    </xf>
    <xf numFmtId="0" fontId="66" fillId="0" borderId="0" xfId="0" applyFont="1" applyBorder="1" applyAlignment="1">
      <alignment horizontal="left" vertical="center" wrapText="1"/>
    </xf>
    <xf numFmtId="43" fontId="66" fillId="0" borderId="0" xfId="435" applyFont="1" applyBorder="1" applyAlignment="1">
      <alignment horizontal="center" vertical="center"/>
    </xf>
    <xf numFmtId="0" fontId="66" fillId="0" borderId="0" xfId="433" applyFont="1" applyBorder="1" applyAlignment="1" applyProtection="1">
      <alignment horizontal="center"/>
      <protection locked="0"/>
    </xf>
    <xf numFmtId="0" fontId="66" fillId="0" borderId="0" xfId="433" applyFont="1" applyBorder="1" applyAlignment="1" applyProtection="1">
      <alignment wrapText="1"/>
      <protection locked="0"/>
    </xf>
    <xf numFmtId="43" fontId="66" fillId="0" borderId="0" xfId="435" applyFont="1" applyBorder="1" applyAlignment="1" applyProtection="1">
      <alignment vertical="center"/>
      <protection locked="0"/>
    </xf>
    <xf numFmtId="14" fontId="66" fillId="0" borderId="0" xfId="0" applyNumberFormat="1" applyFont="1" applyBorder="1" applyAlignment="1">
      <alignment horizontal="center" vertical="center"/>
    </xf>
    <xf numFmtId="0" fontId="66" fillId="0" borderId="0" xfId="0" applyFont="1" applyBorder="1" applyAlignment="1">
      <alignment vertical="center"/>
    </xf>
    <xf numFmtId="0" fontId="66" fillId="0" borderId="0" xfId="0" applyFont="1" applyBorder="1" applyAlignment="1">
      <alignment wrapText="1"/>
    </xf>
    <xf numFmtId="0" fontId="65" fillId="34" borderId="13" xfId="0" applyFont="1" applyFill="1" applyBorder="1" applyAlignment="1">
      <alignment horizontal="center" vertical="center"/>
    </xf>
    <xf numFmtId="0" fontId="51" fillId="41" borderId="0" xfId="0" applyFont="1" applyFill="1" applyBorder="1" applyAlignment="1" applyProtection="1">
      <alignment horizontal="justify" vertical="center" wrapText="1"/>
    </xf>
    <xf numFmtId="0" fontId="51" fillId="41" borderId="34" xfId="0" applyFont="1" applyFill="1" applyBorder="1"/>
    <xf numFmtId="0" fontId="52" fillId="41" borderId="27" xfId="0" applyFont="1" applyFill="1" applyBorder="1" applyAlignment="1" applyProtection="1">
      <alignment horizontal="justify" vertical="top" wrapText="1"/>
    </xf>
    <xf numFmtId="14" fontId="74" fillId="0" borderId="0" xfId="0" applyNumberFormat="1" applyFont="1" applyFill="1" applyBorder="1" applyAlignment="1">
      <alignment horizontal="center" vertical="center"/>
    </xf>
    <xf numFmtId="0" fontId="68" fillId="0" borderId="0" xfId="0" applyFont="1" applyBorder="1" applyAlignment="1">
      <alignment horizontal="center" vertical="center"/>
    </xf>
    <xf numFmtId="0" fontId="0" fillId="0" borderId="0" xfId="81" applyFont="1" applyAlignment="1" applyProtection="1">
      <alignment horizontal="center" vertical="center" wrapText="1"/>
      <protection locked="0"/>
    </xf>
    <xf numFmtId="0" fontId="0" fillId="0" borderId="13" xfId="81" applyFont="1" applyBorder="1" applyAlignment="1" applyProtection="1">
      <alignment horizontal="center" vertical="center" wrapText="1"/>
      <protection locked="0"/>
    </xf>
    <xf numFmtId="0" fontId="64" fillId="41" borderId="0" xfId="437" applyNumberFormat="1" applyFont="1" applyFill="1" applyBorder="1" applyAlignment="1" applyProtection="1">
      <alignment vertical="center"/>
    </xf>
    <xf numFmtId="0" fontId="3" fillId="41" borderId="0" xfId="437" applyFont="1" applyFill="1" applyAlignment="1">
      <alignment vertical="center" wrapText="1"/>
    </xf>
    <xf numFmtId="0" fontId="3" fillId="41" borderId="0" xfId="437" applyFont="1" applyFill="1" applyAlignment="1">
      <alignment horizontal="center" vertical="center"/>
    </xf>
    <xf numFmtId="43" fontId="3" fillId="41" borderId="0" xfId="438" applyFont="1" applyFill="1" applyAlignment="1">
      <alignment vertical="center"/>
    </xf>
    <xf numFmtId="0" fontId="3" fillId="41" borderId="0" xfId="437" applyFont="1" applyFill="1" applyAlignment="1">
      <alignment vertical="center"/>
    </xf>
    <xf numFmtId="0" fontId="69" fillId="41" borderId="0" xfId="437" applyFont="1" applyFill="1" applyBorder="1" applyAlignment="1" applyProtection="1">
      <alignment horizontal="left" vertical="center"/>
    </xf>
    <xf numFmtId="0" fontId="32" fillId="42" borderId="13" xfId="437" applyFont="1" applyFill="1" applyBorder="1" applyAlignment="1">
      <alignment horizontal="center" vertical="center" wrapText="1"/>
    </xf>
    <xf numFmtId="0" fontId="32" fillId="35" borderId="13" xfId="437" applyFont="1" applyFill="1" applyBorder="1" applyAlignment="1">
      <alignment horizontal="center" vertical="center"/>
    </xf>
    <xf numFmtId="0" fontId="32" fillId="35" borderId="13" xfId="437" applyFont="1" applyFill="1" applyBorder="1" applyAlignment="1">
      <alignment horizontal="center" vertical="center" wrapText="1"/>
    </xf>
    <xf numFmtId="43" fontId="32" fillId="42" borderId="13" xfId="438" applyFont="1" applyFill="1" applyBorder="1" applyAlignment="1">
      <alignment horizontal="center" vertical="center"/>
    </xf>
    <xf numFmtId="0" fontId="32" fillId="41" borderId="0" xfId="437" applyFont="1" applyFill="1" applyAlignment="1">
      <alignment vertical="center"/>
    </xf>
    <xf numFmtId="0" fontId="3" fillId="41" borderId="13" xfId="437" applyFont="1" applyFill="1" applyBorder="1" applyAlignment="1">
      <alignment horizontal="center" vertical="center"/>
    </xf>
    <xf numFmtId="0" fontId="3" fillId="41" borderId="13" xfId="437" applyFont="1" applyFill="1" applyBorder="1" applyAlignment="1">
      <alignment vertical="center" wrapText="1"/>
    </xf>
    <xf numFmtId="43" fontId="3" fillId="41" borderId="13" xfId="438" applyFont="1" applyFill="1" applyBorder="1" applyAlignment="1">
      <alignment vertical="center"/>
    </xf>
    <xf numFmtId="0" fontId="3" fillId="41" borderId="0" xfId="437" applyFont="1" applyFill="1" applyBorder="1" applyAlignment="1">
      <alignment horizontal="center" vertical="center"/>
    </xf>
    <xf numFmtId="0" fontId="3" fillId="41" borderId="0" xfId="437" applyFont="1" applyFill="1" applyBorder="1" applyAlignment="1">
      <alignment vertical="center" wrapText="1"/>
    </xf>
    <xf numFmtId="43" fontId="32" fillId="41" borderId="39" xfId="438" applyFont="1" applyFill="1" applyBorder="1" applyAlignment="1">
      <alignment vertical="center"/>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43" fontId="66" fillId="0" borderId="0" xfId="435" applyFont="1" applyBorder="1" applyAlignment="1" applyProtection="1">
      <alignment horizontal="right"/>
      <protection locked="0"/>
    </xf>
    <xf numFmtId="43" fontId="65" fillId="39" borderId="18" xfId="435" applyFont="1" applyFill="1" applyBorder="1" applyAlignment="1">
      <alignment horizontal="center" vertical="center"/>
    </xf>
    <xf numFmtId="0" fontId="65" fillId="0" borderId="0" xfId="0" applyFont="1" applyBorder="1" applyAlignment="1">
      <alignment horizontal="center" vertical="center"/>
    </xf>
    <xf numFmtId="0" fontId="79" fillId="0" borderId="0" xfId="0" applyFont="1" applyBorder="1" applyAlignment="1">
      <alignment horizontal="center" vertical="center"/>
    </xf>
    <xf numFmtId="0" fontId="66" fillId="0" borderId="0" xfId="433" applyFont="1" applyBorder="1" applyAlignment="1" applyProtection="1">
      <alignment vertical="center"/>
      <protection locked="0"/>
    </xf>
    <xf numFmtId="0" fontId="65" fillId="0" borderId="0" xfId="0" applyFont="1" applyBorder="1" applyAlignment="1">
      <alignment horizontal="center" vertical="center" wrapText="1"/>
    </xf>
    <xf numFmtId="0" fontId="65" fillId="0" borderId="0" xfId="0" applyFont="1" applyBorder="1" applyAlignment="1">
      <alignment vertical="center" wrapText="1"/>
    </xf>
    <xf numFmtId="43" fontId="65" fillId="0" borderId="0" xfId="435" applyFont="1" applyBorder="1" applyAlignment="1">
      <alignment vertical="center"/>
    </xf>
    <xf numFmtId="43" fontId="65" fillId="0" borderId="40" xfId="435" applyFont="1" applyBorder="1" applyAlignment="1">
      <alignment vertical="center"/>
    </xf>
    <xf numFmtId="0" fontId="65" fillId="0" borderId="0" xfId="429" applyFont="1" applyFill="1" applyBorder="1" applyAlignment="1" applyProtection="1">
      <alignment horizontal="center" vertical="center"/>
      <protection locked="0"/>
    </xf>
    <xf numFmtId="0" fontId="66" fillId="0" borderId="0" xfId="429" applyFont="1" applyFill="1" applyBorder="1" applyAlignment="1" applyProtection="1">
      <alignment horizontal="center" vertical="center"/>
      <protection locked="0"/>
    </xf>
    <xf numFmtId="0" fontId="14" fillId="0" borderId="0" xfId="1" applyFont="1" applyFill="1" applyAlignment="1" applyProtection="1">
      <alignment horizontal="center"/>
    </xf>
    <xf numFmtId="0" fontId="65" fillId="0" borderId="0" xfId="0" applyFont="1" applyFill="1" applyBorder="1" applyAlignment="1">
      <alignment horizontal="center" vertical="center"/>
    </xf>
    <xf numFmtId="0" fontId="65" fillId="41" borderId="0" xfId="429" applyFont="1" applyFill="1" applyAlignment="1" applyProtection="1">
      <alignment horizontal="center" vertical="center" wrapText="1"/>
    </xf>
    <xf numFmtId="0" fontId="66" fillId="41" borderId="0" xfId="429" applyFont="1" applyFill="1" applyAlignment="1" applyProtection="1">
      <alignment horizontal="center" vertical="center" wrapText="1"/>
    </xf>
    <xf numFmtId="0" fontId="66" fillId="0" borderId="13" xfId="0" applyFont="1" applyBorder="1" applyAlignment="1">
      <alignment vertical="center" wrapText="1"/>
    </xf>
    <xf numFmtId="0" fontId="66" fillId="0" borderId="0" xfId="0" applyFont="1" applyBorder="1" applyAlignment="1">
      <alignment vertical="center" wrapText="1"/>
    </xf>
    <xf numFmtId="0" fontId="66" fillId="0" borderId="0" xfId="0" applyFont="1" applyAlignment="1">
      <alignment vertical="center" wrapText="1"/>
    </xf>
    <xf numFmtId="0" fontId="81" fillId="41" borderId="0" xfId="427" applyFont="1" applyFill="1" applyBorder="1" applyAlignment="1" applyProtection="1">
      <alignment horizontal="left" vertical="center"/>
    </xf>
    <xf numFmtId="0" fontId="69" fillId="41" borderId="0" xfId="429" applyFont="1" applyFill="1" applyAlignment="1" applyProtection="1">
      <alignment horizontal="left" vertical="center"/>
    </xf>
    <xf numFmtId="0" fontId="68" fillId="0" borderId="13" xfId="0" applyNumberFormat="1" applyFont="1" applyBorder="1" applyAlignment="1">
      <alignment horizontal="center" vertical="center"/>
    </xf>
    <xf numFmtId="0" fontId="68" fillId="0" borderId="13" xfId="0" applyFont="1" applyBorder="1" applyAlignment="1">
      <alignment horizontal="center" vertical="center" wrapText="1"/>
    </xf>
    <xf numFmtId="0" fontId="68" fillId="0" borderId="13" xfId="0" applyFont="1" applyBorder="1" applyAlignment="1">
      <alignment horizontal="left" vertical="center" wrapText="1"/>
    </xf>
    <xf numFmtId="43" fontId="68" fillId="0" borderId="13" xfId="435" applyFont="1" applyBorder="1" applyAlignment="1">
      <alignment horizontal="right" vertical="center"/>
    </xf>
    <xf numFmtId="43" fontId="66" fillId="0" borderId="13" xfId="34" applyFont="1" applyBorder="1" applyAlignment="1">
      <alignment vertical="center"/>
    </xf>
    <xf numFmtId="0" fontId="37" fillId="0" borderId="13" xfId="0" applyFont="1" applyFill="1" applyBorder="1" applyAlignment="1">
      <alignment horizontal="center" vertical="center" wrapText="1"/>
    </xf>
    <xf numFmtId="0" fontId="37" fillId="0" borderId="13" xfId="0" applyFont="1" applyFill="1" applyBorder="1" applyAlignment="1">
      <alignment vertical="center" wrapText="1"/>
    </xf>
    <xf numFmtId="0" fontId="65" fillId="34" borderId="13" xfId="0" applyFont="1" applyFill="1" applyBorder="1" applyAlignment="1">
      <alignment horizontal="center" vertical="center" wrapText="1"/>
    </xf>
    <xf numFmtId="0" fontId="65" fillId="35" borderId="13" xfId="0" applyFont="1" applyFill="1" applyBorder="1" applyAlignment="1">
      <alignment horizontal="center" vertical="center"/>
    </xf>
    <xf numFmtId="43" fontId="65" fillId="34" borderId="13" xfId="435" applyFont="1" applyFill="1" applyBorder="1" applyAlignment="1">
      <alignment horizontal="center" vertical="center" wrapText="1"/>
    </xf>
    <xf numFmtId="0" fontId="2" fillId="41" borderId="0" xfId="437" applyFont="1" applyFill="1" applyBorder="1" applyAlignment="1">
      <alignment horizontal="center" vertical="center"/>
    </xf>
    <xf numFmtId="43" fontId="3" fillId="41" borderId="0" xfId="438" applyFont="1" applyFill="1" applyBorder="1" applyAlignment="1">
      <alignment vertical="center"/>
    </xf>
    <xf numFmtId="0" fontId="68" fillId="0" borderId="13" xfId="0" applyFont="1" applyFill="1" applyBorder="1" applyAlignment="1">
      <alignment horizontal="center" vertical="center"/>
    </xf>
    <xf numFmtId="0" fontId="68" fillId="35" borderId="13" xfId="0" applyFont="1" applyFill="1" applyBorder="1" applyAlignment="1">
      <alignment horizontal="center" vertical="center"/>
    </xf>
    <xf numFmtId="0" fontId="34" fillId="0" borderId="0" xfId="1" applyFont="1" applyFill="1" applyAlignment="1" applyProtection="1">
      <alignment horizontal="left"/>
    </xf>
    <xf numFmtId="0" fontId="14" fillId="0" borderId="0" xfId="1" applyFont="1" applyFill="1" applyAlignment="1" applyProtection="1">
      <alignment horizontal="left"/>
    </xf>
    <xf numFmtId="49" fontId="15" fillId="0" borderId="0" xfId="1" applyNumberFormat="1" applyFont="1" applyFill="1" applyAlignment="1" applyProtection="1">
      <alignment horizontal="left"/>
    </xf>
    <xf numFmtId="49" fontId="14" fillId="0" borderId="0" xfId="1" applyNumberFormat="1" applyFont="1" applyFill="1" applyAlignment="1" applyProtection="1">
      <alignment horizontal="left"/>
    </xf>
    <xf numFmtId="0" fontId="48" fillId="0" borderId="0" xfId="0" applyFont="1" applyBorder="1" applyProtection="1">
      <protection locked="0"/>
    </xf>
    <xf numFmtId="0" fontId="36" fillId="0" borderId="0" xfId="1" applyFont="1" applyFill="1" applyBorder="1" applyAlignment="1" applyProtection="1">
      <alignment horizontal="center"/>
      <protection locked="0"/>
    </xf>
    <xf numFmtId="0" fontId="8" fillId="0" borderId="41" xfId="81" applyFont="1" applyFill="1" applyBorder="1" applyAlignment="1">
      <alignment horizontal="center" vertical="center"/>
    </xf>
    <xf numFmtId="0" fontId="8" fillId="0" borderId="42" xfId="81" applyFont="1" applyFill="1" applyBorder="1" applyAlignment="1">
      <alignment horizontal="center" vertical="center"/>
    </xf>
    <xf numFmtId="0" fontId="48" fillId="0" borderId="13" xfId="81" applyFont="1" applyFill="1" applyBorder="1" applyAlignment="1">
      <alignment horizontal="center" vertical="center"/>
    </xf>
    <xf numFmtId="0" fontId="1" fillId="41" borderId="13" xfId="437" applyFont="1" applyFill="1" applyBorder="1" applyAlignment="1">
      <alignment vertical="center" wrapText="1"/>
    </xf>
    <xf numFmtId="0" fontId="1" fillId="41" borderId="13" xfId="437" applyFont="1" applyFill="1" applyBorder="1" applyAlignment="1">
      <alignment horizontal="center" vertical="center"/>
    </xf>
    <xf numFmtId="0" fontId="68" fillId="0" borderId="13" xfId="0" applyFont="1" applyFill="1" applyBorder="1" applyAlignment="1">
      <alignment horizontal="left" vertical="center" wrapText="1"/>
    </xf>
    <xf numFmtId="0" fontId="68" fillId="0" borderId="0" xfId="0" applyNumberFormat="1" applyFont="1" applyBorder="1" applyAlignment="1">
      <alignment horizontal="center" vertical="center"/>
    </xf>
    <xf numFmtId="0" fontId="68" fillId="0" borderId="0" xfId="0" applyFont="1" applyBorder="1" applyAlignment="1">
      <alignment horizontal="center" vertical="center" wrapText="1"/>
    </xf>
    <xf numFmtId="14" fontId="68" fillId="0" borderId="0" xfId="0" applyNumberFormat="1" applyFont="1" applyBorder="1" applyAlignment="1">
      <alignment horizontal="center" vertical="center"/>
    </xf>
    <xf numFmtId="0" fontId="68" fillId="0" borderId="0" xfId="0" applyFont="1" applyBorder="1" applyAlignment="1">
      <alignment horizontal="left" vertical="center" wrapText="1"/>
    </xf>
    <xf numFmtId="43" fontId="68" fillId="0" borderId="0" xfId="435" applyFont="1" applyBorder="1" applyAlignment="1">
      <alignment horizontal="right" vertical="center"/>
    </xf>
    <xf numFmtId="0" fontId="9" fillId="0" borderId="10" xfId="1" applyFont="1" applyFill="1" applyBorder="1" applyAlignment="1" applyProtection="1">
      <alignment horizontal="left" vertical="center" wrapText="1"/>
    </xf>
    <xf numFmtId="0" fontId="9" fillId="0" borderId="11" xfId="1" applyFont="1" applyFill="1" applyBorder="1" applyAlignment="1" applyProtection="1">
      <alignment horizontal="left" vertical="center" wrapText="1"/>
    </xf>
    <xf numFmtId="0" fontId="9" fillId="0" borderId="12" xfId="1" applyFont="1" applyFill="1" applyBorder="1" applyAlignment="1" applyProtection="1">
      <alignment horizontal="left" vertical="center" wrapText="1"/>
    </xf>
    <xf numFmtId="0" fontId="9" fillId="0" borderId="10" xfId="1" applyFont="1" applyFill="1" applyBorder="1" applyAlignment="1" applyProtection="1">
      <alignment horizontal="center" vertical="center"/>
    </xf>
    <xf numFmtId="0" fontId="9" fillId="0" borderId="11" xfId="1" applyFont="1" applyFill="1" applyBorder="1" applyAlignment="1" applyProtection="1">
      <alignment horizontal="center" vertical="center"/>
    </xf>
    <xf numFmtId="0" fontId="9" fillId="0" borderId="12" xfId="1" applyFont="1" applyFill="1" applyBorder="1" applyAlignment="1" applyProtection="1">
      <alignment horizontal="center" vertical="center"/>
    </xf>
    <xf numFmtId="167" fontId="49" fillId="0" borderId="10" xfId="430" applyNumberFormat="1" applyFont="1" applyFill="1" applyBorder="1" applyAlignment="1" applyProtection="1">
      <alignment horizontal="right" vertical="center"/>
    </xf>
    <xf numFmtId="167" fontId="49" fillId="0" borderId="11" xfId="430" applyNumberFormat="1" applyFont="1" applyFill="1" applyBorder="1" applyAlignment="1" applyProtection="1">
      <alignment horizontal="right" vertical="center"/>
    </xf>
    <xf numFmtId="167" fontId="49" fillId="0" borderId="12" xfId="430" applyNumberFormat="1" applyFont="1" applyFill="1" applyBorder="1" applyAlignment="1" applyProtection="1">
      <alignment horizontal="right" vertical="center"/>
    </xf>
    <xf numFmtId="0" fontId="9" fillId="0" borderId="10" xfId="1" applyFont="1" applyFill="1" applyBorder="1" applyAlignment="1" applyProtection="1">
      <alignment horizontal="center" vertical="center" wrapText="1"/>
    </xf>
    <xf numFmtId="0" fontId="9" fillId="0" borderId="11" xfId="1" applyFont="1" applyFill="1" applyBorder="1" applyAlignment="1" applyProtection="1">
      <alignment horizontal="center" vertical="center" wrapText="1"/>
    </xf>
    <xf numFmtId="0" fontId="9" fillId="0" borderId="12" xfId="1" applyFont="1" applyFill="1" applyBorder="1" applyAlignment="1" applyProtection="1">
      <alignment horizontal="center" vertical="center" wrapText="1"/>
    </xf>
    <xf numFmtId="0" fontId="80" fillId="0" borderId="10" xfId="1" applyFont="1" applyFill="1" applyBorder="1" applyAlignment="1" applyProtection="1">
      <alignment horizontal="center" vertical="center" wrapText="1"/>
    </xf>
    <xf numFmtId="0" fontId="80" fillId="0" borderId="11" xfId="1" applyFont="1" applyFill="1" applyBorder="1" applyAlignment="1" applyProtection="1">
      <alignment horizontal="center" vertical="center" wrapText="1"/>
    </xf>
    <xf numFmtId="0" fontId="80" fillId="0" borderId="12" xfId="1" applyFont="1" applyFill="1" applyBorder="1" applyAlignment="1" applyProtection="1">
      <alignment horizontal="center" vertical="center" wrapText="1"/>
    </xf>
    <xf numFmtId="0" fontId="9" fillId="0" borderId="30" xfId="1" applyFont="1" applyFill="1" applyBorder="1" applyAlignment="1" applyProtection="1">
      <alignment horizontal="justify" vertical="top" wrapText="1"/>
      <protection locked="0"/>
    </xf>
    <xf numFmtId="0" fontId="9" fillId="0" borderId="31" xfId="1" applyFont="1" applyFill="1" applyBorder="1" applyAlignment="1" applyProtection="1">
      <alignment horizontal="justify" vertical="top" wrapText="1"/>
      <protection locked="0"/>
    </xf>
    <xf numFmtId="0" fontId="9" fillId="0" borderId="32" xfId="1" applyFont="1" applyFill="1" applyBorder="1" applyAlignment="1" applyProtection="1">
      <alignment horizontal="justify" vertical="top" wrapText="1"/>
      <protection locked="0"/>
    </xf>
    <xf numFmtId="0" fontId="9" fillId="0" borderId="33" xfId="1" applyFont="1" applyFill="1" applyBorder="1" applyAlignment="1" applyProtection="1">
      <alignment horizontal="justify" vertical="top" wrapText="1"/>
      <protection locked="0"/>
    </xf>
    <xf numFmtId="0" fontId="9" fillId="0" borderId="0" xfId="1" applyFont="1" applyFill="1" applyBorder="1" applyAlignment="1" applyProtection="1">
      <alignment horizontal="justify" vertical="top" wrapText="1"/>
      <protection locked="0"/>
    </xf>
    <xf numFmtId="0" fontId="9" fillId="0" borderId="34" xfId="1" applyFont="1" applyFill="1" applyBorder="1" applyAlignment="1" applyProtection="1">
      <alignment horizontal="justify" vertical="top" wrapText="1"/>
      <protection locked="0"/>
    </xf>
    <xf numFmtId="0" fontId="9" fillId="0" borderId="35" xfId="1" applyFont="1" applyFill="1" applyBorder="1" applyAlignment="1" applyProtection="1">
      <alignment horizontal="justify" vertical="top" wrapText="1"/>
      <protection locked="0"/>
    </xf>
    <xf numFmtId="0" fontId="9" fillId="0" borderId="36" xfId="1" applyFont="1" applyFill="1" applyBorder="1" applyAlignment="1" applyProtection="1">
      <alignment horizontal="justify" vertical="top" wrapText="1"/>
      <protection locked="0"/>
    </xf>
    <xf numFmtId="0" fontId="9" fillId="0" borderId="37" xfId="1" applyFont="1" applyFill="1" applyBorder="1" applyAlignment="1" applyProtection="1">
      <alignment horizontal="justify" vertical="top" wrapText="1"/>
      <protection locked="0"/>
    </xf>
    <xf numFmtId="0" fontId="10" fillId="0" borderId="10" xfId="1" applyFont="1" applyFill="1" applyBorder="1" applyAlignment="1" applyProtection="1">
      <alignment horizontal="left"/>
      <protection locked="0"/>
    </xf>
    <xf numFmtId="0" fontId="10" fillId="0" borderId="11" xfId="1" applyFont="1" applyFill="1" applyBorder="1" applyAlignment="1" applyProtection="1">
      <alignment horizontal="left"/>
      <protection locked="0"/>
    </xf>
    <xf numFmtId="0" fontId="10" fillId="0" borderId="12" xfId="1" applyFont="1" applyFill="1" applyBorder="1" applyAlignment="1" applyProtection="1">
      <alignment horizontal="left"/>
      <protection locked="0"/>
    </xf>
    <xf numFmtId="0" fontId="11" fillId="0" borderId="10" xfId="1" applyFont="1" applyFill="1" applyBorder="1" applyAlignment="1" applyProtection="1">
      <alignment horizontal="left"/>
      <protection locked="0"/>
    </xf>
    <xf numFmtId="0" fontId="11" fillId="0" borderId="11" xfId="1" applyFont="1" applyFill="1" applyBorder="1" applyAlignment="1" applyProtection="1">
      <alignment horizontal="left"/>
      <protection locked="0"/>
    </xf>
    <xf numFmtId="0" fontId="11" fillId="0" borderId="12" xfId="1" applyFont="1" applyFill="1" applyBorder="1" applyAlignment="1" applyProtection="1">
      <alignment horizontal="left"/>
      <protection locked="0"/>
    </xf>
    <xf numFmtId="0" fontId="12" fillId="0" borderId="0" xfId="1" applyFont="1" applyFill="1" applyAlignment="1" applyProtection="1">
      <alignment horizontal="center"/>
    </xf>
    <xf numFmtId="0" fontId="12" fillId="0" borderId="0" xfId="1" applyFont="1" applyFill="1" applyAlignment="1" applyProtection="1">
      <alignment horizontal="center" wrapText="1"/>
    </xf>
    <xf numFmtId="0" fontId="35" fillId="0" borderId="0" xfId="1" applyFont="1" applyFill="1" applyBorder="1" applyAlignment="1" applyProtection="1">
      <alignment horizontal="justify" vertical="top" wrapText="1"/>
    </xf>
    <xf numFmtId="0" fontId="10" fillId="33" borderId="13" xfId="1" applyFont="1" applyFill="1" applyBorder="1" applyAlignment="1" applyProtection="1">
      <alignment horizontal="center" vertical="center" wrapText="1"/>
    </xf>
    <xf numFmtId="0" fontId="10" fillId="33" borderId="19" xfId="1" applyFont="1" applyFill="1" applyBorder="1" applyAlignment="1" applyProtection="1">
      <alignment horizontal="center" vertical="center" wrapText="1"/>
    </xf>
    <xf numFmtId="0" fontId="10" fillId="33" borderId="18" xfId="1" applyFont="1" applyFill="1" applyBorder="1" applyAlignment="1" applyProtection="1">
      <alignment horizontal="center" vertical="center" wrapText="1"/>
    </xf>
    <xf numFmtId="0" fontId="10" fillId="33" borderId="17" xfId="1" applyFont="1" applyFill="1" applyBorder="1" applyAlignment="1" applyProtection="1">
      <alignment horizontal="center" vertical="center" wrapText="1"/>
    </xf>
    <xf numFmtId="0" fontId="10" fillId="33" borderId="16" xfId="1" applyFont="1" applyFill="1" applyBorder="1" applyAlignment="1" applyProtection="1">
      <alignment horizontal="center" vertical="center" wrapText="1"/>
    </xf>
    <xf numFmtId="0" fontId="10" fillId="33" borderId="15" xfId="1" applyFont="1" applyFill="1" applyBorder="1" applyAlignment="1" applyProtection="1">
      <alignment horizontal="center" vertical="center" wrapText="1"/>
    </xf>
    <xf numFmtId="0" fontId="10" fillId="33" borderId="14" xfId="1" applyFont="1" applyFill="1" applyBorder="1" applyAlignment="1" applyProtection="1">
      <alignment horizontal="center" vertical="center" wrapText="1"/>
    </xf>
    <xf numFmtId="14" fontId="36" fillId="0" borderId="10" xfId="1" applyNumberFormat="1" applyFont="1" applyFill="1" applyBorder="1" applyAlignment="1" applyProtection="1">
      <alignment horizontal="center"/>
      <protection locked="0"/>
    </xf>
    <xf numFmtId="0" fontId="36" fillId="0" borderId="11" xfId="1" applyFont="1" applyFill="1" applyBorder="1" applyAlignment="1" applyProtection="1">
      <alignment horizontal="center"/>
      <protection locked="0"/>
    </xf>
    <xf numFmtId="0" fontId="36" fillId="0" borderId="12" xfId="1" applyFont="1" applyFill="1" applyBorder="1" applyAlignment="1" applyProtection="1">
      <alignment horizontal="center"/>
      <protection locked="0"/>
    </xf>
    <xf numFmtId="0" fontId="10" fillId="33" borderId="13" xfId="1" applyFont="1" applyFill="1" applyBorder="1" applyAlignment="1" applyProtection="1">
      <alignment horizontal="center" vertical="top" wrapText="1"/>
    </xf>
    <xf numFmtId="0" fontId="33" fillId="33" borderId="13" xfId="1" applyFont="1" applyFill="1" applyBorder="1" applyAlignment="1" applyProtection="1">
      <alignment horizontal="center" vertical="top" wrapText="1"/>
    </xf>
    <xf numFmtId="0" fontId="36" fillId="0" borderId="10" xfId="1" applyFont="1" applyFill="1" applyBorder="1" applyAlignment="1" applyProtection="1">
      <alignment horizontal="center"/>
      <protection locked="0"/>
    </xf>
    <xf numFmtId="0" fontId="36" fillId="0" borderId="0" xfId="1" applyFont="1" applyFill="1" applyBorder="1" applyAlignment="1" applyProtection="1">
      <alignment horizontal="center"/>
      <protection locked="0"/>
    </xf>
    <xf numFmtId="0" fontId="36" fillId="0" borderId="0" xfId="1" applyFont="1" applyFill="1" applyAlignment="1" applyProtection="1">
      <alignment horizontal="left" vertical="top" wrapText="1"/>
      <protection locked="0"/>
    </xf>
    <xf numFmtId="0" fontId="41" fillId="0" borderId="0" xfId="81" applyFont="1" applyAlignment="1" applyProtection="1">
      <alignment horizontal="center" vertical="center"/>
    </xf>
    <xf numFmtId="43" fontId="41" fillId="36" borderId="10" xfId="435" applyFont="1" applyFill="1" applyBorder="1" applyAlignment="1" applyProtection="1">
      <alignment horizontal="center" vertical="center"/>
    </xf>
    <xf numFmtId="43" fontId="41" fillId="36" borderId="11" xfId="435" applyFont="1" applyFill="1" applyBorder="1" applyAlignment="1" applyProtection="1">
      <alignment horizontal="center" vertical="center"/>
    </xf>
    <xf numFmtId="43" fontId="41" fillId="36" borderId="12" xfId="435" applyFont="1" applyFill="1" applyBorder="1" applyAlignment="1" applyProtection="1">
      <alignment horizontal="center" vertical="center"/>
    </xf>
    <xf numFmtId="43" fontId="41" fillId="37" borderId="15" xfId="435" applyFont="1" applyFill="1" applyBorder="1" applyAlignment="1" applyProtection="1">
      <alignment horizontal="center" vertical="center"/>
    </xf>
    <xf numFmtId="43" fontId="41" fillId="37" borderId="14" xfId="435" applyFont="1" applyFill="1" applyBorder="1" applyAlignment="1" applyProtection="1">
      <alignment horizontal="center" vertical="center"/>
    </xf>
    <xf numFmtId="0" fontId="65" fillId="35" borderId="10" xfId="0" applyFont="1" applyFill="1" applyBorder="1" applyAlignment="1">
      <alignment horizontal="center" vertical="center"/>
    </xf>
    <xf numFmtId="0" fontId="65" fillId="35" borderId="12" xfId="0" applyFont="1" applyFill="1" applyBorder="1" applyAlignment="1">
      <alignment horizontal="center" vertical="center"/>
    </xf>
    <xf numFmtId="43" fontId="65" fillId="0" borderId="0" xfId="435" applyFont="1" applyFill="1" applyBorder="1" applyAlignment="1">
      <alignment horizontal="center" vertical="center"/>
    </xf>
    <xf numFmtId="0" fontId="65" fillId="35" borderId="13" xfId="0" applyFont="1" applyFill="1" applyBorder="1" applyAlignment="1">
      <alignment horizontal="center" vertical="center"/>
    </xf>
    <xf numFmtId="0" fontId="65" fillId="34" borderId="13" xfId="0" applyFont="1" applyFill="1" applyBorder="1" applyAlignment="1">
      <alignment horizontal="center" vertical="center" wrapText="1"/>
    </xf>
    <xf numFmtId="0" fontId="65" fillId="0" borderId="0" xfId="0" applyFont="1" applyBorder="1" applyAlignment="1">
      <alignment horizontal="center" vertical="center" wrapText="1"/>
    </xf>
    <xf numFmtId="43" fontId="65" fillId="0" borderId="0" xfId="435" applyFont="1" applyBorder="1" applyAlignment="1">
      <alignment horizontal="center" vertical="center"/>
    </xf>
    <xf numFmtId="0" fontId="65" fillId="39" borderId="18" xfId="0" applyFont="1" applyFill="1" applyBorder="1" applyAlignment="1">
      <alignment horizontal="center" wrapText="1"/>
    </xf>
    <xf numFmtId="43" fontId="65" fillId="34" borderId="13" xfId="435" applyFont="1" applyFill="1" applyBorder="1" applyAlignment="1">
      <alignment horizontal="center" vertical="center" wrapText="1"/>
    </xf>
    <xf numFmtId="0" fontId="65" fillId="0" borderId="0" xfId="0" applyFont="1" applyFill="1" applyBorder="1" applyAlignment="1">
      <alignment horizontal="center" vertical="center"/>
    </xf>
    <xf numFmtId="0" fontId="65" fillId="35" borderId="21" xfId="0" applyFont="1" applyFill="1" applyBorder="1" applyAlignment="1">
      <alignment horizontal="center" vertical="center"/>
    </xf>
    <xf numFmtId="0" fontId="65" fillId="39" borderId="13" xfId="0" applyFont="1" applyFill="1" applyBorder="1" applyAlignment="1">
      <alignment horizontal="center" wrapText="1"/>
    </xf>
    <xf numFmtId="14" fontId="65" fillId="34" borderId="13" xfId="0" applyNumberFormat="1" applyFont="1" applyFill="1" applyBorder="1" applyAlignment="1">
      <alignment horizontal="center" vertical="center" wrapText="1"/>
    </xf>
    <xf numFmtId="0" fontId="65" fillId="39" borderId="11" xfId="0" applyFont="1" applyFill="1" applyBorder="1" applyAlignment="1">
      <alignment horizontal="center" wrapText="1"/>
    </xf>
    <xf numFmtId="0" fontId="65" fillId="39" borderId="12" xfId="0" applyFont="1" applyFill="1" applyBorder="1" applyAlignment="1">
      <alignment horizontal="center" wrapText="1"/>
    </xf>
    <xf numFmtId="43" fontId="64" fillId="35" borderId="13" xfId="435" applyFont="1" applyFill="1" applyBorder="1" applyAlignment="1" applyProtection="1">
      <alignment horizontal="center" vertical="center" wrapText="1"/>
      <protection locked="0"/>
    </xf>
    <xf numFmtId="0" fontId="83" fillId="41" borderId="0" xfId="437" applyFont="1" applyFill="1" applyAlignment="1">
      <alignment horizontal="right" vertical="center" wrapText="1"/>
    </xf>
  </cellXfs>
  <cellStyles count="439">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19 4" xfId="437"/>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6542</xdr:row>
      <xdr:rowOff>152400</xdr:rowOff>
    </xdr:from>
    <xdr:to>
      <xdr:col>15</xdr:col>
      <xdr:colOff>485775</xdr:colOff>
      <xdr:row>6543</xdr:row>
      <xdr:rowOff>152400</xdr:rowOff>
    </xdr:to>
    <xdr:grpSp>
      <xdr:nvGrpSpPr>
        <xdr:cNvPr id="9" name="Grupo 8"/>
        <xdr:cNvGrpSpPr/>
      </xdr:nvGrpSpPr>
      <xdr:grpSpPr>
        <a:xfrm>
          <a:off x="1009650" y="4862550600"/>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373</xdr:row>
      <xdr:rowOff>0</xdr:rowOff>
    </xdr:from>
    <xdr:to>
      <xdr:col>15</xdr:col>
      <xdr:colOff>752475</xdr:colOff>
      <xdr:row>374</xdr:row>
      <xdr:rowOff>0</xdr:rowOff>
    </xdr:to>
    <xdr:grpSp>
      <xdr:nvGrpSpPr>
        <xdr:cNvPr id="5" name="Grupo 4"/>
        <xdr:cNvGrpSpPr/>
      </xdr:nvGrpSpPr>
      <xdr:grpSpPr>
        <a:xfrm>
          <a:off x="1009650" y="281130375"/>
          <a:ext cx="12934950" cy="161925"/>
          <a:chOff x="1009650" y="4810125"/>
          <a:chExt cx="12830175" cy="161925"/>
        </a:xfrm>
      </xdr:grpSpPr>
      <xdr:cxnSp macro="">
        <xdr:nvCxnSpPr>
          <xdr:cNvPr id="6" name="Conector recto 5"/>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113</xdr:row>
      <xdr:rowOff>152400</xdr:rowOff>
    </xdr:from>
    <xdr:to>
      <xdr:col>14</xdr:col>
      <xdr:colOff>390525</xdr:colOff>
      <xdr:row>114</xdr:row>
      <xdr:rowOff>152400</xdr:rowOff>
    </xdr:to>
    <xdr:grpSp>
      <xdr:nvGrpSpPr>
        <xdr:cNvPr id="2" name="Grupo 1"/>
        <xdr:cNvGrpSpPr/>
      </xdr:nvGrpSpPr>
      <xdr:grpSpPr>
        <a:xfrm>
          <a:off x="676275" y="66217800"/>
          <a:ext cx="130587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32</xdr:row>
      <xdr:rowOff>0</xdr:rowOff>
    </xdr:from>
    <xdr:to>
      <xdr:col>14</xdr:col>
      <xdr:colOff>790575</xdr:colOff>
      <xdr:row>33</xdr:row>
      <xdr:rowOff>0</xdr:rowOff>
    </xdr:to>
    <xdr:grpSp>
      <xdr:nvGrpSpPr>
        <xdr:cNvPr id="2" name="Grupo 1"/>
        <xdr:cNvGrpSpPr/>
      </xdr:nvGrpSpPr>
      <xdr:grpSpPr>
        <a:xfrm>
          <a:off x="962025" y="13773150"/>
          <a:ext cx="12830175" cy="161925"/>
          <a:chOff x="1009650" y="4810125"/>
          <a:chExt cx="12830175" cy="161925"/>
        </a:xfrm>
      </xdr:grpSpPr>
      <xdr:cxnSp macro="">
        <xdr:nvCxnSpPr>
          <xdr:cNvPr id="3" name="Conector recto 2"/>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mmel.cuba/Desktop/FORMULARIO%209/2018/OCTUBRE/WP-FORMULARIO-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sheetName val="RES. TCR"/>
      <sheetName val="bd_lista"/>
    </sheetNames>
    <sheetDataSet>
      <sheetData sheetId="0"/>
      <sheetData sheetId="1">
        <row r="10">
          <cell r="C10">
            <v>0</v>
          </cell>
        </row>
        <row r="11">
          <cell r="C11">
            <v>6</v>
          </cell>
        </row>
        <row r="12">
          <cell r="C12">
            <v>10</v>
          </cell>
        </row>
        <row r="13">
          <cell r="C13">
            <v>15</v>
          </cell>
        </row>
        <row r="14">
          <cell r="C14">
            <v>16</v>
          </cell>
        </row>
        <row r="15">
          <cell r="C15">
            <v>20</v>
          </cell>
        </row>
        <row r="16">
          <cell r="C16">
            <v>25</v>
          </cell>
        </row>
        <row r="17">
          <cell r="C17">
            <v>30</v>
          </cell>
        </row>
        <row r="18">
          <cell r="C18">
            <v>35</v>
          </cell>
        </row>
        <row r="19">
          <cell r="C19">
            <v>41</v>
          </cell>
        </row>
        <row r="20">
          <cell r="C20">
            <v>46</v>
          </cell>
        </row>
        <row r="21">
          <cell r="C21">
            <v>47</v>
          </cell>
        </row>
        <row r="22">
          <cell r="C22">
            <v>48</v>
          </cell>
        </row>
        <row r="23">
          <cell r="C23">
            <v>52</v>
          </cell>
        </row>
        <row r="24">
          <cell r="C24">
            <v>66</v>
          </cell>
        </row>
        <row r="25">
          <cell r="C25">
            <v>70</v>
          </cell>
        </row>
        <row r="26">
          <cell r="C26">
            <v>76</v>
          </cell>
        </row>
        <row r="27">
          <cell r="C27">
            <v>78</v>
          </cell>
        </row>
        <row r="28">
          <cell r="C28">
            <v>81</v>
          </cell>
        </row>
        <row r="29">
          <cell r="C29">
            <v>85</v>
          </cell>
        </row>
        <row r="30">
          <cell r="C30">
            <v>86</v>
          </cell>
        </row>
        <row r="31">
          <cell r="C31">
            <v>87</v>
          </cell>
        </row>
        <row r="32">
          <cell r="C32">
            <v>95</v>
          </cell>
        </row>
        <row r="33">
          <cell r="C33" t="str">
            <v>99 - 01</v>
          </cell>
        </row>
        <row r="34">
          <cell r="C34" t="str">
            <v>99 - 02</v>
          </cell>
        </row>
        <row r="35">
          <cell r="C35" t="str">
            <v>99 - 03</v>
          </cell>
        </row>
        <row r="36">
          <cell r="C36" t="str">
            <v>99 - 04</v>
          </cell>
        </row>
        <row r="37">
          <cell r="C37" t="str">
            <v>99 - 07</v>
          </cell>
        </row>
        <row r="38">
          <cell r="C38">
            <v>108</v>
          </cell>
        </row>
        <row r="39">
          <cell r="C39">
            <v>109</v>
          </cell>
        </row>
        <row r="40">
          <cell r="C40">
            <v>111</v>
          </cell>
        </row>
        <row r="41">
          <cell r="C41">
            <v>112</v>
          </cell>
        </row>
        <row r="44">
          <cell r="C44">
            <v>121</v>
          </cell>
        </row>
        <row r="45">
          <cell r="C45">
            <v>124</v>
          </cell>
        </row>
        <row r="46">
          <cell r="C46">
            <v>129</v>
          </cell>
        </row>
        <row r="47">
          <cell r="C47">
            <v>130</v>
          </cell>
        </row>
        <row r="48">
          <cell r="C48">
            <v>132</v>
          </cell>
        </row>
        <row r="49">
          <cell r="C49">
            <v>133</v>
          </cell>
        </row>
        <row r="50">
          <cell r="C50">
            <v>134</v>
          </cell>
        </row>
        <row r="51">
          <cell r="C51">
            <v>137</v>
          </cell>
        </row>
        <row r="52">
          <cell r="C52">
            <v>138</v>
          </cell>
        </row>
        <row r="53">
          <cell r="C53">
            <v>139</v>
          </cell>
        </row>
        <row r="54">
          <cell r="C54">
            <v>140</v>
          </cell>
        </row>
        <row r="55">
          <cell r="C55">
            <v>141</v>
          </cell>
        </row>
        <row r="56">
          <cell r="C56">
            <v>142</v>
          </cell>
        </row>
        <row r="57">
          <cell r="C57">
            <v>143</v>
          </cell>
        </row>
        <row r="58">
          <cell r="C58">
            <v>144</v>
          </cell>
        </row>
        <row r="59">
          <cell r="C59">
            <v>145</v>
          </cell>
        </row>
        <row r="60">
          <cell r="C60">
            <v>146</v>
          </cell>
        </row>
        <row r="61">
          <cell r="C61">
            <v>147</v>
          </cell>
        </row>
        <row r="62">
          <cell r="C62">
            <v>148</v>
          </cell>
        </row>
        <row r="63">
          <cell r="C63">
            <v>149</v>
          </cell>
        </row>
        <row r="64">
          <cell r="C64">
            <v>150</v>
          </cell>
        </row>
        <row r="65">
          <cell r="C65">
            <v>152</v>
          </cell>
        </row>
        <row r="66">
          <cell r="C66">
            <v>153</v>
          </cell>
        </row>
        <row r="67">
          <cell r="C67">
            <v>154</v>
          </cell>
        </row>
        <row r="68">
          <cell r="C68">
            <v>155</v>
          </cell>
        </row>
        <row r="69">
          <cell r="C69">
            <v>156</v>
          </cell>
        </row>
        <row r="70">
          <cell r="C70">
            <v>157</v>
          </cell>
        </row>
        <row r="71">
          <cell r="C71">
            <v>159</v>
          </cell>
        </row>
        <row r="72">
          <cell r="C72">
            <v>163</v>
          </cell>
        </row>
        <row r="73">
          <cell r="C73">
            <v>169</v>
          </cell>
        </row>
        <row r="74">
          <cell r="C74">
            <v>170</v>
          </cell>
        </row>
        <row r="75">
          <cell r="C75">
            <v>171</v>
          </cell>
        </row>
        <row r="76">
          <cell r="C76">
            <v>190</v>
          </cell>
        </row>
        <row r="77">
          <cell r="C77">
            <v>192</v>
          </cell>
        </row>
        <row r="79">
          <cell r="C79">
            <v>200</v>
          </cell>
        </row>
        <row r="80">
          <cell r="C80">
            <v>201</v>
          </cell>
        </row>
        <row r="81">
          <cell r="C81">
            <v>203</v>
          </cell>
        </row>
        <row r="82">
          <cell r="C82">
            <v>206</v>
          </cell>
        </row>
        <row r="83">
          <cell r="C83">
            <v>210</v>
          </cell>
        </row>
        <row r="84">
          <cell r="C84">
            <v>212</v>
          </cell>
        </row>
        <row r="85">
          <cell r="C85">
            <v>213</v>
          </cell>
        </row>
        <row r="87">
          <cell r="C87">
            <v>222</v>
          </cell>
        </row>
        <row r="88">
          <cell r="C88">
            <v>223</v>
          </cell>
        </row>
        <row r="89">
          <cell r="C89">
            <v>224</v>
          </cell>
        </row>
        <row r="90">
          <cell r="C90">
            <v>225</v>
          </cell>
        </row>
        <row r="91">
          <cell r="C91">
            <v>226</v>
          </cell>
        </row>
        <row r="92">
          <cell r="C92">
            <v>227</v>
          </cell>
        </row>
        <row r="93">
          <cell r="C93">
            <v>234</v>
          </cell>
        </row>
        <row r="94">
          <cell r="C94">
            <v>243</v>
          </cell>
        </row>
        <row r="95">
          <cell r="C95">
            <v>244</v>
          </cell>
        </row>
        <row r="96">
          <cell r="C96">
            <v>245</v>
          </cell>
        </row>
        <row r="97">
          <cell r="C97">
            <v>249</v>
          </cell>
        </row>
        <row r="99">
          <cell r="C99">
            <v>253</v>
          </cell>
        </row>
        <row r="100">
          <cell r="C100">
            <v>254</v>
          </cell>
        </row>
        <row r="101">
          <cell r="C101">
            <v>265</v>
          </cell>
        </row>
        <row r="104">
          <cell r="C104">
            <v>268</v>
          </cell>
        </row>
        <row r="106">
          <cell r="C106">
            <v>270</v>
          </cell>
        </row>
        <row r="107">
          <cell r="C107">
            <v>271</v>
          </cell>
        </row>
        <row r="108">
          <cell r="C108">
            <v>272</v>
          </cell>
        </row>
        <row r="109">
          <cell r="C109">
            <v>273</v>
          </cell>
        </row>
        <row r="110">
          <cell r="C110">
            <v>281</v>
          </cell>
        </row>
        <row r="111">
          <cell r="C111">
            <v>283</v>
          </cell>
        </row>
        <row r="112">
          <cell r="C112">
            <v>287</v>
          </cell>
        </row>
        <row r="113">
          <cell r="C113">
            <v>288</v>
          </cell>
        </row>
        <row r="114">
          <cell r="C114">
            <v>290</v>
          </cell>
        </row>
        <row r="115">
          <cell r="C115">
            <v>291</v>
          </cell>
        </row>
        <row r="116">
          <cell r="C116">
            <v>292</v>
          </cell>
        </row>
        <row r="117">
          <cell r="C117">
            <v>293</v>
          </cell>
        </row>
        <row r="118">
          <cell r="C118">
            <v>294</v>
          </cell>
        </row>
        <row r="119">
          <cell r="C119">
            <v>295</v>
          </cell>
        </row>
        <row r="120">
          <cell r="C120">
            <v>296</v>
          </cell>
        </row>
        <row r="121">
          <cell r="C121">
            <v>298</v>
          </cell>
        </row>
        <row r="123">
          <cell r="C123">
            <v>300</v>
          </cell>
        </row>
        <row r="124">
          <cell r="C124">
            <v>301</v>
          </cell>
        </row>
        <row r="125">
          <cell r="C125">
            <v>302</v>
          </cell>
        </row>
        <row r="126">
          <cell r="C126">
            <v>303</v>
          </cell>
        </row>
        <row r="127">
          <cell r="C127">
            <v>309</v>
          </cell>
        </row>
        <row r="128">
          <cell r="C128">
            <v>310</v>
          </cell>
        </row>
        <row r="129">
          <cell r="C129">
            <v>311</v>
          </cell>
        </row>
        <row r="131">
          <cell r="C131">
            <v>313</v>
          </cell>
        </row>
        <row r="132">
          <cell r="C132">
            <v>314</v>
          </cell>
        </row>
        <row r="133">
          <cell r="C133">
            <v>315</v>
          </cell>
        </row>
        <row r="134">
          <cell r="C134">
            <v>324</v>
          </cell>
        </row>
        <row r="135">
          <cell r="C135">
            <v>340</v>
          </cell>
        </row>
        <row r="136">
          <cell r="C136">
            <v>342</v>
          </cell>
        </row>
        <row r="140">
          <cell r="C140">
            <v>346</v>
          </cell>
        </row>
        <row r="141">
          <cell r="C141">
            <v>347</v>
          </cell>
        </row>
        <row r="142">
          <cell r="C142">
            <v>348</v>
          </cell>
        </row>
        <row r="143">
          <cell r="C143">
            <v>349</v>
          </cell>
        </row>
        <row r="144">
          <cell r="C144">
            <v>371</v>
          </cell>
        </row>
        <row r="145">
          <cell r="C145">
            <v>373</v>
          </cell>
        </row>
        <row r="146">
          <cell r="C146">
            <v>374</v>
          </cell>
        </row>
        <row r="147">
          <cell r="C147">
            <v>375</v>
          </cell>
        </row>
        <row r="148">
          <cell r="C148">
            <v>376</v>
          </cell>
        </row>
        <row r="150">
          <cell r="C150">
            <v>379</v>
          </cell>
        </row>
        <row r="151">
          <cell r="C151">
            <v>380</v>
          </cell>
        </row>
        <row r="152">
          <cell r="C152">
            <v>382</v>
          </cell>
        </row>
        <row r="153">
          <cell r="C153">
            <v>383</v>
          </cell>
        </row>
        <row r="154">
          <cell r="C154">
            <v>384</v>
          </cell>
        </row>
        <row r="155">
          <cell r="C155">
            <v>385</v>
          </cell>
        </row>
        <row r="156">
          <cell r="C156">
            <v>411</v>
          </cell>
        </row>
        <row r="157">
          <cell r="C157">
            <v>417</v>
          </cell>
        </row>
        <row r="158">
          <cell r="C158">
            <v>418</v>
          </cell>
        </row>
        <row r="160">
          <cell r="C160">
            <v>423</v>
          </cell>
        </row>
        <row r="161">
          <cell r="C161">
            <v>424</v>
          </cell>
        </row>
        <row r="162">
          <cell r="C162">
            <v>425</v>
          </cell>
        </row>
        <row r="163">
          <cell r="C163">
            <v>426</v>
          </cell>
        </row>
        <row r="165">
          <cell r="C165">
            <v>428</v>
          </cell>
        </row>
        <row r="166">
          <cell r="C166">
            <v>429</v>
          </cell>
        </row>
        <row r="167">
          <cell r="C167">
            <v>432</v>
          </cell>
        </row>
        <row r="168">
          <cell r="C168">
            <v>433</v>
          </cell>
        </row>
        <row r="169">
          <cell r="C169">
            <v>434</v>
          </cell>
        </row>
        <row r="170">
          <cell r="C170">
            <v>435</v>
          </cell>
        </row>
        <row r="171">
          <cell r="C171">
            <v>512</v>
          </cell>
        </row>
        <row r="172">
          <cell r="C172">
            <v>513</v>
          </cell>
        </row>
        <row r="173">
          <cell r="C173">
            <v>514</v>
          </cell>
        </row>
        <row r="174">
          <cell r="C174">
            <v>517</v>
          </cell>
        </row>
        <row r="175">
          <cell r="C175">
            <v>520</v>
          </cell>
        </row>
        <row r="176">
          <cell r="C176">
            <v>522</v>
          </cell>
        </row>
        <row r="177">
          <cell r="C177">
            <v>523</v>
          </cell>
        </row>
        <row r="178">
          <cell r="C178">
            <v>525</v>
          </cell>
        </row>
        <row r="179">
          <cell r="C179">
            <v>526</v>
          </cell>
        </row>
        <row r="180">
          <cell r="C180">
            <v>548</v>
          </cell>
        </row>
        <row r="181">
          <cell r="C181">
            <v>551</v>
          </cell>
        </row>
        <row r="182">
          <cell r="C182">
            <v>572</v>
          </cell>
        </row>
        <row r="183">
          <cell r="C183">
            <v>573</v>
          </cell>
        </row>
        <row r="184">
          <cell r="C184">
            <v>574</v>
          </cell>
        </row>
        <row r="185">
          <cell r="C185">
            <v>576</v>
          </cell>
        </row>
        <row r="186">
          <cell r="C186">
            <v>578</v>
          </cell>
        </row>
        <row r="187">
          <cell r="C187">
            <v>580</v>
          </cell>
        </row>
        <row r="188">
          <cell r="C188">
            <v>582</v>
          </cell>
        </row>
        <row r="189">
          <cell r="C189">
            <v>584</v>
          </cell>
        </row>
        <row r="190">
          <cell r="C190">
            <v>585</v>
          </cell>
        </row>
        <row r="191">
          <cell r="C191">
            <v>586</v>
          </cell>
        </row>
        <row r="192">
          <cell r="C192">
            <v>587</v>
          </cell>
        </row>
        <row r="193">
          <cell r="C193">
            <v>590</v>
          </cell>
        </row>
        <row r="194">
          <cell r="C194">
            <v>591</v>
          </cell>
        </row>
        <row r="195">
          <cell r="C195">
            <v>592</v>
          </cell>
        </row>
        <row r="196">
          <cell r="C196">
            <v>593</v>
          </cell>
        </row>
        <row r="197">
          <cell r="C197">
            <v>594</v>
          </cell>
        </row>
        <row r="198">
          <cell r="C198">
            <v>595</v>
          </cell>
        </row>
        <row r="199">
          <cell r="C199">
            <v>596</v>
          </cell>
        </row>
        <row r="200">
          <cell r="C200">
            <v>597</v>
          </cell>
        </row>
        <row r="202">
          <cell r="C202">
            <v>599</v>
          </cell>
        </row>
        <row r="203">
          <cell r="C203">
            <v>633</v>
          </cell>
        </row>
        <row r="205">
          <cell r="C205">
            <v>650</v>
          </cell>
        </row>
        <row r="207">
          <cell r="C207">
            <v>661</v>
          </cell>
        </row>
        <row r="208">
          <cell r="C208">
            <v>670</v>
          </cell>
        </row>
        <row r="209">
          <cell r="C209">
            <v>680</v>
          </cell>
        </row>
        <row r="210">
          <cell r="C210">
            <v>681</v>
          </cell>
        </row>
        <row r="211">
          <cell r="C211">
            <v>682</v>
          </cell>
        </row>
        <row r="214">
          <cell r="C214">
            <v>761</v>
          </cell>
        </row>
        <row r="215">
          <cell r="C215">
            <v>781</v>
          </cell>
        </row>
        <row r="216">
          <cell r="C216">
            <v>802</v>
          </cell>
        </row>
        <row r="217">
          <cell r="C217">
            <v>821</v>
          </cell>
        </row>
        <row r="218">
          <cell r="C218">
            <v>831</v>
          </cell>
        </row>
        <row r="219">
          <cell r="C219">
            <v>862</v>
          </cell>
        </row>
        <row r="220">
          <cell r="C220">
            <v>865</v>
          </cell>
        </row>
        <row r="221">
          <cell r="C221">
            <v>867</v>
          </cell>
        </row>
        <row r="222">
          <cell r="C222">
            <v>901</v>
          </cell>
        </row>
        <row r="223">
          <cell r="C223">
            <v>902</v>
          </cell>
        </row>
        <row r="225">
          <cell r="C225">
            <v>904</v>
          </cell>
        </row>
        <row r="226">
          <cell r="C226">
            <v>905</v>
          </cell>
        </row>
        <row r="227">
          <cell r="C227">
            <v>906</v>
          </cell>
        </row>
        <row r="228">
          <cell r="C228">
            <v>907</v>
          </cell>
        </row>
        <row r="229">
          <cell r="C229">
            <v>908</v>
          </cell>
        </row>
        <row r="230">
          <cell r="C230">
            <v>909</v>
          </cell>
        </row>
        <row r="231">
          <cell r="C231">
            <v>951</v>
          </cell>
        </row>
        <row r="232">
          <cell r="C232">
            <v>999</v>
          </cell>
        </row>
        <row r="233">
          <cell r="C233">
            <v>1101</v>
          </cell>
        </row>
        <row r="234">
          <cell r="C234">
            <v>1102</v>
          </cell>
        </row>
        <row r="235">
          <cell r="C235">
            <v>1103</v>
          </cell>
        </row>
        <row r="237">
          <cell r="C237">
            <v>1105</v>
          </cell>
        </row>
        <row r="238">
          <cell r="C238">
            <v>1106</v>
          </cell>
        </row>
        <row r="239">
          <cell r="C239">
            <v>1107</v>
          </cell>
        </row>
        <row r="240">
          <cell r="C240">
            <v>1108</v>
          </cell>
        </row>
        <row r="241">
          <cell r="C241">
            <v>1109</v>
          </cell>
        </row>
        <row r="242">
          <cell r="C242">
            <v>1110</v>
          </cell>
        </row>
        <row r="243">
          <cell r="C243">
            <v>1111</v>
          </cell>
        </row>
        <row r="245">
          <cell r="C245">
            <v>1113</v>
          </cell>
        </row>
        <row r="246">
          <cell r="C246">
            <v>1114</v>
          </cell>
        </row>
        <row r="247">
          <cell r="C247">
            <v>1115</v>
          </cell>
        </row>
        <row r="248">
          <cell r="C248">
            <v>1116</v>
          </cell>
        </row>
        <row r="249">
          <cell r="C249">
            <v>1117</v>
          </cell>
        </row>
        <row r="250">
          <cell r="C250">
            <v>1118</v>
          </cell>
        </row>
        <row r="251">
          <cell r="C251">
            <v>1119</v>
          </cell>
        </row>
        <row r="252">
          <cell r="C252">
            <v>1120</v>
          </cell>
        </row>
        <row r="253">
          <cell r="C253">
            <v>1121</v>
          </cell>
        </row>
        <row r="254">
          <cell r="C254">
            <v>1122</v>
          </cell>
        </row>
        <row r="256">
          <cell r="C256">
            <v>1124</v>
          </cell>
        </row>
        <row r="257">
          <cell r="C257">
            <v>1125</v>
          </cell>
        </row>
        <row r="258">
          <cell r="C258">
            <v>1126</v>
          </cell>
        </row>
        <row r="259">
          <cell r="C259">
            <v>1127</v>
          </cell>
        </row>
        <row r="260">
          <cell r="C260">
            <v>1128</v>
          </cell>
        </row>
        <row r="261">
          <cell r="C261">
            <v>1129</v>
          </cell>
        </row>
        <row r="262">
          <cell r="C262">
            <v>1201</v>
          </cell>
        </row>
        <row r="263">
          <cell r="C263">
            <v>1202</v>
          </cell>
        </row>
        <row r="264">
          <cell r="C264">
            <v>1203</v>
          </cell>
        </row>
        <row r="265">
          <cell r="C265">
            <v>1204</v>
          </cell>
        </row>
        <row r="266">
          <cell r="C266">
            <v>1205</v>
          </cell>
        </row>
        <row r="267">
          <cell r="C267">
            <v>1206</v>
          </cell>
        </row>
        <row r="268">
          <cell r="C268">
            <v>1207</v>
          </cell>
        </row>
        <row r="269">
          <cell r="C269">
            <v>1208</v>
          </cell>
        </row>
        <row r="270">
          <cell r="C270">
            <v>1209</v>
          </cell>
        </row>
        <row r="271">
          <cell r="C271">
            <v>1210</v>
          </cell>
        </row>
        <row r="272">
          <cell r="C272">
            <v>1211</v>
          </cell>
        </row>
        <row r="273">
          <cell r="C273">
            <v>1212</v>
          </cell>
        </row>
        <row r="274">
          <cell r="C274">
            <v>1213</v>
          </cell>
        </row>
        <row r="275">
          <cell r="C275">
            <v>1214</v>
          </cell>
        </row>
        <row r="276">
          <cell r="C276">
            <v>1215</v>
          </cell>
        </row>
        <row r="277">
          <cell r="C277">
            <v>1216</v>
          </cell>
        </row>
        <row r="278">
          <cell r="C278">
            <v>1217</v>
          </cell>
        </row>
        <row r="279">
          <cell r="C279">
            <v>1218</v>
          </cell>
        </row>
        <row r="280">
          <cell r="C280">
            <v>1219</v>
          </cell>
        </row>
        <row r="281">
          <cell r="C281">
            <v>1220</v>
          </cell>
        </row>
        <row r="282">
          <cell r="C282">
            <v>1221</v>
          </cell>
        </row>
        <row r="283">
          <cell r="C283">
            <v>1222</v>
          </cell>
        </row>
        <row r="284">
          <cell r="C284">
            <v>1223</v>
          </cell>
        </row>
        <row r="285">
          <cell r="C285">
            <v>1224</v>
          </cell>
        </row>
        <row r="286">
          <cell r="C286">
            <v>1225</v>
          </cell>
        </row>
        <row r="287">
          <cell r="C287">
            <v>1226</v>
          </cell>
        </row>
        <row r="288">
          <cell r="C288">
            <v>1227</v>
          </cell>
        </row>
        <row r="289">
          <cell r="C289">
            <v>1228</v>
          </cell>
        </row>
        <row r="290">
          <cell r="C290">
            <v>1229</v>
          </cell>
        </row>
        <row r="291">
          <cell r="C291">
            <v>1230</v>
          </cell>
        </row>
        <row r="292">
          <cell r="C292">
            <v>1231</v>
          </cell>
        </row>
        <row r="293">
          <cell r="C293">
            <v>1232</v>
          </cell>
        </row>
        <row r="294">
          <cell r="C294">
            <v>1233</v>
          </cell>
        </row>
        <row r="295">
          <cell r="C295">
            <v>1234</v>
          </cell>
        </row>
        <row r="296">
          <cell r="C296">
            <v>1235</v>
          </cell>
        </row>
        <row r="297">
          <cell r="C297">
            <v>1236</v>
          </cell>
        </row>
        <row r="298">
          <cell r="C298">
            <v>1237</v>
          </cell>
        </row>
        <row r="299">
          <cell r="C299">
            <v>1238</v>
          </cell>
        </row>
        <row r="300">
          <cell r="C300">
            <v>1239</v>
          </cell>
        </row>
        <row r="301">
          <cell r="C301">
            <v>1240</v>
          </cell>
        </row>
        <row r="302">
          <cell r="C302">
            <v>1241</v>
          </cell>
        </row>
        <row r="303">
          <cell r="C303">
            <v>1242</v>
          </cell>
        </row>
        <row r="304">
          <cell r="C304">
            <v>1243</v>
          </cell>
        </row>
        <row r="305">
          <cell r="C305">
            <v>1244</v>
          </cell>
        </row>
        <row r="306">
          <cell r="C306">
            <v>1245</v>
          </cell>
        </row>
        <row r="307">
          <cell r="C307">
            <v>1246</v>
          </cell>
        </row>
        <row r="308">
          <cell r="C308">
            <v>1247</v>
          </cell>
        </row>
        <row r="309">
          <cell r="C309">
            <v>1248</v>
          </cell>
        </row>
        <row r="310">
          <cell r="C310">
            <v>1249</v>
          </cell>
        </row>
        <row r="311">
          <cell r="C311">
            <v>1250</v>
          </cell>
        </row>
        <row r="312">
          <cell r="C312">
            <v>1251</v>
          </cell>
        </row>
        <row r="313">
          <cell r="C313">
            <v>1252</v>
          </cell>
        </row>
        <row r="314">
          <cell r="C314">
            <v>1253</v>
          </cell>
        </row>
        <row r="315">
          <cell r="C315">
            <v>1254</v>
          </cell>
        </row>
        <row r="316">
          <cell r="C316">
            <v>1255</v>
          </cell>
        </row>
        <row r="317">
          <cell r="C317">
            <v>1256</v>
          </cell>
        </row>
        <row r="318">
          <cell r="C318">
            <v>1257</v>
          </cell>
        </row>
        <row r="319">
          <cell r="C319">
            <v>1258</v>
          </cell>
        </row>
        <row r="320">
          <cell r="C320">
            <v>1259</v>
          </cell>
        </row>
        <row r="321">
          <cell r="C321">
            <v>1260</v>
          </cell>
        </row>
        <row r="322">
          <cell r="C322">
            <v>1261</v>
          </cell>
        </row>
        <row r="323">
          <cell r="C323">
            <v>1262</v>
          </cell>
        </row>
        <row r="324">
          <cell r="C324">
            <v>1263</v>
          </cell>
        </row>
        <row r="325">
          <cell r="C325">
            <v>1264</v>
          </cell>
        </row>
        <row r="326">
          <cell r="C326">
            <v>1265</v>
          </cell>
        </row>
        <row r="327">
          <cell r="C327">
            <v>1266</v>
          </cell>
        </row>
        <row r="328">
          <cell r="C328">
            <v>1267</v>
          </cell>
        </row>
        <row r="329">
          <cell r="C329">
            <v>1268</v>
          </cell>
        </row>
        <row r="330">
          <cell r="C330">
            <v>1269</v>
          </cell>
        </row>
        <row r="331">
          <cell r="C331">
            <v>1270</v>
          </cell>
        </row>
        <row r="332">
          <cell r="C332">
            <v>1271</v>
          </cell>
        </row>
        <row r="333">
          <cell r="C333">
            <v>1272</v>
          </cell>
        </row>
        <row r="334">
          <cell r="C334">
            <v>1273</v>
          </cell>
        </row>
        <row r="335">
          <cell r="C335">
            <v>1274</v>
          </cell>
        </row>
        <row r="336">
          <cell r="C336">
            <v>1275</v>
          </cell>
        </row>
        <row r="337">
          <cell r="C337">
            <v>1276</v>
          </cell>
        </row>
        <row r="338">
          <cell r="C338">
            <v>1277</v>
          </cell>
        </row>
        <row r="339">
          <cell r="C339">
            <v>1278</v>
          </cell>
        </row>
        <row r="340">
          <cell r="C340">
            <v>1279</v>
          </cell>
        </row>
        <row r="341">
          <cell r="C341">
            <v>1280</v>
          </cell>
        </row>
        <row r="342">
          <cell r="C342">
            <v>1281</v>
          </cell>
        </row>
        <row r="343">
          <cell r="C343">
            <v>1282</v>
          </cell>
        </row>
        <row r="344">
          <cell r="C344">
            <v>1283</v>
          </cell>
        </row>
        <row r="345">
          <cell r="C345">
            <v>1284</v>
          </cell>
        </row>
        <row r="346">
          <cell r="C346">
            <v>1285</v>
          </cell>
        </row>
        <row r="347">
          <cell r="C347">
            <v>1286</v>
          </cell>
        </row>
        <row r="348">
          <cell r="C348">
            <v>1287</v>
          </cell>
        </row>
        <row r="349">
          <cell r="C349">
            <v>1301</v>
          </cell>
        </row>
        <row r="350">
          <cell r="C350">
            <v>1302</v>
          </cell>
        </row>
        <row r="351">
          <cell r="C351">
            <v>1303</v>
          </cell>
        </row>
        <row r="352">
          <cell r="C352">
            <v>1304</v>
          </cell>
        </row>
        <row r="353">
          <cell r="C353">
            <v>1305</v>
          </cell>
        </row>
        <row r="354">
          <cell r="C354">
            <v>1306</v>
          </cell>
        </row>
        <row r="355">
          <cell r="C355">
            <v>1307</v>
          </cell>
        </row>
        <row r="356">
          <cell r="C356">
            <v>1308</v>
          </cell>
        </row>
        <row r="357">
          <cell r="C357">
            <v>1309</v>
          </cell>
        </row>
        <row r="358">
          <cell r="C358">
            <v>1310</v>
          </cell>
        </row>
        <row r="359">
          <cell r="C359">
            <v>1311</v>
          </cell>
        </row>
        <row r="360">
          <cell r="C360">
            <v>1312</v>
          </cell>
        </row>
        <row r="361">
          <cell r="C361">
            <v>1313</v>
          </cell>
        </row>
        <row r="362">
          <cell r="C362">
            <v>1314</v>
          </cell>
        </row>
        <row r="363">
          <cell r="C363">
            <v>1315</v>
          </cell>
        </row>
        <row r="364">
          <cell r="C364">
            <v>1316</v>
          </cell>
        </row>
        <row r="365">
          <cell r="C365">
            <v>1317</v>
          </cell>
        </row>
        <row r="366">
          <cell r="C366">
            <v>1318</v>
          </cell>
        </row>
        <row r="367">
          <cell r="C367">
            <v>1319</v>
          </cell>
        </row>
        <row r="368">
          <cell r="C368">
            <v>1320</v>
          </cell>
        </row>
        <row r="369">
          <cell r="C369">
            <v>1321</v>
          </cell>
        </row>
        <row r="370">
          <cell r="C370">
            <v>1322</v>
          </cell>
        </row>
        <row r="371">
          <cell r="C371">
            <v>1323</v>
          </cell>
        </row>
        <row r="372">
          <cell r="C372">
            <v>1324</v>
          </cell>
        </row>
        <row r="373">
          <cell r="C373">
            <v>1325</v>
          </cell>
        </row>
        <row r="374">
          <cell r="C374">
            <v>1326</v>
          </cell>
        </row>
        <row r="375">
          <cell r="C375">
            <v>1327</v>
          </cell>
        </row>
        <row r="376">
          <cell r="C376">
            <v>1328</v>
          </cell>
        </row>
        <row r="377">
          <cell r="C377">
            <v>1329</v>
          </cell>
        </row>
        <row r="378">
          <cell r="C378">
            <v>1330</v>
          </cell>
        </row>
        <row r="379">
          <cell r="C379">
            <v>1331</v>
          </cell>
        </row>
        <row r="380">
          <cell r="C380">
            <v>1332</v>
          </cell>
        </row>
        <row r="381">
          <cell r="C381">
            <v>1333</v>
          </cell>
        </row>
        <row r="382">
          <cell r="C382">
            <v>1334</v>
          </cell>
        </row>
        <row r="383">
          <cell r="C383">
            <v>1335</v>
          </cell>
        </row>
        <row r="384">
          <cell r="C384">
            <v>1336</v>
          </cell>
        </row>
        <row r="385">
          <cell r="C385">
            <v>1337</v>
          </cell>
        </row>
        <row r="386">
          <cell r="C386">
            <v>1338</v>
          </cell>
        </row>
        <row r="387">
          <cell r="C387">
            <v>1339</v>
          </cell>
        </row>
        <row r="388">
          <cell r="C388">
            <v>1340</v>
          </cell>
        </row>
        <row r="389">
          <cell r="C389">
            <v>1341</v>
          </cell>
        </row>
        <row r="390">
          <cell r="C390">
            <v>1342</v>
          </cell>
        </row>
        <row r="391">
          <cell r="C391">
            <v>1343</v>
          </cell>
        </row>
        <row r="392">
          <cell r="C392">
            <v>1344</v>
          </cell>
        </row>
        <row r="393">
          <cell r="C393">
            <v>1345</v>
          </cell>
        </row>
        <row r="394">
          <cell r="C394">
            <v>1346</v>
          </cell>
        </row>
        <row r="395">
          <cell r="C395">
            <v>1347</v>
          </cell>
        </row>
        <row r="396">
          <cell r="C396">
            <v>1401</v>
          </cell>
        </row>
        <row r="397">
          <cell r="C397">
            <v>1402</v>
          </cell>
        </row>
        <row r="398">
          <cell r="C398">
            <v>1403</v>
          </cell>
        </row>
        <row r="399">
          <cell r="C399">
            <v>1404</v>
          </cell>
        </row>
        <row r="400">
          <cell r="C400">
            <v>1405</v>
          </cell>
        </row>
        <row r="401">
          <cell r="C401">
            <v>1406</v>
          </cell>
        </row>
        <row r="402">
          <cell r="C402">
            <v>1407</v>
          </cell>
        </row>
        <row r="403">
          <cell r="C403">
            <v>1408</v>
          </cell>
        </row>
        <row r="404">
          <cell r="C404">
            <v>1409</v>
          </cell>
        </row>
        <row r="405">
          <cell r="C405">
            <v>1410</v>
          </cell>
        </row>
        <row r="406">
          <cell r="C406">
            <v>1411</v>
          </cell>
        </row>
        <row r="407">
          <cell r="C407">
            <v>1412</v>
          </cell>
        </row>
        <row r="408">
          <cell r="C408">
            <v>1413</v>
          </cell>
        </row>
        <row r="409">
          <cell r="C409">
            <v>1414</v>
          </cell>
        </row>
        <row r="410">
          <cell r="C410">
            <v>1415</v>
          </cell>
        </row>
        <row r="411">
          <cell r="C411">
            <v>1416</v>
          </cell>
        </row>
        <row r="412">
          <cell r="C412">
            <v>1417</v>
          </cell>
        </row>
        <row r="413">
          <cell r="C413">
            <v>1418</v>
          </cell>
        </row>
        <row r="414">
          <cell r="C414">
            <v>1419</v>
          </cell>
        </row>
        <row r="415">
          <cell r="C415">
            <v>1420</v>
          </cell>
        </row>
        <row r="416">
          <cell r="C416">
            <v>1421</v>
          </cell>
        </row>
        <row r="417">
          <cell r="C417">
            <v>1422</v>
          </cell>
        </row>
        <row r="418">
          <cell r="C418">
            <v>1423</v>
          </cell>
        </row>
        <row r="419">
          <cell r="C419">
            <v>1424</v>
          </cell>
        </row>
        <row r="420">
          <cell r="C420">
            <v>1425</v>
          </cell>
        </row>
        <row r="421">
          <cell r="C421">
            <v>1426</v>
          </cell>
        </row>
        <row r="422">
          <cell r="C422">
            <v>1427</v>
          </cell>
        </row>
        <row r="423">
          <cell r="C423">
            <v>1428</v>
          </cell>
        </row>
        <row r="424">
          <cell r="C424">
            <v>1429</v>
          </cell>
        </row>
        <row r="425">
          <cell r="C425">
            <v>1430</v>
          </cell>
        </row>
        <row r="426">
          <cell r="C426">
            <v>1431</v>
          </cell>
        </row>
        <row r="427">
          <cell r="C427">
            <v>1432</v>
          </cell>
        </row>
        <row r="428">
          <cell r="C428">
            <v>1433</v>
          </cell>
        </row>
        <row r="429">
          <cell r="C429">
            <v>1434</v>
          </cell>
        </row>
        <row r="430">
          <cell r="C430">
            <v>1435</v>
          </cell>
        </row>
        <row r="431">
          <cell r="C431">
            <v>1501</v>
          </cell>
        </row>
        <row r="432">
          <cell r="C432">
            <v>1502</v>
          </cell>
        </row>
        <row r="433">
          <cell r="C433">
            <v>1503</v>
          </cell>
        </row>
        <row r="434">
          <cell r="C434">
            <v>1504</v>
          </cell>
        </row>
        <row r="435">
          <cell r="C435">
            <v>1505</v>
          </cell>
        </row>
        <row r="436">
          <cell r="C436">
            <v>1506</v>
          </cell>
        </row>
        <row r="437">
          <cell r="C437">
            <v>1507</v>
          </cell>
        </row>
        <row r="438">
          <cell r="C438">
            <v>1508</v>
          </cell>
        </row>
        <row r="439">
          <cell r="C439">
            <v>1509</v>
          </cell>
        </row>
        <row r="440">
          <cell r="C440">
            <v>1510</v>
          </cell>
        </row>
        <row r="441">
          <cell r="C441">
            <v>1511</v>
          </cell>
        </row>
        <row r="442">
          <cell r="C442">
            <v>1512</v>
          </cell>
        </row>
        <row r="443">
          <cell r="C443">
            <v>1513</v>
          </cell>
        </row>
        <row r="444">
          <cell r="C444">
            <v>1514</v>
          </cell>
        </row>
        <row r="445">
          <cell r="C445">
            <v>1515</v>
          </cell>
        </row>
        <row r="446">
          <cell r="C446">
            <v>1516</v>
          </cell>
        </row>
        <row r="447">
          <cell r="C447">
            <v>1517</v>
          </cell>
        </row>
        <row r="448">
          <cell r="C448">
            <v>1518</v>
          </cell>
        </row>
        <row r="449">
          <cell r="C449">
            <v>1519</v>
          </cell>
        </row>
        <row r="450">
          <cell r="C450">
            <v>1520</v>
          </cell>
        </row>
        <row r="451">
          <cell r="C451">
            <v>1521</v>
          </cell>
        </row>
        <row r="452">
          <cell r="C452">
            <v>1522</v>
          </cell>
        </row>
        <row r="453">
          <cell r="C453">
            <v>1523</v>
          </cell>
        </row>
        <row r="454">
          <cell r="C454">
            <v>1524</v>
          </cell>
        </row>
        <row r="455">
          <cell r="C455">
            <v>1525</v>
          </cell>
        </row>
        <row r="456">
          <cell r="C456">
            <v>1526</v>
          </cell>
        </row>
        <row r="457">
          <cell r="C457">
            <v>1527</v>
          </cell>
        </row>
        <row r="458">
          <cell r="C458">
            <v>1528</v>
          </cell>
        </row>
        <row r="459">
          <cell r="C459">
            <v>1529</v>
          </cell>
        </row>
        <row r="460">
          <cell r="C460">
            <v>1530</v>
          </cell>
        </row>
        <row r="461">
          <cell r="C461">
            <v>1531</v>
          </cell>
        </row>
        <row r="462">
          <cell r="C462">
            <v>1532</v>
          </cell>
        </row>
        <row r="463">
          <cell r="C463">
            <v>1533</v>
          </cell>
        </row>
        <row r="464">
          <cell r="C464">
            <v>1534</v>
          </cell>
        </row>
        <row r="465">
          <cell r="C465">
            <v>1535</v>
          </cell>
        </row>
        <row r="466">
          <cell r="C466">
            <v>1536</v>
          </cell>
        </row>
        <row r="467">
          <cell r="C467">
            <v>1537</v>
          </cell>
        </row>
        <row r="468">
          <cell r="C468">
            <v>1538</v>
          </cell>
        </row>
        <row r="469">
          <cell r="C469">
            <v>1539</v>
          </cell>
        </row>
        <row r="470">
          <cell r="C470">
            <v>1540</v>
          </cell>
        </row>
        <row r="471">
          <cell r="C471">
            <v>1601</v>
          </cell>
        </row>
        <row r="472">
          <cell r="C472">
            <v>1602</v>
          </cell>
        </row>
        <row r="473">
          <cell r="C473">
            <v>1603</v>
          </cell>
        </row>
        <row r="474">
          <cell r="C474">
            <v>1604</v>
          </cell>
        </row>
        <row r="475">
          <cell r="C475">
            <v>1605</v>
          </cell>
        </row>
        <row r="476">
          <cell r="C476">
            <v>1606</v>
          </cell>
        </row>
        <row r="477">
          <cell r="C477">
            <v>1607</v>
          </cell>
        </row>
        <row r="478">
          <cell r="C478">
            <v>1608</v>
          </cell>
        </row>
        <row r="479">
          <cell r="C479">
            <v>1609</v>
          </cell>
        </row>
        <row r="480">
          <cell r="C480">
            <v>1610</v>
          </cell>
        </row>
        <row r="481">
          <cell r="C481">
            <v>1611</v>
          </cell>
        </row>
        <row r="482">
          <cell r="C482">
            <v>1701</v>
          </cell>
        </row>
        <row r="483">
          <cell r="C483">
            <v>1702</v>
          </cell>
        </row>
        <row r="484">
          <cell r="C484">
            <v>1703</v>
          </cell>
        </row>
        <row r="485">
          <cell r="C485">
            <v>1704</v>
          </cell>
        </row>
        <row r="486">
          <cell r="C486">
            <v>1705</v>
          </cell>
        </row>
        <row r="487">
          <cell r="C487">
            <v>1706</v>
          </cell>
        </row>
        <row r="488">
          <cell r="C488">
            <v>1707</v>
          </cell>
        </row>
        <row r="489">
          <cell r="C489">
            <v>1708</v>
          </cell>
        </row>
        <row r="490">
          <cell r="C490">
            <v>1709</v>
          </cell>
        </row>
        <row r="491">
          <cell r="C491">
            <v>1710</v>
          </cell>
        </row>
        <row r="492">
          <cell r="C492">
            <v>1711</v>
          </cell>
        </row>
        <row r="493">
          <cell r="C493">
            <v>1712</v>
          </cell>
        </row>
        <row r="494">
          <cell r="C494">
            <v>1713</v>
          </cell>
        </row>
        <row r="495">
          <cell r="C495">
            <v>1714</v>
          </cell>
        </row>
        <row r="496">
          <cell r="C496">
            <v>1715</v>
          </cell>
        </row>
        <row r="497">
          <cell r="C497">
            <v>1716</v>
          </cell>
        </row>
        <row r="498">
          <cell r="C498">
            <v>1717</v>
          </cell>
        </row>
        <row r="499">
          <cell r="C499">
            <v>1718</v>
          </cell>
        </row>
        <row r="500">
          <cell r="C500">
            <v>1720</v>
          </cell>
        </row>
        <row r="501">
          <cell r="C501">
            <v>1721</v>
          </cell>
        </row>
        <row r="502">
          <cell r="C502">
            <v>1722</v>
          </cell>
        </row>
        <row r="503">
          <cell r="C503">
            <v>1723</v>
          </cell>
        </row>
        <row r="504">
          <cell r="C504">
            <v>1724</v>
          </cell>
        </row>
        <row r="505">
          <cell r="C505">
            <v>1725</v>
          </cell>
        </row>
        <row r="506">
          <cell r="C506">
            <v>1726</v>
          </cell>
        </row>
        <row r="507">
          <cell r="C507">
            <v>1727</v>
          </cell>
        </row>
        <row r="508">
          <cell r="C508">
            <v>1728</v>
          </cell>
        </row>
        <row r="509">
          <cell r="C509">
            <v>1729</v>
          </cell>
        </row>
        <row r="510">
          <cell r="C510">
            <v>1730</v>
          </cell>
        </row>
        <row r="511">
          <cell r="C511">
            <v>1731</v>
          </cell>
        </row>
        <row r="512">
          <cell r="C512">
            <v>1732</v>
          </cell>
        </row>
        <row r="513">
          <cell r="C513">
            <v>1733</v>
          </cell>
        </row>
        <row r="514">
          <cell r="C514">
            <v>1734</v>
          </cell>
        </row>
        <row r="515">
          <cell r="C515">
            <v>1735</v>
          </cell>
        </row>
        <row r="516">
          <cell r="C516">
            <v>1736</v>
          </cell>
        </row>
        <row r="517">
          <cell r="C517">
            <v>1737</v>
          </cell>
        </row>
        <row r="518">
          <cell r="C518">
            <v>1738</v>
          </cell>
        </row>
        <row r="519">
          <cell r="C519">
            <v>1739</v>
          </cell>
        </row>
        <row r="520">
          <cell r="C520">
            <v>1740</v>
          </cell>
        </row>
        <row r="521">
          <cell r="C521">
            <v>1741</v>
          </cell>
        </row>
        <row r="522">
          <cell r="C522">
            <v>1742</v>
          </cell>
        </row>
        <row r="523">
          <cell r="C523">
            <v>1743</v>
          </cell>
        </row>
        <row r="524">
          <cell r="C524">
            <v>1744</v>
          </cell>
        </row>
        <row r="526">
          <cell r="C526">
            <v>1746</v>
          </cell>
        </row>
        <row r="527">
          <cell r="C527">
            <v>1747</v>
          </cell>
        </row>
        <row r="528">
          <cell r="C528">
            <v>1748</v>
          </cell>
        </row>
        <row r="529">
          <cell r="C529">
            <v>1749</v>
          </cell>
        </row>
        <row r="530">
          <cell r="C530">
            <v>1750</v>
          </cell>
        </row>
        <row r="531">
          <cell r="C531">
            <v>1751</v>
          </cell>
        </row>
        <row r="532">
          <cell r="C532">
            <v>1752</v>
          </cell>
        </row>
        <row r="533">
          <cell r="C533">
            <v>1753</v>
          </cell>
        </row>
        <row r="534">
          <cell r="C534">
            <v>1754</v>
          </cell>
        </row>
        <row r="535">
          <cell r="C535">
            <v>1755</v>
          </cell>
        </row>
        <row r="536">
          <cell r="C536">
            <v>1756</v>
          </cell>
        </row>
        <row r="537">
          <cell r="C537">
            <v>1801</v>
          </cell>
        </row>
        <row r="538">
          <cell r="C538">
            <v>1802</v>
          </cell>
        </row>
        <row r="539">
          <cell r="C539">
            <v>1803</v>
          </cell>
        </row>
        <row r="540">
          <cell r="C540">
            <v>1805</v>
          </cell>
        </row>
        <row r="541">
          <cell r="C541">
            <v>1806</v>
          </cell>
        </row>
        <row r="542">
          <cell r="C542">
            <v>1807</v>
          </cell>
        </row>
        <row r="543">
          <cell r="C543">
            <v>1808</v>
          </cell>
        </row>
        <row r="544">
          <cell r="C544">
            <v>1809</v>
          </cell>
        </row>
        <row r="545">
          <cell r="C545">
            <v>1810</v>
          </cell>
        </row>
        <row r="546">
          <cell r="C546">
            <v>1811</v>
          </cell>
        </row>
        <row r="547">
          <cell r="C547">
            <v>1812</v>
          </cell>
        </row>
        <row r="548">
          <cell r="C548">
            <v>1813</v>
          </cell>
        </row>
        <row r="549">
          <cell r="C549">
            <v>1814</v>
          </cell>
        </row>
        <row r="550">
          <cell r="C550">
            <v>1815</v>
          </cell>
        </row>
        <row r="551">
          <cell r="C551">
            <v>1816</v>
          </cell>
        </row>
        <row r="552">
          <cell r="C552">
            <v>1817</v>
          </cell>
        </row>
        <row r="553">
          <cell r="C553">
            <v>1818</v>
          </cell>
        </row>
        <row r="554">
          <cell r="C554">
            <v>1819</v>
          </cell>
        </row>
        <row r="555">
          <cell r="C555">
            <v>1820</v>
          </cell>
        </row>
        <row r="556">
          <cell r="C556">
            <v>1901</v>
          </cell>
        </row>
        <row r="557">
          <cell r="C557">
            <v>1902</v>
          </cell>
        </row>
        <row r="558">
          <cell r="C558">
            <v>1903</v>
          </cell>
        </row>
        <row r="559">
          <cell r="C559">
            <v>1904</v>
          </cell>
        </row>
        <row r="560">
          <cell r="C560">
            <v>1905</v>
          </cell>
        </row>
        <row r="561">
          <cell r="C561">
            <v>1906</v>
          </cell>
        </row>
        <row r="562">
          <cell r="C562">
            <v>1907</v>
          </cell>
        </row>
        <row r="563">
          <cell r="C563">
            <v>1908</v>
          </cell>
        </row>
        <row r="564">
          <cell r="C564">
            <v>1909</v>
          </cell>
        </row>
        <row r="565">
          <cell r="C565">
            <v>1910</v>
          </cell>
        </row>
        <row r="566">
          <cell r="C566">
            <v>1911</v>
          </cell>
        </row>
        <row r="567">
          <cell r="C567">
            <v>1912</v>
          </cell>
        </row>
        <row r="568">
          <cell r="C568">
            <v>1913</v>
          </cell>
        </row>
        <row r="569">
          <cell r="C569">
            <v>1914</v>
          </cell>
        </row>
        <row r="570">
          <cell r="C570">
            <v>1915</v>
          </cell>
        </row>
        <row r="571">
          <cell r="C571">
            <v>2301</v>
          </cell>
        </row>
        <row r="572">
          <cell r="C572">
            <v>2302</v>
          </cell>
        </row>
        <row r="573">
          <cell r="C573">
            <v>2303</v>
          </cell>
        </row>
        <row r="574">
          <cell r="C574">
            <v>2311</v>
          </cell>
        </row>
        <row r="575">
          <cell r="C575">
            <v>2312</v>
          </cell>
        </row>
        <row r="576">
          <cell r="C576">
            <v>2313</v>
          </cell>
        </row>
        <row r="577">
          <cell r="C577">
            <v>2314</v>
          </cell>
        </row>
        <row r="578">
          <cell r="C578">
            <v>2315</v>
          </cell>
        </row>
        <row r="579">
          <cell r="C579">
            <v>2316</v>
          </cell>
        </row>
        <row r="580">
          <cell r="C580">
            <v>2317</v>
          </cell>
        </row>
        <row r="581">
          <cell r="C581">
            <v>2318</v>
          </cell>
        </row>
        <row r="582">
          <cell r="C582">
            <v>2319</v>
          </cell>
        </row>
        <row r="583">
          <cell r="C583">
            <v>2320</v>
          </cell>
        </row>
        <row r="584">
          <cell r="C584">
            <v>2322</v>
          </cell>
        </row>
        <row r="585">
          <cell r="C585">
            <v>2323</v>
          </cell>
        </row>
        <row r="586">
          <cell r="C586">
            <v>2324</v>
          </cell>
        </row>
        <row r="587">
          <cell r="C587">
            <v>2325</v>
          </cell>
        </row>
        <row r="588">
          <cell r="C588">
            <v>2326</v>
          </cell>
        </row>
        <row r="589">
          <cell r="C589">
            <v>2327</v>
          </cell>
        </row>
        <row r="590">
          <cell r="C590">
            <v>2328</v>
          </cell>
        </row>
        <row r="591">
          <cell r="C591">
            <v>2330</v>
          </cell>
        </row>
        <row r="592">
          <cell r="C592">
            <v>2331</v>
          </cell>
        </row>
        <row r="593">
          <cell r="C593">
            <v>2333</v>
          </cell>
        </row>
        <row r="594">
          <cell r="C594">
            <v>2334</v>
          </cell>
        </row>
        <row r="595">
          <cell r="C595">
            <v>2336</v>
          </cell>
        </row>
        <row r="596">
          <cell r="C596">
            <v>3301</v>
          </cell>
        </row>
        <row r="597">
          <cell r="C597">
            <v>3401</v>
          </cell>
        </row>
        <row r="598">
          <cell r="C598">
            <v>3701</v>
          </cell>
        </row>
        <row r="599">
          <cell r="C599">
            <v>4601</v>
          </cell>
        </row>
        <row r="600">
          <cell r="C600" t="str">
            <v>AFP</v>
          </cell>
        </row>
        <row r="601">
          <cell r="C601" t="str">
            <v>CONTA</v>
          </cell>
        </row>
        <row r="602">
          <cell r="C602" t="str">
            <v>N/I</v>
          </cell>
        </row>
        <row r="603">
          <cell r="C603" t="str">
            <v>N/I</v>
          </cell>
        </row>
        <row r="604">
          <cell r="C604" t="str">
            <v>N/I</v>
          </cell>
        </row>
        <row r="605">
          <cell r="C605" t="str">
            <v>N/I</v>
          </cell>
        </row>
        <row r="606">
          <cell r="C606" t="str">
            <v>N/I</v>
          </cell>
        </row>
        <row r="607">
          <cell r="C607" t="str">
            <v>N/I</v>
          </cell>
        </row>
        <row r="608">
          <cell r="C608" t="str">
            <v>N/I</v>
          </cell>
        </row>
        <row r="609">
          <cell r="C609" t="str">
            <v>N/I</v>
          </cell>
        </row>
        <row r="610">
          <cell r="C610" t="str">
            <v>N/I</v>
          </cell>
        </row>
        <row r="611">
          <cell r="C611" t="str">
            <v>N/I</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J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0" customWidth="1"/>
    <col min="5" max="5" width="5" style="10" customWidth="1"/>
    <col min="6" max="30" width="3.7109375" style="10" customWidth="1"/>
    <col min="31" max="31" width="8" style="10" customWidth="1"/>
    <col min="32" max="32" width="3.7109375" style="10" customWidth="1"/>
    <col min="33" max="33" width="11.42578125" style="10"/>
    <col min="34" max="34" width="18.7109375" style="10" customWidth="1"/>
    <col min="35" max="16384" width="11.42578125" style="10"/>
  </cols>
  <sheetData>
    <row r="1" spans="1:36">
      <c r="Y1" s="25"/>
      <c r="Z1" s="25"/>
      <c r="AA1" s="25"/>
      <c r="AB1" s="25"/>
      <c r="AC1" s="25"/>
      <c r="AD1" s="25"/>
      <c r="AE1" s="25"/>
      <c r="AF1" s="25"/>
      <c r="AH1" s="78">
        <f>SUM(C25:H43)</f>
        <v>0</v>
      </c>
    </row>
    <row r="2" spans="1:36" ht="15.75">
      <c r="A2" s="26"/>
      <c r="B2" s="26"/>
      <c r="C2" s="26"/>
      <c r="D2" s="26"/>
      <c r="E2" s="26"/>
      <c r="F2" s="26"/>
      <c r="G2" s="26"/>
      <c r="H2" s="26"/>
      <c r="I2" s="26"/>
      <c r="J2" s="26"/>
      <c r="K2" s="26"/>
      <c r="L2" s="26"/>
      <c r="M2" s="26"/>
      <c r="N2" s="26"/>
      <c r="O2" s="26"/>
      <c r="P2" s="26"/>
      <c r="Q2" s="26"/>
      <c r="R2" s="26"/>
      <c r="S2" s="26"/>
      <c r="T2" s="26"/>
      <c r="U2" s="26"/>
      <c r="V2" s="26"/>
      <c r="W2" s="26"/>
      <c r="X2" s="323" t="s">
        <v>33</v>
      </c>
      <c r="Y2" s="324"/>
      <c r="Z2" s="324"/>
      <c r="AA2" s="324"/>
      <c r="AB2" s="324"/>
      <c r="AC2" s="324"/>
      <c r="AD2" s="324"/>
      <c r="AE2" s="325"/>
      <c r="AF2" s="26"/>
    </row>
    <row r="3" spans="1:36" ht="15.75">
      <c r="A3" s="26"/>
      <c r="B3" s="26"/>
      <c r="C3" s="27"/>
      <c r="D3" s="27"/>
      <c r="E3" s="27"/>
      <c r="F3" s="26"/>
      <c r="G3" s="26"/>
      <c r="H3" s="26"/>
      <c r="I3" s="26"/>
      <c r="J3" s="26"/>
      <c r="K3" s="26"/>
      <c r="L3" s="26"/>
      <c r="M3" s="26"/>
      <c r="N3" s="26"/>
      <c r="O3" s="26"/>
      <c r="P3" s="26"/>
      <c r="Q3" s="26"/>
      <c r="R3" s="26"/>
      <c r="S3" s="26"/>
      <c r="T3" s="26"/>
      <c r="U3" s="26"/>
      <c r="V3" s="26"/>
      <c r="W3" s="26"/>
      <c r="X3" s="326" t="s">
        <v>12576</v>
      </c>
      <c r="Y3" s="327"/>
      <c r="Z3" s="327"/>
      <c r="AA3" s="327"/>
      <c r="AB3" s="327"/>
      <c r="AC3" s="327"/>
      <c r="AD3" s="327"/>
      <c r="AE3" s="328"/>
      <c r="AF3" s="26"/>
    </row>
    <row r="4" spans="1:36" ht="15.75">
      <c r="A4" s="26"/>
      <c r="B4" s="26"/>
      <c r="C4" s="27"/>
      <c r="D4" s="27"/>
      <c r="E4" s="27"/>
      <c r="F4" s="26"/>
      <c r="G4" s="26"/>
      <c r="H4" s="26"/>
      <c r="I4" s="26"/>
      <c r="J4" s="26"/>
      <c r="K4" s="26"/>
      <c r="L4" s="26"/>
      <c r="M4" s="26"/>
      <c r="N4" s="26"/>
      <c r="O4" s="26"/>
      <c r="P4" s="26"/>
      <c r="Q4" s="26"/>
      <c r="R4" s="26"/>
      <c r="S4" s="26"/>
      <c r="T4" s="26"/>
      <c r="U4" s="26"/>
      <c r="V4" s="26"/>
      <c r="W4" s="26"/>
      <c r="X4" s="326" t="s">
        <v>12575</v>
      </c>
      <c r="Y4" s="327"/>
      <c r="Z4" s="327"/>
      <c r="AA4" s="327"/>
      <c r="AB4" s="327"/>
      <c r="AC4" s="327"/>
      <c r="AD4" s="327"/>
      <c r="AE4" s="328"/>
      <c r="AF4" s="26"/>
    </row>
    <row r="5" spans="1:36" ht="15.75">
      <c r="A5" s="26"/>
      <c r="B5" s="26"/>
      <c r="C5" s="27"/>
      <c r="D5" s="27"/>
      <c r="E5" s="27"/>
      <c r="F5" s="26"/>
      <c r="G5" s="26"/>
      <c r="H5" s="26"/>
      <c r="I5" s="26"/>
      <c r="J5" s="26"/>
      <c r="K5" s="26"/>
      <c r="L5" s="26"/>
      <c r="M5" s="26"/>
      <c r="N5" s="26"/>
      <c r="O5" s="26"/>
      <c r="P5" s="26"/>
      <c r="Q5" s="26"/>
      <c r="R5" s="26"/>
      <c r="S5" s="26"/>
      <c r="T5" s="26"/>
      <c r="U5" s="26"/>
      <c r="V5" s="26"/>
      <c r="W5" s="26"/>
      <c r="X5" s="28"/>
      <c r="Y5" s="26"/>
      <c r="Z5" s="29"/>
      <c r="AA5" s="29"/>
      <c r="AB5" s="30"/>
      <c r="AC5" s="30"/>
      <c r="AD5" s="30"/>
      <c r="AE5" s="30"/>
      <c r="AF5" s="26"/>
    </row>
    <row r="6" spans="1:36" ht="16.5">
      <c r="A6" s="329" t="s">
        <v>32</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row>
    <row r="7" spans="1:36" ht="16.5">
      <c r="A7" s="330" t="s">
        <v>618</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row>
    <row r="8" spans="1:36" ht="15.75">
      <c r="A8" s="31"/>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1"/>
      <c r="AD8" s="31"/>
      <c r="AE8" s="31"/>
      <c r="AF8" s="31"/>
      <c r="AH8" s="286"/>
      <c r="AI8" s="286"/>
    </row>
    <row r="9" spans="1:36" ht="15.75">
      <c r="A9" s="31"/>
      <c r="B9" s="32"/>
      <c r="C9" s="32"/>
      <c r="D9" s="32"/>
      <c r="E9" s="32"/>
      <c r="F9" s="32"/>
      <c r="G9" s="33" t="s">
        <v>25</v>
      </c>
      <c r="H9" s="32"/>
      <c r="I9" s="32"/>
      <c r="J9" s="32"/>
      <c r="K9" s="32"/>
      <c r="L9" s="32"/>
      <c r="M9" s="32"/>
      <c r="N9" s="32"/>
      <c r="O9" s="32"/>
      <c r="P9" s="339">
        <v>43466</v>
      </c>
      <c r="Q9" s="340"/>
      <c r="R9" s="340"/>
      <c r="S9" s="341"/>
      <c r="T9" s="32"/>
      <c r="U9" s="32" t="s">
        <v>0</v>
      </c>
      <c r="V9" s="339">
        <v>43646</v>
      </c>
      <c r="W9" s="340"/>
      <c r="X9" s="340"/>
      <c r="Y9" s="341"/>
      <c r="Z9" s="32"/>
      <c r="AA9" s="32"/>
      <c r="AB9" s="32"/>
      <c r="AC9" s="31"/>
      <c r="AD9" s="31"/>
      <c r="AE9" s="31"/>
      <c r="AF9" s="31"/>
      <c r="AH9" s="286"/>
      <c r="AI9" s="286"/>
    </row>
    <row r="10" spans="1:36" ht="15.75">
      <c r="A10" s="31"/>
      <c r="B10" s="32"/>
      <c r="C10" s="32"/>
      <c r="D10" s="32"/>
      <c r="E10" s="32"/>
      <c r="F10" s="32"/>
      <c r="G10" s="33"/>
      <c r="H10" s="32"/>
      <c r="I10" s="32"/>
      <c r="J10" s="32"/>
      <c r="K10" s="32"/>
      <c r="L10" s="32"/>
      <c r="M10" s="32"/>
      <c r="N10" s="32"/>
      <c r="O10" s="32"/>
      <c r="P10" s="34"/>
      <c r="Q10" s="34"/>
      <c r="R10" s="34"/>
      <c r="S10" s="34"/>
      <c r="T10" s="32"/>
      <c r="U10" s="32"/>
      <c r="V10" s="34"/>
      <c r="W10" s="34"/>
      <c r="X10" s="34"/>
      <c r="Y10" s="34"/>
      <c r="Z10" s="32"/>
      <c r="AA10" s="32"/>
      <c r="AB10" s="32"/>
      <c r="AC10" s="31"/>
      <c r="AD10" s="31"/>
      <c r="AE10" s="31"/>
      <c r="AF10" s="31"/>
      <c r="AH10" s="286"/>
      <c r="AI10" s="286"/>
    </row>
    <row r="11" spans="1:36" ht="15.75">
      <c r="A11" s="31"/>
      <c r="B11" s="32"/>
      <c r="C11" s="35" t="s">
        <v>1</v>
      </c>
      <c r="D11" s="35"/>
      <c r="E11" s="35"/>
      <c r="F11" s="50" t="s">
        <v>1423</v>
      </c>
      <c r="G11" s="52"/>
      <c r="H11" s="52"/>
      <c r="I11" s="52"/>
      <c r="J11" s="52"/>
      <c r="K11" s="52"/>
      <c r="L11" s="52"/>
      <c r="M11" s="52"/>
      <c r="N11" s="52"/>
      <c r="O11" s="52"/>
      <c r="P11" s="52"/>
      <c r="Q11" s="52"/>
      <c r="R11" s="52"/>
      <c r="S11" s="52"/>
      <c r="T11" s="52"/>
      <c r="U11" s="52"/>
      <c r="V11" s="52"/>
      <c r="W11" s="52"/>
      <c r="X11" s="52"/>
      <c r="Y11" s="52"/>
      <c r="Z11" s="52"/>
      <c r="AA11" s="52"/>
      <c r="AB11" s="52"/>
      <c r="AC11" s="46"/>
      <c r="AD11" s="46"/>
      <c r="AE11" s="46"/>
      <c r="AF11" s="46"/>
      <c r="AH11" s="286"/>
      <c r="AI11" s="286"/>
      <c r="AJ11" s="286"/>
    </row>
    <row r="12" spans="1:36" ht="15.75" customHeight="1">
      <c r="A12" s="31"/>
      <c r="B12" s="32"/>
      <c r="C12" s="25"/>
      <c r="D12" s="25"/>
      <c r="E12" s="51"/>
      <c r="F12" s="346" t="str">
        <f>VLOOKUP(H14,bd_lista!$A$3:$B$594,2,FALSE)</f>
        <v>SIN  NOMBRE</v>
      </c>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46"/>
      <c r="AF12" s="46"/>
      <c r="AH12" s="286"/>
      <c r="AI12" s="286"/>
    </row>
    <row r="13" spans="1:36" ht="23.25" customHeight="1">
      <c r="A13" s="31"/>
      <c r="B13" s="31"/>
      <c r="C13" s="25"/>
      <c r="D13" s="25"/>
      <c r="E13" s="25"/>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1"/>
      <c r="AF13" s="31"/>
    </row>
    <row r="14" spans="1:36" ht="15.75" customHeight="1">
      <c r="A14" s="31"/>
      <c r="B14" s="36" t="s">
        <v>617</v>
      </c>
      <c r="C14" s="31"/>
      <c r="D14" s="31"/>
      <c r="E14" s="31"/>
      <c r="F14" s="31"/>
      <c r="G14" s="31"/>
      <c r="H14" s="344"/>
      <c r="I14" s="341"/>
      <c r="J14" s="31"/>
      <c r="K14" s="31"/>
      <c r="L14" s="31"/>
      <c r="M14" s="31"/>
      <c r="N14" s="31"/>
      <c r="O14" s="31"/>
      <c r="P14" s="31"/>
      <c r="Q14" s="31"/>
      <c r="R14" s="31"/>
      <c r="S14" s="31"/>
      <c r="T14" s="31"/>
      <c r="U14" s="31"/>
      <c r="V14" s="31"/>
      <c r="W14" s="31"/>
      <c r="X14" s="31"/>
      <c r="Y14" s="31"/>
      <c r="Z14" s="31"/>
      <c r="AA14" s="31"/>
      <c r="AB14" s="31"/>
      <c r="AC14" s="31"/>
      <c r="AD14" s="31"/>
      <c r="AE14" s="31"/>
      <c r="AF14" s="31"/>
    </row>
    <row r="15" spans="1:36" ht="15.75" customHeight="1">
      <c r="A15" s="31"/>
      <c r="B15" s="36"/>
      <c r="C15" s="31"/>
      <c r="D15" s="31"/>
      <c r="E15" s="31"/>
      <c r="F15" s="31"/>
      <c r="G15" s="31"/>
      <c r="H15" s="287"/>
      <c r="I15" s="287"/>
      <c r="J15" s="31"/>
      <c r="K15" s="31"/>
      <c r="L15" s="31"/>
      <c r="M15" s="31"/>
      <c r="N15" s="31"/>
      <c r="O15" s="31"/>
      <c r="P15" s="31"/>
      <c r="Q15" s="31"/>
      <c r="R15" s="31"/>
      <c r="S15" s="31"/>
      <c r="T15" s="31"/>
      <c r="U15" s="31"/>
      <c r="V15" s="31"/>
      <c r="W15" s="31"/>
      <c r="X15" s="31"/>
      <c r="Y15" s="31"/>
      <c r="Z15" s="31"/>
      <c r="AA15" s="31"/>
      <c r="AB15" s="31"/>
      <c r="AC15" s="31"/>
      <c r="AD15" s="31"/>
      <c r="AE15" s="31"/>
      <c r="AF15" s="31"/>
    </row>
    <row r="16" spans="1:36" ht="15.75" customHeight="1">
      <c r="A16" s="31"/>
      <c r="B16" s="331" t="s">
        <v>5298</v>
      </c>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1"/>
    </row>
    <row r="17" spans="1:32" ht="15.75">
      <c r="A17" s="31"/>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1"/>
    </row>
    <row r="18" spans="1:32" ht="6" customHeight="1" thickBot="1">
      <c r="A18" s="46"/>
      <c r="B18" s="50"/>
      <c r="C18" s="46"/>
      <c r="D18" s="46"/>
      <c r="E18" s="46"/>
      <c r="F18" s="46"/>
      <c r="G18" s="46"/>
      <c r="H18" s="345"/>
      <c r="I18" s="345"/>
      <c r="J18" s="46"/>
      <c r="K18" s="46"/>
      <c r="L18" s="46"/>
      <c r="M18" s="46"/>
      <c r="N18" s="46"/>
      <c r="O18" s="46"/>
      <c r="P18" s="46"/>
      <c r="Q18" s="46"/>
      <c r="R18" s="46"/>
      <c r="S18" s="46"/>
      <c r="T18" s="46"/>
      <c r="U18" s="46"/>
      <c r="V18" s="46"/>
      <c r="W18" s="46"/>
      <c r="X18" s="46"/>
      <c r="Y18" s="46"/>
      <c r="Z18" s="46"/>
      <c r="AA18" s="46"/>
      <c r="AB18" s="46"/>
      <c r="AC18" s="46"/>
      <c r="AD18" s="46"/>
      <c r="AE18" s="46"/>
      <c r="AF18" s="46"/>
    </row>
    <row r="19" spans="1:32" ht="15.75">
      <c r="A19" s="46"/>
      <c r="B19" s="314" t="s">
        <v>5297</v>
      </c>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6"/>
      <c r="AF19" s="46"/>
    </row>
    <row r="20" spans="1:32" ht="15.75">
      <c r="A20" s="46"/>
      <c r="B20" s="317"/>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9"/>
      <c r="AF20" s="46"/>
    </row>
    <row r="21" spans="1:32" ht="24.75" customHeight="1" thickBot="1">
      <c r="A21" s="46"/>
      <c r="B21" s="320"/>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2"/>
      <c r="AF21" s="46"/>
    </row>
    <row r="22" spans="1:32" ht="7.5" customHeight="1">
      <c r="A22" s="31"/>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1"/>
    </row>
    <row r="23" spans="1:32" ht="15.75" customHeight="1">
      <c r="A23" s="31"/>
      <c r="B23" s="37"/>
      <c r="C23" s="342" t="s">
        <v>619</v>
      </c>
      <c r="D23" s="342"/>
      <c r="E23" s="342"/>
      <c r="F23" s="342"/>
      <c r="G23" s="342"/>
      <c r="H23" s="342"/>
      <c r="I23" s="332" t="s">
        <v>31</v>
      </c>
      <c r="J23" s="332"/>
      <c r="K23" s="332"/>
      <c r="L23" s="332"/>
      <c r="M23" s="333" t="s">
        <v>2</v>
      </c>
      <c r="N23" s="334"/>
      <c r="O23" s="334"/>
      <c r="P23" s="334"/>
      <c r="Q23" s="334"/>
      <c r="R23" s="334"/>
      <c r="S23" s="334"/>
      <c r="T23" s="334"/>
      <c r="U23" s="334"/>
      <c r="V23" s="334"/>
      <c r="W23" s="334"/>
      <c r="X23" s="334"/>
      <c r="Y23" s="335"/>
      <c r="Z23" s="332" t="s">
        <v>658</v>
      </c>
      <c r="AA23" s="332"/>
      <c r="AB23" s="332"/>
      <c r="AC23" s="332"/>
      <c r="AD23" s="332"/>
      <c r="AE23" s="37"/>
      <c r="AF23" s="31"/>
    </row>
    <row r="24" spans="1:32" ht="24" customHeight="1">
      <c r="A24" s="31"/>
      <c r="B24" s="37"/>
      <c r="C24" s="343" t="s">
        <v>30</v>
      </c>
      <c r="D24" s="343"/>
      <c r="E24" s="343"/>
      <c r="F24" s="343" t="s">
        <v>620</v>
      </c>
      <c r="G24" s="343"/>
      <c r="H24" s="343"/>
      <c r="I24" s="332"/>
      <c r="J24" s="332"/>
      <c r="K24" s="332"/>
      <c r="L24" s="332"/>
      <c r="M24" s="336"/>
      <c r="N24" s="337"/>
      <c r="O24" s="337"/>
      <c r="P24" s="337"/>
      <c r="Q24" s="337"/>
      <c r="R24" s="337"/>
      <c r="S24" s="337"/>
      <c r="T24" s="337"/>
      <c r="U24" s="337"/>
      <c r="V24" s="337"/>
      <c r="W24" s="337"/>
      <c r="X24" s="337"/>
      <c r="Y24" s="338"/>
      <c r="Z24" s="332"/>
      <c r="AA24" s="332"/>
      <c r="AB24" s="332"/>
      <c r="AC24" s="332"/>
      <c r="AD24" s="332"/>
      <c r="AE24" s="37"/>
      <c r="AF24" s="31"/>
    </row>
    <row r="25" spans="1:32" ht="17.100000000000001" customHeight="1">
      <c r="A25" s="31"/>
      <c r="B25" s="37"/>
      <c r="C25" s="305">
        <f>IFERROR(VLOOKUP(H14,RESUMEN!$A$11:$AL$603,7,FALSE),0)</f>
        <v>0</v>
      </c>
      <c r="D25" s="306"/>
      <c r="E25" s="307"/>
      <c r="F25" s="305">
        <f>IFERROR(VLOOKUP(H14,RESUMEN!A11:Y603,25,FALSE),0)</f>
        <v>0</v>
      </c>
      <c r="G25" s="306"/>
      <c r="H25" s="307"/>
      <c r="I25" s="308" t="s">
        <v>3</v>
      </c>
      <c r="J25" s="309"/>
      <c r="K25" s="309"/>
      <c r="L25" s="310"/>
      <c r="M25" s="299" t="s">
        <v>4</v>
      </c>
      <c r="N25" s="300"/>
      <c r="O25" s="300"/>
      <c r="P25" s="300"/>
      <c r="Q25" s="300"/>
      <c r="R25" s="300"/>
      <c r="S25" s="300"/>
      <c r="T25" s="300"/>
      <c r="U25" s="300"/>
      <c r="V25" s="300"/>
      <c r="W25" s="300"/>
      <c r="X25" s="300"/>
      <c r="Y25" s="301"/>
      <c r="Z25" s="302" t="s">
        <v>5</v>
      </c>
      <c r="AA25" s="303"/>
      <c r="AB25" s="303"/>
      <c r="AC25" s="303"/>
      <c r="AD25" s="304"/>
      <c r="AE25" s="37"/>
      <c r="AF25" s="31"/>
    </row>
    <row r="26" spans="1:32" ht="17.100000000000001" customHeight="1">
      <c r="A26" s="31"/>
      <c r="B26" s="37"/>
      <c r="C26" s="305">
        <f>IFERROR(VLOOKUP(H14,RESUMEN!$A$11:$AL$603,8,FALSE),0)</f>
        <v>0</v>
      </c>
      <c r="D26" s="306"/>
      <c r="E26" s="307"/>
      <c r="F26" s="305">
        <v>0</v>
      </c>
      <c r="G26" s="306"/>
      <c r="H26" s="307"/>
      <c r="I26" s="308" t="s">
        <v>627</v>
      </c>
      <c r="J26" s="309"/>
      <c r="K26" s="309"/>
      <c r="L26" s="310"/>
      <c r="M26" s="299" t="s">
        <v>634</v>
      </c>
      <c r="N26" s="300"/>
      <c r="O26" s="300"/>
      <c r="P26" s="300"/>
      <c r="Q26" s="300"/>
      <c r="R26" s="300"/>
      <c r="S26" s="300"/>
      <c r="T26" s="300"/>
      <c r="U26" s="300"/>
      <c r="V26" s="300"/>
      <c r="W26" s="300"/>
      <c r="X26" s="300"/>
      <c r="Y26" s="301"/>
      <c r="Z26" s="302" t="s">
        <v>10</v>
      </c>
      <c r="AA26" s="303"/>
      <c r="AB26" s="303"/>
      <c r="AC26" s="303"/>
      <c r="AD26" s="304"/>
      <c r="AE26" s="37"/>
      <c r="AF26" s="31"/>
    </row>
    <row r="27" spans="1:32" ht="17.100000000000001" customHeight="1">
      <c r="A27" s="31"/>
      <c r="B27" s="37"/>
      <c r="C27" s="305">
        <v>0</v>
      </c>
      <c r="D27" s="306"/>
      <c r="E27" s="307"/>
      <c r="F27" s="305">
        <f>IFERROR(VLOOKUP(H14,RESUMEN!A11:Z603,26,FALSE),0)</f>
        <v>0</v>
      </c>
      <c r="G27" s="306"/>
      <c r="H27" s="307"/>
      <c r="I27" s="308" t="s">
        <v>566</v>
      </c>
      <c r="J27" s="309"/>
      <c r="K27" s="309"/>
      <c r="L27" s="310"/>
      <c r="M27" s="299" t="s">
        <v>660</v>
      </c>
      <c r="N27" s="300"/>
      <c r="O27" s="300"/>
      <c r="P27" s="300"/>
      <c r="Q27" s="300"/>
      <c r="R27" s="300"/>
      <c r="S27" s="300"/>
      <c r="T27" s="300"/>
      <c r="U27" s="300"/>
      <c r="V27" s="300"/>
      <c r="W27" s="300"/>
      <c r="X27" s="300"/>
      <c r="Y27" s="301"/>
      <c r="Z27" s="302" t="s">
        <v>10</v>
      </c>
      <c r="AA27" s="303"/>
      <c r="AB27" s="303"/>
      <c r="AC27" s="303"/>
      <c r="AD27" s="304"/>
      <c r="AE27" s="37"/>
      <c r="AF27" s="31"/>
    </row>
    <row r="28" spans="1:32" ht="17.100000000000001" customHeight="1">
      <c r="A28" s="31"/>
      <c r="B28" s="37"/>
      <c r="C28" s="305">
        <f>IFERROR(VLOOKUP(H14,RESUMEN!$A$11:$AL$603,9,FALSE),0)</f>
        <v>0</v>
      </c>
      <c r="D28" s="306"/>
      <c r="E28" s="307"/>
      <c r="F28" s="305">
        <f>IFERROR(VLOOKUP(H14,RESUMEN!A11:AA603,27,FALSE),0)</f>
        <v>0</v>
      </c>
      <c r="G28" s="306"/>
      <c r="H28" s="307"/>
      <c r="I28" s="308" t="s">
        <v>11</v>
      </c>
      <c r="J28" s="309"/>
      <c r="K28" s="309"/>
      <c r="L28" s="310"/>
      <c r="M28" s="299" t="s">
        <v>632</v>
      </c>
      <c r="N28" s="300"/>
      <c r="O28" s="300"/>
      <c r="P28" s="300"/>
      <c r="Q28" s="300"/>
      <c r="R28" s="300"/>
      <c r="S28" s="300"/>
      <c r="T28" s="300"/>
      <c r="U28" s="300"/>
      <c r="V28" s="300"/>
      <c r="W28" s="300"/>
      <c r="X28" s="300"/>
      <c r="Y28" s="301"/>
      <c r="Z28" s="302" t="s">
        <v>12</v>
      </c>
      <c r="AA28" s="303"/>
      <c r="AB28" s="303"/>
      <c r="AC28" s="303"/>
      <c r="AD28" s="304"/>
      <c r="AE28" s="37"/>
      <c r="AF28" s="31"/>
    </row>
    <row r="29" spans="1:32" ht="17.100000000000001" customHeight="1">
      <c r="A29" s="31"/>
      <c r="B29" s="37"/>
      <c r="C29" s="305">
        <f>IFERROR(VLOOKUP(H14,RESUMEN!$A$11:$AL$603,10,FALSE),0)</f>
        <v>0</v>
      </c>
      <c r="D29" s="306"/>
      <c r="E29" s="307"/>
      <c r="F29" s="305">
        <f>IFERROR(VLOOKUP(H14,RESUMEN!A11:AB603,28,FALSE),0)</f>
        <v>0</v>
      </c>
      <c r="G29" s="306"/>
      <c r="H29" s="307"/>
      <c r="I29" s="308" t="s">
        <v>6</v>
      </c>
      <c r="J29" s="309"/>
      <c r="K29" s="309"/>
      <c r="L29" s="310"/>
      <c r="M29" s="299" t="s">
        <v>7</v>
      </c>
      <c r="N29" s="300"/>
      <c r="O29" s="300"/>
      <c r="P29" s="300"/>
      <c r="Q29" s="300"/>
      <c r="R29" s="300"/>
      <c r="S29" s="300"/>
      <c r="T29" s="300"/>
      <c r="U29" s="300"/>
      <c r="V29" s="300"/>
      <c r="W29" s="300"/>
      <c r="X29" s="300"/>
      <c r="Y29" s="301"/>
      <c r="Z29" s="302" t="s">
        <v>5</v>
      </c>
      <c r="AA29" s="303"/>
      <c r="AB29" s="303"/>
      <c r="AC29" s="303"/>
      <c r="AD29" s="304"/>
      <c r="AE29" s="37"/>
      <c r="AF29" s="31"/>
    </row>
    <row r="30" spans="1:32" ht="17.100000000000001" customHeight="1">
      <c r="A30" s="31"/>
      <c r="B30" s="37"/>
      <c r="C30" s="305">
        <f>IFERROR(VLOOKUP(H14,RESUMEN!$A$11:$AL$603,12,FALSE),0)</f>
        <v>0</v>
      </c>
      <c r="D30" s="306"/>
      <c r="E30" s="307"/>
      <c r="F30" s="305">
        <f>IFERROR(VLOOKUP(H14,RESUMEN!A11:AC603,29,FALSE),0)</f>
        <v>0</v>
      </c>
      <c r="G30" s="306"/>
      <c r="H30" s="307"/>
      <c r="I30" s="308" t="s">
        <v>15</v>
      </c>
      <c r="J30" s="309"/>
      <c r="K30" s="309"/>
      <c r="L30" s="310"/>
      <c r="M30" s="299" t="s">
        <v>16</v>
      </c>
      <c r="N30" s="300"/>
      <c r="O30" s="300"/>
      <c r="P30" s="300"/>
      <c r="Q30" s="300"/>
      <c r="R30" s="300"/>
      <c r="S30" s="300"/>
      <c r="T30" s="300"/>
      <c r="U30" s="300"/>
      <c r="V30" s="300"/>
      <c r="W30" s="300"/>
      <c r="X30" s="300"/>
      <c r="Y30" s="301"/>
      <c r="Z30" s="302" t="s">
        <v>12</v>
      </c>
      <c r="AA30" s="303"/>
      <c r="AB30" s="303"/>
      <c r="AC30" s="303"/>
      <c r="AD30" s="304"/>
      <c r="AE30" s="37"/>
      <c r="AF30" s="31"/>
    </row>
    <row r="31" spans="1:32" ht="17.100000000000001" customHeight="1">
      <c r="A31" s="31"/>
      <c r="B31" s="37"/>
      <c r="C31" s="305">
        <f>IFERROR(VLOOKUP(H14,RESUMEN!$A$11:$AL$603,13,FALSE),0)</f>
        <v>0</v>
      </c>
      <c r="D31" s="306"/>
      <c r="E31" s="307"/>
      <c r="F31" s="305">
        <v>0</v>
      </c>
      <c r="G31" s="306"/>
      <c r="H31" s="307"/>
      <c r="I31" s="308" t="s">
        <v>628</v>
      </c>
      <c r="J31" s="309"/>
      <c r="K31" s="309"/>
      <c r="L31" s="310"/>
      <c r="M31" s="299" t="s">
        <v>635</v>
      </c>
      <c r="N31" s="300"/>
      <c r="O31" s="300"/>
      <c r="P31" s="300"/>
      <c r="Q31" s="300"/>
      <c r="R31" s="300"/>
      <c r="S31" s="300"/>
      <c r="T31" s="300"/>
      <c r="U31" s="300"/>
      <c r="V31" s="300"/>
      <c r="W31" s="300"/>
      <c r="X31" s="300"/>
      <c r="Y31" s="301"/>
      <c r="Z31" s="302" t="s">
        <v>19</v>
      </c>
      <c r="AA31" s="303"/>
      <c r="AB31" s="303"/>
      <c r="AC31" s="303"/>
      <c r="AD31" s="304"/>
      <c r="AE31" s="37"/>
      <c r="AF31" s="31"/>
    </row>
    <row r="32" spans="1:32" ht="17.100000000000001" customHeight="1">
      <c r="A32" s="31"/>
      <c r="B32" s="37"/>
      <c r="C32" s="305">
        <f>IFERROR(VLOOKUP(H14,RESUMEN!$A$11:$AL$603,14,FALSE),0)</f>
        <v>0</v>
      </c>
      <c r="D32" s="306"/>
      <c r="E32" s="307"/>
      <c r="F32" s="305">
        <f>IFERROR(VLOOKUP(H14,RESUMEN!A11:AD603,30,FALSE),0)</f>
        <v>0</v>
      </c>
      <c r="G32" s="306"/>
      <c r="H32" s="307"/>
      <c r="I32" s="308" t="s">
        <v>17</v>
      </c>
      <c r="J32" s="309"/>
      <c r="K32" s="309"/>
      <c r="L32" s="310"/>
      <c r="M32" s="299" t="s">
        <v>18</v>
      </c>
      <c r="N32" s="300"/>
      <c r="O32" s="300"/>
      <c r="P32" s="300"/>
      <c r="Q32" s="300"/>
      <c r="R32" s="300"/>
      <c r="S32" s="300"/>
      <c r="T32" s="300"/>
      <c r="U32" s="300"/>
      <c r="V32" s="300"/>
      <c r="W32" s="300"/>
      <c r="X32" s="300"/>
      <c r="Y32" s="301"/>
      <c r="Z32" s="302" t="s">
        <v>19</v>
      </c>
      <c r="AA32" s="303"/>
      <c r="AB32" s="303"/>
      <c r="AC32" s="303"/>
      <c r="AD32" s="304"/>
      <c r="AE32" s="37"/>
      <c r="AF32" s="31"/>
    </row>
    <row r="33" spans="1:32" ht="17.100000000000001" customHeight="1">
      <c r="A33" s="31"/>
      <c r="B33" s="37"/>
      <c r="C33" s="305">
        <f>IFERROR(VLOOKUP(H14,RESUMEN!$A$11:$AL$603,15,FALSE),0)</f>
        <v>0</v>
      </c>
      <c r="D33" s="306"/>
      <c r="E33" s="307"/>
      <c r="F33" s="305">
        <f>IFERROR(VLOOKUP(H14,RESUMEN!A11:AE603,31,FALSE),0)</f>
        <v>0</v>
      </c>
      <c r="G33" s="306"/>
      <c r="H33" s="307"/>
      <c r="I33" s="308" t="s">
        <v>13</v>
      </c>
      <c r="J33" s="309"/>
      <c r="K33" s="309"/>
      <c r="L33" s="310"/>
      <c r="M33" s="299" t="s">
        <v>14</v>
      </c>
      <c r="N33" s="300"/>
      <c r="O33" s="300"/>
      <c r="P33" s="300"/>
      <c r="Q33" s="300"/>
      <c r="R33" s="300"/>
      <c r="S33" s="300"/>
      <c r="T33" s="300"/>
      <c r="U33" s="300"/>
      <c r="V33" s="300"/>
      <c r="W33" s="300"/>
      <c r="X33" s="300"/>
      <c r="Y33" s="301"/>
      <c r="Z33" s="302" t="s">
        <v>12</v>
      </c>
      <c r="AA33" s="303"/>
      <c r="AB33" s="303"/>
      <c r="AC33" s="303"/>
      <c r="AD33" s="304"/>
      <c r="AE33" s="37"/>
      <c r="AF33" s="31"/>
    </row>
    <row r="34" spans="1:32" ht="17.100000000000001" customHeight="1">
      <c r="A34" s="31"/>
      <c r="B34" s="37"/>
      <c r="C34" s="305">
        <f>IFERROR(VLOOKUP(H14,RESUMEN!$A$11:$AL$603,16,FALSE),0)</f>
        <v>0</v>
      </c>
      <c r="D34" s="306"/>
      <c r="E34" s="307"/>
      <c r="F34" s="305">
        <f>IFERROR(VLOOKUP(H14,RESUMEN!A11:AG603,32,FALSE),0)</f>
        <v>0</v>
      </c>
      <c r="G34" s="306"/>
      <c r="H34" s="307"/>
      <c r="I34" s="308" t="s">
        <v>629</v>
      </c>
      <c r="J34" s="309"/>
      <c r="K34" s="309"/>
      <c r="L34" s="310"/>
      <c r="M34" s="299" t="s">
        <v>631</v>
      </c>
      <c r="N34" s="300"/>
      <c r="O34" s="300"/>
      <c r="P34" s="300"/>
      <c r="Q34" s="300"/>
      <c r="R34" s="300"/>
      <c r="S34" s="300"/>
      <c r="T34" s="300"/>
      <c r="U34" s="300"/>
      <c r="V34" s="300"/>
      <c r="W34" s="300"/>
      <c r="X34" s="300"/>
      <c r="Y34" s="301"/>
      <c r="Z34" s="302" t="s">
        <v>19</v>
      </c>
      <c r="AA34" s="303"/>
      <c r="AB34" s="303"/>
      <c r="AC34" s="303"/>
      <c r="AD34" s="304"/>
      <c r="AE34" s="37"/>
      <c r="AF34" s="31"/>
    </row>
    <row r="35" spans="1:32" ht="17.100000000000001" customHeight="1">
      <c r="A35" s="31"/>
      <c r="B35" s="37"/>
      <c r="C35" s="305">
        <f>IFERROR(VLOOKUP(H14,RESUMEN!$A$11:$AL$603,17,FALSE),0)</f>
        <v>0</v>
      </c>
      <c r="D35" s="306"/>
      <c r="E35" s="307"/>
      <c r="F35" s="305">
        <f>IFERROR(VLOOKUP(H14,RESUMEN!A11:AG603,33,FALSE),0)</f>
        <v>0</v>
      </c>
      <c r="G35" s="306"/>
      <c r="H35" s="307"/>
      <c r="I35" s="308" t="s">
        <v>671</v>
      </c>
      <c r="J35" s="309"/>
      <c r="K35" s="309"/>
      <c r="L35" s="310"/>
      <c r="M35" s="299" t="s">
        <v>673</v>
      </c>
      <c r="N35" s="300"/>
      <c r="O35" s="300"/>
      <c r="P35" s="300"/>
      <c r="Q35" s="300"/>
      <c r="R35" s="300"/>
      <c r="S35" s="300"/>
      <c r="T35" s="300"/>
      <c r="U35" s="300"/>
      <c r="V35" s="300"/>
      <c r="W35" s="300"/>
      <c r="X35" s="300"/>
      <c r="Y35" s="301"/>
      <c r="Z35" s="302" t="s">
        <v>19</v>
      </c>
      <c r="AA35" s="303"/>
      <c r="AB35" s="303"/>
      <c r="AC35" s="303"/>
      <c r="AD35" s="304"/>
      <c r="AE35" s="37"/>
      <c r="AF35" s="31"/>
    </row>
    <row r="36" spans="1:32" ht="17.100000000000001" customHeight="1">
      <c r="A36" s="31"/>
      <c r="B36" s="37"/>
      <c r="C36" s="305">
        <f>IFERROR(VLOOKUP(H14,RESUMEN!$A$11:$AL$603,18,FALSE),0)</f>
        <v>0</v>
      </c>
      <c r="D36" s="306"/>
      <c r="E36" s="307"/>
      <c r="F36" s="305">
        <f>IFERROR(VLOOKUP(H14,RESUMEN!A11:AH603,34,FALSE),0)</f>
        <v>0</v>
      </c>
      <c r="G36" s="306"/>
      <c r="H36" s="307"/>
      <c r="I36" s="308" t="s">
        <v>20</v>
      </c>
      <c r="J36" s="309"/>
      <c r="K36" s="309"/>
      <c r="L36" s="310"/>
      <c r="M36" s="299" t="s">
        <v>633</v>
      </c>
      <c r="N36" s="300"/>
      <c r="O36" s="300"/>
      <c r="P36" s="300"/>
      <c r="Q36" s="300"/>
      <c r="R36" s="300"/>
      <c r="S36" s="300"/>
      <c r="T36" s="300"/>
      <c r="U36" s="300"/>
      <c r="V36" s="300"/>
      <c r="W36" s="300"/>
      <c r="X36" s="300"/>
      <c r="Y36" s="301"/>
      <c r="Z36" s="302" t="s">
        <v>12</v>
      </c>
      <c r="AA36" s="303"/>
      <c r="AB36" s="303"/>
      <c r="AC36" s="303"/>
      <c r="AD36" s="304"/>
      <c r="AE36" s="37"/>
      <c r="AF36" s="31"/>
    </row>
    <row r="37" spans="1:32" ht="17.100000000000001" customHeight="1">
      <c r="A37" s="31"/>
      <c r="B37" s="37"/>
      <c r="C37" s="305">
        <f>IFERROR(VLOOKUP(H14,RESUMEN!$A$11:$AL$603,19,FALSE),0)</f>
        <v>0</v>
      </c>
      <c r="D37" s="306"/>
      <c r="E37" s="307"/>
      <c r="F37" s="305">
        <f>IFERROR(VLOOKUP(H14,RESUMEN!A11:AI603,35,FALSE),0)</f>
        <v>0</v>
      </c>
      <c r="G37" s="306"/>
      <c r="H37" s="307"/>
      <c r="I37" s="308" t="s">
        <v>21</v>
      </c>
      <c r="J37" s="309"/>
      <c r="K37" s="309"/>
      <c r="L37" s="310"/>
      <c r="M37" s="299" t="s">
        <v>22</v>
      </c>
      <c r="N37" s="300"/>
      <c r="O37" s="300"/>
      <c r="P37" s="300"/>
      <c r="Q37" s="300"/>
      <c r="R37" s="300"/>
      <c r="S37" s="300"/>
      <c r="T37" s="300"/>
      <c r="U37" s="300"/>
      <c r="V37" s="300"/>
      <c r="W37" s="300"/>
      <c r="X37" s="300"/>
      <c r="Y37" s="301"/>
      <c r="Z37" s="302" t="s">
        <v>12</v>
      </c>
      <c r="AA37" s="303"/>
      <c r="AB37" s="303"/>
      <c r="AC37" s="303"/>
      <c r="AD37" s="304"/>
      <c r="AE37" s="37"/>
      <c r="AF37" s="31"/>
    </row>
    <row r="38" spans="1:32" ht="17.100000000000001" customHeight="1">
      <c r="A38" s="31"/>
      <c r="B38" s="37"/>
      <c r="C38" s="305">
        <v>0</v>
      </c>
      <c r="D38" s="306"/>
      <c r="E38" s="307"/>
      <c r="F38" s="305">
        <f>IFERROR(VLOOKUP(H14,RESUMEN!A11:AJ603,36,FALSE),0)</f>
        <v>0</v>
      </c>
      <c r="G38" s="306"/>
      <c r="H38" s="307"/>
      <c r="I38" s="308" t="s">
        <v>23</v>
      </c>
      <c r="J38" s="309"/>
      <c r="K38" s="309"/>
      <c r="L38" s="310"/>
      <c r="M38" s="299" t="s">
        <v>24</v>
      </c>
      <c r="N38" s="300"/>
      <c r="O38" s="300"/>
      <c r="P38" s="300"/>
      <c r="Q38" s="300"/>
      <c r="R38" s="300"/>
      <c r="S38" s="300"/>
      <c r="T38" s="300"/>
      <c r="U38" s="300"/>
      <c r="V38" s="300"/>
      <c r="W38" s="300"/>
      <c r="X38" s="300"/>
      <c r="Y38" s="301"/>
      <c r="Z38" s="302" t="s">
        <v>19</v>
      </c>
      <c r="AA38" s="303"/>
      <c r="AB38" s="303"/>
      <c r="AC38" s="303"/>
      <c r="AD38" s="304"/>
      <c r="AE38" s="37"/>
      <c r="AF38" s="31"/>
    </row>
    <row r="39" spans="1:32" ht="17.100000000000001" customHeight="1">
      <c r="A39" s="31"/>
      <c r="B39" s="37"/>
      <c r="C39" s="305">
        <f>IFERROR(VLOOKUP(H14,RESUMEN!$A$11:$AL$603,20,FALSE),0)</f>
        <v>0</v>
      </c>
      <c r="D39" s="306"/>
      <c r="E39" s="307"/>
      <c r="F39" s="305">
        <v>0</v>
      </c>
      <c r="G39" s="306"/>
      <c r="H39" s="307"/>
      <c r="I39" s="308" t="s">
        <v>8</v>
      </c>
      <c r="J39" s="309"/>
      <c r="K39" s="309"/>
      <c r="L39" s="310"/>
      <c r="M39" s="299" t="s">
        <v>9</v>
      </c>
      <c r="N39" s="300"/>
      <c r="O39" s="300"/>
      <c r="P39" s="300"/>
      <c r="Q39" s="300"/>
      <c r="R39" s="300"/>
      <c r="S39" s="300"/>
      <c r="T39" s="300"/>
      <c r="U39" s="300"/>
      <c r="V39" s="300"/>
      <c r="W39" s="300"/>
      <c r="X39" s="300"/>
      <c r="Y39" s="301"/>
      <c r="Z39" s="302" t="s">
        <v>10</v>
      </c>
      <c r="AA39" s="303"/>
      <c r="AB39" s="303"/>
      <c r="AC39" s="303"/>
      <c r="AD39" s="304"/>
      <c r="AE39" s="37"/>
      <c r="AF39" s="31"/>
    </row>
    <row r="40" spans="1:32" ht="17.100000000000001" customHeight="1">
      <c r="A40" s="31"/>
      <c r="B40" s="37"/>
      <c r="C40" s="305">
        <f>IFERROR(VLOOKUP(H14,RESUMEN!$A$11:$AL$603,21,FALSE),0)</f>
        <v>0</v>
      </c>
      <c r="D40" s="306"/>
      <c r="E40" s="307"/>
      <c r="F40" s="305">
        <v>0</v>
      </c>
      <c r="G40" s="306"/>
      <c r="H40" s="307"/>
      <c r="I40" s="308" t="s">
        <v>621</v>
      </c>
      <c r="J40" s="309"/>
      <c r="K40" s="309"/>
      <c r="L40" s="310"/>
      <c r="M40" s="299" t="s">
        <v>630</v>
      </c>
      <c r="N40" s="300"/>
      <c r="O40" s="300"/>
      <c r="P40" s="300"/>
      <c r="Q40" s="300"/>
      <c r="R40" s="300"/>
      <c r="S40" s="300"/>
      <c r="T40" s="300"/>
      <c r="U40" s="300"/>
      <c r="V40" s="300"/>
      <c r="W40" s="300"/>
      <c r="X40" s="300"/>
      <c r="Y40" s="301"/>
      <c r="Z40" s="302" t="s">
        <v>621</v>
      </c>
      <c r="AA40" s="303"/>
      <c r="AB40" s="303"/>
      <c r="AC40" s="303"/>
      <c r="AD40" s="304"/>
      <c r="AE40" s="37"/>
      <c r="AF40" s="31"/>
    </row>
    <row r="41" spans="1:32" ht="25.5" customHeight="1">
      <c r="A41" s="31"/>
      <c r="B41" s="37"/>
      <c r="C41" s="305">
        <f>IFERROR(VLOOKUP(H14,RESUMEN!$A$11:$AL$603,22,FALSE),0)</f>
        <v>0</v>
      </c>
      <c r="D41" s="306"/>
      <c r="E41" s="307"/>
      <c r="F41" s="305">
        <f>IFERROR(VLOOKUP($H$14,RESUMEN!$A$11:$AL$603,38,FALSE),0)</f>
        <v>0</v>
      </c>
      <c r="G41" s="306"/>
      <c r="H41" s="307"/>
      <c r="I41" s="308" t="s">
        <v>752</v>
      </c>
      <c r="J41" s="309"/>
      <c r="K41" s="309"/>
      <c r="L41" s="310"/>
      <c r="M41" s="299" t="s">
        <v>753</v>
      </c>
      <c r="N41" s="300"/>
      <c r="O41" s="300"/>
      <c r="P41" s="300"/>
      <c r="Q41" s="300"/>
      <c r="R41" s="300"/>
      <c r="S41" s="300"/>
      <c r="T41" s="300"/>
      <c r="U41" s="300"/>
      <c r="V41" s="300"/>
      <c r="W41" s="300"/>
      <c r="X41" s="300"/>
      <c r="Y41" s="301"/>
      <c r="Z41" s="311" t="s">
        <v>775</v>
      </c>
      <c r="AA41" s="312"/>
      <c r="AB41" s="312"/>
      <c r="AC41" s="312"/>
      <c r="AD41" s="313"/>
      <c r="AE41" s="37"/>
      <c r="AF41" s="31"/>
    </row>
    <row r="42" spans="1:32" ht="17.100000000000001" customHeight="1">
      <c r="A42" s="31"/>
      <c r="B42" s="37"/>
      <c r="C42" s="305">
        <f>IFERROR(VLOOKUP(H14,RESUMEN!$A$11:$AL$603,6,FALSE),0)</f>
        <v>0</v>
      </c>
      <c r="D42" s="306"/>
      <c r="E42" s="307"/>
      <c r="F42" s="305">
        <v>0</v>
      </c>
      <c r="G42" s="306"/>
      <c r="H42" s="307"/>
      <c r="I42" s="308" t="s">
        <v>26</v>
      </c>
      <c r="J42" s="309"/>
      <c r="K42" s="309"/>
      <c r="L42" s="310"/>
      <c r="M42" s="299" t="s">
        <v>28</v>
      </c>
      <c r="N42" s="300"/>
      <c r="O42" s="300"/>
      <c r="P42" s="300"/>
      <c r="Q42" s="300"/>
      <c r="R42" s="300"/>
      <c r="S42" s="300"/>
      <c r="T42" s="300"/>
      <c r="U42" s="300"/>
      <c r="V42" s="300"/>
      <c r="W42" s="300"/>
      <c r="X42" s="300"/>
      <c r="Y42" s="301"/>
      <c r="Z42" s="302" t="s">
        <v>19</v>
      </c>
      <c r="AA42" s="303"/>
      <c r="AB42" s="303"/>
      <c r="AC42" s="303"/>
      <c r="AD42" s="304"/>
      <c r="AE42" s="37"/>
      <c r="AF42" s="31"/>
    </row>
    <row r="43" spans="1:32" ht="17.100000000000001" customHeight="1">
      <c r="A43" s="31"/>
      <c r="B43" s="37"/>
      <c r="C43" s="305">
        <f>IFERROR(VLOOKUP(H14,RESUMEN!$A$11:$AL$603,4,FALSE),0)+IFERROR(VLOOKUP(H14,RESUMEN!$A$11:$AL$603,5,FALSE),0)</f>
        <v>0</v>
      </c>
      <c r="D43" s="306"/>
      <c r="E43" s="307"/>
      <c r="F43" s="305">
        <f>IFERROR(VLOOKUP(H14,RESUMEN!A11:W603,23,FALSE),0)+IFERROR(VLOOKUP(H14,RESUMEN!A11:X603,24,FALSE),0)</f>
        <v>0</v>
      </c>
      <c r="G43" s="306"/>
      <c r="H43" s="307"/>
      <c r="I43" s="308" t="s">
        <v>27</v>
      </c>
      <c r="J43" s="309"/>
      <c r="K43" s="309"/>
      <c r="L43" s="310"/>
      <c r="M43" s="299" t="s">
        <v>29</v>
      </c>
      <c r="N43" s="300"/>
      <c r="O43" s="300"/>
      <c r="P43" s="300"/>
      <c r="Q43" s="300"/>
      <c r="R43" s="300"/>
      <c r="S43" s="300"/>
      <c r="T43" s="300"/>
      <c r="U43" s="300"/>
      <c r="V43" s="300"/>
      <c r="W43" s="300"/>
      <c r="X43" s="300"/>
      <c r="Y43" s="301"/>
      <c r="Z43" s="302" t="s">
        <v>19</v>
      </c>
      <c r="AA43" s="303"/>
      <c r="AB43" s="303"/>
      <c r="AC43" s="303"/>
      <c r="AD43" s="304"/>
      <c r="AE43" s="37"/>
      <c r="AF43" s="31"/>
    </row>
    <row r="44" spans="1:32" ht="10.5" customHeight="1">
      <c r="A44" s="31"/>
      <c r="B44" s="31"/>
      <c r="C44" s="259"/>
      <c r="D44" s="259"/>
      <c r="E44" s="259"/>
      <c r="F44" s="259"/>
      <c r="G44" s="259"/>
      <c r="H44" s="259"/>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ht="6.75" customHeight="1" thickBot="1">
      <c r="A45" s="4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46"/>
    </row>
    <row r="46" spans="1:32" ht="15.75">
      <c r="A46" s="46"/>
      <c r="B46" s="314" t="s">
        <v>2654</v>
      </c>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6"/>
      <c r="AF46" s="46"/>
    </row>
    <row r="47" spans="1:32" ht="15.75" customHeight="1">
      <c r="A47" s="46"/>
      <c r="B47" s="317"/>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9"/>
      <c r="AF47" s="46"/>
    </row>
    <row r="48" spans="1:32" ht="16.5" thickBot="1">
      <c r="A48" s="46"/>
      <c r="B48" s="320"/>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2"/>
      <c r="AF48" s="46"/>
    </row>
    <row r="49" spans="1:32" ht="12"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ht="16.5" customHeight="1">
      <c r="A50" s="31"/>
      <c r="B50" s="38" t="s">
        <v>5296</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31"/>
    </row>
    <row r="51" spans="1:32" ht="14.25" customHeight="1">
      <c r="A51" s="31"/>
      <c r="B51" s="38" t="s">
        <v>1409</v>
      </c>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31"/>
    </row>
    <row r="52" spans="1:32" ht="14.25" customHeight="1">
      <c r="A52" s="31"/>
      <c r="B52" s="38"/>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31"/>
    </row>
    <row r="53" spans="1:32" ht="14.25" customHeight="1">
      <c r="A53" s="31"/>
      <c r="B53" s="38"/>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31"/>
    </row>
    <row r="54" spans="1:32" ht="14.25" customHeight="1">
      <c r="A54" s="31"/>
      <c r="B54" s="38"/>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31"/>
    </row>
    <row r="55" spans="1:32" ht="14.25" customHeight="1">
      <c r="A55" s="31"/>
      <c r="B55" s="38"/>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31"/>
    </row>
    <row r="56" spans="1:32" ht="14.25" customHeight="1">
      <c r="A56" s="31"/>
      <c r="B56" s="38"/>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31"/>
    </row>
    <row r="57" spans="1:32" ht="14.25" customHeight="1">
      <c r="A57" s="46"/>
      <c r="B57" s="48"/>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6"/>
    </row>
    <row r="58" spans="1:32" ht="10.5" customHeight="1">
      <c r="A58" s="282" t="s">
        <v>5292</v>
      </c>
      <c r="B58" s="259"/>
      <c r="C58" s="259"/>
      <c r="F58" s="259"/>
      <c r="G58" s="259"/>
      <c r="H58" s="259"/>
      <c r="I58" s="31"/>
      <c r="J58" s="31"/>
      <c r="K58" s="31"/>
      <c r="L58" s="31"/>
      <c r="M58" s="31"/>
      <c r="N58" s="31"/>
      <c r="O58" s="31"/>
      <c r="P58" s="31"/>
      <c r="Q58" s="31"/>
      <c r="R58" s="31"/>
      <c r="S58" s="31"/>
      <c r="T58" s="31"/>
      <c r="U58" s="31"/>
      <c r="V58" s="31"/>
      <c r="W58" s="31"/>
      <c r="X58" s="31"/>
      <c r="Y58" s="31"/>
      <c r="Z58" s="31"/>
      <c r="AA58" s="31"/>
      <c r="AB58" s="31"/>
      <c r="AC58" s="31"/>
      <c r="AD58" s="31"/>
      <c r="AE58" s="31"/>
      <c r="AF58" s="31"/>
    </row>
    <row r="59" spans="1:32" ht="10.5" customHeight="1">
      <c r="A59" s="283"/>
      <c r="B59" s="284" t="s">
        <v>5293</v>
      </c>
      <c r="C59" s="285"/>
      <c r="D59" s="285"/>
      <c r="E59" s="285"/>
      <c r="F59" s="285"/>
      <c r="G59" s="285"/>
      <c r="H59" s="285"/>
      <c r="J59" s="285"/>
      <c r="K59" s="285"/>
      <c r="L59" s="285"/>
      <c r="M59" s="285"/>
      <c r="N59" s="285"/>
      <c r="O59" s="285"/>
      <c r="P59" s="285"/>
      <c r="Q59" s="31"/>
      <c r="R59" s="31"/>
      <c r="S59" s="31"/>
      <c r="T59" s="31"/>
      <c r="U59" s="31"/>
      <c r="V59" s="31"/>
      <c r="W59" s="31"/>
      <c r="X59" s="31"/>
      <c r="Y59" s="31"/>
      <c r="Z59" s="31"/>
      <c r="AA59" s="31"/>
      <c r="AB59" s="31"/>
      <c r="AC59" s="31"/>
      <c r="AD59" s="31"/>
      <c r="AE59" s="31"/>
      <c r="AF59" s="31"/>
    </row>
    <row r="60" spans="1:32" ht="10.5" customHeight="1">
      <c r="A60" s="283"/>
      <c r="B60" s="285" t="s">
        <v>5294</v>
      </c>
      <c r="C60" s="285"/>
      <c r="D60" s="285"/>
      <c r="E60" s="285"/>
      <c r="F60" s="285"/>
      <c r="G60" s="285"/>
      <c r="H60" s="285"/>
      <c r="I60" s="285"/>
      <c r="K60" s="285"/>
      <c r="L60" s="285"/>
      <c r="M60" s="285"/>
      <c r="N60" s="31"/>
      <c r="O60" s="31"/>
      <c r="P60" s="31"/>
      <c r="Q60" s="31"/>
      <c r="R60" s="31"/>
      <c r="S60" s="31"/>
      <c r="T60" s="31"/>
      <c r="U60" s="31"/>
      <c r="V60" s="31"/>
      <c r="W60" s="31"/>
      <c r="X60" s="31"/>
      <c r="Y60" s="31"/>
      <c r="Z60" s="31"/>
      <c r="AA60" s="31"/>
      <c r="AB60" s="31"/>
      <c r="AC60" s="31"/>
      <c r="AD60" s="31"/>
      <c r="AE60" s="31"/>
      <c r="AF60" s="31"/>
    </row>
    <row r="61" spans="1:32" ht="10.5" customHeight="1">
      <c r="A61" s="283"/>
      <c r="B61" s="285" t="s">
        <v>5295</v>
      </c>
      <c r="C61" s="259"/>
      <c r="F61" s="259"/>
      <c r="G61" s="259"/>
      <c r="H61" s="259"/>
      <c r="I61" s="31"/>
      <c r="J61" s="31"/>
      <c r="K61" s="31"/>
      <c r="L61" s="31"/>
      <c r="M61" s="31"/>
      <c r="N61" s="31"/>
      <c r="O61" s="31"/>
      <c r="P61" s="31"/>
      <c r="Q61" s="31"/>
      <c r="R61" s="31"/>
      <c r="S61" s="31"/>
      <c r="T61" s="31"/>
      <c r="U61" s="31"/>
      <c r="V61" s="31"/>
      <c r="W61" s="31"/>
      <c r="X61" s="31"/>
      <c r="Y61" s="31"/>
      <c r="Z61" s="31"/>
      <c r="AA61" s="31"/>
      <c r="AB61" s="31"/>
      <c r="AC61" s="31"/>
      <c r="AD61" s="31"/>
      <c r="AE61" s="31"/>
      <c r="AF61" s="31"/>
    </row>
    <row r="62" spans="1:32" ht="14.25" customHeight="1">
      <c r="A62" s="46"/>
      <c r="B62" s="48"/>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6"/>
    </row>
    <row r="63" spans="1:32" ht="4.5" customHeight="1">
      <c r="A63" s="46"/>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6"/>
    </row>
    <row r="64" spans="1:32" ht="10.5" customHeight="1">
      <c r="A64" s="46"/>
      <c r="B64" s="49"/>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row>
    <row r="65" spans="1:32" ht="10.5" customHeight="1">
      <c r="A65" s="46"/>
      <c r="B65" s="49"/>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row>
    <row r="66" spans="1:32" ht="10.5" customHeight="1">
      <c r="A66" s="46"/>
      <c r="B66" s="49"/>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row>
    <row r="67" spans="1:32">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1:32">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1:3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1:3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1:32">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1:32">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1:32">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1:32">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1:32">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1:32">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1:32">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1:32">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1:32">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1:32">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row r="232" spans="2:3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row>
    <row r="233" spans="2:3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14">
    <mergeCell ref="C25:E25"/>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Z25:AD25"/>
    <mergeCell ref="F25:H25"/>
    <mergeCell ref="M25:Y25"/>
    <mergeCell ref="I25:L25"/>
    <mergeCell ref="F12:AD13"/>
    <mergeCell ref="B19:AE21"/>
    <mergeCell ref="B46:AE48"/>
    <mergeCell ref="M39:Y39"/>
    <mergeCell ref="M36:Y36"/>
    <mergeCell ref="M37:Y37"/>
    <mergeCell ref="I39:L39"/>
    <mergeCell ref="I28:L28"/>
    <mergeCell ref="I33:L33"/>
    <mergeCell ref="I30:L30"/>
    <mergeCell ref="I32:L32"/>
    <mergeCell ref="C38:E38"/>
    <mergeCell ref="F38:H38"/>
    <mergeCell ref="C32:E32"/>
    <mergeCell ref="F32:H32"/>
    <mergeCell ref="Z32:AD32"/>
    <mergeCell ref="C31:E31"/>
    <mergeCell ref="F31:H31"/>
    <mergeCell ref="Z35:AD35"/>
    <mergeCell ref="I29:L29"/>
    <mergeCell ref="C30:E30"/>
    <mergeCell ref="Z29:AD29"/>
    <mergeCell ref="C29:E29"/>
    <mergeCell ref="C28:E28"/>
    <mergeCell ref="F28:H28"/>
    <mergeCell ref="I31:L31"/>
    <mergeCell ref="C27:E27"/>
    <mergeCell ref="Z28:AD28"/>
    <mergeCell ref="Z30:AD30"/>
    <mergeCell ref="C26:E26"/>
    <mergeCell ref="F26:H26"/>
    <mergeCell ref="I26:L26"/>
    <mergeCell ref="F29:H29"/>
    <mergeCell ref="F30:H30"/>
    <mergeCell ref="M26:Y26"/>
    <mergeCell ref="M27:Y27"/>
    <mergeCell ref="Z27:AD27"/>
    <mergeCell ref="M30:Y30"/>
    <mergeCell ref="M28:Y28"/>
    <mergeCell ref="F27:H27"/>
    <mergeCell ref="Z26:AD26"/>
    <mergeCell ref="I27:L27"/>
    <mergeCell ref="M31:Y31"/>
    <mergeCell ref="M29:Y29"/>
    <mergeCell ref="Z36:AD36"/>
    <mergeCell ref="Z37:AD37"/>
    <mergeCell ref="Z38:AD38"/>
    <mergeCell ref="M32:Y32"/>
    <mergeCell ref="Z31:AD31"/>
    <mergeCell ref="Z34:AD34"/>
    <mergeCell ref="M33:Y33"/>
    <mergeCell ref="Z33:AD33"/>
    <mergeCell ref="C39:E39"/>
    <mergeCell ref="F39:H39"/>
    <mergeCell ref="Z39:AD39"/>
    <mergeCell ref="C33:E33"/>
    <mergeCell ref="F36:H36"/>
    <mergeCell ref="C37:E37"/>
    <mergeCell ref="F33:H33"/>
    <mergeCell ref="I36:L36"/>
    <mergeCell ref="I37:L37"/>
    <mergeCell ref="C36:E36"/>
    <mergeCell ref="C35:E35"/>
    <mergeCell ref="F35:H35"/>
    <mergeCell ref="I35:L35"/>
    <mergeCell ref="C34:E34"/>
    <mergeCell ref="I34:L34"/>
    <mergeCell ref="M34:Y34"/>
    <mergeCell ref="F37:H37"/>
    <mergeCell ref="I38:L38"/>
    <mergeCell ref="M35:Y35"/>
    <mergeCell ref="F34:H34"/>
    <mergeCell ref="M38:Y38"/>
    <mergeCell ref="M43:Y43"/>
    <mergeCell ref="Z43:AD43"/>
    <mergeCell ref="C43:E43"/>
    <mergeCell ref="F43:H43"/>
    <mergeCell ref="I43:L43"/>
    <mergeCell ref="C42:E42"/>
    <mergeCell ref="F42:H42"/>
    <mergeCell ref="I42:L42"/>
    <mergeCell ref="Z40:AD40"/>
    <mergeCell ref="M42:Y42"/>
    <mergeCell ref="Z42:AD42"/>
    <mergeCell ref="C40:E40"/>
    <mergeCell ref="F40:H40"/>
    <mergeCell ref="I40:L40"/>
    <mergeCell ref="M40:Y40"/>
    <mergeCell ref="I41:L41"/>
    <mergeCell ref="M41:Y41"/>
    <mergeCell ref="Z41:AD41"/>
    <mergeCell ref="C41:E41"/>
    <mergeCell ref="F41:H41"/>
  </mergeCells>
  <hyperlinks>
    <hyperlink ref="C42:E42" location="CDI!A1" display="CDI!A1"/>
    <hyperlink ref="C43:E43" location="'TRL MN'!A1" display="'TRL MN'!A1"/>
    <hyperlink ref="C25:E25" location="'CUT MN'!A1" display="'CUT MN'!A1"/>
    <hyperlink ref="F43:H43" location="'TRL ME'!A1" display="'TRL ME'!A1"/>
    <hyperlink ref="F25:H25" location="'CUT USD'!A1" display="'CUT USD'!A1"/>
    <hyperlink ref="C28:E28" location="'CUT MN'!A1" display="'CUT MN'!A1"/>
    <hyperlink ref="C29:E29" location="'CUT MN'!A1" display="'CUT MN'!A1"/>
    <hyperlink ref="C26:E26" location="'CUT MN'!A1" display="'CUT MN'!A1"/>
    <hyperlink ref="C30:E30" location="'CUT MN'!A1" display="'CUT MN'!A1"/>
    <hyperlink ref="C31:E31" location="'CUT MN'!A1" display="'CUT MN'!A1"/>
    <hyperlink ref="C32:E32" location="'CUT MN'!A1" display="'CUT MN'!A1"/>
    <hyperlink ref="C33:E33" location="'CUT MN'!A1" display="'CUT MN'!A1"/>
    <hyperlink ref="C34:E34" location="'CUT MN'!A1" display="'CUT MN'!A1"/>
    <hyperlink ref="C35:E41" location="'CUT MN'!A1" display="'CUT MN'!A1"/>
    <hyperlink ref="C41:E41" location="'TCR MN'!Área_de_impresión" display="'TCR MN'!Área_de_impresión"/>
    <hyperlink ref="F25:H40" location="'CUT ME'!A1" display="'CUT ME'!A1"/>
    <hyperlink ref="F42:H42" location="'CUT BS'!A1" display="'CUT BS'!A1"/>
  </hyperlinks>
  <pageMargins left="0.43307086614173229" right="0.31496062992125984" top="0.43307086614173229" bottom="0.15748031496062992" header="0.31496062992125984" footer="0.19685039370078741"/>
  <pageSetup scale="77" orientation="portrait" r:id="rId1"/>
  <rowBreaks count="1" manualBreakCount="1">
    <brk id="62" max="31"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30"/>
  <sheetViews>
    <sheetView view="pageBreakPreview" zoomScale="90" zoomScaleNormal="160" zoomScaleSheetLayoutView="90" workbookViewId="0"/>
  </sheetViews>
  <sheetFormatPr baseColWidth="10" defaultRowHeight="15"/>
  <cols>
    <col min="1" max="1" width="17.140625" style="232" customWidth="1"/>
    <col min="2" max="2" width="34" style="229" customWidth="1"/>
    <col min="3" max="3" width="11.5703125" style="230" bestFit="1" customWidth="1"/>
    <col min="4" max="4" width="27" style="229" customWidth="1"/>
    <col min="5" max="5" width="3.5703125" style="230" bestFit="1" customWidth="1"/>
    <col min="6" max="6" width="15.7109375" style="231" bestFit="1" customWidth="1"/>
    <col min="7" max="16384" width="11.42578125" style="232"/>
  </cols>
  <sheetData>
    <row r="1" spans="1:6">
      <c r="A1" s="228" t="s">
        <v>760</v>
      </c>
    </row>
    <row r="2" spans="1:6" ht="15.75">
      <c r="A2" s="228" t="s">
        <v>732</v>
      </c>
    </row>
    <row r="3" spans="1:6">
      <c r="A3" s="228" t="s">
        <v>36</v>
      </c>
    </row>
    <row r="4" spans="1:6">
      <c r="A4" s="228" t="str">
        <f>+'CUT MN'!A4</f>
        <v>CORRESPONDIENTE AL PERIODO DE ENERO A JUNIO DE 2019</v>
      </c>
    </row>
    <row r="5" spans="1:6">
      <c r="A5" s="233" t="str">
        <f>+'CUT MN'!A5</f>
        <v>ACTUALIZADO AL : 4 de Julio de 2019</v>
      </c>
    </row>
    <row r="7" spans="1:6" s="238" customFormat="1" ht="30">
      <c r="A7" s="234" t="s">
        <v>761</v>
      </c>
      <c r="B7" s="234" t="s">
        <v>762</v>
      </c>
      <c r="C7" s="235" t="s">
        <v>763</v>
      </c>
      <c r="D7" s="236" t="s">
        <v>38</v>
      </c>
      <c r="E7" s="235" t="s">
        <v>764</v>
      </c>
      <c r="F7" s="237" t="s">
        <v>765</v>
      </c>
    </row>
    <row r="8" spans="1:6" ht="45">
      <c r="A8" s="239" t="s">
        <v>766</v>
      </c>
      <c r="B8" s="291" t="s">
        <v>767</v>
      </c>
      <c r="C8" s="292" t="s">
        <v>556</v>
      </c>
      <c r="D8" s="240" t="s">
        <v>616</v>
      </c>
      <c r="E8" s="239">
        <v>2</v>
      </c>
      <c r="F8" s="241">
        <v>3152706.3</v>
      </c>
    </row>
    <row r="9" spans="1:6" ht="45">
      <c r="A9" s="239" t="s">
        <v>2644</v>
      </c>
      <c r="B9" s="291" t="s">
        <v>9282</v>
      </c>
      <c r="C9" s="292">
        <v>81</v>
      </c>
      <c r="D9" s="240" t="s">
        <v>55</v>
      </c>
      <c r="E9" s="239">
        <v>1</v>
      </c>
      <c r="F9" s="241">
        <v>63875.5</v>
      </c>
    </row>
    <row r="10" spans="1:6" ht="45">
      <c r="A10" s="239" t="s">
        <v>2645</v>
      </c>
      <c r="B10" s="291" t="s">
        <v>2646</v>
      </c>
      <c r="C10" s="292">
        <v>512</v>
      </c>
      <c r="D10" s="240" t="s">
        <v>782</v>
      </c>
      <c r="E10" s="239">
        <v>1</v>
      </c>
      <c r="F10" s="241">
        <v>79037.179999999993</v>
      </c>
    </row>
    <row r="11" spans="1:6" ht="45">
      <c r="A11" s="239" t="s">
        <v>2647</v>
      </c>
      <c r="B11" s="291" t="s">
        <v>2648</v>
      </c>
      <c r="C11" s="292">
        <v>119</v>
      </c>
      <c r="D11" s="240" t="s">
        <v>63</v>
      </c>
      <c r="E11" s="239">
        <v>1</v>
      </c>
      <c r="F11" s="241">
        <v>1930</v>
      </c>
    </row>
    <row r="12" spans="1:6">
      <c r="A12" s="239" t="s">
        <v>2649</v>
      </c>
      <c r="B12" s="291" t="s">
        <v>2650</v>
      </c>
      <c r="C12" s="292">
        <v>526</v>
      </c>
      <c r="D12" s="240" t="s">
        <v>610</v>
      </c>
      <c r="E12" s="239">
        <v>1</v>
      </c>
      <c r="F12" s="241">
        <v>1000</v>
      </c>
    </row>
    <row r="13" spans="1:6" ht="45">
      <c r="A13" s="239" t="s">
        <v>768</v>
      </c>
      <c r="B13" s="291" t="s">
        <v>769</v>
      </c>
      <c r="C13" s="292">
        <v>46</v>
      </c>
      <c r="D13" s="240" t="s">
        <v>48</v>
      </c>
      <c r="E13" s="239">
        <v>2</v>
      </c>
      <c r="F13" s="241">
        <v>41019.5</v>
      </c>
    </row>
    <row r="14" spans="1:6" ht="45">
      <c r="A14" s="239" t="s">
        <v>770</v>
      </c>
      <c r="B14" s="291" t="s">
        <v>771</v>
      </c>
      <c r="C14" s="292">
        <v>46</v>
      </c>
      <c r="D14" s="240" t="s">
        <v>48</v>
      </c>
      <c r="E14" s="239">
        <v>2</v>
      </c>
      <c r="F14" s="241">
        <v>35929677.830000006</v>
      </c>
    </row>
    <row r="15" spans="1:6" ht="45">
      <c r="A15" s="239" t="s">
        <v>772</v>
      </c>
      <c r="B15" s="291" t="s">
        <v>773</v>
      </c>
      <c r="C15" s="292">
        <v>16</v>
      </c>
      <c r="D15" s="240" t="s">
        <v>43</v>
      </c>
      <c r="E15" s="239">
        <v>9</v>
      </c>
      <c r="F15" s="241">
        <v>8890</v>
      </c>
    </row>
    <row r="16" spans="1:6" ht="45">
      <c r="A16" s="239" t="s">
        <v>774</v>
      </c>
      <c r="B16" s="291" t="s">
        <v>6702</v>
      </c>
      <c r="C16" s="292">
        <v>598</v>
      </c>
      <c r="D16" s="240" t="s">
        <v>727</v>
      </c>
      <c r="E16" s="239">
        <v>1</v>
      </c>
      <c r="F16" s="241">
        <v>143004</v>
      </c>
    </row>
    <row r="17" spans="1:6" ht="45">
      <c r="A17" s="239" t="s">
        <v>2651</v>
      </c>
      <c r="B17" s="291" t="s">
        <v>6703</v>
      </c>
      <c r="C17" s="292">
        <v>119</v>
      </c>
      <c r="D17" s="240" t="s">
        <v>63</v>
      </c>
      <c r="E17" s="239">
        <v>1</v>
      </c>
      <c r="F17" s="241">
        <v>780</v>
      </c>
    </row>
    <row r="18" spans="1:6" ht="30">
      <c r="A18" s="239" t="s">
        <v>2652</v>
      </c>
      <c r="B18" s="291" t="s">
        <v>6704</v>
      </c>
      <c r="C18" s="292">
        <v>379</v>
      </c>
      <c r="D18" s="240" t="s">
        <v>1357</v>
      </c>
      <c r="E18" s="239">
        <v>1</v>
      </c>
      <c r="F18" s="241">
        <v>23500</v>
      </c>
    </row>
    <row r="19" spans="1:6" ht="30">
      <c r="A19" s="239" t="s">
        <v>783</v>
      </c>
      <c r="B19" s="291" t="s">
        <v>6705</v>
      </c>
      <c r="C19" s="292">
        <v>86</v>
      </c>
      <c r="D19" s="240" t="s">
        <v>56</v>
      </c>
      <c r="E19" s="239">
        <v>3</v>
      </c>
      <c r="F19" s="241">
        <v>8200</v>
      </c>
    </row>
    <row r="20" spans="1:6" ht="30">
      <c r="A20" s="239" t="s">
        <v>6698</v>
      </c>
      <c r="B20" s="291" t="s">
        <v>6700</v>
      </c>
      <c r="C20" s="292">
        <v>513</v>
      </c>
      <c r="D20" s="240" t="s">
        <v>171</v>
      </c>
      <c r="E20" s="239">
        <v>10</v>
      </c>
      <c r="F20" s="241">
        <v>78056.980000000025</v>
      </c>
    </row>
    <row r="21" spans="1:6" ht="45">
      <c r="A21" s="239" t="s">
        <v>1412</v>
      </c>
      <c r="B21" s="291" t="s">
        <v>6706</v>
      </c>
      <c r="C21" s="292">
        <v>16</v>
      </c>
      <c r="D21" s="240" t="s">
        <v>43</v>
      </c>
      <c r="E21" s="239">
        <v>13</v>
      </c>
      <c r="F21" s="241">
        <v>10</v>
      </c>
    </row>
    <row r="22" spans="1:6" ht="30">
      <c r="A22" s="239" t="s">
        <v>2653</v>
      </c>
      <c r="B22" s="291" t="s">
        <v>6707</v>
      </c>
      <c r="C22" s="292">
        <v>16</v>
      </c>
      <c r="D22" s="240" t="s">
        <v>43</v>
      </c>
      <c r="E22" s="239">
        <v>16</v>
      </c>
      <c r="F22" s="241">
        <v>25</v>
      </c>
    </row>
    <row r="23" spans="1:6">
      <c r="A23" s="239" t="s">
        <v>6699</v>
      </c>
      <c r="B23" s="291" t="s">
        <v>6701</v>
      </c>
      <c r="C23" s="292">
        <v>435</v>
      </c>
      <c r="D23" s="240" t="s">
        <v>170</v>
      </c>
      <c r="E23" s="239">
        <v>1</v>
      </c>
      <c r="F23" s="241">
        <v>863477.45000000019</v>
      </c>
    </row>
    <row r="24" spans="1:6" ht="45">
      <c r="A24" s="239" t="s">
        <v>12616</v>
      </c>
      <c r="B24" s="291" t="s">
        <v>12617</v>
      </c>
      <c r="C24" s="292">
        <v>41</v>
      </c>
      <c r="D24" s="240" t="s">
        <v>47</v>
      </c>
      <c r="E24" s="239">
        <v>7</v>
      </c>
      <c r="F24" s="241">
        <v>138530</v>
      </c>
    </row>
    <row r="25" spans="1:6" ht="45">
      <c r="A25" s="239" t="s">
        <v>12618</v>
      </c>
      <c r="B25" s="291" t="s">
        <v>12619</v>
      </c>
      <c r="C25" s="292">
        <v>513</v>
      </c>
      <c r="D25" s="240" t="s">
        <v>171</v>
      </c>
      <c r="E25" s="239">
        <v>1</v>
      </c>
      <c r="F25" s="241">
        <v>1113600</v>
      </c>
    </row>
    <row r="26" spans="1:6" ht="45">
      <c r="A26" s="239" t="s">
        <v>12620</v>
      </c>
      <c r="B26" s="291" t="s">
        <v>12621</v>
      </c>
      <c r="C26" s="292">
        <v>78</v>
      </c>
      <c r="D26" s="240" t="s">
        <v>674</v>
      </c>
      <c r="E26" s="239">
        <v>3</v>
      </c>
      <c r="F26" s="241">
        <v>3503.5</v>
      </c>
    </row>
    <row r="27" spans="1:6">
      <c r="A27" s="242"/>
      <c r="B27" s="243"/>
      <c r="C27" s="278"/>
      <c r="D27" s="243"/>
      <c r="E27" s="242"/>
      <c r="F27" s="279"/>
    </row>
    <row r="28" spans="1:6" ht="16.5" thickBot="1">
      <c r="D28" s="369" t="s">
        <v>5291</v>
      </c>
      <c r="E28" s="369"/>
      <c r="F28" s="244">
        <f>SUBTOTAL(9,F8:F26)</f>
        <v>41650823.240000002</v>
      </c>
    </row>
    <row r="29" spans="1:6" ht="15.75" thickTop="1"/>
    <row r="30" spans="1:6" ht="7.5" customHeight="1"/>
  </sheetData>
  <autoFilter ref="A7:F26"/>
  <mergeCells count="1">
    <mergeCell ref="D28:E28"/>
  </mergeCells>
  <pageMargins left="0.7" right="0.7" top="0.75" bottom="0.75" header="0.3" footer="0.3"/>
  <pageSetup scale="8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5"/>
  <sheetViews>
    <sheetView view="pageBreakPreview" zoomScale="90" zoomScaleNormal="160" zoomScaleSheetLayoutView="90" workbookViewId="0"/>
  </sheetViews>
  <sheetFormatPr baseColWidth="10" defaultRowHeight="15"/>
  <cols>
    <col min="1" max="1" width="17.140625" style="232" customWidth="1"/>
    <col min="2" max="2" width="34" style="229" customWidth="1"/>
    <col min="3" max="3" width="11.5703125" style="230" bestFit="1" customWidth="1"/>
    <col min="4" max="4" width="27" style="229" customWidth="1"/>
    <col min="5" max="5" width="3.5703125" style="230" bestFit="1" customWidth="1"/>
    <col min="6" max="6" width="15.7109375" style="231" bestFit="1" customWidth="1"/>
    <col min="7" max="16384" width="11.42578125" style="232"/>
  </cols>
  <sheetData>
    <row r="1" spans="1:6">
      <c r="A1" s="228" t="s">
        <v>760</v>
      </c>
    </row>
    <row r="2" spans="1:6" ht="15.75">
      <c r="A2" s="228" t="s">
        <v>733</v>
      </c>
    </row>
    <row r="3" spans="1:6">
      <c r="A3" s="228" t="s">
        <v>36</v>
      </c>
    </row>
    <row r="4" spans="1:6">
      <c r="A4" s="228" t="str">
        <f>+'CUT MN'!A4</f>
        <v>CORRESPONDIENTE AL PERIODO DE ENERO A JUNIO DE 2019</v>
      </c>
    </row>
    <row r="5" spans="1:6">
      <c r="A5" s="233" t="str">
        <f>+'CUT MN'!A5</f>
        <v>ACTUALIZADO AL : 4 de Julio de 2019</v>
      </c>
    </row>
    <row r="7" spans="1:6" s="238" customFormat="1" ht="30">
      <c r="A7" s="234" t="s">
        <v>761</v>
      </c>
      <c r="B7" s="234" t="s">
        <v>762</v>
      </c>
      <c r="C7" s="235" t="s">
        <v>763</v>
      </c>
      <c r="D7" s="236" t="s">
        <v>38</v>
      </c>
      <c r="E7" s="235" t="s">
        <v>764</v>
      </c>
      <c r="F7" s="237" t="s">
        <v>765</v>
      </c>
    </row>
    <row r="8" spans="1:6">
      <c r="A8" s="239"/>
      <c r="B8" s="240"/>
      <c r="C8" s="239"/>
      <c r="D8" s="240"/>
      <c r="E8" s="239"/>
      <c r="F8" s="241"/>
    </row>
    <row r="9" spans="1:6">
      <c r="A9" s="239"/>
      <c r="B9" s="240"/>
      <c r="C9" s="239"/>
      <c r="D9" s="240"/>
      <c r="E9" s="239"/>
      <c r="F9" s="241"/>
    </row>
    <row r="10" spans="1:6">
      <c r="A10" s="239"/>
      <c r="B10" s="240"/>
      <c r="C10" s="239"/>
      <c r="D10" s="240"/>
      <c r="E10" s="239"/>
      <c r="F10" s="241"/>
    </row>
    <row r="11" spans="1:6">
      <c r="A11" s="239"/>
      <c r="B11" s="240"/>
      <c r="C11" s="239"/>
      <c r="D11" s="240"/>
      <c r="E11" s="239"/>
      <c r="F11" s="241"/>
    </row>
    <row r="12" spans="1:6">
      <c r="A12" s="242"/>
      <c r="B12" s="243"/>
      <c r="C12" s="278"/>
      <c r="D12" s="243"/>
      <c r="E12" s="242"/>
      <c r="F12" s="279"/>
    </row>
    <row r="13" spans="1:6" ht="16.5" thickBot="1">
      <c r="D13" s="369" t="s">
        <v>5290</v>
      </c>
      <c r="E13" s="369"/>
      <c r="F13" s="244">
        <v>0</v>
      </c>
    </row>
    <row r="14" spans="1:6" ht="15.75" thickTop="1"/>
    <row r="15" spans="1:6" ht="7.5" customHeight="1"/>
  </sheetData>
  <autoFilter ref="A7:F7"/>
  <mergeCells count="1">
    <mergeCell ref="D13:E13"/>
  </mergeCells>
  <pageMargins left="0.7" right="0.7" top="0.75" bottom="0.75" header="0.3" footer="0.3"/>
  <pageSetup scale="8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595"/>
  <sheetViews>
    <sheetView topLeftCell="A566" zoomScale="175" zoomScaleNormal="175" workbookViewId="0">
      <selection activeCell="D564" sqref="D564"/>
    </sheetView>
  </sheetViews>
  <sheetFormatPr baseColWidth="10" defaultRowHeight="15"/>
  <cols>
    <col min="1" max="1" width="11.42578125" style="39"/>
    <col min="2" max="2" width="76.7109375" style="39" bestFit="1" customWidth="1"/>
    <col min="3" max="3" width="73" style="39" bestFit="1" customWidth="1"/>
    <col min="4" max="4" width="11.85546875" style="39" bestFit="1" customWidth="1"/>
    <col min="5" max="16384" width="11.42578125" style="39"/>
  </cols>
  <sheetData>
    <row r="1" spans="1:4" ht="15" customHeight="1"/>
    <row r="2" spans="1:4" ht="21">
      <c r="A2" s="8" t="s">
        <v>37</v>
      </c>
      <c r="B2" s="9" t="str">
        <f>UPPER(C2)</f>
        <v>DESCRIPCIÓN</v>
      </c>
      <c r="C2" s="9" t="s">
        <v>2</v>
      </c>
    </row>
    <row r="3" spans="1:4">
      <c r="A3" s="1">
        <v>0</v>
      </c>
      <c r="B3" s="2" t="str">
        <f>UPPER(C3)</f>
        <v>SIN  NOMBRE</v>
      </c>
      <c r="C3" s="2" t="s">
        <v>569</v>
      </c>
      <c r="D3" s="39" t="b">
        <f>+A3='[2]PT CUT Bs'!$C10</f>
        <v>1</v>
      </c>
    </row>
    <row r="4" spans="1:4">
      <c r="A4" s="3">
        <v>6</v>
      </c>
      <c r="B4" s="4" t="s">
        <v>784</v>
      </c>
      <c r="C4" s="4" t="s">
        <v>40</v>
      </c>
      <c r="D4" s="39" t="b">
        <f>+A4='[2]PT CUT Bs'!$C11</f>
        <v>1</v>
      </c>
    </row>
    <row r="5" spans="1:4">
      <c r="A5" s="3">
        <v>10</v>
      </c>
      <c r="B5" s="4" t="s">
        <v>785</v>
      </c>
      <c r="C5" s="4" t="s">
        <v>41</v>
      </c>
      <c r="D5" s="39" t="b">
        <f>+A5='[2]PT CUT Bs'!$C12</f>
        <v>1</v>
      </c>
    </row>
    <row r="6" spans="1:4">
      <c r="A6" s="3">
        <v>15</v>
      </c>
      <c r="B6" s="4" t="s">
        <v>786</v>
      </c>
      <c r="C6" s="4" t="s">
        <v>42</v>
      </c>
      <c r="D6" s="39" t="b">
        <f>+A6='[2]PT CUT Bs'!$C13</f>
        <v>1</v>
      </c>
    </row>
    <row r="7" spans="1:4">
      <c r="A7" s="3">
        <v>16</v>
      </c>
      <c r="B7" s="4" t="s">
        <v>787</v>
      </c>
      <c r="C7" s="4" t="s">
        <v>43</v>
      </c>
      <c r="D7" s="39" t="b">
        <f>+A7='[2]PT CUT Bs'!$C14</f>
        <v>1</v>
      </c>
    </row>
    <row r="8" spans="1:4">
      <c r="A8" s="3">
        <v>20</v>
      </c>
      <c r="B8" s="4" t="s">
        <v>788</v>
      </c>
      <c r="C8" s="4" t="s">
        <v>44</v>
      </c>
      <c r="D8" s="39" t="b">
        <f>+A8='[2]PT CUT Bs'!$C15</f>
        <v>1</v>
      </c>
    </row>
    <row r="9" spans="1:4">
      <c r="A9" s="3">
        <v>25</v>
      </c>
      <c r="B9" s="4" t="s">
        <v>789</v>
      </c>
      <c r="C9" s="4" t="s">
        <v>45</v>
      </c>
      <c r="D9" s="39" t="b">
        <f>+A9='[2]PT CUT Bs'!$C16</f>
        <v>1</v>
      </c>
    </row>
    <row r="10" spans="1:4">
      <c r="A10" s="3">
        <v>30</v>
      </c>
      <c r="B10" s="4" t="s">
        <v>790</v>
      </c>
      <c r="C10" s="4" t="s">
        <v>675</v>
      </c>
      <c r="D10" s="39" t="b">
        <f>+A10='[2]PT CUT Bs'!$C17</f>
        <v>1</v>
      </c>
    </row>
    <row r="11" spans="1:4">
      <c r="A11" s="3">
        <v>35</v>
      </c>
      <c r="B11" s="4" t="s">
        <v>791</v>
      </c>
      <c r="C11" s="4" t="s">
        <v>46</v>
      </c>
      <c r="D11" s="39" t="b">
        <f>+A11='[2]PT CUT Bs'!$C18</f>
        <v>1</v>
      </c>
    </row>
    <row r="12" spans="1:4">
      <c r="A12" s="3">
        <v>41</v>
      </c>
      <c r="B12" s="4" t="s">
        <v>792</v>
      </c>
      <c r="C12" s="4" t="s">
        <v>47</v>
      </c>
      <c r="D12" s="39" t="b">
        <f>+A12='[2]PT CUT Bs'!$C19</f>
        <v>1</v>
      </c>
    </row>
    <row r="13" spans="1:4">
      <c r="A13" s="3">
        <v>46</v>
      </c>
      <c r="B13" s="4" t="s">
        <v>793</v>
      </c>
      <c r="C13" s="4" t="s">
        <v>48</v>
      </c>
      <c r="D13" s="39" t="b">
        <f>+A13='[2]PT CUT Bs'!$C20</f>
        <v>1</v>
      </c>
    </row>
    <row r="14" spans="1:4">
      <c r="A14" s="3">
        <v>47</v>
      </c>
      <c r="B14" s="4" t="s">
        <v>794</v>
      </c>
      <c r="C14" s="4" t="s">
        <v>49</v>
      </c>
      <c r="D14" s="39" t="b">
        <f>+A14='[2]PT CUT Bs'!$C21</f>
        <v>1</v>
      </c>
    </row>
    <row r="15" spans="1:4">
      <c r="A15" s="5">
        <v>48</v>
      </c>
      <c r="B15" s="6" t="s">
        <v>795</v>
      </c>
      <c r="C15" s="6" t="s">
        <v>50</v>
      </c>
      <c r="D15" s="39" t="b">
        <f>+A15='[2]PT CUT Bs'!$C22</f>
        <v>1</v>
      </c>
    </row>
    <row r="16" spans="1:4">
      <c r="A16" s="3">
        <v>52</v>
      </c>
      <c r="B16" s="4" t="s">
        <v>796</v>
      </c>
      <c r="C16" s="4" t="s">
        <v>51</v>
      </c>
      <c r="D16" s="39" t="b">
        <f>+A16='[2]PT CUT Bs'!$C23</f>
        <v>1</v>
      </c>
    </row>
    <row r="17" spans="1:4">
      <c r="A17" s="3">
        <v>66</v>
      </c>
      <c r="B17" s="4" t="s">
        <v>797</v>
      </c>
      <c r="C17" s="4" t="s">
        <v>52</v>
      </c>
      <c r="D17" s="39" t="b">
        <f>+A17='[2]PT CUT Bs'!$C24</f>
        <v>1</v>
      </c>
    </row>
    <row r="18" spans="1:4">
      <c r="A18" s="3">
        <v>70</v>
      </c>
      <c r="B18" s="4" t="s">
        <v>798</v>
      </c>
      <c r="C18" s="4" t="s">
        <v>53</v>
      </c>
      <c r="D18" s="39" t="b">
        <f>+A18='[2]PT CUT Bs'!$C25</f>
        <v>1</v>
      </c>
    </row>
    <row r="19" spans="1:4">
      <c r="A19" s="3">
        <v>76</v>
      </c>
      <c r="B19" s="4" t="s">
        <v>799</v>
      </c>
      <c r="C19" s="4" t="s">
        <v>54</v>
      </c>
      <c r="D19" s="39" t="b">
        <f>+A19='[2]PT CUT Bs'!$C26</f>
        <v>1</v>
      </c>
    </row>
    <row r="20" spans="1:4">
      <c r="A20" s="3">
        <v>78</v>
      </c>
      <c r="B20" s="4" t="s">
        <v>800</v>
      </c>
      <c r="C20" s="4" t="s">
        <v>674</v>
      </c>
      <c r="D20" s="39" t="b">
        <f>+A20='[2]PT CUT Bs'!$C27</f>
        <v>1</v>
      </c>
    </row>
    <row r="21" spans="1:4">
      <c r="A21" s="3">
        <v>81</v>
      </c>
      <c r="B21" s="4" t="s">
        <v>801</v>
      </c>
      <c r="C21" s="4" t="s">
        <v>55</v>
      </c>
      <c r="D21" s="39" t="b">
        <f>+A21='[2]PT CUT Bs'!$C28</f>
        <v>1</v>
      </c>
    </row>
    <row r="22" spans="1:4">
      <c r="A22" s="3">
        <v>85</v>
      </c>
      <c r="B22" s="4" t="s">
        <v>802</v>
      </c>
      <c r="C22" s="4" t="s">
        <v>735</v>
      </c>
      <c r="D22" s="39" t="b">
        <f>+A22='[2]PT CUT Bs'!$C29</f>
        <v>1</v>
      </c>
    </row>
    <row r="23" spans="1:4">
      <c r="A23" s="3">
        <v>86</v>
      </c>
      <c r="B23" s="4" t="s">
        <v>803</v>
      </c>
      <c r="C23" s="4" t="s">
        <v>56</v>
      </c>
      <c r="D23" s="39" t="b">
        <f>+A23='[2]PT CUT Bs'!$C30</f>
        <v>1</v>
      </c>
    </row>
    <row r="24" spans="1:4">
      <c r="A24" s="3">
        <v>87</v>
      </c>
      <c r="B24" s="4" t="s">
        <v>804</v>
      </c>
      <c r="C24" s="4" t="s">
        <v>57</v>
      </c>
      <c r="D24" s="39" t="b">
        <f>+A24='[2]PT CUT Bs'!$C31</f>
        <v>1</v>
      </c>
    </row>
    <row r="25" spans="1:4">
      <c r="A25" s="3">
        <v>95</v>
      </c>
      <c r="B25" s="4" t="s">
        <v>1402</v>
      </c>
      <c r="C25" s="4" t="s">
        <v>58</v>
      </c>
      <c r="D25" s="39" t="b">
        <f>+A25='[2]PT CUT Bs'!$C32</f>
        <v>1</v>
      </c>
    </row>
    <row r="26" spans="1:4">
      <c r="A26" s="3" t="s">
        <v>554</v>
      </c>
      <c r="B26" s="4" t="s">
        <v>555</v>
      </c>
      <c r="C26" s="4" t="s">
        <v>616</v>
      </c>
      <c r="D26" s="39" t="b">
        <f>+A26='[2]PT CUT Bs'!$C33</f>
        <v>1</v>
      </c>
    </row>
    <row r="27" spans="1:4">
      <c r="A27" s="3" t="s">
        <v>556</v>
      </c>
      <c r="B27" s="4" t="s">
        <v>555</v>
      </c>
      <c r="C27" s="4" t="s">
        <v>616</v>
      </c>
      <c r="D27" s="39" t="b">
        <f>+A27='[2]PT CUT Bs'!$C34</f>
        <v>1</v>
      </c>
    </row>
    <row r="28" spans="1:4">
      <c r="A28" s="3" t="s">
        <v>557</v>
      </c>
      <c r="B28" s="4" t="s">
        <v>558</v>
      </c>
      <c r="C28" s="4" t="s">
        <v>780</v>
      </c>
      <c r="D28" s="39" t="b">
        <f>+A28='[2]PT CUT Bs'!$C35</f>
        <v>1</v>
      </c>
    </row>
    <row r="29" spans="1:4">
      <c r="A29" s="5" t="s">
        <v>559</v>
      </c>
      <c r="B29" s="6" t="s">
        <v>560</v>
      </c>
      <c r="C29" s="6" t="s">
        <v>759</v>
      </c>
      <c r="D29" s="39" t="b">
        <f>+A29='[2]PT CUT Bs'!$C36</f>
        <v>1</v>
      </c>
    </row>
    <row r="30" spans="1:4">
      <c r="A30" s="3" t="s">
        <v>561</v>
      </c>
      <c r="B30" s="4" t="s">
        <v>562</v>
      </c>
      <c r="C30" s="4" t="s">
        <v>1348</v>
      </c>
      <c r="D30" s="39" t="b">
        <f>+A30='[2]PT CUT Bs'!$C37</f>
        <v>1</v>
      </c>
    </row>
    <row r="31" spans="1:4">
      <c r="A31" s="3">
        <v>108</v>
      </c>
      <c r="B31" s="6" t="s">
        <v>805</v>
      </c>
      <c r="C31" s="6" t="s">
        <v>59</v>
      </c>
      <c r="D31" s="39" t="b">
        <f>+A31='[2]PT CUT Bs'!$C38</f>
        <v>1</v>
      </c>
    </row>
    <row r="32" spans="1:4">
      <c r="A32" s="3">
        <v>109</v>
      </c>
      <c r="B32" s="4" t="s">
        <v>806</v>
      </c>
      <c r="C32" s="4" t="s">
        <v>643</v>
      </c>
      <c r="D32" s="39" t="b">
        <f>+A32='[2]PT CUT Bs'!$C39</f>
        <v>1</v>
      </c>
    </row>
    <row r="33" spans="1:4">
      <c r="A33" s="3">
        <v>111</v>
      </c>
      <c r="B33" s="4" t="s">
        <v>807</v>
      </c>
      <c r="C33" s="4" t="s">
        <v>60</v>
      </c>
      <c r="D33" s="39" t="b">
        <f>+A33='[2]PT CUT Bs'!$C40</f>
        <v>1</v>
      </c>
    </row>
    <row r="34" spans="1:4">
      <c r="A34" s="3">
        <v>112</v>
      </c>
      <c r="B34" s="4" t="s">
        <v>808</v>
      </c>
      <c r="C34" s="4" t="s">
        <v>61</v>
      </c>
      <c r="D34" s="39" t="b">
        <f>+A34='[2]PT CUT Bs'!$C41</f>
        <v>1</v>
      </c>
    </row>
    <row r="35" spans="1:4">
      <c r="A35" s="3">
        <v>117</v>
      </c>
      <c r="B35" s="4" t="s">
        <v>809</v>
      </c>
      <c r="C35" s="4" t="s">
        <v>62</v>
      </c>
      <c r="D35" s="39" t="b">
        <f>+A35='[2]PT CUT Bs'!$C44</f>
        <v>0</v>
      </c>
    </row>
    <row r="36" spans="1:4">
      <c r="A36" s="3">
        <v>119</v>
      </c>
      <c r="B36" s="4" t="s">
        <v>810</v>
      </c>
      <c r="C36" s="4" t="s">
        <v>63</v>
      </c>
      <c r="D36" s="39" t="b">
        <f>+A36='[2]PT CUT Bs'!$C45</f>
        <v>0</v>
      </c>
    </row>
    <row r="37" spans="1:4">
      <c r="A37" s="3">
        <v>121</v>
      </c>
      <c r="B37" s="4" t="s">
        <v>811</v>
      </c>
      <c r="C37" s="4" t="s">
        <v>64</v>
      </c>
      <c r="D37" s="39" t="b">
        <f>+A37='[2]PT CUT Bs'!$C46</f>
        <v>0</v>
      </c>
    </row>
    <row r="38" spans="1:4">
      <c r="A38" s="3">
        <v>124</v>
      </c>
      <c r="B38" s="4" t="s">
        <v>812</v>
      </c>
      <c r="C38" s="4" t="s">
        <v>65</v>
      </c>
      <c r="D38" s="39" t="b">
        <f>+A38='[2]PT CUT Bs'!$C47</f>
        <v>0</v>
      </c>
    </row>
    <row r="39" spans="1:4">
      <c r="A39" s="3">
        <v>129</v>
      </c>
      <c r="B39" s="4" t="s">
        <v>813</v>
      </c>
      <c r="C39" s="4" t="s">
        <v>66</v>
      </c>
      <c r="D39" s="39" t="b">
        <f>+A39='[2]PT CUT Bs'!$C48</f>
        <v>0</v>
      </c>
    </row>
    <row r="40" spans="1:4">
      <c r="A40" s="3">
        <v>130</v>
      </c>
      <c r="B40" s="4" t="s">
        <v>814</v>
      </c>
      <c r="C40" s="4" t="s">
        <v>67</v>
      </c>
      <c r="D40" s="39" t="b">
        <f>+A40='[2]PT CUT Bs'!$C49</f>
        <v>0</v>
      </c>
    </row>
    <row r="41" spans="1:4">
      <c r="A41" s="3">
        <v>132</v>
      </c>
      <c r="B41" s="4" t="s">
        <v>815</v>
      </c>
      <c r="C41" s="4" t="s">
        <v>68</v>
      </c>
      <c r="D41" s="39" t="b">
        <f>+A41='[2]PT CUT Bs'!$C50</f>
        <v>0</v>
      </c>
    </row>
    <row r="42" spans="1:4">
      <c r="A42" s="3">
        <v>133</v>
      </c>
      <c r="B42" s="4" t="s">
        <v>816</v>
      </c>
      <c r="C42" s="4" t="s">
        <v>69</v>
      </c>
      <c r="D42" s="39" t="b">
        <f>+A42='[2]PT CUT Bs'!$C51</f>
        <v>0</v>
      </c>
    </row>
    <row r="43" spans="1:4">
      <c r="A43" s="3">
        <v>134</v>
      </c>
      <c r="B43" s="4" t="s">
        <v>817</v>
      </c>
      <c r="C43" s="4" t="s">
        <v>70</v>
      </c>
      <c r="D43" s="39" t="b">
        <f>+A43='[2]PT CUT Bs'!$C52</f>
        <v>0</v>
      </c>
    </row>
    <row r="44" spans="1:4">
      <c r="A44" s="5">
        <v>137</v>
      </c>
      <c r="B44" s="6" t="s">
        <v>818</v>
      </c>
      <c r="C44" s="6" t="s">
        <v>71</v>
      </c>
      <c r="D44" s="39" t="b">
        <f>+A44='[2]PT CUT Bs'!$C53</f>
        <v>0</v>
      </c>
    </row>
    <row r="45" spans="1:4">
      <c r="A45" s="3">
        <v>138</v>
      </c>
      <c r="B45" s="4" t="s">
        <v>819</v>
      </c>
      <c r="C45" s="4" t="s">
        <v>72</v>
      </c>
      <c r="D45" s="39" t="b">
        <f>+A45='[2]PT CUT Bs'!$C54</f>
        <v>0</v>
      </c>
    </row>
    <row r="46" spans="1:4">
      <c r="A46" s="3">
        <v>139</v>
      </c>
      <c r="B46" s="4" t="s">
        <v>820</v>
      </c>
      <c r="C46" s="4" t="s">
        <v>73</v>
      </c>
      <c r="D46" s="39" t="b">
        <f>+A46='[2]PT CUT Bs'!$C55</f>
        <v>0</v>
      </c>
    </row>
    <row r="47" spans="1:4">
      <c r="A47" s="3">
        <v>140</v>
      </c>
      <c r="B47" s="4" t="s">
        <v>821</v>
      </c>
      <c r="C47" s="4" t="s">
        <v>1349</v>
      </c>
      <c r="D47" s="39" t="b">
        <f>+A47='[2]PT CUT Bs'!$C56</f>
        <v>0</v>
      </c>
    </row>
    <row r="48" spans="1:4">
      <c r="A48" s="3">
        <v>141</v>
      </c>
      <c r="B48" s="4" t="s">
        <v>822</v>
      </c>
      <c r="C48" s="4" t="s">
        <v>74</v>
      </c>
      <c r="D48" s="39" t="b">
        <f>+A48='[2]PT CUT Bs'!$C57</f>
        <v>0</v>
      </c>
    </row>
    <row r="49" spans="1:4">
      <c r="A49" s="3">
        <v>142</v>
      </c>
      <c r="B49" s="4" t="s">
        <v>823</v>
      </c>
      <c r="C49" s="4" t="s">
        <v>75</v>
      </c>
      <c r="D49" s="39" t="b">
        <f>+A49='[2]PT CUT Bs'!$C58</f>
        <v>0</v>
      </c>
    </row>
    <row r="50" spans="1:4">
      <c r="A50" s="3">
        <v>143</v>
      </c>
      <c r="B50" s="4" t="s">
        <v>824</v>
      </c>
      <c r="C50" s="4" t="s">
        <v>76</v>
      </c>
      <c r="D50" s="39" t="b">
        <f>+A50='[2]PT CUT Bs'!$C59</f>
        <v>0</v>
      </c>
    </row>
    <row r="51" spans="1:4">
      <c r="A51" s="5">
        <v>144</v>
      </c>
      <c r="B51" s="6" t="s">
        <v>825</v>
      </c>
      <c r="C51" s="6" t="s">
        <v>608</v>
      </c>
      <c r="D51" s="39" t="b">
        <f>+A51='[2]PT CUT Bs'!$C60</f>
        <v>0</v>
      </c>
    </row>
    <row r="52" spans="1:4">
      <c r="A52" s="3">
        <v>145</v>
      </c>
      <c r="B52" s="4" t="s">
        <v>826</v>
      </c>
      <c r="C52" s="4" t="s">
        <v>77</v>
      </c>
      <c r="D52" s="39" t="b">
        <f>+A52='[2]PT CUT Bs'!$C61</f>
        <v>0</v>
      </c>
    </row>
    <row r="53" spans="1:4">
      <c r="A53" s="3">
        <v>146</v>
      </c>
      <c r="B53" s="4" t="s">
        <v>827</v>
      </c>
      <c r="C53" s="4" t="s">
        <v>78</v>
      </c>
      <c r="D53" s="39" t="b">
        <f>+A53='[2]PT CUT Bs'!$C62</f>
        <v>0</v>
      </c>
    </row>
    <row r="54" spans="1:4">
      <c r="A54" s="3">
        <v>147</v>
      </c>
      <c r="B54" s="4" t="s">
        <v>828</v>
      </c>
      <c r="C54" s="4" t="s">
        <v>1350</v>
      </c>
      <c r="D54" s="39" t="b">
        <f>+A54='[2]PT CUT Bs'!$C63</f>
        <v>0</v>
      </c>
    </row>
    <row r="55" spans="1:4">
      <c r="A55" s="3">
        <v>148</v>
      </c>
      <c r="B55" s="4" t="s">
        <v>829</v>
      </c>
      <c r="C55" s="4" t="s">
        <v>79</v>
      </c>
      <c r="D55" s="39" t="b">
        <f>+A55='[2]PT CUT Bs'!$C64</f>
        <v>0</v>
      </c>
    </row>
    <row r="56" spans="1:4">
      <c r="A56" s="3">
        <v>149</v>
      </c>
      <c r="B56" s="4" t="s">
        <v>830</v>
      </c>
      <c r="C56" s="4" t="s">
        <v>80</v>
      </c>
      <c r="D56" s="39" t="b">
        <f>+A56='[2]PT CUT Bs'!$C65</f>
        <v>0</v>
      </c>
    </row>
    <row r="57" spans="1:4">
      <c r="A57" s="3">
        <v>150</v>
      </c>
      <c r="B57" s="4" t="s">
        <v>831</v>
      </c>
      <c r="C57" s="4" t="s">
        <v>81</v>
      </c>
      <c r="D57" s="39" t="b">
        <f>+A57='[2]PT CUT Bs'!$C66</f>
        <v>0</v>
      </c>
    </row>
    <row r="58" spans="1:4">
      <c r="A58" s="3">
        <v>152</v>
      </c>
      <c r="B58" s="4" t="s">
        <v>832</v>
      </c>
      <c r="C58" s="4" t="s">
        <v>82</v>
      </c>
      <c r="D58" s="39" t="b">
        <f>+A58='[2]PT CUT Bs'!$C67</f>
        <v>0</v>
      </c>
    </row>
    <row r="59" spans="1:4">
      <c r="A59" s="3">
        <v>153</v>
      </c>
      <c r="B59" s="4" t="s">
        <v>833</v>
      </c>
      <c r="C59" s="4" t="s">
        <v>83</v>
      </c>
      <c r="D59" s="39" t="b">
        <f>+A59='[2]PT CUT Bs'!$C68</f>
        <v>0</v>
      </c>
    </row>
    <row r="60" spans="1:4">
      <c r="A60" s="3">
        <v>154</v>
      </c>
      <c r="B60" s="4" t="s">
        <v>834</v>
      </c>
      <c r="C60" s="4" t="s">
        <v>84</v>
      </c>
      <c r="D60" s="39" t="b">
        <f>+A60='[2]PT CUT Bs'!$C69</f>
        <v>0</v>
      </c>
    </row>
    <row r="61" spans="1:4">
      <c r="A61" s="3">
        <v>155</v>
      </c>
      <c r="B61" s="4" t="s">
        <v>835</v>
      </c>
      <c r="C61" s="4" t="s">
        <v>85</v>
      </c>
      <c r="D61" s="39" t="b">
        <f>+A61='[2]PT CUT Bs'!$C70</f>
        <v>0</v>
      </c>
    </row>
    <row r="62" spans="1:4">
      <c r="A62" s="3">
        <v>156</v>
      </c>
      <c r="B62" s="4" t="s">
        <v>836</v>
      </c>
      <c r="C62" s="4" t="s">
        <v>86</v>
      </c>
      <c r="D62" s="39" t="b">
        <f>+A62='[2]PT CUT Bs'!$C71</f>
        <v>0</v>
      </c>
    </row>
    <row r="63" spans="1:4">
      <c r="A63" s="3">
        <v>157</v>
      </c>
      <c r="B63" s="4" t="s">
        <v>837</v>
      </c>
      <c r="C63" s="4" t="s">
        <v>87</v>
      </c>
      <c r="D63" s="39" t="b">
        <f>+A63='[2]PT CUT Bs'!$C72</f>
        <v>0</v>
      </c>
    </row>
    <row r="64" spans="1:4">
      <c r="A64" s="3">
        <v>159</v>
      </c>
      <c r="B64" s="4" t="s">
        <v>838</v>
      </c>
      <c r="C64" s="4" t="s">
        <v>1351</v>
      </c>
      <c r="D64" s="39" t="b">
        <f>+A64='[2]PT CUT Bs'!$C73</f>
        <v>0</v>
      </c>
    </row>
    <row r="65" spans="1:4">
      <c r="A65" s="3">
        <v>163</v>
      </c>
      <c r="B65" s="4" t="s">
        <v>839</v>
      </c>
      <c r="C65" s="4" t="s">
        <v>88</v>
      </c>
      <c r="D65" s="39" t="b">
        <f>+A65='[2]PT CUT Bs'!$C74</f>
        <v>0</v>
      </c>
    </row>
    <row r="66" spans="1:4">
      <c r="A66" s="3">
        <v>169</v>
      </c>
      <c r="B66" s="4" t="s">
        <v>840</v>
      </c>
      <c r="C66" s="4" t="s">
        <v>89</v>
      </c>
      <c r="D66" s="39" t="b">
        <f>+A66='[2]PT CUT Bs'!$C75</f>
        <v>0</v>
      </c>
    </row>
    <row r="67" spans="1:4">
      <c r="A67" s="3">
        <v>170</v>
      </c>
      <c r="B67" s="4" t="s">
        <v>841</v>
      </c>
      <c r="C67" s="4" t="s">
        <v>90</v>
      </c>
      <c r="D67" s="39" t="b">
        <f>+A67='[2]PT CUT Bs'!$C76</f>
        <v>0</v>
      </c>
    </row>
    <row r="68" spans="1:4">
      <c r="A68" s="3">
        <v>171</v>
      </c>
      <c r="B68" s="4" t="s">
        <v>842</v>
      </c>
      <c r="C68" s="4" t="s">
        <v>91</v>
      </c>
      <c r="D68" s="39" t="b">
        <f>+A68='[2]PT CUT Bs'!$C77</f>
        <v>0</v>
      </c>
    </row>
    <row r="69" spans="1:4">
      <c r="A69" s="3">
        <v>190</v>
      </c>
      <c r="B69" s="4" t="s">
        <v>843</v>
      </c>
      <c r="C69" s="4" t="s">
        <v>92</v>
      </c>
      <c r="D69" s="39" t="b">
        <f>+A69='[2]PT CUT Bs'!$C79</f>
        <v>0</v>
      </c>
    </row>
    <row r="70" spans="1:4">
      <c r="A70" s="3">
        <v>192</v>
      </c>
      <c r="B70" s="4" t="s">
        <v>844</v>
      </c>
      <c r="C70" s="4" t="s">
        <v>93</v>
      </c>
      <c r="D70" s="39" t="b">
        <f>+A70='[2]PT CUT Bs'!$C80</f>
        <v>0</v>
      </c>
    </row>
    <row r="71" spans="1:4">
      <c r="A71" s="3">
        <v>197</v>
      </c>
      <c r="B71" s="4" t="s">
        <v>845</v>
      </c>
      <c r="C71" s="4" t="s">
        <v>1352</v>
      </c>
      <c r="D71" s="39" t="b">
        <f>+A71='[2]PT CUT Bs'!$C81</f>
        <v>0</v>
      </c>
    </row>
    <row r="72" spans="1:4">
      <c r="A72" s="3">
        <v>200</v>
      </c>
      <c r="B72" s="4" t="s">
        <v>846</v>
      </c>
      <c r="C72" s="4" t="s">
        <v>94</v>
      </c>
      <c r="D72" s="39" t="b">
        <f>+A72='[2]PT CUT Bs'!$C82</f>
        <v>0</v>
      </c>
    </row>
    <row r="73" spans="1:4">
      <c r="A73" s="3">
        <v>201</v>
      </c>
      <c r="B73" s="4" t="s">
        <v>847</v>
      </c>
      <c r="C73" s="4" t="s">
        <v>95</v>
      </c>
      <c r="D73" s="39" t="b">
        <f>+A73='[2]PT CUT Bs'!$C83</f>
        <v>0</v>
      </c>
    </row>
    <row r="74" spans="1:4">
      <c r="A74" s="3">
        <v>203</v>
      </c>
      <c r="B74" s="4" t="s">
        <v>848</v>
      </c>
      <c r="C74" s="4" t="s">
        <v>96</v>
      </c>
      <c r="D74" s="39" t="b">
        <f>+A74='[2]PT CUT Bs'!$C84</f>
        <v>0</v>
      </c>
    </row>
    <row r="75" spans="1:4">
      <c r="A75" s="3">
        <v>206</v>
      </c>
      <c r="B75" s="4" t="s">
        <v>849</v>
      </c>
      <c r="C75" s="4" t="s">
        <v>97</v>
      </c>
      <c r="D75" s="39" t="b">
        <f>+A75='[2]PT CUT Bs'!$C85</f>
        <v>0</v>
      </c>
    </row>
    <row r="76" spans="1:4">
      <c r="A76" s="3">
        <v>210</v>
      </c>
      <c r="B76" s="4" t="s">
        <v>850</v>
      </c>
      <c r="C76" s="4" t="s">
        <v>99</v>
      </c>
      <c r="D76" s="39" t="b">
        <f>+A76='[2]PT CUT Bs'!$C87</f>
        <v>0</v>
      </c>
    </row>
    <row r="77" spans="1:4">
      <c r="A77" s="3">
        <v>212</v>
      </c>
      <c r="B77" s="4" t="s">
        <v>851</v>
      </c>
      <c r="C77" s="4" t="s">
        <v>100</v>
      </c>
      <c r="D77" s="39" t="b">
        <f>+A77='[2]PT CUT Bs'!$C88</f>
        <v>0</v>
      </c>
    </row>
    <row r="78" spans="1:4">
      <c r="A78" s="5">
        <v>213</v>
      </c>
      <c r="B78" s="6" t="s">
        <v>852</v>
      </c>
      <c r="C78" s="6" t="s">
        <v>101</v>
      </c>
      <c r="D78" s="39" t="b">
        <f>+A78='[2]PT CUT Bs'!$C89</f>
        <v>0</v>
      </c>
    </row>
    <row r="79" spans="1:4">
      <c r="A79" s="3">
        <v>221</v>
      </c>
      <c r="B79" s="4" t="s">
        <v>853</v>
      </c>
      <c r="C79" s="4" t="s">
        <v>102</v>
      </c>
      <c r="D79" s="39" t="b">
        <f>+A79='[2]PT CUT Bs'!$C90</f>
        <v>0</v>
      </c>
    </row>
    <row r="80" spans="1:4">
      <c r="A80" s="3">
        <v>222</v>
      </c>
      <c r="B80" s="4" t="s">
        <v>854</v>
      </c>
      <c r="C80" s="4" t="s">
        <v>103</v>
      </c>
      <c r="D80" s="39" t="b">
        <f>+A80='[2]PT CUT Bs'!$C91</f>
        <v>0</v>
      </c>
    </row>
    <row r="81" spans="1:4">
      <c r="A81" s="3">
        <v>223</v>
      </c>
      <c r="B81" s="4" t="s">
        <v>855</v>
      </c>
      <c r="C81" s="4" t="s">
        <v>104</v>
      </c>
      <c r="D81" s="39" t="b">
        <f>+A81='[2]PT CUT Bs'!$C92</f>
        <v>0</v>
      </c>
    </row>
    <row r="82" spans="1:4">
      <c r="A82" s="3">
        <v>224</v>
      </c>
      <c r="B82" s="4" t="s">
        <v>856</v>
      </c>
      <c r="C82" s="4" t="s">
        <v>105</v>
      </c>
      <c r="D82" s="39" t="b">
        <f>+A82='[2]PT CUT Bs'!$C93</f>
        <v>0</v>
      </c>
    </row>
    <row r="83" spans="1:4">
      <c r="A83" s="3">
        <v>225</v>
      </c>
      <c r="B83" s="4" t="s">
        <v>857</v>
      </c>
      <c r="C83" s="4" t="s">
        <v>106</v>
      </c>
      <c r="D83" s="39" t="b">
        <f>+A83='[2]PT CUT Bs'!$C94</f>
        <v>0</v>
      </c>
    </row>
    <row r="84" spans="1:4">
      <c r="A84" s="3">
        <v>226</v>
      </c>
      <c r="B84" s="4" t="s">
        <v>858</v>
      </c>
      <c r="C84" s="4" t="s">
        <v>107</v>
      </c>
      <c r="D84" s="39" t="b">
        <f>+A84='[2]PT CUT Bs'!$C95</f>
        <v>0</v>
      </c>
    </row>
    <row r="85" spans="1:4">
      <c r="A85" s="3">
        <v>227</v>
      </c>
      <c r="B85" s="4" t="s">
        <v>859</v>
      </c>
      <c r="C85" s="4" t="s">
        <v>108</v>
      </c>
      <c r="D85" s="39" t="b">
        <f>+A85='[2]PT CUT Bs'!$C96</f>
        <v>0</v>
      </c>
    </row>
    <row r="86" spans="1:4">
      <c r="A86" s="3">
        <v>234</v>
      </c>
      <c r="B86" s="4" t="s">
        <v>860</v>
      </c>
      <c r="C86" s="4" t="s">
        <v>644</v>
      </c>
      <c r="D86" s="39" t="b">
        <f>+A86='[2]PT CUT Bs'!$C97</f>
        <v>0</v>
      </c>
    </row>
    <row r="87" spans="1:4">
      <c r="A87" s="3">
        <v>243</v>
      </c>
      <c r="B87" s="4" t="s">
        <v>861</v>
      </c>
      <c r="C87" s="4" t="s">
        <v>109</v>
      </c>
      <c r="D87" s="39" t="b">
        <f>+A87='[2]PT CUT Bs'!$C99</f>
        <v>0</v>
      </c>
    </row>
    <row r="88" spans="1:4">
      <c r="A88" s="3">
        <v>244</v>
      </c>
      <c r="B88" s="4" t="s">
        <v>862</v>
      </c>
      <c r="C88" s="4" t="s">
        <v>110</v>
      </c>
      <c r="D88" s="39" t="b">
        <f>+A88='[2]PT CUT Bs'!$C100</f>
        <v>0</v>
      </c>
    </row>
    <row r="89" spans="1:4">
      <c r="A89" s="3">
        <v>245</v>
      </c>
      <c r="B89" s="4" t="s">
        <v>863</v>
      </c>
      <c r="C89" s="4" t="s">
        <v>111</v>
      </c>
      <c r="D89" s="39" t="b">
        <f>+A89='[2]PT CUT Bs'!$C101</f>
        <v>0</v>
      </c>
    </row>
    <row r="90" spans="1:4">
      <c r="A90" s="3">
        <v>249</v>
      </c>
      <c r="B90" s="4" t="s">
        <v>864</v>
      </c>
      <c r="C90" s="4" t="s">
        <v>112</v>
      </c>
      <c r="D90" s="39" t="b">
        <f>+A90='[2]PT CUT Bs'!$C104</f>
        <v>0</v>
      </c>
    </row>
    <row r="91" spans="1:4">
      <c r="A91" s="3">
        <v>251</v>
      </c>
      <c r="B91" s="4" t="s">
        <v>865</v>
      </c>
      <c r="C91" s="4" t="s">
        <v>113</v>
      </c>
      <c r="D91" s="39" t="b">
        <f>+A91='[2]PT CUT Bs'!$C106</f>
        <v>0</v>
      </c>
    </row>
    <row r="92" spans="1:4">
      <c r="A92" s="3">
        <v>253</v>
      </c>
      <c r="B92" s="4" t="s">
        <v>866</v>
      </c>
      <c r="C92" s="4" t="s">
        <v>114</v>
      </c>
      <c r="D92" s="39" t="b">
        <f>+A92='[2]PT CUT Bs'!$C107</f>
        <v>0</v>
      </c>
    </row>
    <row r="93" spans="1:4">
      <c r="A93" s="3">
        <v>254</v>
      </c>
      <c r="B93" s="4" t="s">
        <v>867</v>
      </c>
      <c r="C93" s="4" t="s">
        <v>115</v>
      </c>
      <c r="D93" s="39" t="b">
        <f>+A93='[2]PT CUT Bs'!$C108</f>
        <v>0</v>
      </c>
    </row>
    <row r="94" spans="1:4">
      <c r="A94" s="3">
        <v>265</v>
      </c>
      <c r="B94" s="4" t="s">
        <v>868</v>
      </c>
      <c r="C94" s="4" t="s">
        <v>116</v>
      </c>
      <c r="D94" s="39" t="b">
        <f>+A94='[2]PT CUT Bs'!$C109</f>
        <v>0</v>
      </c>
    </row>
    <row r="95" spans="1:4">
      <c r="A95" s="3">
        <v>266</v>
      </c>
      <c r="B95" s="4" t="s">
        <v>869</v>
      </c>
      <c r="C95" s="4" t="s">
        <v>1353</v>
      </c>
      <c r="D95" s="39" t="b">
        <f>+A95='[2]PT CUT Bs'!$C110</f>
        <v>0</v>
      </c>
    </row>
    <row r="96" spans="1:4">
      <c r="A96" s="3">
        <v>267</v>
      </c>
      <c r="B96" s="4" t="s">
        <v>870</v>
      </c>
      <c r="C96" s="4" t="s">
        <v>117</v>
      </c>
      <c r="D96" s="39" t="b">
        <f>+A96='[2]PT CUT Bs'!$C111</f>
        <v>0</v>
      </c>
    </row>
    <row r="97" spans="1:4">
      <c r="A97" s="3">
        <v>268</v>
      </c>
      <c r="B97" s="4" t="s">
        <v>871</v>
      </c>
      <c r="C97" s="4" t="s">
        <v>118</v>
      </c>
      <c r="D97" s="39" t="b">
        <f>+A97='[2]PT CUT Bs'!$C112</f>
        <v>0</v>
      </c>
    </row>
    <row r="98" spans="1:4">
      <c r="A98" s="3">
        <v>269</v>
      </c>
      <c r="B98" s="4" t="s">
        <v>872</v>
      </c>
      <c r="C98" s="4" t="s">
        <v>119</v>
      </c>
      <c r="D98" s="39" t="b">
        <f>+A98='[2]PT CUT Bs'!$C113</f>
        <v>0</v>
      </c>
    </row>
    <row r="99" spans="1:4">
      <c r="A99" s="3">
        <v>270</v>
      </c>
      <c r="B99" s="4" t="s">
        <v>873</v>
      </c>
      <c r="C99" s="4" t="s">
        <v>120</v>
      </c>
      <c r="D99" s="39" t="b">
        <f>+A99='[2]PT CUT Bs'!$C114</f>
        <v>0</v>
      </c>
    </row>
    <row r="100" spans="1:4">
      <c r="A100" s="5">
        <v>271</v>
      </c>
      <c r="B100" s="6" t="s">
        <v>874</v>
      </c>
      <c r="C100" s="6" t="s">
        <v>121</v>
      </c>
      <c r="D100" s="39" t="b">
        <f>+A100='[2]PT CUT Bs'!$C115</f>
        <v>0</v>
      </c>
    </row>
    <row r="101" spans="1:4">
      <c r="A101" s="1">
        <v>272</v>
      </c>
      <c r="B101" s="2" t="s">
        <v>875</v>
      </c>
      <c r="C101" s="2" t="s">
        <v>122</v>
      </c>
      <c r="D101" s="39" t="b">
        <f>+A101='[2]PT CUT Bs'!$C116</f>
        <v>0</v>
      </c>
    </row>
    <row r="102" spans="1:4">
      <c r="A102" s="3">
        <v>273</v>
      </c>
      <c r="B102" s="4" t="s">
        <v>876</v>
      </c>
      <c r="C102" s="4" t="s">
        <v>123</v>
      </c>
      <c r="D102" s="39" t="b">
        <f>+A102='[2]PT CUT Bs'!$C117</f>
        <v>0</v>
      </c>
    </row>
    <row r="103" spans="1:4">
      <c r="A103" s="3">
        <v>281</v>
      </c>
      <c r="B103" s="4" t="s">
        <v>877</v>
      </c>
      <c r="C103" s="4" t="s">
        <v>124</v>
      </c>
      <c r="D103" s="39" t="b">
        <f>+A103='[2]PT CUT Bs'!$C118</f>
        <v>0</v>
      </c>
    </row>
    <row r="104" spans="1:4">
      <c r="A104" s="3">
        <v>283</v>
      </c>
      <c r="B104" s="4" t="s">
        <v>878</v>
      </c>
      <c r="C104" s="4" t="s">
        <v>125</v>
      </c>
      <c r="D104" s="39" t="b">
        <f>+A104='[2]PT CUT Bs'!$C119</f>
        <v>0</v>
      </c>
    </row>
    <row r="105" spans="1:4">
      <c r="A105" s="3">
        <v>287</v>
      </c>
      <c r="B105" s="4" t="s">
        <v>879</v>
      </c>
      <c r="C105" s="4" t="s">
        <v>126</v>
      </c>
      <c r="D105" s="39" t="b">
        <f>+A105='[2]PT CUT Bs'!$C120</f>
        <v>0</v>
      </c>
    </row>
    <row r="106" spans="1:4">
      <c r="A106" s="3">
        <v>288</v>
      </c>
      <c r="B106" s="4" t="s">
        <v>880</v>
      </c>
      <c r="C106" s="4" t="s">
        <v>127</v>
      </c>
      <c r="D106" s="39" t="b">
        <f>+A106='[2]PT CUT Bs'!$C121</f>
        <v>0</v>
      </c>
    </row>
    <row r="107" spans="1:4">
      <c r="A107" s="3">
        <v>290</v>
      </c>
      <c r="B107" s="4" t="s">
        <v>881</v>
      </c>
      <c r="C107" s="4" t="s">
        <v>128</v>
      </c>
      <c r="D107" s="39" t="b">
        <f>+A107='[2]PT CUT Bs'!$C123</f>
        <v>0</v>
      </c>
    </row>
    <row r="108" spans="1:4">
      <c r="A108" s="3">
        <v>291</v>
      </c>
      <c r="B108" s="4" t="s">
        <v>882</v>
      </c>
      <c r="C108" s="4" t="s">
        <v>129</v>
      </c>
      <c r="D108" s="39" t="b">
        <f>+A108='[2]PT CUT Bs'!$C124</f>
        <v>0</v>
      </c>
    </row>
    <row r="109" spans="1:4">
      <c r="A109" s="3">
        <v>292</v>
      </c>
      <c r="B109" s="4" t="s">
        <v>883</v>
      </c>
      <c r="C109" s="4" t="s">
        <v>130</v>
      </c>
      <c r="D109" s="39" t="b">
        <f>+A109='[2]PT CUT Bs'!$C125</f>
        <v>0</v>
      </c>
    </row>
    <row r="110" spans="1:4">
      <c r="A110" s="3">
        <v>293</v>
      </c>
      <c r="B110" s="4" t="s">
        <v>884</v>
      </c>
      <c r="C110" s="4" t="s">
        <v>131</v>
      </c>
      <c r="D110" s="39" t="b">
        <f>+A110='[2]PT CUT Bs'!$C126</f>
        <v>0</v>
      </c>
    </row>
    <row r="111" spans="1:4">
      <c r="A111" s="3">
        <v>294</v>
      </c>
      <c r="B111" s="4" t="s">
        <v>885</v>
      </c>
      <c r="C111" s="4" t="s">
        <v>132</v>
      </c>
      <c r="D111" s="39" t="b">
        <f>+A111='[2]PT CUT Bs'!$C127</f>
        <v>0</v>
      </c>
    </row>
    <row r="112" spans="1:4">
      <c r="A112" s="3">
        <v>295</v>
      </c>
      <c r="B112" s="4" t="s">
        <v>886</v>
      </c>
      <c r="C112" s="4" t="s">
        <v>133</v>
      </c>
      <c r="D112" s="39" t="b">
        <f>+A112='[2]PT CUT Bs'!$C128</f>
        <v>0</v>
      </c>
    </row>
    <row r="113" spans="1:4">
      <c r="A113" s="3">
        <v>296</v>
      </c>
      <c r="B113" s="4" t="s">
        <v>887</v>
      </c>
      <c r="C113" s="4" t="s">
        <v>134</v>
      </c>
      <c r="D113" s="39" t="b">
        <f>+A113='[2]PT CUT Bs'!$C129</f>
        <v>0</v>
      </c>
    </row>
    <row r="114" spans="1:4">
      <c r="A114" s="3">
        <v>298</v>
      </c>
      <c r="B114" s="4" t="s">
        <v>888</v>
      </c>
      <c r="C114" s="4" t="s">
        <v>135</v>
      </c>
      <c r="D114" s="39" t="b">
        <f>+A114='[2]PT CUT Bs'!$C131</f>
        <v>0</v>
      </c>
    </row>
    <row r="115" spans="1:4">
      <c r="A115" s="3">
        <v>299</v>
      </c>
      <c r="B115" s="4" t="s">
        <v>889</v>
      </c>
      <c r="C115" s="4" t="s">
        <v>136</v>
      </c>
      <c r="D115" s="39" t="b">
        <f>+A115='[2]PT CUT Bs'!$C132</f>
        <v>0</v>
      </c>
    </row>
    <row r="116" spans="1:4">
      <c r="A116" s="3">
        <v>300</v>
      </c>
      <c r="B116" s="4" t="s">
        <v>890</v>
      </c>
      <c r="C116" s="4" t="s">
        <v>137</v>
      </c>
      <c r="D116" s="39" t="b">
        <f>+A116='[2]PT CUT Bs'!$C133</f>
        <v>0</v>
      </c>
    </row>
    <row r="117" spans="1:4">
      <c r="A117" s="3">
        <v>301</v>
      </c>
      <c r="B117" s="4" t="s">
        <v>891</v>
      </c>
      <c r="C117" s="4" t="s">
        <v>138</v>
      </c>
      <c r="D117" s="39" t="b">
        <f>+A117='[2]PT CUT Bs'!$C134</f>
        <v>0</v>
      </c>
    </row>
    <row r="118" spans="1:4">
      <c r="A118" s="3">
        <v>302</v>
      </c>
      <c r="B118" s="4" t="s">
        <v>892</v>
      </c>
      <c r="C118" s="4" t="s">
        <v>139</v>
      </c>
      <c r="D118" s="39" t="b">
        <f>+A118='[2]PT CUT Bs'!$C135</f>
        <v>0</v>
      </c>
    </row>
    <row r="119" spans="1:4">
      <c r="A119" s="3">
        <v>303</v>
      </c>
      <c r="B119" s="4" t="s">
        <v>893</v>
      </c>
      <c r="C119" s="4" t="s">
        <v>140</v>
      </c>
      <c r="D119" s="39" t="b">
        <f>+A119='[2]PT CUT Bs'!$C136</f>
        <v>0</v>
      </c>
    </row>
    <row r="120" spans="1:4">
      <c r="A120" s="3">
        <v>309</v>
      </c>
      <c r="B120" s="4" t="s">
        <v>894</v>
      </c>
      <c r="C120" s="4" t="s">
        <v>1354</v>
      </c>
      <c r="D120" s="39" t="b">
        <f>+A120='[2]PT CUT Bs'!$C140</f>
        <v>0</v>
      </c>
    </row>
    <row r="121" spans="1:4">
      <c r="A121" s="3">
        <v>310</v>
      </c>
      <c r="B121" s="4" t="s">
        <v>895</v>
      </c>
      <c r="C121" s="4" t="s">
        <v>141</v>
      </c>
      <c r="D121" s="39" t="b">
        <f>+A121='[2]PT CUT Bs'!$C141</f>
        <v>0</v>
      </c>
    </row>
    <row r="122" spans="1:4">
      <c r="A122" s="3">
        <v>311</v>
      </c>
      <c r="B122" s="4" t="s">
        <v>896</v>
      </c>
      <c r="C122" s="4" t="s">
        <v>142</v>
      </c>
      <c r="D122" s="39" t="b">
        <f>+A122='[2]PT CUT Bs'!$C142</f>
        <v>0</v>
      </c>
    </row>
    <row r="123" spans="1:4">
      <c r="A123" s="3">
        <v>312</v>
      </c>
      <c r="B123" s="4" t="s">
        <v>897</v>
      </c>
      <c r="C123" s="4" t="s">
        <v>143</v>
      </c>
      <c r="D123" s="39" t="b">
        <f>+A123='[2]PT CUT Bs'!$C143</f>
        <v>0</v>
      </c>
    </row>
    <row r="124" spans="1:4">
      <c r="A124" s="3">
        <v>313</v>
      </c>
      <c r="B124" s="4" t="s">
        <v>898</v>
      </c>
      <c r="C124" s="4" t="s">
        <v>144</v>
      </c>
      <c r="D124" s="39" t="b">
        <f>+A124='[2]PT CUT Bs'!$C144</f>
        <v>0</v>
      </c>
    </row>
    <row r="125" spans="1:4">
      <c r="A125" s="3">
        <v>314</v>
      </c>
      <c r="B125" s="4" t="s">
        <v>899</v>
      </c>
      <c r="C125" s="4" t="s">
        <v>145</v>
      </c>
      <c r="D125" s="39" t="b">
        <f>+A125='[2]PT CUT Bs'!$C145</f>
        <v>0</v>
      </c>
    </row>
    <row r="126" spans="1:4">
      <c r="A126" s="3">
        <v>315</v>
      </c>
      <c r="B126" s="4" t="s">
        <v>900</v>
      </c>
      <c r="C126" s="4" t="s">
        <v>1355</v>
      </c>
      <c r="D126" s="39" t="b">
        <f>+A126='[2]PT CUT Bs'!$C146</f>
        <v>0</v>
      </c>
    </row>
    <row r="127" spans="1:4">
      <c r="A127" s="3">
        <v>324</v>
      </c>
      <c r="B127" s="4" t="s">
        <v>901</v>
      </c>
      <c r="C127" s="4" t="s">
        <v>146</v>
      </c>
      <c r="D127" s="39" t="b">
        <f>+A127='[2]PT CUT Bs'!$C147</f>
        <v>0</v>
      </c>
    </row>
    <row r="128" spans="1:4">
      <c r="A128" s="3">
        <v>340</v>
      </c>
      <c r="B128" s="4" t="s">
        <v>902</v>
      </c>
      <c r="C128" s="4" t="s">
        <v>147</v>
      </c>
      <c r="D128" s="39" t="b">
        <f>+A128='[2]PT CUT Bs'!$C148</f>
        <v>0</v>
      </c>
    </row>
    <row r="129" spans="1:4">
      <c r="A129" s="5">
        <v>342</v>
      </c>
      <c r="B129" s="6" t="s">
        <v>903</v>
      </c>
      <c r="C129" s="6" t="s">
        <v>148</v>
      </c>
      <c r="D129" s="39" t="b">
        <f>+A129='[2]PT CUT Bs'!$C150</f>
        <v>0</v>
      </c>
    </row>
    <row r="130" spans="1:4">
      <c r="A130" s="3">
        <v>343</v>
      </c>
      <c r="B130" s="4" t="s">
        <v>904</v>
      </c>
      <c r="C130" s="4" t="s">
        <v>149</v>
      </c>
      <c r="D130" s="39" t="b">
        <f>+A130='[2]PT CUT Bs'!$C151</f>
        <v>0</v>
      </c>
    </row>
    <row r="131" spans="1:4">
      <c r="A131" s="3">
        <v>344</v>
      </c>
      <c r="B131" s="4" t="s">
        <v>905</v>
      </c>
      <c r="C131" s="4" t="s">
        <v>150</v>
      </c>
      <c r="D131" s="39" t="b">
        <f>+A131='[2]PT CUT Bs'!$C152</f>
        <v>0</v>
      </c>
    </row>
    <row r="132" spans="1:4">
      <c r="A132" s="3">
        <v>345</v>
      </c>
      <c r="B132" s="4" t="s">
        <v>906</v>
      </c>
      <c r="C132" s="4" t="s">
        <v>151</v>
      </c>
      <c r="D132" s="39" t="b">
        <f>+A132='[2]PT CUT Bs'!$C153</f>
        <v>0</v>
      </c>
    </row>
    <row r="133" spans="1:4">
      <c r="A133" s="3">
        <v>346</v>
      </c>
      <c r="B133" s="4" t="s">
        <v>907</v>
      </c>
      <c r="C133" s="4" t="s">
        <v>152</v>
      </c>
      <c r="D133" s="39" t="b">
        <f>+A133='[2]PT CUT Bs'!$C154</f>
        <v>0</v>
      </c>
    </row>
    <row r="134" spans="1:4">
      <c r="A134" s="5">
        <v>347</v>
      </c>
      <c r="B134" s="6" t="s">
        <v>908</v>
      </c>
      <c r="C134" s="6" t="s">
        <v>153</v>
      </c>
      <c r="D134" s="39" t="b">
        <f>+A134='[2]PT CUT Bs'!$C155</f>
        <v>0</v>
      </c>
    </row>
    <row r="135" spans="1:4">
      <c r="A135" s="3">
        <v>348</v>
      </c>
      <c r="B135" s="4" t="s">
        <v>909</v>
      </c>
      <c r="C135" s="4" t="s">
        <v>154</v>
      </c>
      <c r="D135" s="39" t="b">
        <f>+A135='[2]PT CUT Bs'!$C156</f>
        <v>0</v>
      </c>
    </row>
    <row r="136" spans="1:4">
      <c r="A136" s="3">
        <v>349</v>
      </c>
      <c r="B136" s="4" t="s">
        <v>910</v>
      </c>
      <c r="C136" s="4" t="s">
        <v>155</v>
      </c>
      <c r="D136" s="39" t="b">
        <f>+A136='[2]PT CUT Bs'!$C157</f>
        <v>0</v>
      </c>
    </row>
    <row r="137" spans="1:4">
      <c r="A137" s="3">
        <v>371</v>
      </c>
      <c r="B137" s="4" t="s">
        <v>911</v>
      </c>
      <c r="C137" s="4" t="s">
        <v>156</v>
      </c>
      <c r="D137" s="39" t="b">
        <f>+A137='[2]PT CUT Bs'!$C158</f>
        <v>0</v>
      </c>
    </row>
    <row r="138" spans="1:4">
      <c r="A138" s="3">
        <v>373</v>
      </c>
      <c r="B138" s="4" t="s">
        <v>912</v>
      </c>
      <c r="C138" s="4" t="s">
        <v>636</v>
      </c>
      <c r="D138" s="39" t="b">
        <f>+A138='[2]PT CUT Bs'!$C160</f>
        <v>0</v>
      </c>
    </row>
    <row r="139" spans="1:4">
      <c r="A139" s="3">
        <v>374</v>
      </c>
      <c r="B139" s="4" t="s">
        <v>913</v>
      </c>
      <c r="C139" s="4" t="s">
        <v>637</v>
      </c>
      <c r="D139" s="39" t="b">
        <f>+A139='[2]PT CUT Bs'!$C161</f>
        <v>0</v>
      </c>
    </row>
    <row r="140" spans="1:4">
      <c r="A140" s="3">
        <v>375</v>
      </c>
      <c r="B140" s="4" t="s">
        <v>914</v>
      </c>
      <c r="C140" s="4" t="s">
        <v>1356</v>
      </c>
      <c r="D140" s="39" t="b">
        <f>+A140='[2]PT CUT Bs'!$C162</f>
        <v>0</v>
      </c>
    </row>
    <row r="141" spans="1:4">
      <c r="A141" s="3">
        <v>376</v>
      </c>
      <c r="B141" s="4" t="s">
        <v>915</v>
      </c>
      <c r="C141" s="4" t="s">
        <v>638</v>
      </c>
      <c r="D141" s="39" t="b">
        <f>+A141='[2]PT CUT Bs'!$C163</f>
        <v>0</v>
      </c>
    </row>
    <row r="142" spans="1:4">
      <c r="A142" s="3">
        <v>378</v>
      </c>
      <c r="B142" s="4" t="s">
        <v>916</v>
      </c>
      <c r="C142" s="4" t="s">
        <v>639</v>
      </c>
      <c r="D142" s="39" t="b">
        <f>+A142='[2]PT CUT Bs'!$C165</f>
        <v>0</v>
      </c>
    </row>
    <row r="143" spans="1:4">
      <c r="A143" s="3">
        <v>379</v>
      </c>
      <c r="B143" s="4" t="s">
        <v>917</v>
      </c>
      <c r="C143" s="4" t="s">
        <v>1357</v>
      </c>
      <c r="D143" s="39" t="b">
        <f>+A143='[2]PT CUT Bs'!$C166</f>
        <v>0</v>
      </c>
    </row>
    <row r="144" spans="1:4">
      <c r="A144" s="3">
        <v>380</v>
      </c>
      <c r="B144" s="4" t="s">
        <v>918</v>
      </c>
      <c r="C144" s="4" t="s">
        <v>1358</v>
      </c>
      <c r="D144" s="39" t="b">
        <f>+A144='[2]PT CUT Bs'!$C167</f>
        <v>0</v>
      </c>
    </row>
    <row r="145" spans="1:4">
      <c r="A145" s="3">
        <v>382</v>
      </c>
      <c r="B145" s="4" t="s">
        <v>919</v>
      </c>
      <c r="C145" s="4" t="s">
        <v>1359</v>
      </c>
      <c r="D145" s="39" t="b">
        <f>+A145='[2]PT CUT Bs'!$C168</f>
        <v>0</v>
      </c>
    </row>
    <row r="146" spans="1:4">
      <c r="A146" s="3">
        <v>383</v>
      </c>
      <c r="B146" s="4" t="s">
        <v>920</v>
      </c>
      <c r="C146" s="4" t="s">
        <v>1360</v>
      </c>
      <c r="D146" s="39" t="b">
        <f>+A146='[2]PT CUT Bs'!$C169</f>
        <v>0</v>
      </c>
    </row>
    <row r="147" spans="1:4">
      <c r="A147" s="3">
        <v>384</v>
      </c>
      <c r="B147" s="4" t="s">
        <v>921</v>
      </c>
      <c r="C147" s="4" t="s">
        <v>1361</v>
      </c>
      <c r="D147" s="39" t="b">
        <f>+A147='[2]PT CUT Bs'!$C170</f>
        <v>0</v>
      </c>
    </row>
    <row r="148" spans="1:4">
      <c r="A148" s="3">
        <v>385</v>
      </c>
      <c r="B148" s="4" t="s">
        <v>922</v>
      </c>
      <c r="C148" s="4" t="s">
        <v>781</v>
      </c>
      <c r="D148" s="39" t="b">
        <f>+A148='[2]PT CUT Bs'!$C171</f>
        <v>0</v>
      </c>
    </row>
    <row r="149" spans="1:4">
      <c r="A149" s="3">
        <v>411</v>
      </c>
      <c r="B149" s="4" t="s">
        <v>923</v>
      </c>
      <c r="C149" s="4" t="s">
        <v>157</v>
      </c>
      <c r="D149" s="39" t="b">
        <f>+A149='[2]PT CUT Bs'!$C172</f>
        <v>0</v>
      </c>
    </row>
    <row r="150" spans="1:4">
      <c r="A150" s="3">
        <v>417</v>
      </c>
      <c r="B150" s="4" t="s">
        <v>924</v>
      </c>
      <c r="C150" s="4" t="s">
        <v>158</v>
      </c>
      <c r="D150" s="39" t="b">
        <f>+A150='[2]PT CUT Bs'!$C173</f>
        <v>0</v>
      </c>
    </row>
    <row r="151" spans="1:4">
      <c r="A151" s="3">
        <v>418</v>
      </c>
      <c r="B151" s="4" t="s">
        <v>925</v>
      </c>
      <c r="C151" s="4" t="s">
        <v>159</v>
      </c>
      <c r="D151" s="39" t="b">
        <f>+A151='[2]PT CUT Bs'!$C174</f>
        <v>0</v>
      </c>
    </row>
    <row r="152" spans="1:4">
      <c r="A152" s="3">
        <v>422</v>
      </c>
      <c r="B152" s="4" t="s">
        <v>926</v>
      </c>
      <c r="C152" s="4" t="s">
        <v>160</v>
      </c>
      <c r="D152" s="39" t="b">
        <f>+A152='[2]PT CUT Bs'!$C175</f>
        <v>0</v>
      </c>
    </row>
    <row r="153" spans="1:4">
      <c r="A153" s="3">
        <v>423</v>
      </c>
      <c r="B153" s="4" t="s">
        <v>927</v>
      </c>
      <c r="C153" s="4" t="s">
        <v>161</v>
      </c>
      <c r="D153" s="39" t="b">
        <f>+A153='[2]PT CUT Bs'!$C176</f>
        <v>0</v>
      </c>
    </row>
    <row r="154" spans="1:4">
      <c r="A154" s="3">
        <v>424</v>
      </c>
      <c r="B154" s="4" t="s">
        <v>928</v>
      </c>
      <c r="C154" s="4" t="s">
        <v>1362</v>
      </c>
      <c r="D154" s="39" t="b">
        <f>+A154='[2]PT CUT Bs'!$C177</f>
        <v>0</v>
      </c>
    </row>
    <row r="155" spans="1:4">
      <c r="A155" s="3">
        <v>425</v>
      </c>
      <c r="B155" s="4" t="s">
        <v>929</v>
      </c>
      <c r="C155" s="4" t="s">
        <v>162</v>
      </c>
      <c r="D155" s="39" t="b">
        <f>+A155='[2]PT CUT Bs'!$C178</f>
        <v>0</v>
      </c>
    </row>
    <row r="156" spans="1:4">
      <c r="A156" s="3">
        <v>426</v>
      </c>
      <c r="B156" s="4" t="s">
        <v>930</v>
      </c>
      <c r="C156" s="4" t="s">
        <v>163</v>
      </c>
      <c r="D156" s="39" t="b">
        <f>+A156='[2]PT CUT Bs'!$C179</f>
        <v>0</v>
      </c>
    </row>
    <row r="157" spans="1:4">
      <c r="A157" s="3">
        <v>427</v>
      </c>
      <c r="B157" s="4" t="s">
        <v>931</v>
      </c>
      <c r="C157" s="4" t="s">
        <v>164</v>
      </c>
      <c r="D157" s="39" t="b">
        <f>+A157='[2]PT CUT Bs'!$C180</f>
        <v>0</v>
      </c>
    </row>
    <row r="158" spans="1:4">
      <c r="A158" s="3">
        <v>428</v>
      </c>
      <c r="B158" s="4" t="s">
        <v>932</v>
      </c>
      <c r="C158" s="4" t="s">
        <v>165</v>
      </c>
      <c r="D158" s="39" t="b">
        <f>+A158='[2]PT CUT Bs'!$C181</f>
        <v>0</v>
      </c>
    </row>
    <row r="159" spans="1:4">
      <c r="A159" s="3">
        <v>429</v>
      </c>
      <c r="B159" s="39" t="s">
        <v>933</v>
      </c>
      <c r="C159" s="4" t="s">
        <v>166</v>
      </c>
      <c r="D159" s="39" t="b">
        <f>+A159='[2]PT CUT Bs'!$C182</f>
        <v>0</v>
      </c>
    </row>
    <row r="160" spans="1:4">
      <c r="A160" s="3">
        <v>432</v>
      </c>
      <c r="B160" s="4" t="s">
        <v>934</v>
      </c>
      <c r="C160" s="4" t="s">
        <v>167</v>
      </c>
      <c r="D160" s="39" t="b">
        <f>+A160='[2]PT CUT Bs'!$C183</f>
        <v>0</v>
      </c>
    </row>
    <row r="161" spans="1:4">
      <c r="A161" s="5">
        <v>433</v>
      </c>
      <c r="B161" s="6" t="s">
        <v>935</v>
      </c>
      <c r="C161" s="6" t="s">
        <v>168</v>
      </c>
      <c r="D161" s="39" t="b">
        <f>+A161='[2]PT CUT Bs'!$C184</f>
        <v>0</v>
      </c>
    </row>
    <row r="162" spans="1:4">
      <c r="A162" s="5">
        <v>434</v>
      </c>
      <c r="B162" s="6" t="s">
        <v>936</v>
      </c>
      <c r="C162" s="6" t="s">
        <v>169</v>
      </c>
      <c r="D162" s="39" t="b">
        <f>+A162='[2]PT CUT Bs'!$C185</f>
        <v>0</v>
      </c>
    </row>
    <row r="163" spans="1:4">
      <c r="A163" s="3">
        <v>435</v>
      </c>
      <c r="B163" s="4" t="s">
        <v>937</v>
      </c>
      <c r="C163" s="4" t="s">
        <v>170</v>
      </c>
      <c r="D163" s="39" t="b">
        <f>+A163='[2]PT CUT Bs'!$C186</f>
        <v>0</v>
      </c>
    </row>
    <row r="164" spans="1:4">
      <c r="A164" s="3">
        <v>512</v>
      </c>
      <c r="B164" s="4" t="s">
        <v>938</v>
      </c>
      <c r="C164" s="4" t="s">
        <v>782</v>
      </c>
      <c r="D164" s="39" t="b">
        <f>+A164='[2]PT CUT Bs'!$C187</f>
        <v>0</v>
      </c>
    </row>
    <row r="165" spans="1:4">
      <c r="A165" s="3">
        <v>513</v>
      </c>
      <c r="B165" s="4" t="s">
        <v>939</v>
      </c>
      <c r="C165" s="4" t="s">
        <v>171</v>
      </c>
      <c r="D165" s="39" t="b">
        <f>+A165='[2]PT CUT Bs'!$C188</f>
        <v>0</v>
      </c>
    </row>
    <row r="166" spans="1:4">
      <c r="A166" s="3">
        <v>514</v>
      </c>
      <c r="B166" s="4" t="s">
        <v>940</v>
      </c>
      <c r="C166" s="4" t="s">
        <v>172</v>
      </c>
      <c r="D166" s="39" t="b">
        <f>+A166='[2]PT CUT Bs'!$C189</f>
        <v>0</v>
      </c>
    </row>
    <row r="167" spans="1:4">
      <c r="A167" s="3">
        <v>517</v>
      </c>
      <c r="B167" s="4" t="s">
        <v>941</v>
      </c>
      <c r="C167" s="4" t="s">
        <v>173</v>
      </c>
      <c r="D167" s="39" t="b">
        <f>+A167='[2]PT CUT Bs'!$C190</f>
        <v>0</v>
      </c>
    </row>
    <row r="168" spans="1:4">
      <c r="A168" s="3">
        <v>520</v>
      </c>
      <c r="B168" s="4" t="s">
        <v>942</v>
      </c>
      <c r="C168" s="4" t="s">
        <v>609</v>
      </c>
      <c r="D168" s="39" t="b">
        <f>+A168='[2]PT CUT Bs'!$C191</f>
        <v>0</v>
      </c>
    </row>
    <row r="169" spans="1:4">
      <c r="A169" s="3">
        <v>522</v>
      </c>
      <c r="B169" s="4" t="s">
        <v>943</v>
      </c>
      <c r="C169" s="4" t="s">
        <v>174</v>
      </c>
      <c r="D169" s="39" t="b">
        <f>+A169='[2]PT CUT Bs'!$C192</f>
        <v>0</v>
      </c>
    </row>
    <row r="170" spans="1:4">
      <c r="A170" s="3">
        <v>523</v>
      </c>
      <c r="B170" s="4" t="s">
        <v>944</v>
      </c>
      <c r="C170" s="4" t="s">
        <v>1363</v>
      </c>
      <c r="D170" s="39" t="b">
        <f>+A170='[2]PT CUT Bs'!$C193</f>
        <v>0</v>
      </c>
    </row>
    <row r="171" spans="1:4">
      <c r="A171" s="3">
        <v>525</v>
      </c>
      <c r="B171" s="4" t="s">
        <v>945</v>
      </c>
      <c r="C171" s="4" t="s">
        <v>175</v>
      </c>
      <c r="D171" s="39" t="b">
        <f>+A171='[2]PT CUT Bs'!$C194</f>
        <v>0</v>
      </c>
    </row>
    <row r="172" spans="1:4">
      <c r="A172" s="3">
        <v>526</v>
      </c>
      <c r="B172" s="4" t="s">
        <v>946</v>
      </c>
      <c r="C172" s="4" t="s">
        <v>610</v>
      </c>
      <c r="D172" s="39" t="b">
        <f>+A172='[2]PT CUT Bs'!$C195</f>
        <v>0</v>
      </c>
    </row>
    <row r="173" spans="1:4">
      <c r="A173" s="3">
        <v>548</v>
      </c>
      <c r="B173" s="4" t="s">
        <v>947</v>
      </c>
      <c r="C173" s="4" t="s">
        <v>1364</v>
      </c>
      <c r="D173" s="39" t="b">
        <f>+A173='[2]PT CUT Bs'!$C196</f>
        <v>0</v>
      </c>
    </row>
    <row r="174" spans="1:4">
      <c r="A174" s="5">
        <v>551</v>
      </c>
      <c r="B174" s="6" t="s">
        <v>948</v>
      </c>
      <c r="C174" s="6" t="s">
        <v>176</v>
      </c>
      <c r="D174" s="39" t="b">
        <f>+A174='[2]PT CUT Bs'!$C197</f>
        <v>0</v>
      </c>
    </row>
    <row r="175" spans="1:4">
      <c r="A175" s="3">
        <v>572</v>
      </c>
      <c r="B175" s="4" t="s">
        <v>949</v>
      </c>
      <c r="C175" s="4" t="s">
        <v>177</v>
      </c>
      <c r="D175" s="39" t="b">
        <f>+A175='[2]PT CUT Bs'!$C198</f>
        <v>0</v>
      </c>
    </row>
    <row r="176" spans="1:4">
      <c r="A176" s="3">
        <v>573</v>
      </c>
      <c r="B176" s="4" t="s">
        <v>950</v>
      </c>
      <c r="C176" s="4" t="s">
        <v>178</v>
      </c>
      <c r="D176" s="39" t="b">
        <f>+A176='[2]PT CUT Bs'!$C199</f>
        <v>0</v>
      </c>
    </row>
    <row r="177" spans="1:4">
      <c r="A177" s="3">
        <v>574</v>
      </c>
      <c r="B177" s="4" t="s">
        <v>951</v>
      </c>
      <c r="C177" s="4" t="s">
        <v>1365</v>
      </c>
      <c r="D177" s="39" t="b">
        <f>+A177='[2]PT CUT Bs'!$C200</f>
        <v>0</v>
      </c>
    </row>
    <row r="178" spans="1:4">
      <c r="A178" s="3">
        <v>576</v>
      </c>
      <c r="B178" s="4" t="s">
        <v>952</v>
      </c>
      <c r="C178" s="4" t="s">
        <v>1366</v>
      </c>
      <c r="D178" s="39" t="b">
        <f>+A178='[2]PT CUT Bs'!$C202</f>
        <v>0</v>
      </c>
    </row>
    <row r="179" spans="1:4">
      <c r="A179" s="3">
        <v>578</v>
      </c>
      <c r="B179" s="4" t="s">
        <v>953</v>
      </c>
      <c r="C179" s="4" t="s">
        <v>179</v>
      </c>
      <c r="D179" s="39" t="b">
        <f>+A179='[2]PT CUT Bs'!$C203</f>
        <v>0</v>
      </c>
    </row>
    <row r="180" spans="1:4">
      <c r="A180" s="3">
        <v>580</v>
      </c>
      <c r="B180" s="4" t="s">
        <v>954</v>
      </c>
      <c r="C180" s="4" t="s">
        <v>180</v>
      </c>
      <c r="D180" s="39" t="b">
        <f>+A180='[2]PT CUT Bs'!$C205</f>
        <v>0</v>
      </c>
    </row>
    <row r="181" spans="1:4">
      <c r="A181" s="3">
        <v>582</v>
      </c>
      <c r="B181" s="4" t="s">
        <v>955</v>
      </c>
      <c r="C181" s="4" t="s">
        <v>181</v>
      </c>
      <c r="D181" s="39" t="b">
        <f>+A181='[2]PT CUT Bs'!$C207</f>
        <v>0</v>
      </c>
    </row>
    <row r="182" spans="1:4">
      <c r="A182" s="3">
        <v>584</v>
      </c>
      <c r="B182" s="4" t="s">
        <v>956</v>
      </c>
      <c r="C182" s="4" t="s">
        <v>182</v>
      </c>
      <c r="D182" s="39" t="b">
        <f>+A182='[2]PT CUT Bs'!$C208</f>
        <v>0</v>
      </c>
    </row>
    <row r="183" spans="1:4">
      <c r="A183" s="3">
        <v>585</v>
      </c>
      <c r="B183" s="4" t="s">
        <v>957</v>
      </c>
      <c r="C183" s="4" t="s">
        <v>183</v>
      </c>
      <c r="D183" s="39" t="b">
        <f>+A183='[2]PT CUT Bs'!$C209</f>
        <v>0</v>
      </c>
    </row>
    <row r="184" spans="1:4">
      <c r="A184" s="3">
        <v>586</v>
      </c>
      <c r="B184" s="4" t="s">
        <v>958</v>
      </c>
      <c r="C184" s="4" t="s">
        <v>184</v>
      </c>
      <c r="D184" s="39" t="b">
        <f>+A184='[2]PT CUT Bs'!$C210</f>
        <v>0</v>
      </c>
    </row>
    <row r="185" spans="1:4">
      <c r="A185" s="3">
        <v>587</v>
      </c>
      <c r="B185" s="4" t="s">
        <v>959</v>
      </c>
      <c r="C185" s="4" t="s">
        <v>730</v>
      </c>
      <c r="D185" s="39" t="b">
        <f>+A185='[2]PT CUT Bs'!$C211</f>
        <v>0</v>
      </c>
    </row>
    <row r="186" spans="1:4">
      <c r="A186" s="5">
        <v>590</v>
      </c>
      <c r="B186" s="6" t="s">
        <v>960</v>
      </c>
      <c r="C186" s="6" t="s">
        <v>611</v>
      </c>
      <c r="D186" s="39" t="b">
        <f>+A186='[2]PT CUT Bs'!$C214</f>
        <v>0</v>
      </c>
    </row>
    <row r="187" spans="1:4">
      <c r="A187" s="3">
        <v>591</v>
      </c>
      <c r="B187" s="4" t="s">
        <v>961</v>
      </c>
      <c r="C187" s="4" t="s">
        <v>1367</v>
      </c>
      <c r="D187" s="39" t="b">
        <f>+A187='[2]PT CUT Bs'!$C215</f>
        <v>0</v>
      </c>
    </row>
    <row r="188" spans="1:4">
      <c r="A188" s="3">
        <v>592</v>
      </c>
      <c r="B188" s="4" t="s">
        <v>962</v>
      </c>
      <c r="C188" s="4" t="s">
        <v>645</v>
      </c>
      <c r="D188" s="39" t="b">
        <f>+A188='[2]PT CUT Bs'!$C216</f>
        <v>0</v>
      </c>
    </row>
    <row r="189" spans="1:4">
      <c r="A189" s="3">
        <v>593</v>
      </c>
      <c r="B189" s="4" t="s">
        <v>963</v>
      </c>
      <c r="C189" s="4" t="s">
        <v>612</v>
      </c>
      <c r="D189" s="39" t="b">
        <f>+A189='[2]PT CUT Bs'!$C217</f>
        <v>0</v>
      </c>
    </row>
    <row r="190" spans="1:4">
      <c r="A190" s="3">
        <v>594</v>
      </c>
      <c r="B190" s="4" t="s">
        <v>964</v>
      </c>
      <c r="C190" s="4" t="s">
        <v>98</v>
      </c>
      <c r="D190" s="39" t="b">
        <f>+A190='[2]PT CUT Bs'!$C218</f>
        <v>0</v>
      </c>
    </row>
    <row r="191" spans="1:4">
      <c r="A191" s="3">
        <v>595</v>
      </c>
      <c r="B191" s="4" t="s">
        <v>965</v>
      </c>
      <c r="C191" s="4" t="s">
        <v>640</v>
      </c>
      <c r="D191" s="39" t="b">
        <f>+A191='[2]PT CUT Bs'!$C219</f>
        <v>0</v>
      </c>
    </row>
    <row r="192" spans="1:4">
      <c r="A192" s="3">
        <v>596</v>
      </c>
      <c r="B192" s="4" t="s">
        <v>966</v>
      </c>
      <c r="C192" s="4" t="s">
        <v>1368</v>
      </c>
      <c r="D192" s="39" t="b">
        <f>+A192='[2]PT CUT Bs'!$C220</f>
        <v>0</v>
      </c>
    </row>
    <row r="193" spans="1:4">
      <c r="A193" s="3">
        <v>597</v>
      </c>
      <c r="B193" s="4" t="s">
        <v>967</v>
      </c>
      <c r="C193" s="4" t="s">
        <v>734</v>
      </c>
      <c r="D193" s="39" t="b">
        <f>+A193='[2]PT CUT Bs'!$C221</f>
        <v>0</v>
      </c>
    </row>
    <row r="194" spans="1:4">
      <c r="A194" s="3">
        <v>598</v>
      </c>
      <c r="B194" s="4" t="s">
        <v>968</v>
      </c>
      <c r="C194" s="4" t="s">
        <v>727</v>
      </c>
      <c r="D194" s="39" t="b">
        <f>+A194='[2]PT CUT Bs'!$C222</f>
        <v>0</v>
      </c>
    </row>
    <row r="195" spans="1:4">
      <c r="A195" s="3">
        <v>599</v>
      </c>
      <c r="B195" s="4" t="s">
        <v>969</v>
      </c>
      <c r="C195" s="4" t="s">
        <v>1369</v>
      </c>
      <c r="D195" s="39" t="b">
        <f>+A195='[2]PT CUT Bs'!$C223</f>
        <v>0</v>
      </c>
    </row>
    <row r="196" spans="1:4">
      <c r="A196" s="5">
        <v>633</v>
      </c>
      <c r="B196" s="6" t="s">
        <v>970</v>
      </c>
      <c r="C196" s="6" t="s">
        <v>185</v>
      </c>
      <c r="D196" s="39" t="b">
        <f>+A196='[2]PT CUT Bs'!$C225</f>
        <v>0</v>
      </c>
    </row>
    <row r="197" spans="1:4">
      <c r="A197" s="5">
        <v>634</v>
      </c>
      <c r="B197" s="6" t="s">
        <v>971</v>
      </c>
      <c r="C197" s="6" t="s">
        <v>186</v>
      </c>
      <c r="D197" s="39" t="b">
        <f>+A197='[2]PT CUT Bs'!$C226</f>
        <v>0</v>
      </c>
    </row>
    <row r="198" spans="1:4">
      <c r="A198" s="5">
        <v>650</v>
      </c>
      <c r="B198" s="6" t="s">
        <v>972</v>
      </c>
      <c r="C198" s="6" t="s">
        <v>187</v>
      </c>
      <c r="D198" s="39" t="b">
        <f>+A198='[2]PT CUT Bs'!$C227</f>
        <v>0</v>
      </c>
    </row>
    <row r="199" spans="1:4">
      <c r="A199" s="3">
        <v>660</v>
      </c>
      <c r="B199" s="7" t="s">
        <v>973</v>
      </c>
      <c r="C199" s="7" t="s">
        <v>188</v>
      </c>
      <c r="D199" s="39" t="b">
        <f>+A199='[2]PT CUT Bs'!$C228</f>
        <v>0</v>
      </c>
    </row>
    <row r="200" spans="1:4">
      <c r="A200" s="3">
        <v>661</v>
      </c>
      <c r="B200" s="4" t="s">
        <v>974</v>
      </c>
      <c r="C200" s="4" t="s">
        <v>189</v>
      </c>
      <c r="D200" s="39" t="b">
        <f>+A200='[2]PT CUT Bs'!$C229</f>
        <v>0</v>
      </c>
    </row>
    <row r="201" spans="1:4">
      <c r="A201" s="3">
        <v>670</v>
      </c>
      <c r="B201" s="4" t="s">
        <v>975</v>
      </c>
      <c r="C201" s="4" t="s">
        <v>190</v>
      </c>
      <c r="D201" s="39" t="b">
        <f>+A201='[2]PT CUT Bs'!$C230</f>
        <v>0</v>
      </c>
    </row>
    <row r="202" spans="1:4">
      <c r="A202" s="3">
        <v>680</v>
      </c>
      <c r="B202" s="4" t="s">
        <v>976</v>
      </c>
      <c r="C202" s="4" t="s">
        <v>191</v>
      </c>
      <c r="D202" s="39" t="b">
        <f>+A202='[2]PT CUT Bs'!$C231</f>
        <v>0</v>
      </c>
    </row>
    <row r="203" spans="1:4">
      <c r="A203" s="3">
        <v>681</v>
      </c>
      <c r="B203" s="4" t="s">
        <v>977</v>
      </c>
      <c r="C203" s="4" t="s">
        <v>192</v>
      </c>
      <c r="D203" s="39" t="b">
        <f>+A203='[2]PT CUT Bs'!$C232</f>
        <v>0</v>
      </c>
    </row>
    <row r="204" spans="1:4">
      <c r="A204" s="3">
        <v>682</v>
      </c>
      <c r="B204" s="4" t="s">
        <v>978</v>
      </c>
      <c r="C204" s="4" t="s">
        <v>1370</v>
      </c>
      <c r="D204" s="39" t="b">
        <f>+A204='[2]PT CUT Bs'!$C233</f>
        <v>0</v>
      </c>
    </row>
    <row r="205" spans="1:4">
      <c r="A205" s="3">
        <v>683</v>
      </c>
      <c r="B205" s="4" t="s">
        <v>979</v>
      </c>
      <c r="C205" s="4" t="s">
        <v>1371</v>
      </c>
      <c r="D205" s="39" t="b">
        <f>+A205='[2]PT CUT Bs'!$C234</f>
        <v>0</v>
      </c>
    </row>
    <row r="206" spans="1:4">
      <c r="A206" s="3">
        <v>716</v>
      </c>
      <c r="B206" s="4" t="s">
        <v>980</v>
      </c>
      <c r="C206" s="4" t="s">
        <v>193</v>
      </c>
      <c r="D206" s="39" t="b">
        <f>+A206='[2]PT CUT Bs'!$C235</f>
        <v>0</v>
      </c>
    </row>
    <row r="207" spans="1:4">
      <c r="A207" s="3">
        <v>761</v>
      </c>
      <c r="B207" s="4" t="s">
        <v>981</v>
      </c>
      <c r="C207" s="4" t="s">
        <v>194</v>
      </c>
      <c r="D207" s="39" t="b">
        <f>+A207='[2]PT CUT Bs'!$C237</f>
        <v>0</v>
      </c>
    </row>
    <row r="208" spans="1:4">
      <c r="A208" s="3">
        <v>781</v>
      </c>
      <c r="B208" s="4" t="s">
        <v>982</v>
      </c>
      <c r="C208" s="4" t="s">
        <v>195</v>
      </c>
      <c r="D208" s="39" t="b">
        <f>+A208='[2]PT CUT Bs'!$C238</f>
        <v>0</v>
      </c>
    </row>
    <row r="209" spans="1:4">
      <c r="A209" s="3">
        <v>802</v>
      </c>
      <c r="B209" s="4" t="s">
        <v>983</v>
      </c>
      <c r="C209" s="4" t="s">
        <v>196</v>
      </c>
      <c r="D209" s="39" t="b">
        <f>+A209='[2]PT CUT Bs'!$C239</f>
        <v>0</v>
      </c>
    </row>
    <row r="210" spans="1:4">
      <c r="A210" s="3">
        <v>821</v>
      </c>
      <c r="B210" s="4" t="s">
        <v>984</v>
      </c>
      <c r="C210" s="4" t="s">
        <v>197</v>
      </c>
      <c r="D210" s="39" t="b">
        <f>+A210='[2]PT CUT Bs'!$C240</f>
        <v>0</v>
      </c>
    </row>
    <row r="211" spans="1:4">
      <c r="A211" s="3">
        <v>831</v>
      </c>
      <c r="B211" s="4" t="s">
        <v>985</v>
      </c>
      <c r="C211" s="4" t="s">
        <v>198</v>
      </c>
      <c r="D211" s="39" t="b">
        <f>+A211='[2]PT CUT Bs'!$C241</f>
        <v>0</v>
      </c>
    </row>
    <row r="212" spans="1:4">
      <c r="A212" s="3">
        <v>862</v>
      </c>
      <c r="B212" s="4" t="s">
        <v>986</v>
      </c>
      <c r="C212" s="4" t="s">
        <v>199</v>
      </c>
      <c r="D212" s="39" t="b">
        <f>+A212='[2]PT CUT Bs'!$C242</f>
        <v>0</v>
      </c>
    </row>
    <row r="213" spans="1:4">
      <c r="A213" s="3">
        <v>865</v>
      </c>
      <c r="B213" s="4" t="s">
        <v>987</v>
      </c>
      <c r="C213" s="4" t="s">
        <v>200</v>
      </c>
      <c r="D213" s="39" t="b">
        <f>+A213='[2]PT CUT Bs'!$C243</f>
        <v>0</v>
      </c>
    </row>
    <row r="214" spans="1:4">
      <c r="A214" s="3">
        <v>867</v>
      </c>
      <c r="B214" s="4" t="s">
        <v>988</v>
      </c>
      <c r="C214" s="4" t="s">
        <v>201</v>
      </c>
      <c r="D214" s="39" t="b">
        <f>+A214='[2]PT CUT Bs'!$C245</f>
        <v>0</v>
      </c>
    </row>
    <row r="215" spans="1:4">
      <c r="A215" s="3">
        <v>901</v>
      </c>
      <c r="B215" s="4" t="s">
        <v>989</v>
      </c>
      <c r="C215" s="64" t="s">
        <v>202</v>
      </c>
      <c r="D215" s="39" t="b">
        <f>+A215='[2]PT CUT Bs'!$C246</f>
        <v>0</v>
      </c>
    </row>
    <row r="216" spans="1:4">
      <c r="A216" s="3">
        <v>902</v>
      </c>
      <c r="B216" s="4" t="s">
        <v>990</v>
      </c>
      <c r="C216" s="4" t="s">
        <v>203</v>
      </c>
      <c r="D216" s="39" t="b">
        <f>+A216='[2]PT CUT Bs'!$C247</f>
        <v>0</v>
      </c>
    </row>
    <row r="217" spans="1:4">
      <c r="A217" s="3">
        <v>903</v>
      </c>
      <c r="B217" s="4" t="s">
        <v>991</v>
      </c>
      <c r="C217" s="4" t="s">
        <v>204</v>
      </c>
      <c r="D217" s="39" t="b">
        <f>+A217='[2]PT CUT Bs'!$C248</f>
        <v>0</v>
      </c>
    </row>
    <row r="218" spans="1:4">
      <c r="A218" s="3">
        <v>904</v>
      </c>
      <c r="B218" s="4" t="s">
        <v>992</v>
      </c>
      <c r="C218" s="4" t="s">
        <v>205</v>
      </c>
      <c r="D218" s="39" t="b">
        <f>+A218='[2]PT CUT Bs'!$C249</f>
        <v>0</v>
      </c>
    </row>
    <row r="219" spans="1:4">
      <c r="A219" s="3">
        <v>905</v>
      </c>
      <c r="B219" s="4" t="s">
        <v>993</v>
      </c>
      <c r="C219" s="4" t="s">
        <v>206</v>
      </c>
      <c r="D219" s="39" t="b">
        <f>+A219='[2]PT CUT Bs'!$C250</f>
        <v>0</v>
      </c>
    </row>
    <row r="220" spans="1:4">
      <c r="A220" s="3">
        <v>906</v>
      </c>
      <c r="B220" s="4" t="s">
        <v>994</v>
      </c>
      <c r="C220" s="4" t="s">
        <v>207</v>
      </c>
      <c r="D220" s="39" t="b">
        <f>+A220='[2]PT CUT Bs'!$C251</f>
        <v>0</v>
      </c>
    </row>
    <row r="221" spans="1:4">
      <c r="A221" s="3">
        <v>907</v>
      </c>
      <c r="B221" s="4" t="s">
        <v>995</v>
      </c>
      <c r="C221" s="4" t="s">
        <v>208</v>
      </c>
      <c r="D221" s="39" t="b">
        <f>+A221='[2]PT CUT Bs'!$C252</f>
        <v>0</v>
      </c>
    </row>
    <row r="222" spans="1:4">
      <c r="A222" s="3">
        <v>908</v>
      </c>
      <c r="B222" s="4" t="s">
        <v>996</v>
      </c>
      <c r="C222" s="4" t="s">
        <v>209</v>
      </c>
      <c r="D222" s="39" t="b">
        <f>+A222='[2]PT CUT Bs'!$C253</f>
        <v>0</v>
      </c>
    </row>
    <row r="223" spans="1:4">
      <c r="A223" s="3">
        <v>909</v>
      </c>
      <c r="B223" s="4" t="s">
        <v>997</v>
      </c>
      <c r="C223" s="4" t="s">
        <v>210</v>
      </c>
      <c r="D223" s="39" t="b">
        <f>+A223='[2]PT CUT Bs'!$C254</f>
        <v>0</v>
      </c>
    </row>
    <row r="224" spans="1:4">
      <c r="A224" s="3">
        <v>951</v>
      </c>
      <c r="B224" s="4" t="s">
        <v>998</v>
      </c>
      <c r="C224" s="4" t="s">
        <v>211</v>
      </c>
      <c r="D224" s="39" t="b">
        <f>+A224='[2]PT CUT Bs'!$C256</f>
        <v>0</v>
      </c>
    </row>
    <row r="225" spans="1:4">
      <c r="A225" s="3">
        <v>999</v>
      </c>
      <c r="B225" s="4" t="s">
        <v>1403</v>
      </c>
      <c r="C225" s="4" t="s">
        <v>212</v>
      </c>
      <c r="D225" s="39" t="b">
        <f>+A225='[2]PT CUT Bs'!$C257</f>
        <v>0</v>
      </c>
    </row>
    <row r="226" spans="1:4">
      <c r="A226" s="3">
        <v>1101</v>
      </c>
      <c r="B226" s="4" t="s">
        <v>999</v>
      </c>
      <c r="C226" s="4" t="s">
        <v>213</v>
      </c>
      <c r="D226" s="39" t="b">
        <f>+A226='[2]PT CUT Bs'!$C258</f>
        <v>0</v>
      </c>
    </row>
    <row r="227" spans="1:4">
      <c r="A227" s="3">
        <v>1102</v>
      </c>
      <c r="B227" s="4" t="s">
        <v>1000</v>
      </c>
      <c r="C227" s="4" t="s">
        <v>214</v>
      </c>
      <c r="D227" s="39" t="b">
        <f>+A227='[2]PT CUT Bs'!$C259</f>
        <v>0</v>
      </c>
    </row>
    <row r="228" spans="1:4">
      <c r="A228" s="3">
        <v>1103</v>
      </c>
      <c r="B228" s="4" t="s">
        <v>1001</v>
      </c>
      <c r="C228" s="4" t="s">
        <v>215</v>
      </c>
      <c r="D228" s="39" t="b">
        <f>+A228='[2]PT CUT Bs'!$C260</f>
        <v>0</v>
      </c>
    </row>
    <row r="229" spans="1:4">
      <c r="A229" s="3">
        <v>1104</v>
      </c>
      <c r="B229" s="4" t="s">
        <v>1002</v>
      </c>
      <c r="C229" s="4" t="s">
        <v>216</v>
      </c>
      <c r="D229" s="39" t="b">
        <f>+A229='[2]PT CUT Bs'!$C261</f>
        <v>0</v>
      </c>
    </row>
    <row r="230" spans="1:4">
      <c r="A230" s="3">
        <v>1105</v>
      </c>
      <c r="B230" s="4" t="s">
        <v>1003</v>
      </c>
      <c r="C230" s="4" t="s">
        <v>217</v>
      </c>
      <c r="D230" s="39" t="b">
        <f>+A230='[2]PT CUT Bs'!$C262</f>
        <v>0</v>
      </c>
    </row>
    <row r="231" spans="1:4">
      <c r="A231" s="3">
        <v>1106</v>
      </c>
      <c r="B231" s="4" t="s">
        <v>1004</v>
      </c>
      <c r="C231" s="4" t="s">
        <v>218</v>
      </c>
      <c r="D231" s="39" t="b">
        <f>+A231='[2]PT CUT Bs'!$C263</f>
        <v>0</v>
      </c>
    </row>
    <row r="232" spans="1:4">
      <c r="A232" s="3">
        <v>1107</v>
      </c>
      <c r="B232" s="4" t="s">
        <v>1005</v>
      </c>
      <c r="C232" s="4" t="s">
        <v>219</v>
      </c>
      <c r="D232" s="39" t="b">
        <f>+A232='[2]PT CUT Bs'!$C264</f>
        <v>0</v>
      </c>
    </row>
    <row r="233" spans="1:4">
      <c r="A233" s="3">
        <v>1108</v>
      </c>
      <c r="B233" s="4" t="s">
        <v>1006</v>
      </c>
      <c r="C233" s="4" t="s">
        <v>220</v>
      </c>
      <c r="D233" s="39" t="b">
        <f>+A233='[2]PT CUT Bs'!$C265</f>
        <v>0</v>
      </c>
    </row>
    <row r="234" spans="1:4">
      <c r="A234" s="3">
        <v>1109</v>
      </c>
      <c r="B234" s="4" t="s">
        <v>1007</v>
      </c>
      <c r="C234" s="4" t="s">
        <v>221</v>
      </c>
      <c r="D234" s="39" t="b">
        <f>+A234='[2]PT CUT Bs'!$C266</f>
        <v>0</v>
      </c>
    </row>
    <row r="235" spans="1:4">
      <c r="A235" s="3">
        <v>1110</v>
      </c>
      <c r="B235" s="4" t="s">
        <v>1008</v>
      </c>
      <c r="C235" s="4" t="s">
        <v>222</v>
      </c>
      <c r="D235" s="39" t="b">
        <f>+A235='[2]PT CUT Bs'!$C267</f>
        <v>0</v>
      </c>
    </row>
    <row r="236" spans="1:4">
      <c r="A236" s="3">
        <v>1111</v>
      </c>
      <c r="B236" s="4" t="s">
        <v>1009</v>
      </c>
      <c r="C236" s="4" t="s">
        <v>223</v>
      </c>
      <c r="D236" s="39" t="b">
        <f>+A236='[2]PT CUT Bs'!$C268</f>
        <v>0</v>
      </c>
    </row>
    <row r="237" spans="1:4">
      <c r="A237" s="3">
        <v>1112</v>
      </c>
      <c r="B237" s="4" t="s">
        <v>1010</v>
      </c>
      <c r="C237" s="4" t="s">
        <v>224</v>
      </c>
      <c r="D237" s="39" t="b">
        <f>+A237='[2]PT CUT Bs'!$C269</f>
        <v>0</v>
      </c>
    </row>
    <row r="238" spans="1:4">
      <c r="A238" s="3">
        <v>1113</v>
      </c>
      <c r="B238" s="4" t="s">
        <v>1011</v>
      </c>
      <c r="C238" s="4" t="s">
        <v>225</v>
      </c>
      <c r="D238" s="39" t="b">
        <f>+A238='[2]PT CUT Bs'!$C270</f>
        <v>0</v>
      </c>
    </row>
    <row r="239" spans="1:4">
      <c r="A239" s="3">
        <v>1114</v>
      </c>
      <c r="B239" s="4" t="s">
        <v>1012</v>
      </c>
      <c r="C239" s="4" t="s">
        <v>1372</v>
      </c>
      <c r="D239" s="39" t="b">
        <f>+A239='[2]PT CUT Bs'!$C271</f>
        <v>0</v>
      </c>
    </row>
    <row r="240" spans="1:4">
      <c r="A240" s="3">
        <v>1115</v>
      </c>
      <c r="B240" s="4" t="s">
        <v>1013</v>
      </c>
      <c r="C240" s="4" t="s">
        <v>226</v>
      </c>
      <c r="D240" s="39" t="b">
        <f>+A240='[2]PT CUT Bs'!$C272</f>
        <v>0</v>
      </c>
    </row>
    <row r="241" spans="1:4">
      <c r="A241" s="3">
        <v>1116</v>
      </c>
      <c r="B241" s="4" t="s">
        <v>1014</v>
      </c>
      <c r="C241" s="4" t="s">
        <v>227</v>
      </c>
      <c r="D241" s="39" t="b">
        <f>+A241='[2]PT CUT Bs'!$C273</f>
        <v>0</v>
      </c>
    </row>
    <row r="242" spans="1:4">
      <c r="A242" s="3">
        <v>1117</v>
      </c>
      <c r="B242" s="4" t="s">
        <v>1015</v>
      </c>
      <c r="C242" s="4" t="s">
        <v>228</v>
      </c>
      <c r="D242" s="39" t="b">
        <f>+A242='[2]PT CUT Bs'!$C274</f>
        <v>0</v>
      </c>
    </row>
    <row r="243" spans="1:4">
      <c r="A243" s="3">
        <v>1118</v>
      </c>
      <c r="B243" s="4" t="s">
        <v>1016</v>
      </c>
      <c r="C243" s="4" t="s">
        <v>229</v>
      </c>
      <c r="D243" s="39" t="b">
        <f>+A243='[2]PT CUT Bs'!$C275</f>
        <v>0</v>
      </c>
    </row>
    <row r="244" spans="1:4">
      <c r="A244" s="3">
        <v>1119</v>
      </c>
      <c r="B244" s="4" t="s">
        <v>1017</v>
      </c>
      <c r="C244" s="4" t="s">
        <v>230</v>
      </c>
      <c r="D244" s="39" t="b">
        <f>+A244='[2]PT CUT Bs'!$C276</f>
        <v>0</v>
      </c>
    </row>
    <row r="245" spans="1:4">
      <c r="A245" s="3">
        <v>1120</v>
      </c>
      <c r="B245" s="4" t="s">
        <v>1018</v>
      </c>
      <c r="C245" s="4" t="s">
        <v>231</v>
      </c>
      <c r="D245" s="39" t="b">
        <f>+A245='[2]PT CUT Bs'!$C277</f>
        <v>0</v>
      </c>
    </row>
    <row r="246" spans="1:4">
      <c r="A246" s="3">
        <v>1121</v>
      </c>
      <c r="B246" s="4" t="s">
        <v>1019</v>
      </c>
      <c r="C246" s="4" t="s">
        <v>232</v>
      </c>
      <c r="D246" s="39" t="b">
        <f>+A246='[2]PT CUT Bs'!$C278</f>
        <v>0</v>
      </c>
    </row>
    <row r="247" spans="1:4">
      <c r="A247" s="3">
        <v>1122</v>
      </c>
      <c r="B247" s="4" t="s">
        <v>1020</v>
      </c>
      <c r="C247" s="4" t="s">
        <v>233</v>
      </c>
      <c r="D247" s="39" t="b">
        <f>+A247='[2]PT CUT Bs'!$C279</f>
        <v>0</v>
      </c>
    </row>
    <row r="248" spans="1:4">
      <c r="A248" s="3">
        <v>1123</v>
      </c>
      <c r="B248" s="4" t="s">
        <v>1021</v>
      </c>
      <c r="C248" s="4" t="s">
        <v>234</v>
      </c>
      <c r="D248" s="39" t="b">
        <f>+A248='[2]PT CUT Bs'!$C280</f>
        <v>0</v>
      </c>
    </row>
    <row r="249" spans="1:4">
      <c r="A249" s="3">
        <v>1124</v>
      </c>
      <c r="B249" s="4" t="s">
        <v>1022</v>
      </c>
      <c r="C249" s="4" t="s">
        <v>235</v>
      </c>
      <c r="D249" s="39" t="b">
        <f>+A249='[2]PT CUT Bs'!$C281</f>
        <v>0</v>
      </c>
    </row>
    <row r="250" spans="1:4">
      <c r="A250" s="3">
        <v>1125</v>
      </c>
      <c r="B250" s="4" t="s">
        <v>1023</v>
      </c>
      <c r="C250" s="4" t="s">
        <v>236</v>
      </c>
      <c r="D250" s="39" t="b">
        <f>+A250='[2]PT CUT Bs'!$C282</f>
        <v>0</v>
      </c>
    </row>
    <row r="251" spans="1:4">
      <c r="A251" s="3">
        <v>1126</v>
      </c>
      <c r="B251" s="4" t="s">
        <v>1024</v>
      </c>
      <c r="C251" s="4" t="s">
        <v>237</v>
      </c>
      <c r="D251" s="39" t="b">
        <f>+A251='[2]PT CUT Bs'!$C283</f>
        <v>0</v>
      </c>
    </row>
    <row r="252" spans="1:4">
      <c r="A252" s="3">
        <v>1127</v>
      </c>
      <c r="B252" s="4" t="s">
        <v>1025</v>
      </c>
      <c r="C252" s="4" t="s">
        <v>238</v>
      </c>
      <c r="D252" s="39" t="b">
        <f>+A252='[2]PT CUT Bs'!$C284</f>
        <v>0</v>
      </c>
    </row>
    <row r="253" spans="1:4">
      <c r="A253" s="3">
        <v>1128</v>
      </c>
      <c r="B253" s="4" t="s">
        <v>1026</v>
      </c>
      <c r="C253" s="4" t="s">
        <v>239</v>
      </c>
      <c r="D253" s="39" t="b">
        <f>+A253='[2]PT CUT Bs'!$C285</f>
        <v>0</v>
      </c>
    </row>
    <row r="254" spans="1:4">
      <c r="A254" s="3">
        <v>1129</v>
      </c>
      <c r="B254" s="4" t="s">
        <v>1027</v>
      </c>
      <c r="C254" s="4" t="s">
        <v>240</v>
      </c>
      <c r="D254" s="39" t="b">
        <f>+A254='[2]PT CUT Bs'!$C286</f>
        <v>0</v>
      </c>
    </row>
    <row r="255" spans="1:4">
      <c r="A255" s="3">
        <v>1201</v>
      </c>
      <c r="B255" s="4" t="s">
        <v>1028</v>
      </c>
      <c r="C255" s="4" t="s">
        <v>241</v>
      </c>
      <c r="D255" s="39" t="b">
        <f>+A255='[2]PT CUT Bs'!$C287</f>
        <v>0</v>
      </c>
    </row>
    <row r="256" spans="1:4">
      <c r="A256" s="3">
        <v>1202</v>
      </c>
      <c r="B256" s="4" t="s">
        <v>1029</v>
      </c>
      <c r="C256" s="4" t="s">
        <v>242</v>
      </c>
      <c r="D256" s="39" t="b">
        <f>+A256='[2]PT CUT Bs'!$C288</f>
        <v>0</v>
      </c>
    </row>
    <row r="257" spans="1:4">
      <c r="A257" s="3">
        <v>1203</v>
      </c>
      <c r="B257" s="4" t="s">
        <v>1030</v>
      </c>
      <c r="C257" s="4" t="s">
        <v>243</v>
      </c>
      <c r="D257" s="39" t="b">
        <f>+A257='[2]PT CUT Bs'!$C289</f>
        <v>0</v>
      </c>
    </row>
    <row r="258" spans="1:4">
      <c r="A258" s="3">
        <v>1204</v>
      </c>
      <c r="B258" s="4" t="s">
        <v>1031</v>
      </c>
      <c r="C258" s="4" t="s">
        <v>244</v>
      </c>
      <c r="D258" s="39" t="b">
        <f>+A258='[2]PT CUT Bs'!$C290</f>
        <v>0</v>
      </c>
    </row>
    <row r="259" spans="1:4">
      <c r="A259" s="3">
        <v>1205</v>
      </c>
      <c r="B259" s="4" t="s">
        <v>1032</v>
      </c>
      <c r="C259" s="4" t="s">
        <v>245</v>
      </c>
      <c r="D259" s="39" t="b">
        <f>+A259='[2]PT CUT Bs'!$C291</f>
        <v>0</v>
      </c>
    </row>
    <row r="260" spans="1:4">
      <c r="A260" s="3">
        <v>1206</v>
      </c>
      <c r="B260" s="4" t="s">
        <v>1033</v>
      </c>
      <c r="C260" s="4" t="s">
        <v>246</v>
      </c>
      <c r="D260" s="39" t="b">
        <f>+A260='[2]PT CUT Bs'!$C292</f>
        <v>0</v>
      </c>
    </row>
    <row r="261" spans="1:4">
      <c r="A261" s="3">
        <v>1207</v>
      </c>
      <c r="B261" s="4" t="s">
        <v>1034</v>
      </c>
      <c r="C261" s="4" t="s">
        <v>247</v>
      </c>
      <c r="D261" s="39" t="b">
        <f>+A261='[2]PT CUT Bs'!$C293</f>
        <v>0</v>
      </c>
    </row>
    <row r="262" spans="1:4">
      <c r="A262" s="3">
        <v>1208</v>
      </c>
      <c r="B262" s="4" t="s">
        <v>1035</v>
      </c>
      <c r="C262" s="4" t="s">
        <v>248</v>
      </c>
      <c r="D262" s="39" t="b">
        <f>+A262='[2]PT CUT Bs'!$C294</f>
        <v>0</v>
      </c>
    </row>
    <row r="263" spans="1:4">
      <c r="A263" s="3">
        <v>1209</v>
      </c>
      <c r="B263" s="4" t="s">
        <v>1036</v>
      </c>
      <c r="C263" s="4" t="s">
        <v>249</v>
      </c>
      <c r="D263" s="39" t="b">
        <f>+A263='[2]PT CUT Bs'!$C295</f>
        <v>0</v>
      </c>
    </row>
    <row r="264" spans="1:4">
      <c r="A264" s="3">
        <v>1210</v>
      </c>
      <c r="B264" s="4" t="s">
        <v>1037</v>
      </c>
      <c r="C264" s="4" t="s">
        <v>250</v>
      </c>
      <c r="D264" s="39" t="b">
        <f>+A264='[2]PT CUT Bs'!$C296</f>
        <v>0</v>
      </c>
    </row>
    <row r="265" spans="1:4">
      <c r="A265" s="3">
        <v>1211</v>
      </c>
      <c r="B265" s="4" t="s">
        <v>1038</v>
      </c>
      <c r="C265" s="4" t="s">
        <v>251</v>
      </c>
      <c r="D265" s="39" t="b">
        <f>+A265='[2]PT CUT Bs'!$C297</f>
        <v>0</v>
      </c>
    </row>
    <row r="266" spans="1:4">
      <c r="A266" s="3">
        <v>1212</v>
      </c>
      <c r="B266" s="4" t="s">
        <v>1039</v>
      </c>
      <c r="C266" s="4" t="s">
        <v>252</v>
      </c>
      <c r="D266" s="39" t="b">
        <f>+A266='[2]PT CUT Bs'!$C298</f>
        <v>0</v>
      </c>
    </row>
    <row r="267" spans="1:4">
      <c r="A267" s="3">
        <v>1213</v>
      </c>
      <c r="B267" s="4" t="s">
        <v>1040</v>
      </c>
      <c r="C267" s="4" t="s">
        <v>253</v>
      </c>
      <c r="D267" s="39" t="b">
        <f>+A267='[2]PT CUT Bs'!$C299</f>
        <v>0</v>
      </c>
    </row>
    <row r="268" spans="1:4">
      <c r="A268" s="3">
        <v>1214</v>
      </c>
      <c r="B268" s="4" t="s">
        <v>1041</v>
      </c>
      <c r="C268" s="4" t="s">
        <v>254</v>
      </c>
      <c r="D268" s="39" t="b">
        <f>+A268='[2]PT CUT Bs'!$C300</f>
        <v>0</v>
      </c>
    </row>
    <row r="269" spans="1:4">
      <c r="A269" s="3">
        <v>1215</v>
      </c>
      <c r="B269" s="4" t="s">
        <v>1042</v>
      </c>
      <c r="C269" s="4" t="s">
        <v>255</v>
      </c>
      <c r="D269" s="39" t="b">
        <f>+A269='[2]PT CUT Bs'!$C301</f>
        <v>0</v>
      </c>
    </row>
    <row r="270" spans="1:4">
      <c r="A270" s="3">
        <v>1216</v>
      </c>
      <c r="B270" s="4" t="s">
        <v>1043</v>
      </c>
      <c r="C270" s="4" t="s">
        <v>256</v>
      </c>
      <c r="D270" s="39" t="b">
        <f>+A270='[2]PT CUT Bs'!$C302</f>
        <v>0</v>
      </c>
    </row>
    <row r="271" spans="1:4">
      <c r="A271" s="3">
        <v>1217</v>
      </c>
      <c r="B271" s="4" t="s">
        <v>1044</v>
      </c>
      <c r="C271" s="4" t="s">
        <v>257</v>
      </c>
      <c r="D271" s="39" t="b">
        <f>+A271='[2]PT CUT Bs'!$C303</f>
        <v>0</v>
      </c>
    </row>
    <row r="272" spans="1:4">
      <c r="A272" s="3">
        <v>1218</v>
      </c>
      <c r="B272" s="4" t="s">
        <v>1045</v>
      </c>
      <c r="C272" s="4" t="s">
        <v>258</v>
      </c>
      <c r="D272" s="39" t="b">
        <f>+A272='[2]PT CUT Bs'!$C304</f>
        <v>0</v>
      </c>
    </row>
    <row r="273" spans="1:4">
      <c r="A273" s="3">
        <v>1219</v>
      </c>
      <c r="B273" s="4" t="s">
        <v>1046</v>
      </c>
      <c r="C273" s="4" t="s">
        <v>259</v>
      </c>
      <c r="D273" s="39" t="b">
        <f>+A273='[2]PT CUT Bs'!$C305</f>
        <v>0</v>
      </c>
    </row>
    <row r="274" spans="1:4">
      <c r="A274" s="3">
        <v>1220</v>
      </c>
      <c r="B274" s="4" t="s">
        <v>1047</v>
      </c>
      <c r="C274" s="4" t="s">
        <v>260</v>
      </c>
      <c r="D274" s="39" t="b">
        <f>+A274='[2]PT CUT Bs'!$C306</f>
        <v>0</v>
      </c>
    </row>
    <row r="275" spans="1:4">
      <c r="A275" s="3">
        <v>1221</v>
      </c>
      <c r="B275" s="4" t="s">
        <v>1048</v>
      </c>
      <c r="C275" s="4" t="s">
        <v>261</v>
      </c>
      <c r="D275" s="39" t="b">
        <f>+A275='[2]PT CUT Bs'!$C307</f>
        <v>0</v>
      </c>
    </row>
    <row r="276" spans="1:4">
      <c r="A276" s="3">
        <v>1222</v>
      </c>
      <c r="B276" s="4" t="s">
        <v>1049</v>
      </c>
      <c r="C276" s="4" t="s">
        <v>262</v>
      </c>
      <c r="D276" s="39" t="b">
        <f>+A276='[2]PT CUT Bs'!$C308</f>
        <v>0</v>
      </c>
    </row>
    <row r="277" spans="1:4">
      <c r="A277" s="3">
        <v>1223</v>
      </c>
      <c r="B277" s="4" t="s">
        <v>1050</v>
      </c>
      <c r="C277" s="4" t="s">
        <v>263</v>
      </c>
      <c r="D277" s="39" t="b">
        <f>+A277='[2]PT CUT Bs'!$C309</f>
        <v>0</v>
      </c>
    </row>
    <row r="278" spans="1:4">
      <c r="A278" s="3">
        <v>1224</v>
      </c>
      <c r="B278" s="4" t="s">
        <v>1051</v>
      </c>
      <c r="C278" s="4" t="s">
        <v>264</v>
      </c>
      <c r="D278" s="39" t="b">
        <f>+A278='[2]PT CUT Bs'!$C310</f>
        <v>0</v>
      </c>
    </row>
    <row r="279" spans="1:4">
      <c r="A279" s="3">
        <v>1225</v>
      </c>
      <c r="B279" s="4" t="s">
        <v>1052</v>
      </c>
      <c r="C279" s="4" t="s">
        <v>265</v>
      </c>
      <c r="D279" s="39" t="b">
        <f>+A279='[2]PT CUT Bs'!$C311</f>
        <v>0</v>
      </c>
    </row>
    <row r="280" spans="1:4">
      <c r="A280" s="3">
        <v>1226</v>
      </c>
      <c r="B280" s="4" t="s">
        <v>1053</v>
      </c>
      <c r="C280" s="4" t="s">
        <v>266</v>
      </c>
      <c r="D280" s="39" t="b">
        <f>+A280='[2]PT CUT Bs'!$C312</f>
        <v>0</v>
      </c>
    </row>
    <row r="281" spans="1:4">
      <c r="A281" s="3">
        <v>1227</v>
      </c>
      <c r="B281" s="4" t="s">
        <v>1054</v>
      </c>
      <c r="C281" s="4" t="s">
        <v>267</v>
      </c>
      <c r="D281" s="39" t="b">
        <f>+A281='[2]PT CUT Bs'!$C313</f>
        <v>0</v>
      </c>
    </row>
    <row r="282" spans="1:4">
      <c r="A282" s="3">
        <v>1228</v>
      </c>
      <c r="B282" s="4" t="s">
        <v>1055</v>
      </c>
      <c r="C282" s="4" t="s">
        <v>268</v>
      </c>
      <c r="D282" s="39" t="b">
        <f>+A282='[2]PT CUT Bs'!$C314</f>
        <v>0</v>
      </c>
    </row>
    <row r="283" spans="1:4">
      <c r="A283" s="3">
        <v>1229</v>
      </c>
      <c r="B283" s="4" t="s">
        <v>1056</v>
      </c>
      <c r="C283" s="4" t="s">
        <v>269</v>
      </c>
      <c r="D283" s="39" t="b">
        <f>+A283='[2]PT CUT Bs'!$C315</f>
        <v>0</v>
      </c>
    </row>
    <row r="284" spans="1:4">
      <c r="A284" s="3">
        <v>1230</v>
      </c>
      <c r="B284" s="4" t="s">
        <v>1057</v>
      </c>
      <c r="C284" s="4" t="s">
        <v>270</v>
      </c>
      <c r="D284" s="39" t="b">
        <f>+A284='[2]PT CUT Bs'!$C316</f>
        <v>0</v>
      </c>
    </row>
    <row r="285" spans="1:4">
      <c r="A285" s="3">
        <v>1231</v>
      </c>
      <c r="B285" s="4" t="s">
        <v>1058</v>
      </c>
      <c r="C285" s="4" t="s">
        <v>271</v>
      </c>
      <c r="D285" s="39" t="b">
        <f>+A285='[2]PT CUT Bs'!$C317</f>
        <v>0</v>
      </c>
    </row>
    <row r="286" spans="1:4">
      <c r="A286" s="3">
        <v>1232</v>
      </c>
      <c r="B286" s="4" t="s">
        <v>1059</v>
      </c>
      <c r="C286" s="4" t="s">
        <v>272</v>
      </c>
      <c r="D286" s="39" t="b">
        <f>+A286='[2]PT CUT Bs'!$C318</f>
        <v>0</v>
      </c>
    </row>
    <row r="287" spans="1:4">
      <c r="A287" s="3">
        <v>1233</v>
      </c>
      <c r="B287" s="4" t="s">
        <v>1060</v>
      </c>
      <c r="C287" s="4" t="s">
        <v>273</v>
      </c>
      <c r="D287" s="39" t="b">
        <f>+A287='[2]PT CUT Bs'!$C319</f>
        <v>0</v>
      </c>
    </row>
    <row r="288" spans="1:4">
      <c r="A288" s="3">
        <v>1234</v>
      </c>
      <c r="B288" s="4" t="s">
        <v>1061</v>
      </c>
      <c r="C288" s="4" t="s">
        <v>274</v>
      </c>
      <c r="D288" s="39" t="b">
        <f>+A288='[2]PT CUT Bs'!$C320</f>
        <v>0</v>
      </c>
    </row>
    <row r="289" spans="1:4">
      <c r="A289" s="3">
        <v>1235</v>
      </c>
      <c r="B289" s="4" t="s">
        <v>1062</v>
      </c>
      <c r="C289" s="4" t="s">
        <v>275</v>
      </c>
      <c r="D289" s="39" t="b">
        <f>+A289='[2]PT CUT Bs'!$C321</f>
        <v>0</v>
      </c>
    </row>
    <row r="290" spans="1:4">
      <c r="A290" s="3">
        <v>1236</v>
      </c>
      <c r="B290" s="4" t="s">
        <v>1063</v>
      </c>
      <c r="C290" s="4" t="s">
        <v>276</v>
      </c>
      <c r="D290" s="39" t="b">
        <f>+A290='[2]PT CUT Bs'!$C322</f>
        <v>0</v>
      </c>
    </row>
    <row r="291" spans="1:4">
      <c r="A291" s="3">
        <v>1237</v>
      </c>
      <c r="B291" s="4" t="s">
        <v>1064</v>
      </c>
      <c r="C291" s="4" t="s">
        <v>277</v>
      </c>
      <c r="D291" s="39" t="b">
        <f>+A291='[2]PT CUT Bs'!$C323</f>
        <v>0</v>
      </c>
    </row>
    <row r="292" spans="1:4">
      <c r="A292" s="3">
        <v>1238</v>
      </c>
      <c r="B292" s="4" t="s">
        <v>1065</v>
      </c>
      <c r="C292" s="4" t="s">
        <v>278</v>
      </c>
      <c r="D292" s="39" t="b">
        <f>+A292='[2]PT CUT Bs'!$C324</f>
        <v>0</v>
      </c>
    </row>
    <row r="293" spans="1:4">
      <c r="A293" s="3">
        <v>1239</v>
      </c>
      <c r="B293" s="4" t="s">
        <v>1066</v>
      </c>
      <c r="C293" s="4" t="s">
        <v>279</v>
      </c>
      <c r="D293" s="39" t="b">
        <f>+A293='[2]PT CUT Bs'!$C325</f>
        <v>0</v>
      </c>
    </row>
    <row r="294" spans="1:4">
      <c r="A294" s="3">
        <v>1240</v>
      </c>
      <c r="B294" s="4" t="s">
        <v>1067</v>
      </c>
      <c r="C294" s="4" t="s">
        <v>280</v>
      </c>
      <c r="D294" s="39" t="b">
        <f>+A294='[2]PT CUT Bs'!$C326</f>
        <v>0</v>
      </c>
    </row>
    <row r="295" spans="1:4">
      <c r="A295" s="3">
        <v>1241</v>
      </c>
      <c r="B295" s="4" t="s">
        <v>1068</v>
      </c>
      <c r="C295" s="4" t="s">
        <v>281</v>
      </c>
      <c r="D295" s="39" t="b">
        <f>+A295='[2]PT CUT Bs'!$C327</f>
        <v>0</v>
      </c>
    </row>
    <row r="296" spans="1:4">
      <c r="A296" s="3">
        <v>1242</v>
      </c>
      <c r="B296" s="4" t="s">
        <v>1069</v>
      </c>
      <c r="C296" s="4" t="s">
        <v>282</v>
      </c>
      <c r="D296" s="39" t="b">
        <f>+A296='[2]PT CUT Bs'!$C328</f>
        <v>0</v>
      </c>
    </row>
    <row r="297" spans="1:4">
      <c r="A297" s="3">
        <v>1243</v>
      </c>
      <c r="B297" s="4" t="s">
        <v>1070</v>
      </c>
      <c r="C297" s="4" t="s">
        <v>283</v>
      </c>
      <c r="D297" s="39" t="b">
        <f>+A297='[2]PT CUT Bs'!$C329</f>
        <v>0</v>
      </c>
    </row>
    <row r="298" spans="1:4">
      <c r="A298" s="3">
        <v>1244</v>
      </c>
      <c r="B298" s="4" t="s">
        <v>1071</v>
      </c>
      <c r="C298" s="4" t="s">
        <v>284</v>
      </c>
      <c r="D298" s="39" t="b">
        <f>+A298='[2]PT CUT Bs'!$C330</f>
        <v>0</v>
      </c>
    </row>
    <row r="299" spans="1:4">
      <c r="A299" s="3">
        <v>1245</v>
      </c>
      <c r="B299" s="4" t="s">
        <v>1072</v>
      </c>
      <c r="C299" s="4" t="s">
        <v>285</v>
      </c>
      <c r="D299" s="39" t="b">
        <f>+A299='[2]PT CUT Bs'!$C331</f>
        <v>0</v>
      </c>
    </row>
    <row r="300" spans="1:4">
      <c r="A300" s="3">
        <v>1246</v>
      </c>
      <c r="B300" s="4" t="s">
        <v>1073</v>
      </c>
      <c r="C300" s="4" t="s">
        <v>286</v>
      </c>
      <c r="D300" s="39" t="b">
        <f>+A300='[2]PT CUT Bs'!$C332</f>
        <v>0</v>
      </c>
    </row>
    <row r="301" spans="1:4">
      <c r="A301" s="3">
        <v>1247</v>
      </c>
      <c r="B301" s="4" t="s">
        <v>1074</v>
      </c>
      <c r="C301" s="4" t="s">
        <v>287</v>
      </c>
      <c r="D301" s="39" t="b">
        <f>+A301='[2]PT CUT Bs'!$C333</f>
        <v>0</v>
      </c>
    </row>
    <row r="302" spans="1:4">
      <c r="A302" s="3">
        <v>1248</v>
      </c>
      <c r="B302" s="4" t="s">
        <v>1075</v>
      </c>
      <c r="C302" s="4" t="s">
        <v>288</v>
      </c>
      <c r="D302" s="39" t="b">
        <f>+A302='[2]PT CUT Bs'!$C334</f>
        <v>0</v>
      </c>
    </row>
    <row r="303" spans="1:4">
      <c r="A303" s="3">
        <v>1249</v>
      </c>
      <c r="B303" s="4" t="s">
        <v>1076</v>
      </c>
      <c r="C303" s="4" t="s">
        <v>289</v>
      </c>
      <c r="D303" s="39" t="b">
        <f>+A303='[2]PT CUT Bs'!$C335</f>
        <v>0</v>
      </c>
    </row>
    <row r="304" spans="1:4">
      <c r="A304" s="3">
        <v>1250</v>
      </c>
      <c r="B304" s="4" t="s">
        <v>1077</v>
      </c>
      <c r="C304" s="4" t="s">
        <v>290</v>
      </c>
      <c r="D304" s="39" t="b">
        <f>+A304='[2]PT CUT Bs'!$C336</f>
        <v>0</v>
      </c>
    </row>
    <row r="305" spans="1:4">
      <c r="A305" s="3">
        <v>1251</v>
      </c>
      <c r="B305" s="4" t="s">
        <v>1078</v>
      </c>
      <c r="C305" s="4" t="s">
        <v>291</v>
      </c>
      <c r="D305" s="39" t="b">
        <f>+A305='[2]PT CUT Bs'!$C337</f>
        <v>0</v>
      </c>
    </row>
    <row r="306" spans="1:4">
      <c r="A306" s="3">
        <v>1252</v>
      </c>
      <c r="B306" s="4" t="s">
        <v>1079</v>
      </c>
      <c r="C306" s="4" t="s">
        <v>292</v>
      </c>
      <c r="D306" s="39" t="b">
        <f>+A306='[2]PT CUT Bs'!$C338</f>
        <v>0</v>
      </c>
    </row>
    <row r="307" spans="1:4">
      <c r="A307" s="3">
        <v>1253</v>
      </c>
      <c r="B307" s="4" t="s">
        <v>1080</v>
      </c>
      <c r="C307" s="4" t="s">
        <v>293</v>
      </c>
      <c r="D307" s="39" t="b">
        <f>+A307='[2]PT CUT Bs'!$C339</f>
        <v>0</v>
      </c>
    </row>
    <row r="308" spans="1:4">
      <c r="A308" s="3">
        <v>1254</v>
      </c>
      <c r="B308" s="4" t="s">
        <v>1081</v>
      </c>
      <c r="C308" s="4" t="s">
        <v>294</v>
      </c>
      <c r="D308" s="39" t="b">
        <f>+A308='[2]PT CUT Bs'!$C340</f>
        <v>0</v>
      </c>
    </row>
    <row r="309" spans="1:4">
      <c r="A309" s="3">
        <v>1255</v>
      </c>
      <c r="B309" s="4" t="s">
        <v>1082</v>
      </c>
      <c r="C309" s="4" t="s">
        <v>295</v>
      </c>
      <c r="D309" s="39" t="b">
        <f>+A309='[2]PT CUT Bs'!$C341</f>
        <v>0</v>
      </c>
    </row>
    <row r="310" spans="1:4">
      <c r="A310" s="3">
        <v>1256</v>
      </c>
      <c r="B310" s="4" t="s">
        <v>1083</v>
      </c>
      <c r="C310" s="4" t="s">
        <v>296</v>
      </c>
      <c r="D310" s="39" t="b">
        <f>+A310='[2]PT CUT Bs'!$C342</f>
        <v>0</v>
      </c>
    </row>
    <row r="311" spans="1:4">
      <c r="A311" s="3">
        <v>1257</v>
      </c>
      <c r="B311" s="4" t="s">
        <v>1084</v>
      </c>
      <c r="C311" s="4" t="s">
        <v>297</v>
      </c>
      <c r="D311" s="39" t="b">
        <f>+A311='[2]PT CUT Bs'!$C343</f>
        <v>0</v>
      </c>
    </row>
    <row r="312" spans="1:4">
      <c r="A312" s="3">
        <v>1258</v>
      </c>
      <c r="B312" s="4" t="s">
        <v>1085</v>
      </c>
      <c r="C312" s="4" t="s">
        <v>298</v>
      </c>
      <c r="D312" s="39" t="b">
        <f>+A312='[2]PT CUT Bs'!$C344</f>
        <v>0</v>
      </c>
    </row>
    <row r="313" spans="1:4">
      <c r="A313" s="3">
        <v>1259</v>
      </c>
      <c r="B313" s="4" t="s">
        <v>1086</v>
      </c>
      <c r="C313" s="4" t="s">
        <v>299</v>
      </c>
      <c r="D313" s="39" t="b">
        <f>+A313='[2]PT CUT Bs'!$C345</f>
        <v>0</v>
      </c>
    </row>
    <row r="314" spans="1:4">
      <c r="A314" s="3">
        <v>1260</v>
      </c>
      <c r="B314" s="4" t="s">
        <v>1087</v>
      </c>
      <c r="C314" s="4" t="s">
        <v>300</v>
      </c>
      <c r="D314" s="39" t="b">
        <f>+A314='[2]PT CUT Bs'!$C346</f>
        <v>0</v>
      </c>
    </row>
    <row r="315" spans="1:4">
      <c r="A315" s="3">
        <v>1261</v>
      </c>
      <c r="B315" s="4" t="s">
        <v>1088</v>
      </c>
      <c r="C315" s="4" t="s">
        <v>301</v>
      </c>
      <c r="D315" s="39" t="b">
        <f>+A315='[2]PT CUT Bs'!$C347</f>
        <v>0</v>
      </c>
    </row>
    <row r="316" spans="1:4">
      <c r="A316" s="3">
        <v>1262</v>
      </c>
      <c r="B316" s="4" t="s">
        <v>1089</v>
      </c>
      <c r="C316" s="4" t="s">
        <v>302</v>
      </c>
      <c r="D316" s="39" t="b">
        <f>+A316='[2]PT CUT Bs'!$C348</f>
        <v>0</v>
      </c>
    </row>
    <row r="317" spans="1:4">
      <c r="A317" s="3">
        <v>1263</v>
      </c>
      <c r="B317" s="4" t="s">
        <v>1090</v>
      </c>
      <c r="C317" s="4" t="s">
        <v>303</v>
      </c>
      <c r="D317" s="39" t="b">
        <f>+A317='[2]PT CUT Bs'!$C349</f>
        <v>0</v>
      </c>
    </row>
    <row r="318" spans="1:4">
      <c r="A318" s="3">
        <v>1264</v>
      </c>
      <c r="B318" s="4" t="s">
        <v>1091</v>
      </c>
      <c r="C318" s="4" t="s">
        <v>304</v>
      </c>
      <c r="D318" s="39" t="b">
        <f>+A318='[2]PT CUT Bs'!$C350</f>
        <v>0</v>
      </c>
    </row>
    <row r="319" spans="1:4">
      <c r="A319" s="3">
        <v>1265</v>
      </c>
      <c r="B319" s="4" t="s">
        <v>1092</v>
      </c>
      <c r="C319" s="4" t="s">
        <v>305</v>
      </c>
      <c r="D319" s="39" t="b">
        <f>+A319='[2]PT CUT Bs'!$C351</f>
        <v>0</v>
      </c>
    </row>
    <row r="320" spans="1:4">
      <c r="A320" s="3">
        <v>1266</v>
      </c>
      <c r="B320" s="4" t="s">
        <v>1093</v>
      </c>
      <c r="C320" s="4" t="s">
        <v>306</v>
      </c>
      <c r="D320" s="39" t="b">
        <f>+A320='[2]PT CUT Bs'!$C352</f>
        <v>0</v>
      </c>
    </row>
    <row r="321" spans="1:4">
      <c r="A321" s="3">
        <v>1267</v>
      </c>
      <c r="B321" s="4" t="s">
        <v>1094</v>
      </c>
      <c r="C321" s="4" t="s">
        <v>307</v>
      </c>
      <c r="D321" s="39" t="b">
        <f>+A321='[2]PT CUT Bs'!$C353</f>
        <v>0</v>
      </c>
    </row>
    <row r="322" spans="1:4">
      <c r="A322" s="3">
        <v>1268</v>
      </c>
      <c r="B322" s="4" t="s">
        <v>1095</v>
      </c>
      <c r="C322" s="4" t="s">
        <v>308</v>
      </c>
      <c r="D322" s="39" t="b">
        <f>+A322='[2]PT CUT Bs'!$C354</f>
        <v>0</v>
      </c>
    </row>
    <row r="323" spans="1:4">
      <c r="A323" s="3">
        <v>1269</v>
      </c>
      <c r="B323" s="4" t="s">
        <v>1096</v>
      </c>
      <c r="C323" s="4" t="s">
        <v>309</v>
      </c>
      <c r="D323" s="39" t="b">
        <f>+A323='[2]PT CUT Bs'!$C355</f>
        <v>0</v>
      </c>
    </row>
    <row r="324" spans="1:4">
      <c r="A324" s="3">
        <v>1270</v>
      </c>
      <c r="B324" s="4" t="s">
        <v>1097</v>
      </c>
      <c r="C324" s="4" t="s">
        <v>310</v>
      </c>
      <c r="D324" s="39" t="b">
        <f>+A324='[2]PT CUT Bs'!$C356</f>
        <v>0</v>
      </c>
    </row>
    <row r="325" spans="1:4">
      <c r="A325" s="3">
        <v>1271</v>
      </c>
      <c r="B325" s="4" t="s">
        <v>1098</v>
      </c>
      <c r="C325" s="4" t="s">
        <v>311</v>
      </c>
      <c r="D325" s="39" t="b">
        <f>+A325='[2]PT CUT Bs'!$C357</f>
        <v>0</v>
      </c>
    </row>
    <row r="326" spans="1:4">
      <c r="A326" s="3">
        <v>1272</v>
      </c>
      <c r="B326" s="4" t="s">
        <v>1099</v>
      </c>
      <c r="C326" s="4" t="s">
        <v>312</v>
      </c>
      <c r="D326" s="39" t="b">
        <f>+A326='[2]PT CUT Bs'!$C358</f>
        <v>0</v>
      </c>
    </row>
    <row r="327" spans="1:4">
      <c r="A327" s="3">
        <v>1273</v>
      </c>
      <c r="B327" s="4" t="s">
        <v>1100</v>
      </c>
      <c r="C327" s="4" t="s">
        <v>313</v>
      </c>
      <c r="D327" s="39" t="b">
        <f>+A327='[2]PT CUT Bs'!$C359</f>
        <v>0</v>
      </c>
    </row>
    <row r="328" spans="1:4">
      <c r="A328" s="3">
        <v>1274</v>
      </c>
      <c r="B328" s="4" t="s">
        <v>1101</v>
      </c>
      <c r="C328" s="4" t="s">
        <v>314</v>
      </c>
      <c r="D328" s="39" t="b">
        <f>+A328='[2]PT CUT Bs'!$C360</f>
        <v>0</v>
      </c>
    </row>
    <row r="329" spans="1:4">
      <c r="A329" s="3">
        <v>1275</v>
      </c>
      <c r="B329" s="4" t="s">
        <v>1102</v>
      </c>
      <c r="C329" s="4" t="s">
        <v>315</v>
      </c>
      <c r="D329" s="39" t="b">
        <f>+A329='[2]PT CUT Bs'!$C361</f>
        <v>0</v>
      </c>
    </row>
    <row r="330" spans="1:4">
      <c r="A330" s="3">
        <v>1276</v>
      </c>
      <c r="B330" s="4" t="s">
        <v>1103</v>
      </c>
      <c r="C330" s="4" t="s">
        <v>316</v>
      </c>
      <c r="D330" s="39" t="b">
        <f>+A330='[2]PT CUT Bs'!$C362</f>
        <v>0</v>
      </c>
    </row>
    <row r="331" spans="1:4">
      <c r="A331" s="3">
        <v>1277</v>
      </c>
      <c r="B331" s="4" t="s">
        <v>1104</v>
      </c>
      <c r="C331" s="4" t="s">
        <v>317</v>
      </c>
      <c r="D331" s="39" t="b">
        <f>+A331='[2]PT CUT Bs'!$C363</f>
        <v>0</v>
      </c>
    </row>
    <row r="332" spans="1:4">
      <c r="A332" s="3">
        <v>1278</v>
      </c>
      <c r="B332" s="4" t="s">
        <v>1105</v>
      </c>
      <c r="C332" s="4" t="s">
        <v>318</v>
      </c>
      <c r="D332" s="39" t="b">
        <f>+A332='[2]PT CUT Bs'!$C364</f>
        <v>0</v>
      </c>
    </row>
    <row r="333" spans="1:4">
      <c r="A333" s="3">
        <v>1279</v>
      </c>
      <c r="B333" s="4" t="s">
        <v>1106</v>
      </c>
      <c r="C333" s="4" t="s">
        <v>319</v>
      </c>
      <c r="D333" s="39" t="b">
        <f>+A333='[2]PT CUT Bs'!$C365</f>
        <v>0</v>
      </c>
    </row>
    <row r="334" spans="1:4">
      <c r="A334" s="3">
        <v>1280</v>
      </c>
      <c r="B334" s="4" t="s">
        <v>1107</v>
      </c>
      <c r="C334" s="4" t="s">
        <v>320</v>
      </c>
      <c r="D334" s="39" t="b">
        <f>+A334='[2]PT CUT Bs'!$C366</f>
        <v>0</v>
      </c>
    </row>
    <row r="335" spans="1:4">
      <c r="A335" s="3">
        <v>1281</v>
      </c>
      <c r="B335" s="4" t="s">
        <v>1108</v>
      </c>
      <c r="C335" s="4" t="s">
        <v>321</v>
      </c>
      <c r="D335" s="39" t="b">
        <f>+A335='[2]PT CUT Bs'!$C367</f>
        <v>0</v>
      </c>
    </row>
    <row r="336" spans="1:4">
      <c r="A336" s="3">
        <v>1282</v>
      </c>
      <c r="B336" s="4" t="s">
        <v>1109</v>
      </c>
      <c r="C336" s="4" t="s">
        <v>322</v>
      </c>
      <c r="D336" s="39" t="b">
        <f>+A336='[2]PT CUT Bs'!$C368</f>
        <v>0</v>
      </c>
    </row>
    <row r="337" spans="1:4">
      <c r="A337" s="3">
        <v>1283</v>
      </c>
      <c r="B337" s="4" t="s">
        <v>1110</v>
      </c>
      <c r="C337" s="4" t="s">
        <v>323</v>
      </c>
      <c r="D337" s="39" t="b">
        <f>+A337='[2]PT CUT Bs'!$C369</f>
        <v>0</v>
      </c>
    </row>
    <row r="338" spans="1:4">
      <c r="A338" s="3">
        <v>1284</v>
      </c>
      <c r="B338" s="4" t="s">
        <v>1111</v>
      </c>
      <c r="C338" s="4" t="s">
        <v>324</v>
      </c>
      <c r="D338" s="39" t="b">
        <f>+A338='[2]PT CUT Bs'!$C370</f>
        <v>0</v>
      </c>
    </row>
    <row r="339" spans="1:4">
      <c r="A339" s="3">
        <v>1285</v>
      </c>
      <c r="B339" s="4" t="s">
        <v>1112</v>
      </c>
      <c r="C339" s="4" t="s">
        <v>325</v>
      </c>
      <c r="D339" s="39" t="b">
        <f>+A339='[2]PT CUT Bs'!$C371</f>
        <v>0</v>
      </c>
    </row>
    <row r="340" spans="1:4">
      <c r="A340" s="3">
        <v>1286</v>
      </c>
      <c r="B340" s="4" t="s">
        <v>1113</v>
      </c>
      <c r="C340" s="4" t="s">
        <v>326</v>
      </c>
      <c r="D340" s="39" t="b">
        <f>+A340='[2]PT CUT Bs'!$C372</f>
        <v>0</v>
      </c>
    </row>
    <row r="341" spans="1:4">
      <c r="A341" s="3">
        <v>1287</v>
      </c>
      <c r="B341" s="4" t="s">
        <v>1114</v>
      </c>
      <c r="C341" s="4" t="s">
        <v>327</v>
      </c>
      <c r="D341" s="39" t="b">
        <f>+A341='[2]PT CUT Bs'!$C373</f>
        <v>0</v>
      </c>
    </row>
    <row r="342" spans="1:4">
      <c r="A342" s="3">
        <v>1301</v>
      </c>
      <c r="B342" s="4" t="s">
        <v>1115</v>
      </c>
      <c r="C342" s="4" t="s">
        <v>328</v>
      </c>
      <c r="D342" s="39" t="b">
        <f>+A342='[2]PT CUT Bs'!$C374</f>
        <v>0</v>
      </c>
    </row>
    <row r="343" spans="1:4">
      <c r="A343" s="3">
        <v>1302</v>
      </c>
      <c r="B343" s="4" t="s">
        <v>1116</v>
      </c>
      <c r="C343" s="4" t="s">
        <v>329</v>
      </c>
      <c r="D343" s="39" t="b">
        <f>+A343='[2]PT CUT Bs'!$C375</f>
        <v>0</v>
      </c>
    </row>
    <row r="344" spans="1:4">
      <c r="A344" s="3">
        <v>1303</v>
      </c>
      <c r="B344" s="4" t="s">
        <v>1117</v>
      </c>
      <c r="C344" s="4" t="s">
        <v>330</v>
      </c>
      <c r="D344" s="39" t="b">
        <f>+A344='[2]PT CUT Bs'!$C376</f>
        <v>0</v>
      </c>
    </row>
    <row r="345" spans="1:4">
      <c r="A345" s="3">
        <v>1304</v>
      </c>
      <c r="B345" s="4" t="s">
        <v>1118</v>
      </c>
      <c r="C345" s="4" t="s">
        <v>331</v>
      </c>
      <c r="D345" s="39" t="b">
        <f>+A345='[2]PT CUT Bs'!$C377</f>
        <v>0</v>
      </c>
    </row>
    <row r="346" spans="1:4">
      <c r="A346" s="3">
        <v>1305</v>
      </c>
      <c r="B346" s="4" t="s">
        <v>1119</v>
      </c>
      <c r="C346" s="4" t="s">
        <v>332</v>
      </c>
      <c r="D346" s="39" t="b">
        <f>+A346='[2]PT CUT Bs'!$C378</f>
        <v>0</v>
      </c>
    </row>
    <row r="347" spans="1:4">
      <c r="A347" s="3">
        <v>1306</v>
      </c>
      <c r="B347" s="4" t="s">
        <v>1120</v>
      </c>
      <c r="C347" s="4" t="s">
        <v>333</v>
      </c>
      <c r="D347" s="39" t="b">
        <f>+A347='[2]PT CUT Bs'!$C379</f>
        <v>0</v>
      </c>
    </row>
    <row r="348" spans="1:4">
      <c r="A348" s="3">
        <v>1307</v>
      </c>
      <c r="B348" s="4" t="s">
        <v>1121</v>
      </c>
      <c r="C348" s="4" t="s">
        <v>334</v>
      </c>
      <c r="D348" s="39" t="b">
        <f>+A348='[2]PT CUT Bs'!$C380</f>
        <v>0</v>
      </c>
    </row>
    <row r="349" spans="1:4">
      <c r="A349" s="3">
        <v>1308</v>
      </c>
      <c r="B349" s="4" t="s">
        <v>1122</v>
      </c>
      <c r="C349" s="4" t="s">
        <v>335</v>
      </c>
      <c r="D349" s="39" t="b">
        <f>+A349='[2]PT CUT Bs'!$C381</f>
        <v>0</v>
      </c>
    </row>
    <row r="350" spans="1:4">
      <c r="A350" s="3">
        <v>1309</v>
      </c>
      <c r="B350" s="4" t="s">
        <v>1123</v>
      </c>
      <c r="C350" s="4" t="s">
        <v>336</v>
      </c>
      <c r="D350" s="39" t="b">
        <f>+A350='[2]PT CUT Bs'!$C382</f>
        <v>0</v>
      </c>
    </row>
    <row r="351" spans="1:4">
      <c r="A351" s="3">
        <v>1310</v>
      </c>
      <c r="B351" s="4" t="s">
        <v>1124</v>
      </c>
      <c r="C351" s="4" t="s">
        <v>337</v>
      </c>
      <c r="D351" s="39" t="b">
        <f>+A351='[2]PT CUT Bs'!$C383</f>
        <v>0</v>
      </c>
    </row>
    <row r="352" spans="1:4">
      <c r="A352" s="3">
        <v>1311</v>
      </c>
      <c r="B352" s="4" t="s">
        <v>1125</v>
      </c>
      <c r="C352" s="4" t="s">
        <v>338</v>
      </c>
      <c r="D352" s="39" t="b">
        <f>+A352='[2]PT CUT Bs'!$C384</f>
        <v>0</v>
      </c>
    </row>
    <row r="353" spans="1:4">
      <c r="A353" s="3">
        <v>1312</v>
      </c>
      <c r="B353" s="4" t="s">
        <v>1126</v>
      </c>
      <c r="C353" s="4" t="s">
        <v>339</v>
      </c>
      <c r="D353" s="39" t="b">
        <f>+A353='[2]PT CUT Bs'!$C385</f>
        <v>0</v>
      </c>
    </row>
    <row r="354" spans="1:4">
      <c r="A354" s="3">
        <v>1313</v>
      </c>
      <c r="B354" s="4" t="s">
        <v>1127</v>
      </c>
      <c r="C354" s="4" t="s">
        <v>340</v>
      </c>
      <c r="D354" s="39" t="b">
        <f>+A354='[2]PT CUT Bs'!$C386</f>
        <v>0</v>
      </c>
    </row>
    <row r="355" spans="1:4">
      <c r="A355" s="3">
        <v>1314</v>
      </c>
      <c r="B355" s="4" t="s">
        <v>1128</v>
      </c>
      <c r="C355" s="4" t="s">
        <v>341</v>
      </c>
      <c r="D355" s="39" t="b">
        <f>+A355='[2]PT CUT Bs'!$C387</f>
        <v>0</v>
      </c>
    </row>
    <row r="356" spans="1:4">
      <c r="A356" s="3">
        <v>1315</v>
      </c>
      <c r="B356" s="4" t="s">
        <v>1129</v>
      </c>
      <c r="C356" s="4" t="s">
        <v>342</v>
      </c>
      <c r="D356" s="39" t="b">
        <f>+A356='[2]PT CUT Bs'!$C388</f>
        <v>0</v>
      </c>
    </row>
    <row r="357" spans="1:4">
      <c r="A357" s="3">
        <v>1316</v>
      </c>
      <c r="B357" s="4" t="s">
        <v>1130</v>
      </c>
      <c r="C357" s="4" t="s">
        <v>343</v>
      </c>
      <c r="D357" s="39" t="b">
        <f>+A357='[2]PT CUT Bs'!$C389</f>
        <v>0</v>
      </c>
    </row>
    <row r="358" spans="1:4">
      <c r="A358" s="3">
        <v>1317</v>
      </c>
      <c r="B358" s="4" t="s">
        <v>1131</v>
      </c>
      <c r="C358" s="4" t="s">
        <v>344</v>
      </c>
      <c r="D358" s="39" t="b">
        <f>+A358='[2]PT CUT Bs'!$C390</f>
        <v>0</v>
      </c>
    </row>
    <row r="359" spans="1:4">
      <c r="A359" s="3">
        <v>1318</v>
      </c>
      <c r="B359" s="4" t="s">
        <v>1132</v>
      </c>
      <c r="C359" s="4" t="s">
        <v>345</v>
      </c>
      <c r="D359" s="39" t="b">
        <f>+A359='[2]PT CUT Bs'!$C391</f>
        <v>0</v>
      </c>
    </row>
    <row r="360" spans="1:4">
      <c r="A360" s="3">
        <v>1319</v>
      </c>
      <c r="B360" s="4" t="s">
        <v>1133</v>
      </c>
      <c r="C360" s="4" t="s">
        <v>346</v>
      </c>
      <c r="D360" s="39" t="b">
        <f>+A360='[2]PT CUT Bs'!$C392</f>
        <v>0</v>
      </c>
    </row>
    <row r="361" spans="1:4">
      <c r="A361" s="3">
        <v>1320</v>
      </c>
      <c r="B361" s="4" t="s">
        <v>1134</v>
      </c>
      <c r="C361" s="4" t="s">
        <v>347</v>
      </c>
      <c r="D361" s="39" t="b">
        <f>+A361='[2]PT CUT Bs'!$C393</f>
        <v>0</v>
      </c>
    </row>
    <row r="362" spans="1:4">
      <c r="A362" s="3">
        <v>1321</v>
      </c>
      <c r="B362" s="4" t="s">
        <v>1135</v>
      </c>
      <c r="C362" s="4" t="s">
        <v>348</v>
      </c>
      <c r="D362" s="39" t="b">
        <f>+A362='[2]PT CUT Bs'!$C394</f>
        <v>0</v>
      </c>
    </row>
    <row r="363" spans="1:4">
      <c r="A363" s="3">
        <v>1322</v>
      </c>
      <c r="B363" s="4" t="s">
        <v>1136</v>
      </c>
      <c r="C363" s="4" t="s">
        <v>349</v>
      </c>
      <c r="D363" s="39" t="b">
        <f>+A363='[2]PT CUT Bs'!$C395</f>
        <v>0</v>
      </c>
    </row>
    <row r="364" spans="1:4">
      <c r="A364" s="3">
        <v>1323</v>
      </c>
      <c r="B364" s="4" t="s">
        <v>1137</v>
      </c>
      <c r="C364" s="4" t="s">
        <v>350</v>
      </c>
      <c r="D364" s="39" t="b">
        <f>+A364='[2]PT CUT Bs'!$C396</f>
        <v>0</v>
      </c>
    </row>
    <row r="365" spans="1:4">
      <c r="A365" s="3">
        <v>1324</v>
      </c>
      <c r="B365" s="4" t="s">
        <v>1138</v>
      </c>
      <c r="C365" s="4" t="s">
        <v>351</v>
      </c>
      <c r="D365" s="39" t="b">
        <f>+A365='[2]PT CUT Bs'!$C397</f>
        <v>0</v>
      </c>
    </row>
    <row r="366" spans="1:4">
      <c r="A366" s="3">
        <v>1325</v>
      </c>
      <c r="B366" s="4" t="s">
        <v>1139</v>
      </c>
      <c r="C366" s="4" t="s">
        <v>352</v>
      </c>
      <c r="D366" s="39" t="b">
        <f>+A366='[2]PT CUT Bs'!$C398</f>
        <v>0</v>
      </c>
    </row>
    <row r="367" spans="1:4">
      <c r="A367" s="3">
        <v>1326</v>
      </c>
      <c r="B367" s="4" t="s">
        <v>1140</v>
      </c>
      <c r="C367" s="4" t="s">
        <v>353</v>
      </c>
      <c r="D367" s="39" t="b">
        <f>+A367='[2]PT CUT Bs'!$C399</f>
        <v>0</v>
      </c>
    </row>
    <row r="368" spans="1:4">
      <c r="A368" s="3">
        <v>1327</v>
      </c>
      <c r="B368" s="4" t="s">
        <v>1141</v>
      </c>
      <c r="C368" s="4" t="s">
        <v>354</v>
      </c>
      <c r="D368" s="39" t="b">
        <f>+A368='[2]PT CUT Bs'!$C400</f>
        <v>0</v>
      </c>
    </row>
    <row r="369" spans="1:4">
      <c r="A369" s="3">
        <v>1328</v>
      </c>
      <c r="B369" s="4" t="s">
        <v>1142</v>
      </c>
      <c r="C369" s="4" t="s">
        <v>355</v>
      </c>
      <c r="D369" s="39" t="b">
        <f>+A369='[2]PT CUT Bs'!$C401</f>
        <v>0</v>
      </c>
    </row>
    <row r="370" spans="1:4">
      <c r="A370" s="3">
        <v>1329</v>
      </c>
      <c r="B370" s="4" t="s">
        <v>1143</v>
      </c>
      <c r="C370" s="4" t="s">
        <v>356</v>
      </c>
      <c r="D370" s="39" t="b">
        <f>+A370='[2]PT CUT Bs'!$C402</f>
        <v>0</v>
      </c>
    </row>
    <row r="371" spans="1:4">
      <c r="A371" s="3">
        <v>1330</v>
      </c>
      <c r="B371" s="4" t="s">
        <v>1144</v>
      </c>
      <c r="C371" s="4" t="s">
        <v>357</v>
      </c>
      <c r="D371" s="39" t="b">
        <f>+A371='[2]PT CUT Bs'!$C403</f>
        <v>0</v>
      </c>
    </row>
    <row r="372" spans="1:4">
      <c r="A372" s="3">
        <v>1331</v>
      </c>
      <c r="B372" s="4" t="s">
        <v>1145</v>
      </c>
      <c r="C372" s="4" t="s">
        <v>358</v>
      </c>
      <c r="D372" s="39" t="b">
        <f>+A372='[2]PT CUT Bs'!$C404</f>
        <v>0</v>
      </c>
    </row>
    <row r="373" spans="1:4">
      <c r="A373" s="3">
        <v>1332</v>
      </c>
      <c r="B373" s="4" t="s">
        <v>1146</v>
      </c>
      <c r="C373" s="4" t="s">
        <v>359</v>
      </c>
      <c r="D373" s="39" t="b">
        <f>+A373='[2]PT CUT Bs'!$C405</f>
        <v>0</v>
      </c>
    </row>
    <row r="374" spans="1:4">
      <c r="A374" s="3">
        <v>1333</v>
      </c>
      <c r="B374" s="4" t="s">
        <v>1147</v>
      </c>
      <c r="C374" s="4" t="s">
        <v>360</v>
      </c>
      <c r="D374" s="39" t="b">
        <f>+A374='[2]PT CUT Bs'!$C406</f>
        <v>0</v>
      </c>
    </row>
    <row r="375" spans="1:4">
      <c r="A375" s="3">
        <v>1334</v>
      </c>
      <c r="B375" s="4" t="s">
        <v>1148</v>
      </c>
      <c r="C375" s="4" t="s">
        <v>361</v>
      </c>
      <c r="D375" s="39" t="b">
        <f>+A375='[2]PT CUT Bs'!$C407</f>
        <v>0</v>
      </c>
    </row>
    <row r="376" spans="1:4">
      <c r="A376" s="3">
        <v>1335</v>
      </c>
      <c r="B376" s="4" t="s">
        <v>1149</v>
      </c>
      <c r="C376" s="4" t="s">
        <v>362</v>
      </c>
      <c r="D376" s="39" t="b">
        <f>+A376='[2]PT CUT Bs'!$C408</f>
        <v>0</v>
      </c>
    </row>
    <row r="377" spans="1:4">
      <c r="A377" s="3">
        <v>1336</v>
      </c>
      <c r="B377" s="4" t="s">
        <v>1150</v>
      </c>
      <c r="C377" s="4" t="s">
        <v>363</v>
      </c>
      <c r="D377" s="39" t="b">
        <f>+A377='[2]PT CUT Bs'!$C409</f>
        <v>0</v>
      </c>
    </row>
    <row r="378" spans="1:4">
      <c r="A378" s="3">
        <v>1337</v>
      </c>
      <c r="B378" s="4" t="s">
        <v>1151</v>
      </c>
      <c r="C378" s="4" t="s">
        <v>364</v>
      </c>
      <c r="D378" s="39" t="b">
        <f>+A378='[2]PT CUT Bs'!$C410</f>
        <v>0</v>
      </c>
    </row>
    <row r="379" spans="1:4">
      <c r="A379" s="3">
        <v>1338</v>
      </c>
      <c r="B379" s="4" t="s">
        <v>1152</v>
      </c>
      <c r="C379" s="4" t="s">
        <v>365</v>
      </c>
      <c r="D379" s="39" t="b">
        <f>+A379='[2]PT CUT Bs'!$C411</f>
        <v>0</v>
      </c>
    </row>
    <row r="380" spans="1:4">
      <c r="A380" s="3">
        <v>1339</v>
      </c>
      <c r="B380" s="4" t="s">
        <v>1153</v>
      </c>
      <c r="C380" s="4" t="s">
        <v>366</v>
      </c>
      <c r="D380" s="39" t="b">
        <f>+A380='[2]PT CUT Bs'!$C412</f>
        <v>0</v>
      </c>
    </row>
    <row r="381" spans="1:4">
      <c r="A381" s="3">
        <v>1340</v>
      </c>
      <c r="B381" s="4" t="s">
        <v>1154</v>
      </c>
      <c r="C381" s="4" t="s">
        <v>367</v>
      </c>
      <c r="D381" s="39" t="b">
        <f>+A381='[2]PT CUT Bs'!$C413</f>
        <v>0</v>
      </c>
    </row>
    <row r="382" spans="1:4">
      <c r="A382" s="3">
        <v>1341</v>
      </c>
      <c r="B382" s="4" t="s">
        <v>1155</v>
      </c>
      <c r="C382" s="4" t="s">
        <v>368</v>
      </c>
      <c r="D382" s="39" t="b">
        <f>+A382='[2]PT CUT Bs'!$C414</f>
        <v>0</v>
      </c>
    </row>
    <row r="383" spans="1:4">
      <c r="A383" s="3">
        <v>1342</v>
      </c>
      <c r="B383" s="4" t="s">
        <v>1156</v>
      </c>
      <c r="C383" s="4" t="s">
        <v>369</v>
      </c>
      <c r="D383" s="39" t="b">
        <f>+A383='[2]PT CUT Bs'!$C415</f>
        <v>0</v>
      </c>
    </row>
    <row r="384" spans="1:4">
      <c r="A384" s="3">
        <v>1343</v>
      </c>
      <c r="B384" s="4" t="s">
        <v>1157</v>
      </c>
      <c r="C384" s="4" t="s">
        <v>370</v>
      </c>
      <c r="D384" s="39" t="b">
        <f>+A384='[2]PT CUT Bs'!$C416</f>
        <v>0</v>
      </c>
    </row>
    <row r="385" spans="1:4">
      <c r="A385" s="3">
        <v>1344</v>
      </c>
      <c r="B385" s="4" t="s">
        <v>1158</v>
      </c>
      <c r="C385" s="4" t="s">
        <v>371</v>
      </c>
      <c r="D385" s="39" t="b">
        <f>+A385='[2]PT CUT Bs'!$C417</f>
        <v>0</v>
      </c>
    </row>
    <row r="386" spans="1:4">
      <c r="A386" s="3">
        <v>1345</v>
      </c>
      <c r="B386" s="4" t="s">
        <v>1159</v>
      </c>
      <c r="C386" s="4" t="s">
        <v>372</v>
      </c>
      <c r="D386" s="39" t="b">
        <f>+A386='[2]PT CUT Bs'!$C418</f>
        <v>0</v>
      </c>
    </row>
    <row r="387" spans="1:4">
      <c r="A387" s="3">
        <v>1346</v>
      </c>
      <c r="B387" s="4" t="s">
        <v>1160</v>
      </c>
      <c r="C387" s="4" t="s">
        <v>373</v>
      </c>
      <c r="D387" s="39" t="b">
        <f>+A387='[2]PT CUT Bs'!$C419</f>
        <v>0</v>
      </c>
    </row>
    <row r="388" spans="1:4">
      <c r="A388" s="3">
        <v>1347</v>
      </c>
      <c r="B388" s="4" t="s">
        <v>1161</v>
      </c>
      <c r="C388" s="4" t="s">
        <v>374</v>
      </c>
      <c r="D388" s="39" t="b">
        <f>+A388='[2]PT CUT Bs'!$C420</f>
        <v>0</v>
      </c>
    </row>
    <row r="389" spans="1:4">
      <c r="A389" s="3">
        <v>1401</v>
      </c>
      <c r="B389" s="4" t="s">
        <v>1162</v>
      </c>
      <c r="C389" s="4" t="s">
        <v>375</v>
      </c>
      <c r="D389" s="39" t="b">
        <f>+A389='[2]PT CUT Bs'!$C421</f>
        <v>0</v>
      </c>
    </row>
    <row r="390" spans="1:4">
      <c r="A390" s="3">
        <v>1402</v>
      </c>
      <c r="B390" s="4" t="s">
        <v>1163</v>
      </c>
      <c r="C390" s="4" t="s">
        <v>376</v>
      </c>
      <c r="D390" s="39" t="b">
        <f>+A390='[2]PT CUT Bs'!$C422</f>
        <v>0</v>
      </c>
    </row>
    <row r="391" spans="1:4">
      <c r="A391" s="3">
        <v>1403</v>
      </c>
      <c r="B391" s="4" t="s">
        <v>1164</v>
      </c>
      <c r="C391" s="4" t="s">
        <v>1373</v>
      </c>
      <c r="D391" s="39" t="b">
        <f>+A391='[2]PT CUT Bs'!$C423</f>
        <v>0</v>
      </c>
    </row>
    <row r="392" spans="1:4">
      <c r="A392" s="3">
        <v>1404</v>
      </c>
      <c r="B392" s="4" t="s">
        <v>1165</v>
      </c>
      <c r="C392" s="4" t="s">
        <v>377</v>
      </c>
      <c r="D392" s="39" t="b">
        <f>+A392='[2]PT CUT Bs'!$C424</f>
        <v>0</v>
      </c>
    </row>
    <row r="393" spans="1:4">
      <c r="A393" s="3">
        <v>1405</v>
      </c>
      <c r="B393" s="4" t="s">
        <v>1166</v>
      </c>
      <c r="C393" s="4" t="s">
        <v>378</v>
      </c>
      <c r="D393" s="39" t="b">
        <f>+A393='[2]PT CUT Bs'!$C425</f>
        <v>0</v>
      </c>
    </row>
    <row r="394" spans="1:4">
      <c r="A394" s="3">
        <v>1406</v>
      </c>
      <c r="B394" s="4" t="s">
        <v>1167</v>
      </c>
      <c r="C394" s="4" t="s">
        <v>379</v>
      </c>
      <c r="D394" s="39" t="b">
        <f>+A394='[2]PT CUT Bs'!$C426</f>
        <v>0</v>
      </c>
    </row>
    <row r="395" spans="1:4">
      <c r="A395" s="3">
        <v>1407</v>
      </c>
      <c r="B395" s="4" t="s">
        <v>1168</v>
      </c>
      <c r="C395" s="4" t="s">
        <v>380</v>
      </c>
      <c r="D395" s="39" t="b">
        <f>+A395='[2]PT CUT Bs'!$C427</f>
        <v>0</v>
      </c>
    </row>
    <row r="396" spans="1:4">
      <c r="A396" s="3">
        <v>1408</v>
      </c>
      <c r="B396" s="4" t="s">
        <v>1169</v>
      </c>
      <c r="C396" s="4" t="s">
        <v>381</v>
      </c>
      <c r="D396" s="39" t="b">
        <f>+A396='[2]PT CUT Bs'!$C428</f>
        <v>0</v>
      </c>
    </row>
    <row r="397" spans="1:4">
      <c r="A397" s="3">
        <v>1409</v>
      </c>
      <c r="B397" s="4" t="s">
        <v>1170</v>
      </c>
      <c r="C397" s="4" t="s">
        <v>382</v>
      </c>
      <c r="D397" s="39" t="b">
        <f>+A397='[2]PT CUT Bs'!$C429</f>
        <v>0</v>
      </c>
    </row>
    <row r="398" spans="1:4">
      <c r="A398" s="3">
        <v>1410</v>
      </c>
      <c r="B398" s="4" t="s">
        <v>1171</v>
      </c>
      <c r="C398" s="4" t="s">
        <v>383</v>
      </c>
      <c r="D398" s="39" t="b">
        <f>+A398='[2]PT CUT Bs'!$C430</f>
        <v>0</v>
      </c>
    </row>
    <row r="399" spans="1:4">
      <c r="A399" s="3">
        <v>1411</v>
      </c>
      <c r="B399" s="4" t="s">
        <v>1172</v>
      </c>
      <c r="C399" s="4" t="s">
        <v>384</v>
      </c>
      <c r="D399" s="39" t="b">
        <f>+A399='[2]PT CUT Bs'!$C431</f>
        <v>0</v>
      </c>
    </row>
    <row r="400" spans="1:4">
      <c r="A400" s="3">
        <v>1412</v>
      </c>
      <c r="B400" s="4" t="s">
        <v>1173</v>
      </c>
      <c r="C400" s="4" t="s">
        <v>385</v>
      </c>
      <c r="D400" s="39" t="b">
        <f>+A400='[2]PT CUT Bs'!$C432</f>
        <v>0</v>
      </c>
    </row>
    <row r="401" spans="1:4">
      <c r="A401" s="3">
        <v>1413</v>
      </c>
      <c r="B401" s="4" t="s">
        <v>1145</v>
      </c>
      <c r="C401" s="4" t="s">
        <v>358</v>
      </c>
      <c r="D401" s="39" t="b">
        <f>+A401='[2]PT CUT Bs'!$C433</f>
        <v>0</v>
      </c>
    </row>
    <row r="402" spans="1:4">
      <c r="A402" s="3">
        <v>1414</v>
      </c>
      <c r="B402" s="4" t="s">
        <v>1174</v>
      </c>
      <c r="C402" s="4" t="s">
        <v>386</v>
      </c>
      <c r="D402" s="39" t="b">
        <f>+A402='[2]PT CUT Bs'!$C434</f>
        <v>0</v>
      </c>
    </row>
    <row r="403" spans="1:4">
      <c r="A403" s="3">
        <v>1415</v>
      </c>
      <c r="B403" s="4" t="s">
        <v>1175</v>
      </c>
      <c r="C403" s="4" t="s">
        <v>387</v>
      </c>
      <c r="D403" s="39" t="b">
        <f>+A403='[2]PT CUT Bs'!$C435</f>
        <v>0</v>
      </c>
    </row>
    <row r="404" spans="1:4">
      <c r="A404" s="3">
        <v>1416</v>
      </c>
      <c r="B404" s="4" t="s">
        <v>1176</v>
      </c>
      <c r="C404" s="4" t="s">
        <v>388</v>
      </c>
      <c r="D404" s="39" t="b">
        <f>+A404='[2]PT CUT Bs'!$C436</f>
        <v>0</v>
      </c>
    </row>
    <row r="405" spans="1:4">
      <c r="A405" s="3">
        <v>1417</v>
      </c>
      <c r="B405" s="4" t="s">
        <v>1177</v>
      </c>
      <c r="C405" s="4" t="s">
        <v>389</v>
      </c>
      <c r="D405" s="39" t="b">
        <f>+A405='[2]PT CUT Bs'!$C437</f>
        <v>0</v>
      </c>
    </row>
    <row r="406" spans="1:4">
      <c r="A406" s="3">
        <v>1418</v>
      </c>
      <c r="B406" s="4" t="s">
        <v>1178</v>
      </c>
      <c r="C406" s="4" t="s">
        <v>390</v>
      </c>
      <c r="D406" s="39" t="b">
        <f>+A406='[2]PT CUT Bs'!$C438</f>
        <v>0</v>
      </c>
    </row>
    <row r="407" spans="1:4">
      <c r="A407" s="3">
        <v>1419</v>
      </c>
      <c r="B407" s="4" t="s">
        <v>1179</v>
      </c>
      <c r="C407" s="4" t="s">
        <v>391</v>
      </c>
      <c r="D407" s="39" t="b">
        <f>+A407='[2]PT CUT Bs'!$C439</f>
        <v>0</v>
      </c>
    </row>
    <row r="408" spans="1:4">
      <c r="A408" s="3">
        <v>1420</v>
      </c>
      <c r="B408" s="4" t="s">
        <v>1180</v>
      </c>
      <c r="C408" s="4" t="s">
        <v>392</v>
      </c>
      <c r="D408" s="39" t="b">
        <f>+A408='[2]PT CUT Bs'!$C440</f>
        <v>0</v>
      </c>
    </row>
    <row r="409" spans="1:4">
      <c r="A409" s="3">
        <v>1421</v>
      </c>
      <c r="B409" s="4" t="s">
        <v>1181</v>
      </c>
      <c r="C409" s="4" t="s">
        <v>393</v>
      </c>
      <c r="D409" s="39" t="b">
        <f>+A409='[2]PT CUT Bs'!$C441</f>
        <v>0</v>
      </c>
    </row>
    <row r="410" spans="1:4">
      <c r="A410" s="3">
        <v>1422</v>
      </c>
      <c r="B410" s="4" t="s">
        <v>1182</v>
      </c>
      <c r="C410" s="4" t="s">
        <v>394</v>
      </c>
      <c r="D410" s="39" t="b">
        <f>+A410='[2]PT CUT Bs'!$C442</f>
        <v>0</v>
      </c>
    </row>
    <row r="411" spans="1:4">
      <c r="A411" s="3">
        <v>1423</v>
      </c>
      <c r="B411" s="4" t="s">
        <v>1183</v>
      </c>
      <c r="C411" s="4" t="s">
        <v>395</v>
      </c>
      <c r="D411" s="39" t="b">
        <f>+A411='[2]PT CUT Bs'!$C443</f>
        <v>0</v>
      </c>
    </row>
    <row r="412" spans="1:4">
      <c r="A412" s="3">
        <v>1424</v>
      </c>
      <c r="B412" s="4" t="s">
        <v>1184</v>
      </c>
      <c r="C412" s="4" t="s">
        <v>396</v>
      </c>
      <c r="D412" s="39" t="b">
        <f>+A412='[2]PT CUT Bs'!$C444</f>
        <v>0</v>
      </c>
    </row>
    <row r="413" spans="1:4">
      <c r="A413" s="3">
        <v>1425</v>
      </c>
      <c r="B413" s="4" t="s">
        <v>1185</v>
      </c>
      <c r="C413" s="4" t="s">
        <v>397</v>
      </c>
      <c r="D413" s="39" t="b">
        <f>+A413='[2]PT CUT Bs'!$C445</f>
        <v>0</v>
      </c>
    </row>
    <row r="414" spans="1:4">
      <c r="A414" s="3">
        <v>1426</v>
      </c>
      <c r="B414" s="4" t="s">
        <v>1186</v>
      </c>
      <c r="C414" s="4" t="s">
        <v>398</v>
      </c>
      <c r="D414" s="39" t="b">
        <f>+A414='[2]PT CUT Bs'!$C446</f>
        <v>0</v>
      </c>
    </row>
    <row r="415" spans="1:4">
      <c r="A415" s="3">
        <v>1427</v>
      </c>
      <c r="B415" s="4" t="s">
        <v>1187</v>
      </c>
      <c r="C415" s="4" t="s">
        <v>399</v>
      </c>
      <c r="D415" s="39" t="b">
        <f>+A415='[2]PT CUT Bs'!$C447</f>
        <v>0</v>
      </c>
    </row>
    <row r="416" spans="1:4">
      <c r="A416" s="3">
        <v>1428</v>
      </c>
      <c r="B416" s="4" t="s">
        <v>1188</v>
      </c>
      <c r="C416" s="4" t="s">
        <v>1374</v>
      </c>
      <c r="D416" s="39" t="b">
        <f>+A416='[2]PT CUT Bs'!$C448</f>
        <v>0</v>
      </c>
    </row>
    <row r="417" spans="1:4">
      <c r="A417" s="3">
        <v>1429</v>
      </c>
      <c r="B417" s="4" t="s">
        <v>1189</v>
      </c>
      <c r="C417" s="4" t="s">
        <v>400</v>
      </c>
      <c r="D417" s="39" t="b">
        <f>+A417='[2]PT CUT Bs'!$C449</f>
        <v>0</v>
      </c>
    </row>
    <row r="418" spans="1:4">
      <c r="A418" s="3">
        <v>1430</v>
      </c>
      <c r="B418" s="4" t="s">
        <v>1190</v>
      </c>
      <c r="C418" s="4" t="s">
        <v>401</v>
      </c>
      <c r="D418" s="39" t="b">
        <f>+A418='[2]PT CUT Bs'!$C450</f>
        <v>0</v>
      </c>
    </row>
    <row r="419" spans="1:4">
      <c r="A419" s="3">
        <v>1431</v>
      </c>
      <c r="B419" s="4" t="s">
        <v>1191</v>
      </c>
      <c r="C419" s="4" t="s">
        <v>402</v>
      </c>
      <c r="D419" s="39" t="b">
        <f>+A419='[2]PT CUT Bs'!$C451</f>
        <v>0</v>
      </c>
    </row>
    <row r="420" spans="1:4">
      <c r="A420" s="3">
        <v>1432</v>
      </c>
      <c r="B420" s="4" t="s">
        <v>1192</v>
      </c>
      <c r="C420" s="4" t="s">
        <v>403</v>
      </c>
      <c r="D420" s="39" t="b">
        <f>+A420='[2]PT CUT Bs'!$C452</f>
        <v>0</v>
      </c>
    </row>
    <row r="421" spans="1:4">
      <c r="A421" s="3">
        <v>1433</v>
      </c>
      <c r="B421" s="4" t="s">
        <v>1193</v>
      </c>
      <c r="C421" s="4" t="s">
        <v>404</v>
      </c>
      <c r="D421" s="39" t="b">
        <f>+A421='[2]PT CUT Bs'!$C453</f>
        <v>0</v>
      </c>
    </row>
    <row r="422" spans="1:4">
      <c r="A422" s="3">
        <v>1434</v>
      </c>
      <c r="B422" s="4" t="s">
        <v>1194</v>
      </c>
      <c r="C422" s="4" t="s">
        <v>405</v>
      </c>
      <c r="D422" s="39" t="b">
        <f>+A422='[2]PT CUT Bs'!$C454</f>
        <v>0</v>
      </c>
    </row>
    <row r="423" spans="1:4">
      <c r="A423" s="3">
        <v>1435</v>
      </c>
      <c r="B423" s="4" t="s">
        <v>1195</v>
      </c>
      <c r="C423" s="4" t="s">
        <v>406</v>
      </c>
      <c r="D423" s="39" t="b">
        <f>+A423='[2]PT CUT Bs'!$C455</f>
        <v>0</v>
      </c>
    </row>
    <row r="424" spans="1:4">
      <c r="A424" s="3">
        <v>1501</v>
      </c>
      <c r="B424" s="4" t="s">
        <v>1196</v>
      </c>
      <c r="C424" s="4" t="s">
        <v>407</v>
      </c>
      <c r="D424" s="39" t="b">
        <f>+A424='[2]PT CUT Bs'!$C456</f>
        <v>0</v>
      </c>
    </row>
    <row r="425" spans="1:4">
      <c r="A425" s="3">
        <v>1502</v>
      </c>
      <c r="B425" s="4" t="s">
        <v>1197</v>
      </c>
      <c r="C425" s="4" t="s">
        <v>408</v>
      </c>
      <c r="D425" s="39" t="b">
        <f>+A425='[2]PT CUT Bs'!$C457</f>
        <v>0</v>
      </c>
    </row>
    <row r="426" spans="1:4">
      <c r="A426" s="3">
        <v>1503</v>
      </c>
      <c r="B426" s="4" t="s">
        <v>1198</v>
      </c>
      <c r="C426" s="4" t="s">
        <v>409</v>
      </c>
      <c r="D426" s="39" t="b">
        <f>+A426='[2]PT CUT Bs'!$C458</f>
        <v>0</v>
      </c>
    </row>
    <row r="427" spans="1:4">
      <c r="A427" s="3">
        <v>1504</v>
      </c>
      <c r="B427" s="4" t="s">
        <v>1199</v>
      </c>
      <c r="C427" s="4" t="s">
        <v>410</v>
      </c>
      <c r="D427" s="39" t="b">
        <f>+A427='[2]PT CUT Bs'!$C459</f>
        <v>0</v>
      </c>
    </row>
    <row r="428" spans="1:4">
      <c r="A428" s="3">
        <v>1505</v>
      </c>
      <c r="B428" s="4" t="s">
        <v>1200</v>
      </c>
      <c r="C428" s="4" t="s">
        <v>411</v>
      </c>
      <c r="D428" s="39" t="b">
        <f>+A428='[2]PT CUT Bs'!$C460</f>
        <v>0</v>
      </c>
    </row>
    <row r="429" spans="1:4">
      <c r="A429" s="3">
        <v>1506</v>
      </c>
      <c r="B429" s="4" t="s">
        <v>1201</v>
      </c>
      <c r="C429" s="4" t="s">
        <v>412</v>
      </c>
      <c r="D429" s="39" t="b">
        <f>+A429='[2]PT CUT Bs'!$C461</f>
        <v>0</v>
      </c>
    </row>
    <row r="430" spans="1:4">
      <c r="A430" s="3">
        <v>1507</v>
      </c>
      <c r="B430" s="4" t="s">
        <v>1202</v>
      </c>
      <c r="C430" s="4" t="s">
        <v>413</v>
      </c>
      <c r="D430" s="39" t="b">
        <f>+A430='[2]PT CUT Bs'!$C462</f>
        <v>0</v>
      </c>
    </row>
    <row r="431" spans="1:4">
      <c r="A431" s="3">
        <v>1508</v>
      </c>
      <c r="B431" s="4" t="s">
        <v>1203</v>
      </c>
      <c r="C431" s="4" t="s">
        <v>414</v>
      </c>
      <c r="D431" s="39" t="b">
        <f>+A431='[2]PT CUT Bs'!$C463</f>
        <v>0</v>
      </c>
    </row>
    <row r="432" spans="1:4">
      <c r="A432" s="3">
        <v>1509</v>
      </c>
      <c r="B432" s="4" t="s">
        <v>1204</v>
      </c>
      <c r="C432" s="4" t="s">
        <v>415</v>
      </c>
      <c r="D432" s="39" t="b">
        <f>+A432='[2]PT CUT Bs'!$C464</f>
        <v>0</v>
      </c>
    </row>
    <row r="433" spans="1:4">
      <c r="A433" s="3">
        <v>1510</v>
      </c>
      <c r="B433" s="4" t="s">
        <v>1205</v>
      </c>
      <c r="C433" s="4" t="s">
        <v>416</v>
      </c>
      <c r="D433" s="39" t="b">
        <f>+A433='[2]PT CUT Bs'!$C465</f>
        <v>0</v>
      </c>
    </row>
    <row r="434" spans="1:4">
      <c r="A434" s="3">
        <v>1511</v>
      </c>
      <c r="B434" s="4" t="s">
        <v>1206</v>
      </c>
      <c r="C434" s="4" t="s">
        <v>417</v>
      </c>
      <c r="D434" s="39" t="b">
        <f>+A434='[2]PT CUT Bs'!$C466</f>
        <v>0</v>
      </c>
    </row>
    <row r="435" spans="1:4">
      <c r="A435" s="3">
        <v>1512</v>
      </c>
      <c r="B435" s="4" t="s">
        <v>1207</v>
      </c>
      <c r="C435" s="4" t="s">
        <v>418</v>
      </c>
      <c r="D435" s="39" t="b">
        <f>+A435='[2]PT CUT Bs'!$C467</f>
        <v>0</v>
      </c>
    </row>
    <row r="436" spans="1:4">
      <c r="A436" s="3">
        <v>1513</v>
      </c>
      <c r="B436" s="4" t="s">
        <v>1208</v>
      </c>
      <c r="C436" s="4" t="s">
        <v>419</v>
      </c>
      <c r="D436" s="39" t="b">
        <f>+A436='[2]PT CUT Bs'!$C468</f>
        <v>0</v>
      </c>
    </row>
    <row r="437" spans="1:4">
      <c r="A437" s="3">
        <v>1514</v>
      </c>
      <c r="B437" s="4" t="s">
        <v>1209</v>
      </c>
      <c r="C437" s="4" t="s">
        <v>420</v>
      </c>
      <c r="D437" s="39" t="b">
        <f>+A437='[2]PT CUT Bs'!$C469</f>
        <v>0</v>
      </c>
    </row>
    <row r="438" spans="1:4">
      <c r="A438" s="3">
        <v>1515</v>
      </c>
      <c r="B438" s="4" t="s">
        <v>1210</v>
      </c>
      <c r="C438" s="4" t="s">
        <v>421</v>
      </c>
      <c r="D438" s="39" t="b">
        <f>+A438='[2]PT CUT Bs'!$C470</f>
        <v>0</v>
      </c>
    </row>
    <row r="439" spans="1:4">
      <c r="A439" s="3">
        <v>1516</v>
      </c>
      <c r="B439" s="4" t="s">
        <v>1211</v>
      </c>
      <c r="C439" s="4" t="s">
        <v>422</v>
      </c>
      <c r="D439" s="39" t="b">
        <f>+A439='[2]PT CUT Bs'!$C471</f>
        <v>0</v>
      </c>
    </row>
    <row r="440" spans="1:4">
      <c r="A440" s="3">
        <v>1517</v>
      </c>
      <c r="B440" s="4" t="s">
        <v>1212</v>
      </c>
      <c r="C440" s="4" t="s">
        <v>423</v>
      </c>
      <c r="D440" s="39" t="b">
        <f>+A440='[2]PT CUT Bs'!$C472</f>
        <v>0</v>
      </c>
    </row>
    <row r="441" spans="1:4">
      <c r="A441" s="3">
        <v>1518</v>
      </c>
      <c r="B441" s="4" t="s">
        <v>1213</v>
      </c>
      <c r="C441" s="4" t="s">
        <v>424</v>
      </c>
      <c r="D441" s="39" t="b">
        <f>+A441='[2]PT CUT Bs'!$C473</f>
        <v>0</v>
      </c>
    </row>
    <row r="442" spans="1:4">
      <c r="A442" s="3">
        <v>1519</v>
      </c>
      <c r="B442" s="4" t="s">
        <v>1214</v>
      </c>
      <c r="C442" s="4" t="s">
        <v>425</v>
      </c>
      <c r="D442" s="39" t="b">
        <f>+A442='[2]PT CUT Bs'!$C474</f>
        <v>0</v>
      </c>
    </row>
    <row r="443" spans="1:4">
      <c r="A443" s="3">
        <v>1520</v>
      </c>
      <c r="B443" s="4" t="s">
        <v>1215</v>
      </c>
      <c r="C443" s="4" t="s">
        <v>426</v>
      </c>
      <c r="D443" s="39" t="b">
        <f>+A443='[2]PT CUT Bs'!$C475</f>
        <v>0</v>
      </c>
    </row>
    <row r="444" spans="1:4">
      <c r="A444" s="3">
        <v>1521</v>
      </c>
      <c r="B444" s="4" t="s">
        <v>1216</v>
      </c>
      <c r="C444" s="4" t="s">
        <v>427</v>
      </c>
      <c r="D444" s="39" t="b">
        <f>+A444='[2]PT CUT Bs'!$C476</f>
        <v>0</v>
      </c>
    </row>
    <row r="445" spans="1:4">
      <c r="A445" s="3">
        <v>1522</v>
      </c>
      <c r="B445" s="4" t="s">
        <v>1217</v>
      </c>
      <c r="C445" s="4" t="s">
        <v>428</v>
      </c>
      <c r="D445" s="39" t="b">
        <f>+A445='[2]PT CUT Bs'!$C477</f>
        <v>0</v>
      </c>
    </row>
    <row r="446" spans="1:4">
      <c r="A446" s="3">
        <v>1523</v>
      </c>
      <c r="B446" s="4" t="s">
        <v>1218</v>
      </c>
      <c r="C446" s="4" t="s">
        <v>429</v>
      </c>
      <c r="D446" s="39" t="b">
        <f>+A446='[2]PT CUT Bs'!$C478</f>
        <v>0</v>
      </c>
    </row>
    <row r="447" spans="1:4">
      <c r="A447" s="3">
        <v>1524</v>
      </c>
      <c r="B447" s="4" t="s">
        <v>1219</v>
      </c>
      <c r="C447" s="4" t="s">
        <v>430</v>
      </c>
      <c r="D447" s="39" t="b">
        <f>+A447='[2]PT CUT Bs'!$C479</f>
        <v>0</v>
      </c>
    </row>
    <row r="448" spans="1:4">
      <c r="A448" s="3">
        <v>1525</v>
      </c>
      <c r="B448" s="4" t="s">
        <v>1220</v>
      </c>
      <c r="C448" s="4" t="s">
        <v>431</v>
      </c>
      <c r="D448" s="39" t="b">
        <f>+A448='[2]PT CUT Bs'!$C480</f>
        <v>0</v>
      </c>
    </row>
    <row r="449" spans="1:4">
      <c r="A449" s="3">
        <v>1526</v>
      </c>
      <c r="B449" s="4" t="s">
        <v>1221</v>
      </c>
      <c r="C449" s="4" t="s">
        <v>432</v>
      </c>
      <c r="D449" s="39" t="b">
        <f>+A449='[2]PT CUT Bs'!$C481</f>
        <v>0</v>
      </c>
    </row>
    <row r="450" spans="1:4">
      <c r="A450" s="3">
        <v>1527</v>
      </c>
      <c r="B450" s="4" t="s">
        <v>1222</v>
      </c>
      <c r="C450" s="4" t="s">
        <v>433</v>
      </c>
      <c r="D450" s="39" t="b">
        <f>+A450='[2]PT CUT Bs'!$C482</f>
        <v>0</v>
      </c>
    </row>
    <row r="451" spans="1:4">
      <c r="A451" s="3">
        <v>1528</v>
      </c>
      <c r="B451" s="4" t="s">
        <v>1223</v>
      </c>
      <c r="C451" s="4" t="s">
        <v>434</v>
      </c>
      <c r="D451" s="39" t="b">
        <f>+A451='[2]PT CUT Bs'!$C483</f>
        <v>0</v>
      </c>
    </row>
    <row r="452" spans="1:4">
      <c r="A452" s="3">
        <v>1529</v>
      </c>
      <c r="B452" s="4" t="s">
        <v>1224</v>
      </c>
      <c r="C452" s="4" t="s">
        <v>435</v>
      </c>
      <c r="D452" s="39" t="b">
        <f>+A452='[2]PT CUT Bs'!$C484</f>
        <v>0</v>
      </c>
    </row>
    <row r="453" spans="1:4">
      <c r="A453" s="3">
        <v>1530</v>
      </c>
      <c r="B453" s="4" t="s">
        <v>1225</v>
      </c>
      <c r="C453" s="4" t="s">
        <v>436</v>
      </c>
      <c r="D453" s="39" t="b">
        <f>+A453='[2]PT CUT Bs'!$C485</f>
        <v>0</v>
      </c>
    </row>
    <row r="454" spans="1:4">
      <c r="A454" s="3">
        <v>1531</v>
      </c>
      <c r="B454" s="4" t="s">
        <v>1226</v>
      </c>
      <c r="C454" s="4" t="s">
        <v>437</v>
      </c>
      <c r="D454" s="39" t="b">
        <f>+A454='[2]PT CUT Bs'!$C486</f>
        <v>0</v>
      </c>
    </row>
    <row r="455" spans="1:4">
      <c r="A455" s="3">
        <v>1532</v>
      </c>
      <c r="B455" s="4" t="s">
        <v>1227</v>
      </c>
      <c r="C455" s="4" t="s">
        <v>438</v>
      </c>
      <c r="D455" s="39" t="b">
        <f>+A455='[2]PT CUT Bs'!$C487</f>
        <v>0</v>
      </c>
    </row>
    <row r="456" spans="1:4">
      <c r="A456" s="3">
        <v>1533</v>
      </c>
      <c r="B456" s="4" t="s">
        <v>1228</v>
      </c>
      <c r="C456" s="4" t="s">
        <v>439</v>
      </c>
      <c r="D456" s="39" t="b">
        <f>+A456='[2]PT CUT Bs'!$C488</f>
        <v>0</v>
      </c>
    </row>
    <row r="457" spans="1:4">
      <c r="A457" s="3">
        <v>1534</v>
      </c>
      <c r="B457" s="4" t="s">
        <v>1229</v>
      </c>
      <c r="C457" s="4" t="s">
        <v>440</v>
      </c>
      <c r="D457" s="39" t="b">
        <f>+A457='[2]PT CUT Bs'!$C489</f>
        <v>0</v>
      </c>
    </row>
    <row r="458" spans="1:4">
      <c r="A458" s="3">
        <v>1535</v>
      </c>
      <c r="B458" s="4" t="s">
        <v>1230</v>
      </c>
      <c r="C458" s="4" t="s">
        <v>441</v>
      </c>
      <c r="D458" s="39" t="b">
        <f>+A458='[2]PT CUT Bs'!$C490</f>
        <v>0</v>
      </c>
    </row>
    <row r="459" spans="1:4">
      <c r="A459" s="3">
        <v>1536</v>
      </c>
      <c r="B459" s="4" t="s">
        <v>1231</v>
      </c>
      <c r="C459" s="4" t="s">
        <v>442</v>
      </c>
      <c r="D459" s="39" t="b">
        <f>+A459='[2]PT CUT Bs'!$C491</f>
        <v>0</v>
      </c>
    </row>
    <row r="460" spans="1:4">
      <c r="A460" s="3">
        <v>1537</v>
      </c>
      <c r="B460" s="4" t="s">
        <v>1232</v>
      </c>
      <c r="C460" s="4" t="s">
        <v>443</v>
      </c>
      <c r="D460" s="39" t="b">
        <f>+A460='[2]PT CUT Bs'!$C492</f>
        <v>0</v>
      </c>
    </row>
    <row r="461" spans="1:4">
      <c r="A461" s="3">
        <v>1538</v>
      </c>
      <c r="B461" s="4" t="s">
        <v>1233</v>
      </c>
      <c r="C461" s="4" t="s">
        <v>444</v>
      </c>
      <c r="D461" s="39" t="b">
        <f>+A461='[2]PT CUT Bs'!$C493</f>
        <v>0</v>
      </c>
    </row>
    <row r="462" spans="1:4">
      <c r="A462" s="3">
        <v>1539</v>
      </c>
      <c r="B462" s="4" t="s">
        <v>1234</v>
      </c>
      <c r="C462" s="4" t="s">
        <v>445</v>
      </c>
      <c r="D462" s="39" t="b">
        <f>+A462='[2]PT CUT Bs'!$C494</f>
        <v>0</v>
      </c>
    </row>
    <row r="463" spans="1:4">
      <c r="A463" s="3">
        <v>1540</v>
      </c>
      <c r="B463" s="4" t="s">
        <v>1235</v>
      </c>
      <c r="C463" s="4" t="s">
        <v>1375</v>
      </c>
      <c r="D463" s="39" t="b">
        <f>+A463='[2]PT CUT Bs'!$C495</f>
        <v>0</v>
      </c>
    </row>
    <row r="464" spans="1:4">
      <c r="A464" s="3">
        <v>1601</v>
      </c>
      <c r="B464" s="4" t="s">
        <v>1236</v>
      </c>
      <c r="C464" s="4" t="s">
        <v>446</v>
      </c>
      <c r="D464" s="39" t="b">
        <f>+A464='[2]PT CUT Bs'!$C496</f>
        <v>0</v>
      </c>
    </row>
    <row r="465" spans="1:4">
      <c r="A465" s="3">
        <v>1602</v>
      </c>
      <c r="B465" s="4" t="s">
        <v>1237</v>
      </c>
      <c r="C465" s="4" t="s">
        <v>447</v>
      </c>
      <c r="D465" s="39" t="b">
        <f>+A465='[2]PT CUT Bs'!$C497</f>
        <v>0</v>
      </c>
    </row>
    <row r="466" spans="1:4">
      <c r="A466" s="3">
        <v>1603</v>
      </c>
      <c r="B466" s="4" t="s">
        <v>1238</v>
      </c>
      <c r="C466" s="4" t="s">
        <v>448</v>
      </c>
      <c r="D466" s="39" t="b">
        <f>+A466='[2]PT CUT Bs'!$C498</f>
        <v>0</v>
      </c>
    </row>
    <row r="467" spans="1:4">
      <c r="A467" s="3">
        <v>1604</v>
      </c>
      <c r="B467" s="4" t="s">
        <v>1239</v>
      </c>
      <c r="C467" s="4" t="s">
        <v>449</v>
      </c>
      <c r="D467" s="39" t="b">
        <f>+A467='[2]PT CUT Bs'!$C499</f>
        <v>0</v>
      </c>
    </row>
    <row r="468" spans="1:4">
      <c r="A468" s="3">
        <v>1605</v>
      </c>
      <c r="B468" s="4" t="s">
        <v>1240</v>
      </c>
      <c r="C468" s="4" t="s">
        <v>450</v>
      </c>
      <c r="D468" s="39" t="b">
        <f>+A468='[2]PT CUT Bs'!$C500</f>
        <v>0</v>
      </c>
    </row>
    <row r="469" spans="1:4">
      <c r="A469" s="3">
        <v>1606</v>
      </c>
      <c r="B469" s="4" t="s">
        <v>1241</v>
      </c>
      <c r="C469" s="4" t="s">
        <v>451</v>
      </c>
      <c r="D469" s="39" t="b">
        <f>+A469='[2]PT CUT Bs'!$C501</f>
        <v>0</v>
      </c>
    </row>
    <row r="470" spans="1:4">
      <c r="A470" s="3">
        <v>1607</v>
      </c>
      <c r="B470" s="4" t="s">
        <v>1242</v>
      </c>
      <c r="C470" s="4" t="s">
        <v>452</v>
      </c>
      <c r="D470" s="39" t="b">
        <f>+A470='[2]PT CUT Bs'!$C502</f>
        <v>0</v>
      </c>
    </row>
    <row r="471" spans="1:4">
      <c r="A471" s="3">
        <v>1608</v>
      </c>
      <c r="B471" s="4" t="s">
        <v>1243</v>
      </c>
      <c r="C471" s="4" t="s">
        <v>453</v>
      </c>
      <c r="D471" s="39" t="b">
        <f>+A471='[2]PT CUT Bs'!$C503</f>
        <v>0</v>
      </c>
    </row>
    <row r="472" spans="1:4">
      <c r="A472" s="3">
        <v>1609</v>
      </c>
      <c r="B472" s="4" t="s">
        <v>1244</v>
      </c>
      <c r="C472" s="4" t="s">
        <v>454</v>
      </c>
      <c r="D472" s="39" t="b">
        <f>+A472='[2]PT CUT Bs'!$C504</f>
        <v>0</v>
      </c>
    </row>
    <row r="473" spans="1:4">
      <c r="A473" s="3">
        <v>1610</v>
      </c>
      <c r="B473" s="4" t="s">
        <v>1245</v>
      </c>
      <c r="C473" s="4" t="s">
        <v>1376</v>
      </c>
      <c r="D473" s="39" t="b">
        <f>+A473='[2]PT CUT Bs'!$C505</f>
        <v>0</v>
      </c>
    </row>
    <row r="474" spans="1:4">
      <c r="A474" s="3">
        <v>1611</v>
      </c>
      <c r="B474" s="4" t="s">
        <v>1246</v>
      </c>
      <c r="C474" s="4" t="s">
        <v>455</v>
      </c>
      <c r="D474" s="39" t="b">
        <f>+A474='[2]PT CUT Bs'!$C506</f>
        <v>0</v>
      </c>
    </row>
    <row r="475" spans="1:4">
      <c r="A475" s="3">
        <v>1701</v>
      </c>
      <c r="B475" s="4" t="s">
        <v>1247</v>
      </c>
      <c r="C475" s="4" t="s">
        <v>1377</v>
      </c>
      <c r="D475" s="39" t="b">
        <f>+A475='[2]PT CUT Bs'!$C507</f>
        <v>0</v>
      </c>
    </row>
    <row r="476" spans="1:4">
      <c r="A476" s="3">
        <v>1702</v>
      </c>
      <c r="B476" s="4" t="s">
        <v>1248</v>
      </c>
      <c r="C476" s="4" t="s">
        <v>456</v>
      </c>
      <c r="D476" s="39" t="b">
        <f>+A476='[2]PT CUT Bs'!$C508</f>
        <v>0</v>
      </c>
    </row>
    <row r="477" spans="1:4">
      <c r="A477" s="3">
        <v>1703</v>
      </c>
      <c r="B477" s="4" t="s">
        <v>1249</v>
      </c>
      <c r="C477" s="4" t="s">
        <v>457</v>
      </c>
      <c r="D477" s="39" t="b">
        <f>+A477='[2]PT CUT Bs'!$C509</f>
        <v>0</v>
      </c>
    </row>
    <row r="478" spans="1:4">
      <c r="A478" s="3">
        <v>1704</v>
      </c>
      <c r="B478" s="4" t="s">
        <v>1250</v>
      </c>
      <c r="C478" s="4" t="s">
        <v>1378</v>
      </c>
      <c r="D478" s="39" t="b">
        <f>+A478='[2]PT CUT Bs'!$C510</f>
        <v>0</v>
      </c>
    </row>
    <row r="479" spans="1:4">
      <c r="A479" s="3">
        <v>1705</v>
      </c>
      <c r="B479" s="4" t="s">
        <v>1251</v>
      </c>
      <c r="C479" s="4" t="s">
        <v>1379</v>
      </c>
      <c r="D479" s="39" t="b">
        <f>+A479='[2]PT CUT Bs'!$C511</f>
        <v>0</v>
      </c>
    </row>
    <row r="480" spans="1:4">
      <c r="A480" s="3">
        <v>1706</v>
      </c>
      <c r="B480" s="4" t="s">
        <v>1252</v>
      </c>
      <c r="C480" s="4" t="s">
        <v>458</v>
      </c>
      <c r="D480" s="39" t="b">
        <f>+A480='[2]PT CUT Bs'!$C512</f>
        <v>0</v>
      </c>
    </row>
    <row r="481" spans="1:4">
      <c r="A481" s="3">
        <v>1707</v>
      </c>
      <c r="B481" s="4" t="s">
        <v>1253</v>
      </c>
      <c r="C481" s="4" t="s">
        <v>459</v>
      </c>
      <c r="D481" s="39" t="b">
        <f>+A481='[2]PT CUT Bs'!$C513</f>
        <v>0</v>
      </c>
    </row>
    <row r="482" spans="1:4">
      <c r="A482" s="3">
        <v>1708</v>
      </c>
      <c r="B482" s="4" t="s">
        <v>1254</v>
      </c>
      <c r="C482" s="4" t="s">
        <v>460</v>
      </c>
      <c r="D482" s="39" t="b">
        <f>+A482='[2]PT CUT Bs'!$C514</f>
        <v>0</v>
      </c>
    </row>
    <row r="483" spans="1:4">
      <c r="A483" s="3">
        <v>1709</v>
      </c>
      <c r="B483" s="4" t="s">
        <v>1255</v>
      </c>
      <c r="C483" s="4" t="s">
        <v>461</v>
      </c>
      <c r="D483" s="39" t="b">
        <f>+A483='[2]PT CUT Bs'!$C515</f>
        <v>0</v>
      </c>
    </row>
    <row r="484" spans="1:4">
      <c r="A484" s="3">
        <v>1710</v>
      </c>
      <c r="B484" s="4" t="s">
        <v>1256</v>
      </c>
      <c r="C484" s="4" t="s">
        <v>462</v>
      </c>
      <c r="D484" s="39" t="b">
        <f>+A484='[2]PT CUT Bs'!$C516</f>
        <v>0</v>
      </c>
    </row>
    <row r="485" spans="1:4">
      <c r="A485" s="3">
        <v>1711</v>
      </c>
      <c r="B485" s="4" t="s">
        <v>1257</v>
      </c>
      <c r="C485" s="4" t="s">
        <v>463</v>
      </c>
      <c r="D485" s="39" t="b">
        <f>+A485='[2]PT CUT Bs'!$C517</f>
        <v>0</v>
      </c>
    </row>
    <row r="486" spans="1:4">
      <c r="A486" s="3">
        <v>1712</v>
      </c>
      <c r="B486" s="4" t="s">
        <v>1258</v>
      </c>
      <c r="C486" s="4" t="s">
        <v>464</v>
      </c>
      <c r="D486" s="39" t="b">
        <f>+A486='[2]PT CUT Bs'!$C518</f>
        <v>0</v>
      </c>
    </row>
    <row r="487" spans="1:4">
      <c r="A487" s="3">
        <v>1713</v>
      </c>
      <c r="B487" s="4" t="s">
        <v>1259</v>
      </c>
      <c r="C487" s="4" t="s">
        <v>465</v>
      </c>
      <c r="D487" s="39" t="b">
        <f>+A487='[2]PT CUT Bs'!$C519</f>
        <v>0</v>
      </c>
    </row>
    <row r="488" spans="1:4">
      <c r="A488" s="3">
        <v>1714</v>
      </c>
      <c r="B488" s="4" t="s">
        <v>1260</v>
      </c>
      <c r="C488" s="4" t="s">
        <v>466</v>
      </c>
      <c r="D488" s="39" t="b">
        <f>+A488='[2]PT CUT Bs'!$C520</f>
        <v>0</v>
      </c>
    </row>
    <row r="489" spans="1:4">
      <c r="A489" s="3">
        <v>1715</v>
      </c>
      <c r="B489" s="4" t="s">
        <v>1261</v>
      </c>
      <c r="C489" s="4" t="s">
        <v>467</v>
      </c>
      <c r="D489" s="39" t="b">
        <f>+A489='[2]PT CUT Bs'!$C521</f>
        <v>0</v>
      </c>
    </row>
    <row r="490" spans="1:4">
      <c r="A490" s="3">
        <v>1716</v>
      </c>
      <c r="B490" s="4" t="s">
        <v>1262</v>
      </c>
      <c r="C490" s="4" t="s">
        <v>468</v>
      </c>
      <c r="D490" s="39" t="b">
        <f>+A490='[2]PT CUT Bs'!$C522</f>
        <v>0</v>
      </c>
    </row>
    <row r="491" spans="1:4">
      <c r="A491" s="3">
        <v>1717</v>
      </c>
      <c r="B491" s="4" t="s">
        <v>1263</v>
      </c>
      <c r="C491" s="4" t="s">
        <v>469</v>
      </c>
      <c r="D491" s="39" t="b">
        <f>+A491='[2]PT CUT Bs'!$C523</f>
        <v>0</v>
      </c>
    </row>
    <row r="492" spans="1:4">
      <c r="A492" s="3">
        <v>1718</v>
      </c>
      <c r="B492" s="4" t="s">
        <v>1264</v>
      </c>
      <c r="C492" s="4" t="s">
        <v>470</v>
      </c>
      <c r="D492" s="39" t="b">
        <f>+A492='[2]PT CUT Bs'!$C524</f>
        <v>0</v>
      </c>
    </row>
    <row r="493" spans="1:4">
      <c r="A493" s="3">
        <v>1720</v>
      </c>
      <c r="B493" s="4" t="s">
        <v>1265</v>
      </c>
      <c r="C493" s="4" t="s">
        <v>471</v>
      </c>
      <c r="D493" s="39" t="b">
        <f>+A493='[2]PT CUT Bs'!$C526</f>
        <v>0</v>
      </c>
    </row>
    <row r="494" spans="1:4">
      <c r="A494" s="3">
        <v>1721</v>
      </c>
      <c r="B494" s="4" t="s">
        <v>1266</v>
      </c>
      <c r="C494" s="4" t="s">
        <v>472</v>
      </c>
      <c r="D494" s="39" t="b">
        <f>+A494='[2]PT CUT Bs'!$C527</f>
        <v>0</v>
      </c>
    </row>
    <row r="495" spans="1:4">
      <c r="A495" s="3">
        <v>1722</v>
      </c>
      <c r="B495" s="4" t="s">
        <v>1267</v>
      </c>
      <c r="C495" s="4" t="s">
        <v>473</v>
      </c>
      <c r="D495" s="39" t="b">
        <f>+A495='[2]PT CUT Bs'!$C528</f>
        <v>0</v>
      </c>
    </row>
    <row r="496" spans="1:4">
      <c r="A496" s="3">
        <v>1723</v>
      </c>
      <c r="B496" s="4" t="s">
        <v>1268</v>
      </c>
      <c r="C496" s="4" t="s">
        <v>474</v>
      </c>
      <c r="D496" s="39" t="b">
        <f>+A496='[2]PT CUT Bs'!$C529</f>
        <v>0</v>
      </c>
    </row>
    <row r="497" spans="1:4">
      <c r="A497" s="3">
        <v>1724</v>
      </c>
      <c r="B497" s="4" t="s">
        <v>1269</v>
      </c>
      <c r="C497" s="4" t="s">
        <v>475</v>
      </c>
      <c r="D497" s="39" t="b">
        <f>+A497='[2]PT CUT Bs'!$C530</f>
        <v>0</v>
      </c>
    </row>
    <row r="498" spans="1:4">
      <c r="A498" s="3">
        <v>1725</v>
      </c>
      <c r="B498" s="4" t="s">
        <v>1270</v>
      </c>
      <c r="C498" s="4" t="s">
        <v>476</v>
      </c>
      <c r="D498" s="39" t="b">
        <f>+A498='[2]PT CUT Bs'!$C531</f>
        <v>0</v>
      </c>
    </row>
    <row r="499" spans="1:4">
      <c r="A499" s="3">
        <v>1726</v>
      </c>
      <c r="B499" s="4" t="s">
        <v>1271</v>
      </c>
      <c r="C499" s="4" t="s">
        <v>477</v>
      </c>
      <c r="D499" s="39" t="b">
        <f>+A499='[2]PT CUT Bs'!$C532</f>
        <v>0</v>
      </c>
    </row>
    <row r="500" spans="1:4">
      <c r="A500" s="3">
        <v>1727</v>
      </c>
      <c r="B500" s="4" t="s">
        <v>1272</v>
      </c>
      <c r="C500" s="4" t="s">
        <v>478</v>
      </c>
      <c r="D500" s="39" t="b">
        <f>+A500='[2]PT CUT Bs'!$C533</f>
        <v>0</v>
      </c>
    </row>
    <row r="501" spans="1:4">
      <c r="A501" s="3">
        <v>1728</v>
      </c>
      <c r="B501" s="4" t="s">
        <v>1273</v>
      </c>
      <c r="C501" s="4" t="s">
        <v>479</v>
      </c>
      <c r="D501" s="39" t="b">
        <f>+A501='[2]PT CUT Bs'!$C534</f>
        <v>0</v>
      </c>
    </row>
    <row r="502" spans="1:4">
      <c r="A502" s="3">
        <v>1729</v>
      </c>
      <c r="B502" s="4" t="s">
        <v>1274</v>
      </c>
      <c r="C502" s="4" t="s">
        <v>480</v>
      </c>
      <c r="D502" s="39" t="b">
        <f>+A502='[2]PT CUT Bs'!$C535</f>
        <v>0</v>
      </c>
    </row>
    <row r="503" spans="1:4">
      <c r="A503" s="3">
        <v>1730</v>
      </c>
      <c r="B503" s="4" t="s">
        <v>1275</v>
      </c>
      <c r="C503" s="4" t="s">
        <v>481</v>
      </c>
      <c r="D503" s="39" t="b">
        <f>+A503='[2]PT CUT Bs'!$C536</f>
        <v>0</v>
      </c>
    </row>
    <row r="504" spans="1:4">
      <c r="A504" s="3">
        <v>1731</v>
      </c>
      <c r="B504" s="4" t="s">
        <v>1276</v>
      </c>
      <c r="C504" s="4" t="s">
        <v>482</v>
      </c>
      <c r="D504" s="39" t="b">
        <f>+A504='[2]PT CUT Bs'!$C537</f>
        <v>0</v>
      </c>
    </row>
    <row r="505" spans="1:4">
      <c r="A505" s="3">
        <v>1732</v>
      </c>
      <c r="B505" s="4" t="s">
        <v>1277</v>
      </c>
      <c r="C505" s="4" t="s">
        <v>483</v>
      </c>
      <c r="D505" s="39" t="b">
        <f>+A505='[2]PT CUT Bs'!$C538</f>
        <v>0</v>
      </c>
    </row>
    <row r="506" spans="1:4">
      <c r="A506" s="3">
        <v>1733</v>
      </c>
      <c r="B506" s="4" t="s">
        <v>1278</v>
      </c>
      <c r="C506" s="4" t="s">
        <v>484</v>
      </c>
      <c r="D506" s="39" t="b">
        <f>+A506='[2]PT CUT Bs'!$C539</f>
        <v>0</v>
      </c>
    </row>
    <row r="507" spans="1:4">
      <c r="A507" s="3">
        <v>1734</v>
      </c>
      <c r="B507" s="4" t="s">
        <v>1279</v>
      </c>
      <c r="C507" s="4" t="s">
        <v>485</v>
      </c>
      <c r="D507" s="39" t="b">
        <f>+A507='[2]PT CUT Bs'!$C540</f>
        <v>0</v>
      </c>
    </row>
    <row r="508" spans="1:4">
      <c r="A508" s="3">
        <v>1735</v>
      </c>
      <c r="B508" s="4" t="s">
        <v>1280</v>
      </c>
      <c r="C508" s="4" t="s">
        <v>486</v>
      </c>
      <c r="D508" s="39" t="b">
        <f>+A508='[2]PT CUT Bs'!$C541</f>
        <v>0</v>
      </c>
    </row>
    <row r="509" spans="1:4">
      <c r="A509" s="3">
        <v>1736</v>
      </c>
      <c r="B509" s="4" t="s">
        <v>1281</v>
      </c>
      <c r="C509" s="4" t="s">
        <v>487</v>
      </c>
      <c r="D509" s="39" t="b">
        <f>+A509='[2]PT CUT Bs'!$C542</f>
        <v>0</v>
      </c>
    </row>
    <row r="510" spans="1:4">
      <c r="A510" s="3">
        <v>1737</v>
      </c>
      <c r="B510" s="4" t="s">
        <v>1282</v>
      </c>
      <c r="C510" s="4" t="s">
        <v>488</v>
      </c>
      <c r="D510" s="39" t="b">
        <f>+A510='[2]PT CUT Bs'!$C543</f>
        <v>0</v>
      </c>
    </row>
    <row r="511" spans="1:4">
      <c r="A511" s="3">
        <v>1738</v>
      </c>
      <c r="B511" s="4" t="s">
        <v>1283</v>
      </c>
      <c r="C511" s="4" t="s">
        <v>489</v>
      </c>
      <c r="D511" s="39" t="b">
        <f>+A511='[2]PT CUT Bs'!$C544</f>
        <v>0</v>
      </c>
    </row>
    <row r="512" spans="1:4">
      <c r="A512" s="3">
        <v>1739</v>
      </c>
      <c r="B512" s="4" t="s">
        <v>1284</v>
      </c>
      <c r="C512" s="4" t="s">
        <v>490</v>
      </c>
      <c r="D512" s="39" t="b">
        <f>+A512='[2]PT CUT Bs'!$C545</f>
        <v>0</v>
      </c>
    </row>
    <row r="513" spans="1:4">
      <c r="A513" s="3">
        <v>1740</v>
      </c>
      <c r="B513" s="4" t="s">
        <v>1285</v>
      </c>
      <c r="C513" s="4" t="s">
        <v>491</v>
      </c>
      <c r="D513" s="39" t="b">
        <f>+A513='[2]PT CUT Bs'!$C546</f>
        <v>0</v>
      </c>
    </row>
    <row r="514" spans="1:4">
      <c r="A514" s="3">
        <v>1741</v>
      </c>
      <c r="B514" s="4" t="s">
        <v>1286</v>
      </c>
      <c r="C514" s="4" t="s">
        <v>492</v>
      </c>
      <c r="D514" s="39" t="b">
        <f>+A514='[2]PT CUT Bs'!$C547</f>
        <v>0</v>
      </c>
    </row>
    <row r="515" spans="1:4">
      <c r="A515" s="3">
        <v>1742</v>
      </c>
      <c r="B515" s="4" t="s">
        <v>1287</v>
      </c>
      <c r="C515" s="4" t="s">
        <v>493</v>
      </c>
      <c r="D515" s="39" t="b">
        <f>+A515='[2]PT CUT Bs'!$C548</f>
        <v>0</v>
      </c>
    </row>
    <row r="516" spans="1:4">
      <c r="A516" s="3">
        <v>1743</v>
      </c>
      <c r="B516" s="4" t="s">
        <v>1288</v>
      </c>
      <c r="C516" s="4" t="s">
        <v>494</v>
      </c>
      <c r="D516" s="39" t="b">
        <f>+A516='[2]PT CUT Bs'!$C549</f>
        <v>0</v>
      </c>
    </row>
    <row r="517" spans="1:4">
      <c r="A517" s="3">
        <v>1744</v>
      </c>
      <c r="B517" s="4" t="s">
        <v>1289</v>
      </c>
      <c r="C517" s="4" t="s">
        <v>495</v>
      </c>
      <c r="D517" s="39" t="b">
        <f>+A517='[2]PT CUT Bs'!$C550</f>
        <v>0</v>
      </c>
    </row>
    <row r="518" spans="1:4">
      <c r="A518" s="3">
        <v>1745</v>
      </c>
      <c r="B518" s="4" t="s">
        <v>1290</v>
      </c>
      <c r="C518" s="4" t="s">
        <v>496</v>
      </c>
      <c r="D518" s="39" t="b">
        <f>+A518='[2]PT CUT Bs'!$C551</f>
        <v>0</v>
      </c>
    </row>
    <row r="519" spans="1:4">
      <c r="A519" s="3">
        <v>1746</v>
      </c>
      <c r="B519" s="4" t="s">
        <v>1291</v>
      </c>
      <c r="C519" s="4" t="s">
        <v>497</v>
      </c>
      <c r="D519" s="39" t="b">
        <f>+A519='[2]PT CUT Bs'!$C552</f>
        <v>0</v>
      </c>
    </row>
    <row r="520" spans="1:4">
      <c r="A520" s="3">
        <v>1747</v>
      </c>
      <c r="B520" s="4" t="s">
        <v>1245</v>
      </c>
      <c r="C520" s="4" t="s">
        <v>1376</v>
      </c>
      <c r="D520" s="39" t="b">
        <f>+A520='[2]PT CUT Bs'!$C553</f>
        <v>0</v>
      </c>
    </row>
    <row r="521" spans="1:4">
      <c r="A521" s="3">
        <v>1748</v>
      </c>
      <c r="B521" s="4" t="s">
        <v>1292</v>
      </c>
      <c r="C521" s="4" t="s">
        <v>498</v>
      </c>
      <c r="D521" s="39" t="b">
        <f>+A521='[2]PT CUT Bs'!$C554</f>
        <v>0</v>
      </c>
    </row>
    <row r="522" spans="1:4">
      <c r="A522" s="3">
        <v>1749</v>
      </c>
      <c r="B522" s="4" t="s">
        <v>1293</v>
      </c>
      <c r="C522" s="4" t="s">
        <v>499</v>
      </c>
      <c r="D522" s="39" t="b">
        <f>+A522='[2]PT CUT Bs'!$C555</f>
        <v>0</v>
      </c>
    </row>
    <row r="523" spans="1:4">
      <c r="A523" s="3">
        <v>1750</v>
      </c>
      <c r="B523" s="4" t="s">
        <v>1294</v>
      </c>
      <c r="C523" s="4" t="s">
        <v>500</v>
      </c>
      <c r="D523" s="39" t="b">
        <f>+A523='[2]PT CUT Bs'!$C556</f>
        <v>0</v>
      </c>
    </row>
    <row r="524" spans="1:4">
      <c r="A524" s="3">
        <v>1751</v>
      </c>
      <c r="B524" s="4" t="s">
        <v>1295</v>
      </c>
      <c r="C524" s="4" t="s">
        <v>501</v>
      </c>
      <c r="D524" s="39" t="b">
        <f>+A524='[2]PT CUT Bs'!$C557</f>
        <v>0</v>
      </c>
    </row>
    <row r="525" spans="1:4">
      <c r="A525" s="3">
        <v>1752</v>
      </c>
      <c r="B525" s="4" t="s">
        <v>1296</v>
      </c>
      <c r="C525" s="4" t="s">
        <v>502</v>
      </c>
      <c r="D525" s="39" t="b">
        <f>+A525='[2]PT CUT Bs'!$C558</f>
        <v>0</v>
      </c>
    </row>
    <row r="526" spans="1:4">
      <c r="A526" s="3">
        <v>1753</v>
      </c>
      <c r="B526" s="4" t="s">
        <v>1297</v>
      </c>
      <c r="C526" s="4" t="s">
        <v>503</v>
      </c>
      <c r="D526" s="39" t="b">
        <f>+A526='[2]PT CUT Bs'!$C559</f>
        <v>0</v>
      </c>
    </row>
    <row r="527" spans="1:4">
      <c r="A527" s="3">
        <v>1754</v>
      </c>
      <c r="B527" s="4" t="s">
        <v>1298</v>
      </c>
      <c r="C527" s="4" t="s">
        <v>504</v>
      </c>
      <c r="D527" s="39" t="b">
        <f>+A527='[2]PT CUT Bs'!$C560</f>
        <v>0</v>
      </c>
    </row>
    <row r="528" spans="1:4">
      <c r="A528" s="3">
        <v>1755</v>
      </c>
      <c r="B528" s="4" t="s">
        <v>1299</v>
      </c>
      <c r="C528" s="4" t="s">
        <v>505</v>
      </c>
      <c r="D528" s="39" t="b">
        <f>+A528='[2]PT CUT Bs'!$C561</f>
        <v>0</v>
      </c>
    </row>
    <row r="529" spans="1:4">
      <c r="A529" s="3">
        <v>1756</v>
      </c>
      <c r="B529" s="4" t="s">
        <v>1300</v>
      </c>
      <c r="C529" s="4" t="s">
        <v>506</v>
      </c>
      <c r="D529" s="39" t="b">
        <f>+A529='[2]PT CUT Bs'!$C562</f>
        <v>0</v>
      </c>
    </row>
    <row r="530" spans="1:4">
      <c r="A530" s="3">
        <v>1801</v>
      </c>
      <c r="B530" s="4" t="s">
        <v>1301</v>
      </c>
      <c r="C530" s="4" t="s">
        <v>507</v>
      </c>
      <c r="D530" s="39" t="b">
        <f>+A530='[2]PT CUT Bs'!$C563</f>
        <v>0</v>
      </c>
    </row>
    <row r="531" spans="1:4">
      <c r="A531" s="3">
        <v>1802</v>
      </c>
      <c r="B531" s="4" t="s">
        <v>1283</v>
      </c>
      <c r="C531" s="4" t="s">
        <v>489</v>
      </c>
      <c r="D531" s="39" t="b">
        <f>+A531='[2]PT CUT Bs'!$C564</f>
        <v>0</v>
      </c>
    </row>
    <row r="532" spans="1:4">
      <c r="A532" s="3">
        <v>1803</v>
      </c>
      <c r="B532" s="4" t="s">
        <v>1302</v>
      </c>
      <c r="C532" s="4" t="s">
        <v>508</v>
      </c>
      <c r="D532" s="39" t="b">
        <f>+A532='[2]PT CUT Bs'!$C565</f>
        <v>0</v>
      </c>
    </row>
    <row r="533" spans="1:4">
      <c r="A533" s="3">
        <v>1805</v>
      </c>
      <c r="B533" s="4" t="s">
        <v>1303</v>
      </c>
      <c r="C533" s="4" t="s">
        <v>509</v>
      </c>
      <c r="D533" s="39" t="b">
        <f>+A533='[2]PT CUT Bs'!$C566</f>
        <v>0</v>
      </c>
    </row>
    <row r="534" spans="1:4">
      <c r="A534" s="3">
        <v>1806</v>
      </c>
      <c r="B534" s="4" t="s">
        <v>1304</v>
      </c>
      <c r="C534" s="4" t="s">
        <v>510</v>
      </c>
      <c r="D534" s="39" t="b">
        <f>+A534='[2]PT CUT Bs'!$C567</f>
        <v>0</v>
      </c>
    </row>
    <row r="535" spans="1:4">
      <c r="A535" s="3">
        <v>1807</v>
      </c>
      <c r="B535" s="4" t="s">
        <v>1305</v>
      </c>
      <c r="C535" s="4" t="s">
        <v>511</v>
      </c>
      <c r="D535" s="39" t="b">
        <f>+A535='[2]PT CUT Bs'!$C568</f>
        <v>0</v>
      </c>
    </row>
    <row r="536" spans="1:4">
      <c r="A536" s="3">
        <v>1808</v>
      </c>
      <c r="B536" s="4" t="s">
        <v>1306</v>
      </c>
      <c r="C536" s="4" t="s">
        <v>512</v>
      </c>
      <c r="D536" s="39" t="b">
        <f>+A536='[2]PT CUT Bs'!$C569</f>
        <v>0</v>
      </c>
    </row>
    <row r="537" spans="1:4">
      <c r="A537" s="3">
        <v>1809</v>
      </c>
      <c r="B537" s="4" t="s">
        <v>1307</v>
      </c>
      <c r="C537" s="4" t="s">
        <v>513</v>
      </c>
      <c r="D537" s="39" t="b">
        <f>+A537='[2]PT CUT Bs'!$C570</f>
        <v>0</v>
      </c>
    </row>
    <row r="538" spans="1:4">
      <c r="A538" s="3">
        <v>1810</v>
      </c>
      <c r="B538" s="4" t="s">
        <v>1308</v>
      </c>
      <c r="C538" s="4" t="s">
        <v>514</v>
      </c>
      <c r="D538" s="39" t="b">
        <f>+A538='[2]PT CUT Bs'!$C571</f>
        <v>0</v>
      </c>
    </row>
    <row r="539" spans="1:4">
      <c r="A539" s="3">
        <v>1811</v>
      </c>
      <c r="B539" s="4" t="s">
        <v>1309</v>
      </c>
      <c r="C539" s="4" t="s">
        <v>515</v>
      </c>
      <c r="D539" s="39" t="b">
        <f>+A539='[2]PT CUT Bs'!$C572</f>
        <v>0</v>
      </c>
    </row>
    <row r="540" spans="1:4">
      <c r="A540" s="3">
        <v>1812</v>
      </c>
      <c r="B540" s="4" t="s">
        <v>1310</v>
      </c>
      <c r="C540" s="4" t="s">
        <v>516</v>
      </c>
      <c r="D540" s="39" t="b">
        <f>+A540='[2]PT CUT Bs'!$C573</f>
        <v>0</v>
      </c>
    </row>
    <row r="541" spans="1:4">
      <c r="A541" s="3">
        <v>1813</v>
      </c>
      <c r="B541" s="4" t="s">
        <v>1311</v>
      </c>
      <c r="C541" s="4" t="s">
        <v>517</v>
      </c>
      <c r="D541" s="39" t="b">
        <f>+A541='[2]PT CUT Bs'!$C574</f>
        <v>0</v>
      </c>
    </row>
    <row r="542" spans="1:4">
      <c r="A542" s="3">
        <v>1814</v>
      </c>
      <c r="B542" s="4" t="s">
        <v>1312</v>
      </c>
      <c r="C542" s="4" t="s">
        <v>518</v>
      </c>
      <c r="D542" s="39" t="b">
        <f>+A542='[2]PT CUT Bs'!$C575</f>
        <v>0</v>
      </c>
    </row>
    <row r="543" spans="1:4">
      <c r="A543" s="3">
        <v>1815</v>
      </c>
      <c r="B543" s="4" t="s">
        <v>1294</v>
      </c>
      <c r="C543" s="4" t="s">
        <v>500</v>
      </c>
      <c r="D543" s="39" t="b">
        <f>+A543='[2]PT CUT Bs'!$C576</f>
        <v>0</v>
      </c>
    </row>
    <row r="544" spans="1:4">
      <c r="A544" s="3">
        <v>1816</v>
      </c>
      <c r="B544" s="4" t="s">
        <v>1313</v>
      </c>
      <c r="C544" s="4" t="s">
        <v>519</v>
      </c>
      <c r="D544" s="39" t="b">
        <f>+A544='[2]PT CUT Bs'!$C577</f>
        <v>0</v>
      </c>
    </row>
    <row r="545" spans="1:4">
      <c r="A545" s="3">
        <v>1817</v>
      </c>
      <c r="B545" s="4" t="s">
        <v>1314</v>
      </c>
      <c r="C545" s="4" t="s">
        <v>520</v>
      </c>
      <c r="D545" s="39" t="b">
        <f>+A545='[2]PT CUT Bs'!$C578</f>
        <v>0</v>
      </c>
    </row>
    <row r="546" spans="1:4">
      <c r="A546" s="3">
        <v>1818</v>
      </c>
      <c r="B546" s="4" t="s">
        <v>1315</v>
      </c>
      <c r="C546" s="4" t="s">
        <v>521</v>
      </c>
      <c r="D546" s="39" t="b">
        <f>+A546='[2]PT CUT Bs'!$C579</f>
        <v>0</v>
      </c>
    </row>
    <row r="547" spans="1:4">
      <c r="A547" s="3">
        <v>1819</v>
      </c>
      <c r="B547" s="4" t="s">
        <v>1316</v>
      </c>
      <c r="C547" s="4" t="s">
        <v>522</v>
      </c>
      <c r="D547" s="39" t="b">
        <f>+A547='[2]PT CUT Bs'!$C580</f>
        <v>0</v>
      </c>
    </row>
    <row r="548" spans="1:4">
      <c r="A548" s="3">
        <v>1820</v>
      </c>
      <c r="B548" s="4" t="s">
        <v>1317</v>
      </c>
      <c r="C548" s="4" t="s">
        <v>523</v>
      </c>
      <c r="D548" s="39" t="b">
        <f>+A548='[2]PT CUT Bs'!$C581</f>
        <v>0</v>
      </c>
    </row>
    <row r="549" spans="1:4">
      <c r="A549" s="3">
        <v>1901</v>
      </c>
      <c r="B549" s="4" t="s">
        <v>1318</v>
      </c>
      <c r="C549" s="4" t="s">
        <v>524</v>
      </c>
      <c r="D549" s="39" t="b">
        <f>+A549='[2]PT CUT Bs'!$C582</f>
        <v>0</v>
      </c>
    </row>
    <row r="550" spans="1:4">
      <c r="A550" s="3">
        <v>1902</v>
      </c>
      <c r="B550" s="4" t="s">
        <v>1319</v>
      </c>
      <c r="C550" s="4" t="s">
        <v>525</v>
      </c>
      <c r="D550" s="39" t="b">
        <f>+A550='[2]PT CUT Bs'!$C583</f>
        <v>0</v>
      </c>
    </row>
    <row r="551" spans="1:4">
      <c r="A551" s="3">
        <v>1903</v>
      </c>
      <c r="B551" s="4" t="s">
        <v>1320</v>
      </c>
      <c r="C551" s="4" t="s">
        <v>526</v>
      </c>
      <c r="D551" s="39" t="b">
        <f>+A551='[2]PT CUT Bs'!$C584</f>
        <v>0</v>
      </c>
    </row>
    <row r="552" spans="1:4">
      <c r="A552" s="3">
        <v>1904</v>
      </c>
      <c r="B552" s="4" t="s">
        <v>1321</v>
      </c>
      <c r="C552" s="4" t="s">
        <v>527</v>
      </c>
      <c r="D552" s="39" t="b">
        <f>+A552='[2]PT CUT Bs'!$C585</f>
        <v>0</v>
      </c>
    </row>
    <row r="553" spans="1:4">
      <c r="A553" s="3">
        <v>1905</v>
      </c>
      <c r="B553" s="4" t="s">
        <v>1322</v>
      </c>
      <c r="C553" s="4" t="s">
        <v>528</v>
      </c>
      <c r="D553" s="39" t="b">
        <f>+A553='[2]PT CUT Bs'!$C586</f>
        <v>0</v>
      </c>
    </row>
    <row r="554" spans="1:4">
      <c r="A554" s="3">
        <v>1906</v>
      </c>
      <c r="B554" s="4" t="s">
        <v>1298</v>
      </c>
      <c r="C554" s="4" t="s">
        <v>504</v>
      </c>
      <c r="D554" s="39" t="b">
        <f>+A554='[2]PT CUT Bs'!$C587</f>
        <v>0</v>
      </c>
    </row>
    <row r="555" spans="1:4">
      <c r="A555" s="3">
        <v>1907</v>
      </c>
      <c r="B555" s="4" t="s">
        <v>1323</v>
      </c>
      <c r="C555" s="4" t="s">
        <v>529</v>
      </c>
      <c r="D555" s="39" t="b">
        <f>+A555='[2]PT CUT Bs'!$C588</f>
        <v>0</v>
      </c>
    </row>
    <row r="556" spans="1:4">
      <c r="A556" s="3">
        <v>1908</v>
      </c>
      <c r="B556" s="4" t="s">
        <v>1324</v>
      </c>
      <c r="C556" s="4" t="s">
        <v>530</v>
      </c>
      <c r="D556" s="39" t="b">
        <f>+A556='[2]PT CUT Bs'!$C589</f>
        <v>0</v>
      </c>
    </row>
    <row r="557" spans="1:4">
      <c r="A557" s="3">
        <v>1909</v>
      </c>
      <c r="B557" s="4" t="s">
        <v>1244</v>
      </c>
      <c r="C557" s="4" t="s">
        <v>454</v>
      </c>
      <c r="D557" s="39" t="b">
        <f>+A557='[2]PT CUT Bs'!$C590</f>
        <v>0</v>
      </c>
    </row>
    <row r="558" spans="1:4">
      <c r="A558" s="3">
        <v>1910</v>
      </c>
      <c r="B558" s="4" t="s">
        <v>1325</v>
      </c>
      <c r="C558" s="4" t="s">
        <v>531</v>
      </c>
      <c r="D558" s="39" t="b">
        <f>+A558='[2]PT CUT Bs'!$C591</f>
        <v>0</v>
      </c>
    </row>
    <row r="559" spans="1:4">
      <c r="A559" s="3">
        <v>1911</v>
      </c>
      <c r="B559" s="4" t="s">
        <v>1326</v>
      </c>
      <c r="C559" s="4" t="s">
        <v>532</v>
      </c>
      <c r="D559" s="39" t="b">
        <f>+A559='[2]PT CUT Bs'!$C592</f>
        <v>0</v>
      </c>
    </row>
    <row r="560" spans="1:4">
      <c r="A560" s="3">
        <v>1912</v>
      </c>
      <c r="B560" s="4" t="s">
        <v>1327</v>
      </c>
      <c r="C560" s="4" t="s">
        <v>533</v>
      </c>
      <c r="D560" s="39" t="b">
        <f>+A560='[2]PT CUT Bs'!$C593</f>
        <v>0</v>
      </c>
    </row>
    <row r="561" spans="1:4">
      <c r="A561" s="3">
        <v>1913</v>
      </c>
      <c r="B561" s="4" t="s">
        <v>1328</v>
      </c>
      <c r="C561" s="4" t="s">
        <v>534</v>
      </c>
      <c r="D561" s="39" t="b">
        <f>+A561='[2]PT CUT Bs'!$C594</f>
        <v>0</v>
      </c>
    </row>
    <row r="562" spans="1:4">
      <c r="A562" s="3">
        <v>1914</v>
      </c>
      <c r="B562" s="4" t="s">
        <v>1329</v>
      </c>
      <c r="C562" s="4" t="s">
        <v>535</v>
      </c>
      <c r="D562" s="39" t="b">
        <f>+A562='[2]PT CUT Bs'!$C595</f>
        <v>0</v>
      </c>
    </row>
    <row r="563" spans="1:4">
      <c r="A563" s="3">
        <v>1915</v>
      </c>
      <c r="B563" s="4" t="s">
        <v>1330</v>
      </c>
      <c r="C563" s="4" t="s">
        <v>536</v>
      </c>
      <c r="D563" s="39" t="b">
        <f>+A563='[2]PT CUT Bs'!$C596</f>
        <v>0</v>
      </c>
    </row>
    <row r="564" spans="1:4">
      <c r="A564" s="3">
        <v>2301</v>
      </c>
      <c r="B564" s="4" t="s">
        <v>1331</v>
      </c>
      <c r="C564" s="4" t="s">
        <v>537</v>
      </c>
      <c r="D564" s="39" t="b">
        <f>+A564='[2]PT CUT Bs'!$C597</f>
        <v>0</v>
      </c>
    </row>
    <row r="565" spans="1:4">
      <c r="A565" s="3">
        <v>2302</v>
      </c>
      <c r="B565" s="4" t="s">
        <v>1332</v>
      </c>
      <c r="C565" s="4" t="s">
        <v>538</v>
      </c>
      <c r="D565" s="39" t="b">
        <f>+A565='[2]PT CUT Bs'!$C598</f>
        <v>0</v>
      </c>
    </row>
    <row r="566" spans="1:4">
      <c r="A566" s="3">
        <v>2303</v>
      </c>
      <c r="B566" s="4" t="s">
        <v>1333</v>
      </c>
      <c r="C566" s="4" t="s">
        <v>539</v>
      </c>
      <c r="D566" s="39" t="b">
        <f>+A566='[2]PT CUT Bs'!$C599</f>
        <v>0</v>
      </c>
    </row>
    <row r="567" spans="1:4">
      <c r="A567" s="3">
        <v>2311</v>
      </c>
      <c r="B567" s="4" t="s">
        <v>1334</v>
      </c>
      <c r="C567" s="4" t="s">
        <v>1380</v>
      </c>
      <c r="D567" s="39" t="b">
        <f>+A567='[2]PT CUT Bs'!$C600</f>
        <v>0</v>
      </c>
    </row>
    <row r="568" spans="1:4">
      <c r="A568" s="3">
        <v>2312</v>
      </c>
      <c r="B568" s="4" t="s">
        <v>540</v>
      </c>
      <c r="C568" s="4" t="s">
        <v>1381</v>
      </c>
      <c r="D568" s="39" t="b">
        <f>+A568='[2]PT CUT Bs'!$C601</f>
        <v>0</v>
      </c>
    </row>
    <row r="569" spans="1:4">
      <c r="A569" s="3">
        <v>2313</v>
      </c>
      <c r="B569" s="4" t="s">
        <v>541</v>
      </c>
      <c r="C569" s="4" t="s">
        <v>1382</v>
      </c>
      <c r="D569" s="39" t="b">
        <f>+A569='[2]PT CUT Bs'!$C602</f>
        <v>0</v>
      </c>
    </row>
    <row r="570" spans="1:4">
      <c r="A570" s="3">
        <v>2314</v>
      </c>
      <c r="B570" s="4" t="s">
        <v>542</v>
      </c>
      <c r="C570" s="4" t="s">
        <v>1383</v>
      </c>
      <c r="D570" s="39" t="e">
        <f>+A570='[2]PT CUT Bs'!#REF!</f>
        <v>#REF!</v>
      </c>
    </row>
    <row r="571" spans="1:4">
      <c r="A571" s="3">
        <v>2315</v>
      </c>
      <c r="B571" s="4" t="s">
        <v>1335</v>
      </c>
      <c r="C571" s="4" t="s">
        <v>543</v>
      </c>
      <c r="D571" s="39" t="e">
        <f>+A571='[2]PT CUT Bs'!#REF!</f>
        <v>#REF!</v>
      </c>
    </row>
    <row r="572" spans="1:4">
      <c r="A572" s="3">
        <v>2316</v>
      </c>
      <c r="B572" s="4" t="s">
        <v>1336</v>
      </c>
      <c r="C572" s="4" t="s">
        <v>544</v>
      </c>
      <c r="D572" s="39" t="e">
        <f>+A572='[2]PT CUT Bs'!#REF!</f>
        <v>#REF!</v>
      </c>
    </row>
    <row r="573" spans="1:4">
      <c r="A573" s="3">
        <v>2317</v>
      </c>
      <c r="B573" s="4" t="s">
        <v>1337</v>
      </c>
      <c r="C573" s="4" t="s">
        <v>545</v>
      </c>
      <c r="D573" s="39" t="e">
        <f>+A573='[2]PT CUT Bs'!#REF!</f>
        <v>#REF!</v>
      </c>
    </row>
    <row r="574" spans="1:4">
      <c r="A574" s="3">
        <v>2318</v>
      </c>
      <c r="B574" s="4" t="s">
        <v>1338</v>
      </c>
      <c r="C574" s="4" t="s">
        <v>613</v>
      </c>
      <c r="D574" s="39" t="e">
        <f>+A574='[2]PT CUT Bs'!#REF!</f>
        <v>#REF!</v>
      </c>
    </row>
    <row r="575" spans="1:4">
      <c r="A575" s="3">
        <v>2319</v>
      </c>
      <c r="B575" s="4" t="s">
        <v>546</v>
      </c>
      <c r="C575" s="4" t="s">
        <v>1384</v>
      </c>
      <c r="D575" s="39" t="e">
        <f>+A575='[2]PT CUT Bs'!#REF!</f>
        <v>#REF!</v>
      </c>
    </row>
    <row r="576" spans="1:4">
      <c r="A576" s="3">
        <v>2320</v>
      </c>
      <c r="B576" s="4" t="s">
        <v>547</v>
      </c>
      <c r="C576" s="4" t="s">
        <v>1385</v>
      </c>
      <c r="D576" s="39" t="e">
        <f>+A576='[2]PT CUT Bs'!#REF!</f>
        <v>#REF!</v>
      </c>
    </row>
    <row r="577" spans="1:4">
      <c r="A577" s="3">
        <v>2322</v>
      </c>
      <c r="B577" s="4" t="s">
        <v>548</v>
      </c>
      <c r="C577" s="4" t="s">
        <v>1386</v>
      </c>
      <c r="D577" s="39" t="e">
        <f>+A577='[2]PT CUT Bs'!#REF!</f>
        <v>#REF!</v>
      </c>
    </row>
    <row r="578" spans="1:4">
      <c r="A578" s="3">
        <v>2323</v>
      </c>
      <c r="B578" s="4" t="s">
        <v>549</v>
      </c>
      <c r="C578" s="4" t="s">
        <v>1387</v>
      </c>
      <c r="D578" s="39" t="e">
        <f>+A578='[2]PT CUT Bs'!#REF!</f>
        <v>#REF!</v>
      </c>
    </row>
    <row r="579" spans="1:4">
      <c r="A579" s="3">
        <v>2324</v>
      </c>
      <c r="B579" s="4" t="s">
        <v>550</v>
      </c>
      <c r="C579" s="4" t="s">
        <v>1388</v>
      </c>
      <c r="D579" s="39" t="e">
        <f>+A579='[2]PT CUT Bs'!#REF!</f>
        <v>#REF!</v>
      </c>
    </row>
    <row r="580" spans="1:4">
      <c r="A580" s="3">
        <v>2325</v>
      </c>
      <c r="B580" s="4" t="s">
        <v>551</v>
      </c>
      <c r="C580" s="4" t="s">
        <v>1389</v>
      </c>
      <c r="D580" s="39" t="e">
        <f>+A580='[2]PT CUT Bs'!#REF!</f>
        <v>#REF!</v>
      </c>
    </row>
    <row r="581" spans="1:4">
      <c r="A581" s="3">
        <v>2326</v>
      </c>
      <c r="B581" s="4" t="s">
        <v>552</v>
      </c>
      <c r="C581" s="4" t="s">
        <v>1390</v>
      </c>
      <c r="D581" s="39" t="e">
        <f>+A581='[2]PT CUT Bs'!#REF!</f>
        <v>#REF!</v>
      </c>
    </row>
    <row r="582" spans="1:4">
      <c r="A582" s="3">
        <v>2327</v>
      </c>
      <c r="B582" s="4" t="s">
        <v>553</v>
      </c>
      <c r="C582" s="4" t="s">
        <v>1391</v>
      </c>
      <c r="D582" s="39" t="e">
        <f>+A582='[2]PT CUT Bs'!#REF!</f>
        <v>#REF!</v>
      </c>
    </row>
    <row r="583" spans="1:4">
      <c r="A583" s="3">
        <v>2328</v>
      </c>
      <c r="B583" s="4" t="s">
        <v>641</v>
      </c>
      <c r="C583" s="4" t="s">
        <v>1392</v>
      </c>
      <c r="D583" s="39" t="e">
        <f>+A583='[2]PT CUT Bs'!#REF!</f>
        <v>#REF!</v>
      </c>
    </row>
    <row r="584" spans="1:4">
      <c r="A584" s="3">
        <v>2330</v>
      </c>
      <c r="B584" s="4" t="s">
        <v>1339</v>
      </c>
      <c r="C584" s="4" t="s">
        <v>1393</v>
      </c>
      <c r="D584" s="39" t="e">
        <f>+A584='[2]PT CUT Bs'!#REF!</f>
        <v>#REF!</v>
      </c>
    </row>
    <row r="585" spans="1:4">
      <c r="A585" s="3">
        <v>2331</v>
      </c>
      <c r="B585" s="4" t="s">
        <v>1340</v>
      </c>
      <c r="C585" s="4" t="s">
        <v>1394</v>
      </c>
      <c r="D585" s="39" t="e">
        <f>+A585='[2]PT CUT Bs'!#REF!</f>
        <v>#REF!</v>
      </c>
    </row>
    <row r="586" spans="1:4">
      <c r="A586" s="3">
        <v>2333</v>
      </c>
      <c r="B586" s="4" t="s">
        <v>1341</v>
      </c>
      <c r="C586" s="4" t="s">
        <v>1395</v>
      </c>
      <c r="D586" s="39" t="e">
        <f>+A586='[2]PT CUT Bs'!#REF!</f>
        <v>#REF!</v>
      </c>
    </row>
    <row r="587" spans="1:4">
      <c r="A587" s="3">
        <v>2334</v>
      </c>
      <c r="B587" s="4" t="s">
        <v>1342</v>
      </c>
      <c r="C587" s="4" t="s">
        <v>1396</v>
      </c>
      <c r="D587" s="39" t="b">
        <f>+A587='[2]PT CUT Bs'!$C603</f>
        <v>0</v>
      </c>
    </row>
    <row r="588" spans="1:4">
      <c r="A588" s="3">
        <v>2336</v>
      </c>
      <c r="B588" s="4" t="s">
        <v>1343</v>
      </c>
      <c r="C588" s="4" t="s">
        <v>1397</v>
      </c>
      <c r="D588" s="39" t="b">
        <f>+A588='[2]PT CUT Bs'!$C604</f>
        <v>0</v>
      </c>
    </row>
    <row r="589" spans="1:4">
      <c r="A589" s="3">
        <v>3301</v>
      </c>
      <c r="B589" s="4" t="s">
        <v>1344</v>
      </c>
      <c r="C589" s="4" t="s">
        <v>1398</v>
      </c>
      <c r="D589" s="39" t="b">
        <f>+A589='[2]PT CUT Bs'!$C605</f>
        <v>0</v>
      </c>
    </row>
    <row r="590" spans="1:4">
      <c r="A590" s="3">
        <v>3401</v>
      </c>
      <c r="B590" s="4" t="s">
        <v>1345</v>
      </c>
      <c r="C590" s="4" t="s">
        <v>1399</v>
      </c>
      <c r="D590" s="39" t="b">
        <f>+A590='[2]PT CUT Bs'!$C606</f>
        <v>0</v>
      </c>
    </row>
    <row r="591" spans="1:4">
      <c r="A591" s="3">
        <v>3701</v>
      </c>
      <c r="B591" s="4" t="s">
        <v>1346</v>
      </c>
      <c r="C591" s="4" t="s">
        <v>1400</v>
      </c>
      <c r="D591" s="39" t="b">
        <f>+A591='[2]PT CUT Bs'!$C607</f>
        <v>0</v>
      </c>
    </row>
    <row r="592" spans="1:4">
      <c r="A592" s="3">
        <v>4601</v>
      </c>
      <c r="B592" s="4" t="s">
        <v>1347</v>
      </c>
      <c r="C592" s="4" t="s">
        <v>1401</v>
      </c>
      <c r="D592" s="39" t="b">
        <f>+A592='[2]PT CUT Bs'!$C608</f>
        <v>0</v>
      </c>
    </row>
    <row r="593" spans="1:4">
      <c r="A593" s="3" t="s">
        <v>563</v>
      </c>
      <c r="B593" s="4" t="str">
        <f>UPPER(C593)</f>
        <v>ACREEDORES</v>
      </c>
      <c r="C593" s="4" t="s">
        <v>614</v>
      </c>
      <c r="D593" s="39" t="b">
        <f>+A593='[2]PT CUT Bs'!$C609</f>
        <v>0</v>
      </c>
    </row>
    <row r="594" spans="1:4">
      <c r="A594" s="3" t="s">
        <v>564</v>
      </c>
      <c r="B594" s="4" t="str">
        <f>UPPER(C594)</f>
        <v>ÁREA DE CONTABILIDAD</v>
      </c>
      <c r="C594" s="4" t="s">
        <v>1404</v>
      </c>
      <c r="D594" s="39" t="b">
        <f>+A594='[2]PT CUT Bs'!$C610</f>
        <v>0</v>
      </c>
    </row>
    <row r="595" spans="1:4">
      <c r="A595" s="3" t="s">
        <v>565</v>
      </c>
      <c r="B595" s="4" t="str">
        <f>UPPER(C595)</f>
        <v>NO IDENTIFICADO</v>
      </c>
      <c r="C595" s="4" t="s">
        <v>615</v>
      </c>
      <c r="D595" s="39" t="b">
        <f>+A595='[2]PT CUT Bs'!$C611</f>
        <v>1</v>
      </c>
    </row>
  </sheetData>
  <sheetProtection formatRows="0" selectLockedCells="1" sort="0" autoFilter="0"/>
  <autoFilter ref="A2:C59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4"/>
  <sheetViews>
    <sheetView view="pageBreakPreview" zoomScale="115" zoomScaleNormal="100" zoomScaleSheetLayoutView="115" workbookViewId="0">
      <selection activeCell="B13" sqref="B13"/>
    </sheetView>
  </sheetViews>
  <sheetFormatPr baseColWidth="10" defaultRowHeight="15"/>
  <cols>
    <col min="1" max="1" width="3.28515625" customWidth="1"/>
    <col min="2" max="2" width="109.7109375" customWidth="1"/>
    <col min="3" max="3" width="2.85546875" customWidth="1"/>
  </cols>
  <sheetData>
    <row r="1" spans="1:3">
      <c r="A1" s="65"/>
      <c r="B1" s="66" t="s">
        <v>579</v>
      </c>
      <c r="C1" s="65"/>
    </row>
    <row r="2" spans="1:3" ht="5.25" customHeight="1">
      <c r="A2" s="65"/>
      <c r="B2" s="67"/>
      <c r="C2" s="65"/>
    </row>
    <row r="3" spans="1:3" ht="78.75">
      <c r="A3" s="65"/>
      <c r="B3" s="68" t="s">
        <v>676</v>
      </c>
      <c r="C3" s="65"/>
    </row>
    <row r="4" spans="1:3" ht="56.25">
      <c r="A4" s="65"/>
      <c r="B4" s="68" t="s">
        <v>1422</v>
      </c>
      <c r="C4" s="65"/>
    </row>
    <row r="5" spans="1:3" ht="22.5">
      <c r="A5" s="65"/>
      <c r="B5" s="68" t="s">
        <v>647</v>
      </c>
      <c r="C5" s="65"/>
    </row>
    <row r="6" spans="1:3" ht="15.75" thickBot="1">
      <c r="A6" s="65"/>
      <c r="B6" s="68" t="s">
        <v>661</v>
      </c>
      <c r="C6" s="65"/>
    </row>
    <row r="7" spans="1:3">
      <c r="A7" s="65"/>
      <c r="B7" s="69" t="s">
        <v>580</v>
      </c>
      <c r="C7" s="65"/>
    </row>
    <row r="8" spans="1:3">
      <c r="A8" s="65"/>
      <c r="B8" s="70" t="s">
        <v>581</v>
      </c>
      <c r="C8" s="65"/>
    </row>
    <row r="9" spans="1:3" ht="23.25" thickBot="1">
      <c r="A9" s="65"/>
      <c r="B9" s="71" t="s">
        <v>648</v>
      </c>
      <c r="C9" s="65"/>
    </row>
    <row r="10" spans="1:3">
      <c r="A10" s="65"/>
      <c r="B10" s="72" t="s">
        <v>582</v>
      </c>
      <c r="C10" s="65"/>
    </row>
    <row r="11" spans="1:3">
      <c r="A11" s="65"/>
      <c r="B11" s="70" t="s">
        <v>583</v>
      </c>
      <c r="C11" s="65"/>
    </row>
    <row r="12" spans="1:3" ht="57" thickBot="1">
      <c r="A12" s="65"/>
      <c r="B12" s="70" t="s">
        <v>584</v>
      </c>
      <c r="C12" s="65"/>
    </row>
    <row r="13" spans="1:3" ht="57" thickBot="1">
      <c r="A13" s="65"/>
      <c r="B13" s="73" t="s">
        <v>649</v>
      </c>
      <c r="C13" s="65"/>
    </row>
    <row r="14" spans="1:3" ht="34.5" hidden="1" thickBot="1">
      <c r="A14" s="65"/>
      <c r="B14" s="74" t="s">
        <v>665</v>
      </c>
      <c r="C14" s="65"/>
    </row>
    <row r="15" spans="1:3" ht="34.5" hidden="1" thickBot="1">
      <c r="A15" s="65"/>
      <c r="B15" s="75" t="s">
        <v>662</v>
      </c>
      <c r="C15" s="65"/>
    </row>
    <row r="16" spans="1:3" hidden="1">
      <c r="A16" s="65"/>
      <c r="B16" s="69" t="s">
        <v>585</v>
      </c>
      <c r="C16" s="65"/>
    </row>
    <row r="17" spans="1:3" hidden="1">
      <c r="A17" s="65"/>
      <c r="B17" s="70" t="s">
        <v>586</v>
      </c>
      <c r="C17" s="65"/>
    </row>
    <row r="18" spans="1:3" ht="15.75" hidden="1" thickBot="1">
      <c r="A18" s="65"/>
      <c r="B18" s="71" t="s">
        <v>587</v>
      </c>
      <c r="C18" s="65"/>
    </row>
    <row r="19" spans="1:3">
      <c r="A19" s="65"/>
      <c r="B19" s="72" t="s">
        <v>588</v>
      </c>
      <c r="C19" s="65"/>
    </row>
    <row r="20" spans="1:3">
      <c r="A20" s="65"/>
      <c r="B20" s="70" t="s">
        <v>650</v>
      </c>
      <c r="C20" s="65"/>
    </row>
    <row r="21" spans="1:3" ht="15.75" thickBot="1">
      <c r="A21" s="65"/>
      <c r="B21" s="71" t="s">
        <v>589</v>
      </c>
      <c r="C21" s="65"/>
    </row>
    <row r="22" spans="1:3">
      <c r="A22" s="65"/>
      <c r="B22" s="72" t="s">
        <v>590</v>
      </c>
      <c r="C22" s="65"/>
    </row>
    <row r="23" spans="1:3">
      <c r="A23" s="65"/>
      <c r="B23" s="70" t="s">
        <v>651</v>
      </c>
      <c r="C23" s="65"/>
    </row>
    <row r="24" spans="1:3" ht="23.25" thickBot="1">
      <c r="A24" s="65"/>
      <c r="B24" s="71" t="s">
        <v>591</v>
      </c>
      <c r="C24" s="65"/>
    </row>
    <row r="25" spans="1:3">
      <c r="A25" s="65"/>
      <c r="B25" s="72" t="s">
        <v>652</v>
      </c>
      <c r="C25" s="65"/>
    </row>
    <row r="26" spans="1:3">
      <c r="A26" s="65"/>
      <c r="B26" s="70" t="s">
        <v>592</v>
      </c>
      <c r="C26" s="65"/>
    </row>
    <row r="27" spans="1:3" ht="15.75" thickBot="1">
      <c r="A27" s="65"/>
      <c r="B27" s="71" t="s">
        <v>593</v>
      </c>
      <c r="C27" s="65"/>
    </row>
    <row r="28" spans="1:3">
      <c r="A28" s="65"/>
      <c r="B28" s="72" t="s">
        <v>594</v>
      </c>
      <c r="C28" s="65"/>
    </row>
    <row r="29" spans="1:3">
      <c r="A29" s="65"/>
      <c r="B29" s="70" t="s">
        <v>595</v>
      </c>
      <c r="C29" s="65"/>
    </row>
    <row r="30" spans="1:3" ht="15.75" thickBot="1">
      <c r="A30" s="65"/>
      <c r="B30" s="71" t="s">
        <v>596</v>
      </c>
      <c r="C30" s="65"/>
    </row>
    <row r="31" spans="1:3">
      <c r="A31" s="65"/>
      <c r="B31" s="72" t="s">
        <v>597</v>
      </c>
      <c r="C31" s="65"/>
    </row>
    <row r="32" spans="1:3">
      <c r="A32" s="65"/>
      <c r="B32" s="70" t="s">
        <v>598</v>
      </c>
      <c r="C32" s="65"/>
    </row>
    <row r="33" spans="1:3" ht="15.75" thickBot="1">
      <c r="A33" s="65"/>
      <c r="B33" s="71" t="s">
        <v>599</v>
      </c>
      <c r="C33" s="65"/>
    </row>
    <row r="34" spans="1:3">
      <c r="A34" s="65"/>
      <c r="B34" s="72" t="s">
        <v>653</v>
      </c>
      <c r="C34" s="65"/>
    </row>
    <row r="35" spans="1:3">
      <c r="A35" s="65"/>
      <c r="B35" s="70" t="s">
        <v>600</v>
      </c>
      <c r="C35" s="65"/>
    </row>
    <row r="36" spans="1:3" ht="15.75" thickBot="1">
      <c r="A36" s="65"/>
      <c r="B36" s="71" t="s">
        <v>599</v>
      </c>
      <c r="C36" s="65"/>
    </row>
    <row r="37" spans="1:3">
      <c r="A37" s="65"/>
      <c r="B37" s="72" t="s">
        <v>663</v>
      </c>
      <c r="C37" s="65"/>
    </row>
    <row r="38" spans="1:3">
      <c r="A38" s="65"/>
      <c r="B38" s="70" t="s">
        <v>654</v>
      </c>
      <c r="C38" s="65"/>
    </row>
    <row r="39" spans="1:3" ht="23.25" thickBot="1">
      <c r="A39" s="65"/>
      <c r="B39" s="71" t="s">
        <v>601</v>
      </c>
      <c r="C39" s="65"/>
    </row>
    <row r="40" spans="1:3">
      <c r="A40" s="65"/>
      <c r="B40" s="72" t="s">
        <v>602</v>
      </c>
      <c r="C40" s="65"/>
    </row>
    <row r="41" spans="1:3">
      <c r="A41" s="65"/>
      <c r="B41" s="70" t="s">
        <v>603</v>
      </c>
      <c r="C41" s="65"/>
    </row>
    <row r="42" spans="1:3">
      <c r="A42" s="65"/>
      <c r="B42" s="70" t="s">
        <v>604</v>
      </c>
      <c r="C42" s="65"/>
    </row>
    <row r="43" spans="1:3" ht="23.25" thickBot="1">
      <c r="A43" s="65"/>
      <c r="B43" s="71" t="s">
        <v>664</v>
      </c>
      <c r="C43" s="65"/>
    </row>
    <row r="44" spans="1:3">
      <c r="A44" s="65"/>
      <c r="B44" s="72" t="s">
        <v>605</v>
      </c>
      <c r="C44" s="65"/>
    </row>
    <row r="45" spans="1:3">
      <c r="A45" s="65"/>
      <c r="B45" s="70" t="s">
        <v>606</v>
      </c>
      <c r="C45" s="65"/>
    </row>
    <row r="46" spans="1:3">
      <c r="A46" s="65"/>
      <c r="B46" s="70" t="s">
        <v>655</v>
      </c>
      <c r="C46" s="65"/>
    </row>
    <row r="47" spans="1:3">
      <c r="A47" s="65"/>
      <c r="B47" s="70" t="s">
        <v>656</v>
      </c>
      <c r="C47" s="65"/>
    </row>
    <row r="48" spans="1:3" ht="23.25" thickBot="1">
      <c r="A48" s="65"/>
      <c r="B48" s="71" t="s">
        <v>657</v>
      </c>
      <c r="C48" s="65"/>
    </row>
    <row r="49" spans="1:3" ht="13.5" customHeight="1">
      <c r="A49" s="222"/>
      <c r="B49" s="223" t="s">
        <v>755</v>
      </c>
      <c r="C49" s="65"/>
    </row>
    <row r="50" spans="1:3" ht="22.5">
      <c r="A50" s="65"/>
      <c r="B50" s="70" t="s">
        <v>756</v>
      </c>
      <c r="C50" s="65"/>
    </row>
    <row r="51" spans="1:3" ht="23.25" thickBot="1">
      <c r="A51" s="65"/>
      <c r="B51" s="71" t="s">
        <v>754</v>
      </c>
      <c r="C51" s="65"/>
    </row>
    <row r="52" spans="1:3">
      <c r="A52" s="65"/>
      <c r="B52" s="221"/>
      <c r="C52" s="65"/>
    </row>
    <row r="53" spans="1:3" ht="22.5">
      <c r="A53" s="65"/>
      <c r="B53" s="76" t="s">
        <v>607</v>
      </c>
      <c r="C53" s="65"/>
    </row>
    <row r="54" spans="1:3">
      <c r="A54" s="65"/>
      <c r="B54" s="65"/>
      <c r="C54" s="65"/>
    </row>
  </sheetData>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R619"/>
  <sheetViews>
    <sheetView showGridLines="0" view="pageBreakPreview" zoomScale="85" zoomScaleNormal="70" zoomScaleSheetLayoutView="85" workbookViewId="0">
      <pane xSplit="3" ySplit="10" topLeftCell="U601" activePane="bottomRight" state="frozen"/>
      <selection activeCell="H15" sqref="H15:I15"/>
      <selection pane="topRight" activeCell="H15" sqref="H15:I15"/>
      <selection pane="bottomLeft" activeCell="H15" sqref="H15:I15"/>
      <selection pane="bottomRight" activeCell="AB603" sqref="AB603"/>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61" bestFit="1" customWidth="1" outlineLevel="1"/>
    <col min="5" max="5" width="21" style="61" bestFit="1" customWidth="1" outlineLevel="1"/>
    <col min="6" max="6" width="23.140625" style="61" bestFit="1" customWidth="1" outlineLevel="1"/>
    <col min="7" max="7" width="21" style="61" bestFit="1" customWidth="1" outlineLevel="1"/>
    <col min="8" max="8" width="20.42578125" style="61" bestFit="1" customWidth="1" outlineLevel="1"/>
    <col min="9" max="9" width="17.42578125" style="61" bestFit="1" customWidth="1" outlineLevel="1"/>
    <col min="10" max="10" width="23.140625" style="61" bestFit="1" customWidth="1" outlineLevel="1"/>
    <col min="11" max="11" width="13.42578125" style="61" bestFit="1" customWidth="1" outlineLevel="1"/>
    <col min="12" max="12" width="17.85546875" style="61" bestFit="1" customWidth="1" outlineLevel="1"/>
    <col min="13" max="13" width="19.28515625" style="61" bestFit="1" customWidth="1" outlineLevel="1"/>
    <col min="14" max="14" width="14" style="61" bestFit="1" customWidth="1" outlineLevel="1"/>
    <col min="15" max="15" width="21.42578125" style="61" bestFit="1" customWidth="1" outlineLevel="1"/>
    <col min="16" max="16" width="16" style="61" bestFit="1" customWidth="1" outlineLevel="1"/>
    <col min="17" max="17" width="21.7109375" style="61" bestFit="1" customWidth="1" outlineLevel="1"/>
    <col min="18" max="18" width="20.5703125" style="61" bestFit="1" customWidth="1" outlineLevel="1"/>
    <col min="19" max="19" width="15.28515625" style="61" bestFit="1" customWidth="1" outlineLevel="1"/>
    <col min="20" max="20" width="14.28515625" style="61" bestFit="1" customWidth="1" outlineLevel="1"/>
    <col min="21" max="21" width="13.140625" style="61" bestFit="1" customWidth="1" outlineLevel="1"/>
    <col min="22" max="22" width="16.85546875" style="61" customWidth="1" outlineLevel="1"/>
    <col min="23" max="24" width="19.7109375" style="61" bestFit="1" customWidth="1" outlineLevel="1" collapsed="1"/>
    <col min="25" max="25" width="18.7109375" style="61" bestFit="1" customWidth="1" outlineLevel="1" collapsed="1"/>
    <col min="26" max="26" width="13.5703125" style="61" bestFit="1" customWidth="1" outlineLevel="1"/>
    <col min="27" max="27" width="13.85546875" style="61" bestFit="1" customWidth="1" outlineLevel="1"/>
    <col min="28" max="28" width="24" style="61" bestFit="1" customWidth="1" outlineLevel="1" collapsed="1"/>
    <col min="29" max="29" width="24" style="61" customWidth="1" outlineLevel="1"/>
    <col min="30" max="30" width="17.42578125" style="61" bestFit="1" customWidth="1" outlineLevel="1"/>
    <col min="31" max="31" width="18.7109375" style="61" bestFit="1" customWidth="1" outlineLevel="1"/>
    <col min="32" max="32" width="15" style="61" bestFit="1" customWidth="1" outlineLevel="1"/>
    <col min="33" max="33" width="18.85546875" style="61" bestFit="1" customWidth="1" outlineLevel="1"/>
    <col min="34" max="34" width="21.42578125" style="61" bestFit="1" customWidth="1" outlineLevel="1"/>
    <col min="35" max="36" width="13.42578125" style="61" bestFit="1" customWidth="1" outlineLevel="1"/>
    <col min="37" max="37" width="13.140625" style="61" bestFit="1" customWidth="1" outlineLevel="1"/>
    <col min="38" max="38" width="13.42578125" style="61" bestFit="1" customWidth="1" outlineLevel="1"/>
    <col min="39" max="39" width="28.7109375" style="62" bestFit="1" customWidth="1"/>
    <col min="40" max="40" width="11.42578125" style="15"/>
    <col min="41" max="41" width="19.28515625" style="62" bestFit="1" customWidth="1"/>
    <col min="42" max="42" width="14.85546875" style="15" bestFit="1" customWidth="1"/>
    <col min="43" max="43" width="17.140625" style="15" customWidth="1"/>
    <col min="44" max="44" width="14.42578125" style="15" customWidth="1"/>
    <col min="45" max="16384" width="11.42578125" style="15"/>
  </cols>
  <sheetData>
    <row r="1" spans="1:44" s="22" customFormat="1">
      <c r="A1" s="19"/>
      <c r="B1" s="20"/>
      <c r="C1" s="21"/>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8"/>
      <c r="AO1" s="58"/>
    </row>
    <row r="2" spans="1:44" s="22" customFormat="1" ht="13.5" customHeight="1">
      <c r="A2" s="19"/>
      <c r="B2" s="20"/>
      <c r="C2" s="21"/>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8"/>
      <c r="AO2" s="58"/>
    </row>
    <row r="3" spans="1:44" s="22" customFormat="1">
      <c r="A3" s="19"/>
      <c r="B3" s="20"/>
      <c r="C3" s="21"/>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8"/>
      <c r="AO3" s="58"/>
    </row>
    <row r="4" spans="1:44" s="22" customFormat="1" ht="18" customHeight="1">
      <c r="A4" s="347" t="s">
        <v>572</v>
      </c>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O4" s="58"/>
    </row>
    <row r="5" spans="1:44" s="22" customFormat="1" ht="18.75">
      <c r="A5" s="347" t="str">
        <f>+'CUT MN'!A4</f>
        <v>CORRESPONDIENTE AL PERIODO DE ENERO A JUNIO DE 2019</v>
      </c>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O5" s="58"/>
    </row>
    <row r="6" spans="1:44" s="22" customFormat="1" ht="18.75">
      <c r="A6" s="347" t="str">
        <f>+'CUT MN'!A5</f>
        <v>ACTUALIZADO AL : 4 de Julio de 2019</v>
      </c>
      <c r="B6" s="347"/>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O6" s="58"/>
    </row>
    <row r="7" spans="1:44" s="22" customFormat="1" ht="18.75">
      <c r="A7" s="347" t="s">
        <v>573</v>
      </c>
      <c r="B7" s="347"/>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c r="AI7" s="347"/>
      <c r="AJ7" s="347"/>
      <c r="AK7" s="347"/>
      <c r="AL7" s="347"/>
      <c r="AM7" s="347"/>
      <c r="AO7" s="58"/>
    </row>
    <row r="8" spans="1:44" s="22" customFormat="1">
      <c r="A8" s="19"/>
      <c r="B8" s="20"/>
      <c r="C8" s="21"/>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8"/>
      <c r="AO8" s="58"/>
    </row>
    <row r="9" spans="1:44" s="22" customFormat="1" ht="15" customHeight="1">
      <c r="A9" s="41"/>
      <c r="B9" s="23"/>
      <c r="C9" s="24"/>
      <c r="D9" s="351" t="s">
        <v>574</v>
      </c>
      <c r="E9" s="351"/>
      <c r="F9" s="351"/>
      <c r="G9" s="351"/>
      <c r="H9" s="351"/>
      <c r="I9" s="351"/>
      <c r="J9" s="351"/>
      <c r="K9" s="351"/>
      <c r="L9" s="351"/>
      <c r="M9" s="351"/>
      <c r="N9" s="351"/>
      <c r="O9" s="351"/>
      <c r="P9" s="351"/>
      <c r="Q9" s="351"/>
      <c r="R9" s="351"/>
      <c r="S9" s="351"/>
      <c r="T9" s="351"/>
      <c r="U9" s="351"/>
      <c r="V9" s="352"/>
      <c r="W9" s="348" t="s">
        <v>575</v>
      </c>
      <c r="X9" s="349"/>
      <c r="Y9" s="349"/>
      <c r="Z9" s="349"/>
      <c r="AA9" s="349"/>
      <c r="AB9" s="349"/>
      <c r="AC9" s="349"/>
      <c r="AD9" s="349"/>
      <c r="AE9" s="349"/>
      <c r="AF9" s="349"/>
      <c r="AG9" s="349"/>
      <c r="AH9" s="349"/>
      <c r="AI9" s="349"/>
      <c r="AJ9" s="349"/>
      <c r="AK9" s="349"/>
      <c r="AL9" s="350"/>
      <c r="AM9" s="58"/>
      <c r="AO9" s="58"/>
    </row>
    <row r="10" spans="1:44" s="140" customFormat="1" ht="34.5">
      <c r="A10" s="42" t="s">
        <v>576</v>
      </c>
      <c r="B10" s="43" t="s">
        <v>38</v>
      </c>
      <c r="C10" s="43" t="s">
        <v>577</v>
      </c>
      <c r="D10" s="59" t="s">
        <v>624</v>
      </c>
      <c r="E10" s="59" t="s">
        <v>623</v>
      </c>
      <c r="F10" s="60" t="s">
        <v>26</v>
      </c>
      <c r="G10" s="60" t="s">
        <v>3</v>
      </c>
      <c r="H10" s="60" t="s">
        <v>627</v>
      </c>
      <c r="I10" s="60" t="s">
        <v>11</v>
      </c>
      <c r="J10" s="60" t="s">
        <v>6</v>
      </c>
      <c r="K10" s="60" t="s">
        <v>672</v>
      </c>
      <c r="L10" s="60" t="s">
        <v>15</v>
      </c>
      <c r="M10" s="60" t="s">
        <v>628</v>
      </c>
      <c r="N10" s="60" t="s">
        <v>17</v>
      </c>
      <c r="O10" s="60" t="s">
        <v>13</v>
      </c>
      <c r="P10" s="60" t="s">
        <v>629</v>
      </c>
      <c r="Q10" s="60" t="s">
        <v>671</v>
      </c>
      <c r="R10" s="60" t="s">
        <v>20</v>
      </c>
      <c r="S10" s="60" t="s">
        <v>21</v>
      </c>
      <c r="T10" s="60" t="s">
        <v>8</v>
      </c>
      <c r="U10" s="60" t="s">
        <v>621</v>
      </c>
      <c r="V10" s="60" t="s">
        <v>752</v>
      </c>
      <c r="W10" s="59" t="s">
        <v>625</v>
      </c>
      <c r="X10" s="59" t="s">
        <v>626</v>
      </c>
      <c r="Y10" s="60" t="s">
        <v>3</v>
      </c>
      <c r="Z10" s="60" t="s">
        <v>566</v>
      </c>
      <c r="AA10" s="60" t="s">
        <v>11</v>
      </c>
      <c r="AB10" s="60" t="s">
        <v>6</v>
      </c>
      <c r="AC10" s="60" t="s">
        <v>15</v>
      </c>
      <c r="AD10" s="60" t="s">
        <v>17</v>
      </c>
      <c r="AE10" s="60" t="s">
        <v>13</v>
      </c>
      <c r="AF10" s="60" t="s">
        <v>629</v>
      </c>
      <c r="AG10" s="60" t="s">
        <v>671</v>
      </c>
      <c r="AH10" s="60" t="s">
        <v>20</v>
      </c>
      <c r="AI10" s="60" t="s">
        <v>21</v>
      </c>
      <c r="AJ10" s="60" t="s">
        <v>23</v>
      </c>
      <c r="AK10" s="60" t="s">
        <v>622</v>
      </c>
      <c r="AL10" s="60" t="s">
        <v>752</v>
      </c>
      <c r="AM10" s="59" t="s">
        <v>578</v>
      </c>
      <c r="AO10" s="195"/>
    </row>
    <row r="11" spans="1:44" ht="33" customHeight="1">
      <c r="A11" s="54">
        <v>6</v>
      </c>
      <c r="B11" s="55" t="s">
        <v>40</v>
      </c>
      <c r="C11" s="56" t="s">
        <v>677</v>
      </c>
      <c r="D11" s="79">
        <v>0</v>
      </c>
      <c r="E11" s="79">
        <v>0</v>
      </c>
      <c r="F11" s="79">
        <v>0</v>
      </c>
      <c r="G11" s="79">
        <v>10272.02</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K11" s="79">
        <v>0</v>
      </c>
      <c r="AL11" s="79">
        <v>0</v>
      </c>
      <c r="AM11" s="79">
        <f t="shared" ref="AM11:AM74" si="0">SUM(D11:AL11)</f>
        <v>10272.02</v>
      </c>
      <c r="AP11" s="45"/>
    </row>
    <row r="12" spans="1:44" ht="33" customHeight="1">
      <c r="A12" s="54">
        <v>10</v>
      </c>
      <c r="B12" s="55" t="s">
        <v>41</v>
      </c>
      <c r="C12" s="80" t="s">
        <v>726</v>
      </c>
      <c r="D12" s="79">
        <v>355511.54</v>
      </c>
      <c r="E12" s="79">
        <v>0</v>
      </c>
      <c r="F12" s="79">
        <v>1779.08</v>
      </c>
      <c r="G12" s="79">
        <v>64054.789999999986</v>
      </c>
      <c r="H12" s="79">
        <v>0</v>
      </c>
      <c r="I12" s="79">
        <v>420</v>
      </c>
      <c r="J12" s="79">
        <v>9088749.7999999989</v>
      </c>
      <c r="K12" s="79">
        <v>0</v>
      </c>
      <c r="L12" s="79">
        <f>30099.58-27899.58</f>
        <v>2200</v>
      </c>
      <c r="M12" s="79">
        <v>0</v>
      </c>
      <c r="N12" s="79">
        <v>0</v>
      </c>
      <c r="O12" s="79">
        <v>696</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K12" s="79">
        <v>0</v>
      </c>
      <c r="AL12" s="79">
        <v>0</v>
      </c>
      <c r="AM12" s="79">
        <f t="shared" si="0"/>
        <v>9513411.209999999</v>
      </c>
      <c r="AP12" s="45"/>
    </row>
    <row r="13" spans="1:44" ht="33" customHeight="1">
      <c r="A13" s="54">
        <v>15</v>
      </c>
      <c r="B13" s="55" t="s">
        <v>42</v>
      </c>
      <c r="C13" s="56" t="s">
        <v>679</v>
      </c>
      <c r="D13" s="79">
        <v>0</v>
      </c>
      <c r="E13" s="79">
        <v>25118446.759999998</v>
      </c>
      <c r="F13" s="79">
        <v>3494074.54</v>
      </c>
      <c r="G13" s="79">
        <v>5165302.5999999996</v>
      </c>
      <c r="H13" s="79">
        <v>0</v>
      </c>
      <c r="I13" s="79">
        <v>0</v>
      </c>
      <c r="J13" s="79">
        <v>1700000</v>
      </c>
      <c r="K13" s="79">
        <v>0</v>
      </c>
      <c r="L13" s="79">
        <f>3799.99-3799.99</f>
        <v>0</v>
      </c>
      <c r="M13" s="79">
        <v>0</v>
      </c>
      <c r="N13" s="79">
        <v>0</v>
      </c>
      <c r="O13" s="79">
        <v>54.31</v>
      </c>
      <c r="P13" s="79">
        <v>35742.379999999997</v>
      </c>
      <c r="Q13" s="79">
        <v>0</v>
      </c>
      <c r="R13" s="79">
        <v>0</v>
      </c>
      <c r="S13" s="79">
        <v>0</v>
      </c>
      <c r="T13" s="79">
        <v>0</v>
      </c>
      <c r="U13" s="79">
        <v>0</v>
      </c>
      <c r="V13" s="79">
        <v>0</v>
      </c>
      <c r="W13" s="79">
        <v>25118446.757600002</v>
      </c>
      <c r="X13" s="79">
        <v>0</v>
      </c>
      <c r="Y13" s="79">
        <v>0</v>
      </c>
      <c r="Z13" s="79">
        <v>0</v>
      </c>
      <c r="AA13" s="79">
        <v>0</v>
      </c>
      <c r="AB13" s="79">
        <v>0</v>
      </c>
      <c r="AC13" s="79">
        <v>0</v>
      </c>
      <c r="AD13" s="79">
        <v>0</v>
      </c>
      <c r="AE13" s="79">
        <v>0</v>
      </c>
      <c r="AF13" s="79">
        <v>0</v>
      </c>
      <c r="AG13" s="79">
        <v>0</v>
      </c>
      <c r="AH13" s="79">
        <v>0</v>
      </c>
      <c r="AI13" s="79">
        <v>0</v>
      </c>
      <c r="AJ13" s="79">
        <v>0</v>
      </c>
      <c r="AK13" s="79">
        <v>0</v>
      </c>
      <c r="AL13" s="79">
        <v>0</v>
      </c>
      <c r="AM13" s="79">
        <f t="shared" si="0"/>
        <v>60632067.347600006</v>
      </c>
      <c r="AP13" s="45"/>
    </row>
    <row r="14" spans="1:44" ht="33" customHeight="1">
      <c r="A14" s="54">
        <v>16</v>
      </c>
      <c r="B14" s="55" t="s">
        <v>43</v>
      </c>
      <c r="C14" s="56" t="s">
        <v>680</v>
      </c>
      <c r="D14" s="79">
        <v>13428067.43</v>
      </c>
      <c r="E14" s="79">
        <v>0</v>
      </c>
      <c r="F14" s="79">
        <v>9230094.9700000007</v>
      </c>
      <c r="G14" s="79">
        <v>489384.83</v>
      </c>
      <c r="H14" s="79">
        <v>0</v>
      </c>
      <c r="I14" s="79">
        <v>200</v>
      </c>
      <c r="J14" s="79">
        <v>2069490.77</v>
      </c>
      <c r="K14" s="79">
        <v>0</v>
      </c>
      <c r="L14" s="79">
        <v>0</v>
      </c>
      <c r="M14" s="79">
        <v>0</v>
      </c>
      <c r="N14" s="79">
        <v>0</v>
      </c>
      <c r="O14" s="79">
        <v>184.19</v>
      </c>
      <c r="P14" s="79">
        <v>15638.700000000003</v>
      </c>
      <c r="Q14" s="79">
        <v>0</v>
      </c>
      <c r="R14" s="79">
        <v>0</v>
      </c>
      <c r="S14" s="79">
        <v>0</v>
      </c>
      <c r="T14" s="79">
        <v>0</v>
      </c>
      <c r="U14" s="79">
        <v>0</v>
      </c>
      <c r="V14" s="79">
        <v>8925</v>
      </c>
      <c r="W14" s="79">
        <v>0</v>
      </c>
      <c r="X14" s="79">
        <v>0</v>
      </c>
      <c r="Y14" s="79">
        <v>0</v>
      </c>
      <c r="Z14" s="79">
        <v>0</v>
      </c>
      <c r="AA14" s="79">
        <v>0</v>
      </c>
      <c r="AB14" s="79">
        <v>481705.77</v>
      </c>
      <c r="AC14" s="79">
        <v>0</v>
      </c>
      <c r="AD14" s="79">
        <v>0</v>
      </c>
      <c r="AE14" s="79">
        <v>0</v>
      </c>
      <c r="AF14" s="79">
        <v>0</v>
      </c>
      <c r="AG14" s="79">
        <v>33677.18</v>
      </c>
      <c r="AH14" s="79">
        <v>0</v>
      </c>
      <c r="AI14" s="79">
        <v>0</v>
      </c>
      <c r="AJ14" s="79">
        <v>0</v>
      </c>
      <c r="AK14" s="79">
        <v>0</v>
      </c>
      <c r="AL14" s="79">
        <v>0</v>
      </c>
      <c r="AM14" s="79">
        <f t="shared" si="0"/>
        <v>25757368.839999996</v>
      </c>
      <c r="AP14" s="45"/>
      <c r="AR14" s="16"/>
    </row>
    <row r="15" spans="1:44" ht="33" customHeight="1">
      <c r="A15" s="54">
        <v>20</v>
      </c>
      <c r="B15" s="55" t="s">
        <v>44</v>
      </c>
      <c r="C15" s="80" t="s">
        <v>678</v>
      </c>
      <c r="D15" s="79">
        <v>0</v>
      </c>
      <c r="E15" s="79">
        <v>848022</v>
      </c>
      <c r="F15" s="79">
        <v>18671043.59</v>
      </c>
      <c r="G15" s="79">
        <v>152155.15999999995</v>
      </c>
      <c r="H15" s="79">
        <v>0</v>
      </c>
      <c r="I15" s="79">
        <v>5959.1100000000006</v>
      </c>
      <c r="J15" s="79">
        <v>1115857.53</v>
      </c>
      <c r="K15" s="79">
        <v>0</v>
      </c>
      <c r="L15" s="79">
        <f>270-270</f>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K15" s="79">
        <v>0</v>
      </c>
      <c r="AL15" s="79">
        <v>0</v>
      </c>
      <c r="AM15" s="79">
        <f t="shared" si="0"/>
        <v>20793037.390000001</v>
      </c>
      <c r="AP15" s="45"/>
      <c r="AQ15" s="16"/>
      <c r="AR15" s="16"/>
    </row>
    <row r="16" spans="1:44" ht="33" customHeight="1">
      <c r="A16" s="54">
        <v>25</v>
      </c>
      <c r="B16" s="55" t="s">
        <v>45</v>
      </c>
      <c r="C16" s="56" t="s">
        <v>680</v>
      </c>
      <c r="D16" s="79">
        <v>0</v>
      </c>
      <c r="E16" s="79">
        <v>0</v>
      </c>
      <c r="F16" s="79">
        <v>0</v>
      </c>
      <c r="G16" s="79">
        <v>2032436.66</v>
      </c>
      <c r="H16" s="79">
        <v>0</v>
      </c>
      <c r="I16" s="79">
        <v>0</v>
      </c>
      <c r="J16" s="79">
        <v>192167.47999999998</v>
      </c>
      <c r="K16" s="79">
        <v>0</v>
      </c>
      <c r="L16" s="79">
        <v>0</v>
      </c>
      <c r="M16" s="79">
        <v>173282.59</v>
      </c>
      <c r="N16" s="79">
        <v>0</v>
      </c>
      <c r="O16" s="79">
        <v>0</v>
      </c>
      <c r="P16" s="79">
        <v>11413.97</v>
      </c>
      <c r="Q16" s="79">
        <v>268712603.28999984</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K16" s="79">
        <v>0</v>
      </c>
      <c r="AL16" s="79">
        <v>0</v>
      </c>
      <c r="AM16" s="79">
        <f t="shared" si="0"/>
        <v>271121903.98999983</v>
      </c>
      <c r="AP16" s="45"/>
      <c r="AQ16" s="16"/>
      <c r="AR16" s="16"/>
    </row>
    <row r="17" spans="1:42" ht="33" customHeight="1">
      <c r="A17" s="54">
        <v>30</v>
      </c>
      <c r="B17" s="55" t="s">
        <v>675</v>
      </c>
      <c r="C17" s="56" t="s">
        <v>679</v>
      </c>
      <c r="D17" s="79">
        <v>0</v>
      </c>
      <c r="E17" s="79">
        <v>0</v>
      </c>
      <c r="F17" s="79">
        <v>0</v>
      </c>
      <c r="G17" s="79">
        <v>27414.31</v>
      </c>
      <c r="H17" s="79">
        <v>0</v>
      </c>
      <c r="I17" s="79">
        <v>0</v>
      </c>
      <c r="J17" s="79">
        <v>0</v>
      </c>
      <c r="K17" s="79">
        <v>0</v>
      </c>
      <c r="L17" s="79">
        <v>0</v>
      </c>
      <c r="M17" s="79">
        <v>0</v>
      </c>
      <c r="N17" s="79">
        <v>0</v>
      </c>
      <c r="O17" s="79">
        <v>0</v>
      </c>
      <c r="P17" s="79">
        <v>0</v>
      </c>
      <c r="Q17" s="79">
        <v>0</v>
      </c>
      <c r="R17" s="79">
        <v>0</v>
      </c>
      <c r="S17" s="79">
        <v>0</v>
      </c>
      <c r="T17" s="79">
        <v>0</v>
      </c>
      <c r="U17" s="79">
        <v>0</v>
      </c>
      <c r="V17" s="79">
        <v>0</v>
      </c>
      <c r="W17" s="79">
        <v>0</v>
      </c>
      <c r="X17" s="79">
        <v>0</v>
      </c>
      <c r="Y17" s="79">
        <v>0</v>
      </c>
      <c r="Z17" s="79">
        <v>0</v>
      </c>
      <c r="AA17" s="79">
        <v>0</v>
      </c>
      <c r="AB17" s="79">
        <v>0</v>
      </c>
      <c r="AC17" s="79">
        <v>0</v>
      </c>
      <c r="AD17" s="79">
        <v>0</v>
      </c>
      <c r="AE17" s="79">
        <v>0</v>
      </c>
      <c r="AF17" s="79">
        <v>0</v>
      </c>
      <c r="AG17" s="79">
        <v>0</v>
      </c>
      <c r="AH17" s="79">
        <v>0</v>
      </c>
      <c r="AI17" s="79">
        <v>0</v>
      </c>
      <c r="AJ17" s="79">
        <v>0</v>
      </c>
      <c r="AK17" s="79">
        <v>0</v>
      </c>
      <c r="AL17" s="79">
        <v>0</v>
      </c>
      <c r="AM17" s="79">
        <f t="shared" si="0"/>
        <v>27414.31</v>
      </c>
      <c r="AP17" s="45"/>
    </row>
    <row r="18" spans="1:42" ht="33" customHeight="1">
      <c r="A18" s="54">
        <v>35</v>
      </c>
      <c r="B18" s="55" t="s">
        <v>46</v>
      </c>
      <c r="C18" s="56" t="s">
        <v>681</v>
      </c>
      <c r="D18" s="79">
        <v>0</v>
      </c>
      <c r="E18" s="79">
        <v>0</v>
      </c>
      <c r="F18" s="79">
        <v>0</v>
      </c>
      <c r="G18" s="79">
        <v>1314286.32</v>
      </c>
      <c r="H18" s="79">
        <v>0</v>
      </c>
      <c r="I18" s="79">
        <v>0</v>
      </c>
      <c r="J18" s="79">
        <v>21174.190000000002</v>
      </c>
      <c r="K18" s="79">
        <v>0</v>
      </c>
      <c r="L18" s="79">
        <v>0</v>
      </c>
      <c r="M18" s="79">
        <v>0</v>
      </c>
      <c r="N18" s="79">
        <v>0</v>
      </c>
      <c r="O18" s="79">
        <v>0</v>
      </c>
      <c r="P18" s="79">
        <v>0</v>
      </c>
      <c r="Q18" s="79">
        <v>1724131.3799999997</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K18" s="79">
        <v>0</v>
      </c>
      <c r="AL18" s="79">
        <v>0</v>
      </c>
      <c r="AM18" s="79">
        <f t="shared" si="0"/>
        <v>3059591.8899999997</v>
      </c>
      <c r="AP18" s="45"/>
    </row>
    <row r="19" spans="1:42" ht="33" customHeight="1">
      <c r="A19" s="54">
        <v>41</v>
      </c>
      <c r="B19" s="55" t="s">
        <v>47</v>
      </c>
      <c r="C19" s="80" t="s">
        <v>678</v>
      </c>
      <c r="D19" s="79">
        <v>109849.75</v>
      </c>
      <c r="E19" s="79">
        <v>180000</v>
      </c>
      <c r="F19" s="79">
        <v>13111.199999999999</v>
      </c>
      <c r="G19" s="79">
        <v>11402438.48</v>
      </c>
      <c r="H19" s="79">
        <v>0</v>
      </c>
      <c r="I19" s="79">
        <v>100</v>
      </c>
      <c r="J19" s="79">
        <v>13123056.49</v>
      </c>
      <c r="K19" s="79">
        <v>0</v>
      </c>
      <c r="L19" s="79">
        <v>0</v>
      </c>
      <c r="M19" s="79">
        <v>4994829.83</v>
      </c>
      <c r="N19" s="79">
        <v>0</v>
      </c>
      <c r="O19" s="79">
        <v>471.75</v>
      </c>
      <c r="P19" s="79">
        <v>1473.3200000000002</v>
      </c>
      <c r="Q19" s="79">
        <v>178090.65</v>
      </c>
      <c r="R19" s="79">
        <v>0</v>
      </c>
      <c r="S19" s="79">
        <v>0</v>
      </c>
      <c r="T19" s="79">
        <v>0</v>
      </c>
      <c r="U19" s="79">
        <v>0</v>
      </c>
      <c r="V19" s="79">
        <v>138530</v>
      </c>
      <c r="W19" s="79">
        <v>0</v>
      </c>
      <c r="X19" s="79">
        <v>0</v>
      </c>
      <c r="Y19" s="79">
        <v>0</v>
      </c>
      <c r="Z19" s="79">
        <v>0</v>
      </c>
      <c r="AA19" s="79">
        <v>0</v>
      </c>
      <c r="AB19" s="79">
        <v>0</v>
      </c>
      <c r="AC19" s="79">
        <v>0</v>
      </c>
      <c r="AD19" s="79">
        <v>0</v>
      </c>
      <c r="AE19" s="79">
        <v>0</v>
      </c>
      <c r="AF19" s="79">
        <v>0</v>
      </c>
      <c r="AG19" s="79">
        <v>0</v>
      </c>
      <c r="AH19" s="79">
        <v>0</v>
      </c>
      <c r="AI19" s="79">
        <v>0</v>
      </c>
      <c r="AJ19" s="79">
        <v>0</v>
      </c>
      <c r="AK19" s="79">
        <v>0</v>
      </c>
      <c r="AL19" s="79">
        <v>0</v>
      </c>
      <c r="AM19" s="79">
        <f t="shared" si="0"/>
        <v>30141951.469999999</v>
      </c>
      <c r="AP19" s="45"/>
    </row>
    <row r="20" spans="1:42" ht="33" customHeight="1">
      <c r="A20" s="54">
        <v>46</v>
      </c>
      <c r="B20" s="55" t="s">
        <v>48</v>
      </c>
      <c r="C20" s="56" t="s">
        <v>682</v>
      </c>
      <c r="D20" s="79">
        <v>5135692.7699999996</v>
      </c>
      <c r="E20" s="79">
        <v>523869.75</v>
      </c>
      <c r="F20" s="79">
        <v>550304.74</v>
      </c>
      <c r="G20" s="79">
        <v>2572306.38</v>
      </c>
      <c r="H20" s="79">
        <v>0</v>
      </c>
      <c r="I20" s="79">
        <v>0</v>
      </c>
      <c r="J20" s="79">
        <v>45467.74</v>
      </c>
      <c r="K20" s="79">
        <v>0</v>
      </c>
      <c r="L20" s="79">
        <f>11997.27-11997.27</f>
        <v>0</v>
      </c>
      <c r="M20" s="79">
        <v>0</v>
      </c>
      <c r="N20" s="79">
        <v>0</v>
      </c>
      <c r="O20" s="79">
        <v>0</v>
      </c>
      <c r="P20" s="79">
        <v>0</v>
      </c>
      <c r="Q20" s="79">
        <v>19930</v>
      </c>
      <c r="R20" s="79">
        <v>0</v>
      </c>
      <c r="S20" s="79">
        <v>0</v>
      </c>
      <c r="T20" s="79">
        <v>0</v>
      </c>
      <c r="U20" s="79">
        <v>0</v>
      </c>
      <c r="V20" s="79">
        <v>35970697.330000006</v>
      </c>
      <c r="W20" s="79">
        <v>0</v>
      </c>
      <c r="X20" s="79">
        <v>0</v>
      </c>
      <c r="Y20" s="79">
        <v>0</v>
      </c>
      <c r="Z20" s="79">
        <v>0</v>
      </c>
      <c r="AA20" s="79">
        <v>0</v>
      </c>
      <c r="AB20" s="79">
        <v>0</v>
      </c>
      <c r="AC20" s="79">
        <v>0</v>
      </c>
      <c r="AD20" s="79">
        <v>0</v>
      </c>
      <c r="AE20" s="79">
        <v>0</v>
      </c>
      <c r="AF20" s="79">
        <v>0</v>
      </c>
      <c r="AG20" s="79">
        <v>0</v>
      </c>
      <c r="AH20" s="79">
        <v>0</v>
      </c>
      <c r="AI20" s="79">
        <v>0</v>
      </c>
      <c r="AJ20" s="79">
        <v>0</v>
      </c>
      <c r="AK20" s="79">
        <v>0</v>
      </c>
      <c r="AL20" s="79">
        <v>0</v>
      </c>
      <c r="AM20" s="79">
        <f t="shared" si="0"/>
        <v>44818268.710000008</v>
      </c>
      <c r="AP20" s="45"/>
    </row>
    <row r="21" spans="1:42" ht="33" customHeight="1">
      <c r="A21" s="54">
        <v>47</v>
      </c>
      <c r="B21" s="55" t="s">
        <v>49</v>
      </c>
      <c r="C21" s="56" t="s">
        <v>683</v>
      </c>
      <c r="D21" s="79">
        <v>169.27</v>
      </c>
      <c r="E21" s="79">
        <v>9763.19</v>
      </c>
      <c r="F21" s="79">
        <v>1456163.66</v>
      </c>
      <c r="G21" s="79">
        <v>93192.650000000009</v>
      </c>
      <c r="H21" s="79">
        <v>0</v>
      </c>
      <c r="I21" s="79">
        <v>0</v>
      </c>
      <c r="J21" s="79">
        <v>237557.53</v>
      </c>
      <c r="K21" s="79">
        <v>0</v>
      </c>
      <c r="L21" s="79">
        <v>0</v>
      </c>
      <c r="M21" s="79">
        <v>0</v>
      </c>
      <c r="N21" s="79">
        <v>0</v>
      </c>
      <c r="O21" s="79">
        <v>0</v>
      </c>
      <c r="P21" s="79">
        <v>0</v>
      </c>
      <c r="Q21" s="79">
        <v>0</v>
      </c>
      <c r="R21" s="79">
        <v>0</v>
      </c>
      <c r="S21" s="79">
        <v>0</v>
      </c>
      <c r="T21" s="79">
        <v>0</v>
      </c>
      <c r="U21" s="79">
        <v>0</v>
      </c>
      <c r="V21" s="79">
        <v>0</v>
      </c>
      <c r="W21" s="79">
        <v>0</v>
      </c>
      <c r="X21" s="79">
        <v>0</v>
      </c>
      <c r="Y21" s="79">
        <v>0</v>
      </c>
      <c r="Z21" s="79">
        <v>0</v>
      </c>
      <c r="AA21" s="79">
        <v>50.01</v>
      </c>
      <c r="AB21" s="79">
        <v>23551621.52</v>
      </c>
      <c r="AC21" s="79">
        <v>0</v>
      </c>
      <c r="AD21" s="79">
        <v>0</v>
      </c>
      <c r="AE21" s="79">
        <v>0</v>
      </c>
      <c r="AF21" s="79">
        <v>0</v>
      </c>
      <c r="AG21" s="79">
        <v>0</v>
      </c>
      <c r="AH21" s="79">
        <v>0</v>
      </c>
      <c r="AI21" s="79">
        <v>0</v>
      </c>
      <c r="AJ21" s="79">
        <v>0</v>
      </c>
      <c r="AK21" s="79">
        <v>0</v>
      </c>
      <c r="AL21" s="79">
        <v>0</v>
      </c>
      <c r="AM21" s="79">
        <f t="shared" si="0"/>
        <v>25348517.829999998</v>
      </c>
      <c r="AP21" s="45"/>
    </row>
    <row r="22" spans="1:42" ht="33" customHeight="1">
      <c r="A22" s="54">
        <v>48</v>
      </c>
      <c r="B22" s="55" t="s">
        <v>50</v>
      </c>
      <c r="C22" s="56" t="s">
        <v>725</v>
      </c>
      <c r="D22" s="79">
        <v>0</v>
      </c>
      <c r="E22" s="79">
        <v>0</v>
      </c>
      <c r="F22" s="79">
        <v>683766.08</v>
      </c>
      <c r="G22" s="79">
        <v>34923.57</v>
      </c>
      <c r="H22" s="79">
        <v>0</v>
      </c>
      <c r="I22" s="79">
        <v>0</v>
      </c>
      <c r="J22" s="79">
        <v>0</v>
      </c>
      <c r="K22" s="79">
        <v>0</v>
      </c>
      <c r="L22" s="79">
        <v>0</v>
      </c>
      <c r="M22" s="79">
        <v>0</v>
      </c>
      <c r="N22" s="79">
        <v>0</v>
      </c>
      <c r="O22" s="79">
        <v>0</v>
      </c>
      <c r="P22" s="79">
        <v>0</v>
      </c>
      <c r="Q22" s="79">
        <v>0</v>
      </c>
      <c r="R22" s="79">
        <v>0</v>
      </c>
      <c r="S22" s="79">
        <v>0</v>
      </c>
      <c r="T22" s="79">
        <v>0</v>
      </c>
      <c r="U22" s="79">
        <v>0</v>
      </c>
      <c r="V22" s="79">
        <v>0</v>
      </c>
      <c r="W22" s="79">
        <v>0</v>
      </c>
      <c r="X22" s="79">
        <v>0</v>
      </c>
      <c r="Y22" s="79">
        <v>0</v>
      </c>
      <c r="Z22" s="79">
        <v>0</v>
      </c>
      <c r="AA22" s="79">
        <v>0</v>
      </c>
      <c r="AB22" s="79">
        <v>0</v>
      </c>
      <c r="AC22" s="79">
        <v>0</v>
      </c>
      <c r="AD22" s="79">
        <v>0</v>
      </c>
      <c r="AE22" s="79">
        <v>0</v>
      </c>
      <c r="AF22" s="79">
        <v>0</v>
      </c>
      <c r="AG22" s="79">
        <v>0</v>
      </c>
      <c r="AH22" s="79">
        <v>0</v>
      </c>
      <c r="AI22" s="79">
        <v>0</v>
      </c>
      <c r="AJ22" s="79">
        <v>0</v>
      </c>
      <c r="AK22" s="79">
        <v>0</v>
      </c>
      <c r="AL22" s="79">
        <v>0</v>
      </c>
      <c r="AM22" s="79">
        <f t="shared" si="0"/>
        <v>718689.64999999991</v>
      </c>
      <c r="AP22" s="45"/>
    </row>
    <row r="23" spans="1:42" ht="33" customHeight="1">
      <c r="A23" s="54">
        <v>52</v>
      </c>
      <c r="B23" s="55" t="s">
        <v>51</v>
      </c>
      <c r="C23" s="80" t="s">
        <v>726</v>
      </c>
      <c r="D23" s="79">
        <v>0</v>
      </c>
      <c r="E23" s="79">
        <v>0</v>
      </c>
      <c r="F23" s="79">
        <v>11499</v>
      </c>
      <c r="G23" s="79">
        <v>110</v>
      </c>
      <c r="H23" s="79">
        <v>0</v>
      </c>
      <c r="I23" s="79">
        <v>0</v>
      </c>
      <c r="J23" s="79">
        <v>1927.18</v>
      </c>
      <c r="K23" s="79">
        <v>0</v>
      </c>
      <c r="L23" s="79">
        <v>0</v>
      </c>
      <c r="M23" s="79">
        <v>0</v>
      </c>
      <c r="N23" s="79">
        <v>0</v>
      </c>
      <c r="O23" s="79">
        <v>0</v>
      </c>
      <c r="P23" s="79">
        <v>391.47</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K23" s="79">
        <v>0</v>
      </c>
      <c r="AL23" s="79">
        <v>0</v>
      </c>
      <c r="AM23" s="79">
        <f t="shared" si="0"/>
        <v>13927.65</v>
      </c>
      <c r="AP23" s="45"/>
    </row>
    <row r="24" spans="1:42" ht="33" customHeight="1">
      <c r="A24" s="54">
        <v>66</v>
      </c>
      <c r="B24" s="55" t="s">
        <v>52</v>
      </c>
      <c r="C24" s="56" t="s">
        <v>684</v>
      </c>
      <c r="D24" s="79">
        <v>180000</v>
      </c>
      <c r="E24" s="79">
        <v>6299.62</v>
      </c>
      <c r="F24" s="79">
        <v>9621.25</v>
      </c>
      <c r="G24" s="79">
        <v>3593.08</v>
      </c>
      <c r="H24" s="79">
        <v>0</v>
      </c>
      <c r="I24" s="79">
        <v>0</v>
      </c>
      <c r="J24" s="79">
        <v>239700.12</v>
      </c>
      <c r="K24" s="79">
        <v>0</v>
      </c>
      <c r="L24" s="79">
        <v>0</v>
      </c>
      <c r="M24" s="79">
        <v>0</v>
      </c>
      <c r="N24" s="79">
        <v>0</v>
      </c>
      <c r="O24" s="79">
        <v>0</v>
      </c>
      <c r="P24" s="79">
        <v>3755.66</v>
      </c>
      <c r="Q24" s="79">
        <v>0</v>
      </c>
      <c r="R24" s="79">
        <v>0</v>
      </c>
      <c r="S24" s="79">
        <v>0</v>
      </c>
      <c r="T24" s="79">
        <v>0</v>
      </c>
      <c r="U24" s="79">
        <v>0</v>
      </c>
      <c r="V24" s="79">
        <v>0</v>
      </c>
      <c r="W24" s="79">
        <v>0</v>
      </c>
      <c r="X24" s="79">
        <v>0</v>
      </c>
      <c r="Y24" s="79">
        <v>0</v>
      </c>
      <c r="Z24" s="79">
        <v>0</v>
      </c>
      <c r="AA24" s="79">
        <v>50.01</v>
      </c>
      <c r="AB24" s="79">
        <v>13720000</v>
      </c>
      <c r="AC24" s="79">
        <v>0</v>
      </c>
      <c r="AD24" s="79">
        <v>0</v>
      </c>
      <c r="AE24" s="79">
        <v>0</v>
      </c>
      <c r="AF24" s="79">
        <v>0</v>
      </c>
      <c r="AG24" s="79">
        <v>0</v>
      </c>
      <c r="AH24" s="79">
        <v>0</v>
      </c>
      <c r="AI24" s="79">
        <v>0</v>
      </c>
      <c r="AJ24" s="79">
        <v>0</v>
      </c>
      <c r="AK24" s="79">
        <v>0</v>
      </c>
      <c r="AL24" s="79">
        <v>0</v>
      </c>
      <c r="AM24" s="79">
        <f t="shared" si="0"/>
        <v>14163019.74</v>
      </c>
      <c r="AP24" s="45"/>
    </row>
    <row r="25" spans="1:42" ht="33" customHeight="1">
      <c r="A25" s="54">
        <v>70</v>
      </c>
      <c r="B25" s="55" t="s">
        <v>53</v>
      </c>
      <c r="C25" s="56" t="s">
        <v>684</v>
      </c>
      <c r="D25" s="79">
        <v>0</v>
      </c>
      <c r="E25" s="79">
        <v>0</v>
      </c>
      <c r="F25" s="79">
        <v>18641</v>
      </c>
      <c r="G25" s="79">
        <v>57266.8</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50.01</v>
      </c>
      <c r="AB25" s="79">
        <v>9979744.2200000007</v>
      </c>
      <c r="AC25" s="79">
        <v>0</v>
      </c>
      <c r="AD25" s="79">
        <v>0</v>
      </c>
      <c r="AE25" s="79">
        <v>0</v>
      </c>
      <c r="AF25" s="79">
        <v>0</v>
      </c>
      <c r="AG25" s="79">
        <v>0</v>
      </c>
      <c r="AH25" s="79">
        <v>0</v>
      </c>
      <c r="AI25" s="79">
        <v>0</v>
      </c>
      <c r="AJ25" s="79">
        <v>0</v>
      </c>
      <c r="AK25" s="79">
        <v>0</v>
      </c>
      <c r="AL25" s="79">
        <v>0</v>
      </c>
      <c r="AM25" s="79">
        <f t="shared" si="0"/>
        <v>10055702.030000001</v>
      </c>
      <c r="AP25" s="45"/>
    </row>
    <row r="26" spans="1:42" ht="33" customHeight="1">
      <c r="A26" s="54">
        <v>76</v>
      </c>
      <c r="B26" s="55" t="s">
        <v>54</v>
      </c>
      <c r="C26" s="56" t="s">
        <v>677</v>
      </c>
      <c r="D26" s="79">
        <v>0</v>
      </c>
      <c r="E26" s="79">
        <v>0</v>
      </c>
      <c r="F26" s="79">
        <v>0</v>
      </c>
      <c r="G26" s="79">
        <v>12155.82</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f t="shared" si="0"/>
        <v>12155.82</v>
      </c>
      <c r="AP26" s="45"/>
    </row>
    <row r="27" spans="1:42" ht="33" customHeight="1">
      <c r="A27" s="54">
        <v>78</v>
      </c>
      <c r="B27" s="55" t="s">
        <v>674</v>
      </c>
      <c r="C27" s="56" t="s">
        <v>679</v>
      </c>
      <c r="D27" s="79">
        <v>0</v>
      </c>
      <c r="E27" s="79">
        <v>0</v>
      </c>
      <c r="F27" s="79">
        <v>0</v>
      </c>
      <c r="G27" s="79">
        <v>84714.44</v>
      </c>
      <c r="H27" s="79">
        <v>0</v>
      </c>
      <c r="I27" s="79">
        <v>36993.96</v>
      </c>
      <c r="J27" s="79">
        <v>1171477.54</v>
      </c>
      <c r="K27" s="79">
        <v>0</v>
      </c>
      <c r="L27" s="79">
        <v>0</v>
      </c>
      <c r="M27" s="79">
        <v>0</v>
      </c>
      <c r="N27" s="79">
        <v>0</v>
      </c>
      <c r="O27" s="79">
        <v>0</v>
      </c>
      <c r="P27" s="79">
        <v>0</v>
      </c>
      <c r="Q27" s="79">
        <v>0</v>
      </c>
      <c r="R27" s="79">
        <v>0</v>
      </c>
      <c r="S27" s="79">
        <v>0</v>
      </c>
      <c r="T27" s="79">
        <v>0</v>
      </c>
      <c r="U27" s="79">
        <v>0</v>
      </c>
      <c r="V27" s="79">
        <v>3503.5</v>
      </c>
      <c r="W27" s="79">
        <v>0</v>
      </c>
      <c r="X27" s="79">
        <v>0</v>
      </c>
      <c r="Y27" s="79">
        <v>0</v>
      </c>
      <c r="Z27" s="79">
        <v>0</v>
      </c>
      <c r="AA27" s="79">
        <v>0</v>
      </c>
      <c r="AB27" s="79">
        <v>0</v>
      </c>
      <c r="AC27" s="79">
        <v>0</v>
      </c>
      <c r="AD27" s="79">
        <v>0</v>
      </c>
      <c r="AE27" s="79">
        <v>0</v>
      </c>
      <c r="AF27" s="79">
        <v>0</v>
      </c>
      <c r="AG27" s="79">
        <v>0</v>
      </c>
      <c r="AH27" s="79">
        <v>0</v>
      </c>
      <c r="AI27" s="79">
        <v>0</v>
      </c>
      <c r="AJ27" s="79">
        <v>0</v>
      </c>
      <c r="AK27" s="79">
        <v>0</v>
      </c>
      <c r="AL27" s="79">
        <v>0</v>
      </c>
      <c r="AM27" s="79">
        <f t="shared" si="0"/>
        <v>1296689.44</v>
      </c>
      <c r="AP27" s="45"/>
    </row>
    <row r="28" spans="1:42" ht="33" customHeight="1">
      <c r="A28" s="54">
        <v>81</v>
      </c>
      <c r="B28" s="55" t="s">
        <v>55</v>
      </c>
      <c r="C28" s="56" t="s">
        <v>677</v>
      </c>
      <c r="D28" s="79">
        <v>522557.27</v>
      </c>
      <c r="E28" s="79">
        <v>1821783.99</v>
      </c>
      <c r="F28" s="79">
        <v>0</v>
      </c>
      <c r="G28" s="79">
        <v>226761.15</v>
      </c>
      <c r="H28" s="79">
        <v>0</v>
      </c>
      <c r="I28" s="79">
        <v>0</v>
      </c>
      <c r="J28" s="79">
        <v>33510194.210000001</v>
      </c>
      <c r="K28" s="79">
        <v>0</v>
      </c>
      <c r="L28" s="79">
        <v>0</v>
      </c>
      <c r="M28" s="79">
        <v>0</v>
      </c>
      <c r="N28" s="79">
        <v>0</v>
      </c>
      <c r="O28" s="79">
        <v>0</v>
      </c>
      <c r="P28" s="79">
        <v>0</v>
      </c>
      <c r="Q28" s="79">
        <v>0</v>
      </c>
      <c r="R28" s="79">
        <v>0</v>
      </c>
      <c r="S28" s="79">
        <v>0</v>
      </c>
      <c r="T28" s="79">
        <v>0</v>
      </c>
      <c r="U28" s="79">
        <v>0</v>
      </c>
      <c r="V28" s="79">
        <v>63875.5</v>
      </c>
      <c r="W28" s="79">
        <v>0</v>
      </c>
      <c r="X28" s="79">
        <v>0</v>
      </c>
      <c r="Y28" s="79">
        <v>0</v>
      </c>
      <c r="Z28" s="79">
        <v>0</v>
      </c>
      <c r="AA28" s="79">
        <v>0</v>
      </c>
      <c r="AB28" s="79">
        <v>3766964.9799999977</v>
      </c>
      <c r="AC28" s="79">
        <v>0</v>
      </c>
      <c r="AD28" s="79">
        <v>0</v>
      </c>
      <c r="AE28" s="79">
        <v>0</v>
      </c>
      <c r="AF28" s="79">
        <v>0</v>
      </c>
      <c r="AG28" s="79">
        <v>0</v>
      </c>
      <c r="AH28" s="79">
        <v>0</v>
      </c>
      <c r="AI28" s="79">
        <v>0</v>
      </c>
      <c r="AJ28" s="79">
        <v>0</v>
      </c>
      <c r="AK28" s="79">
        <v>0</v>
      </c>
      <c r="AL28" s="79">
        <v>0</v>
      </c>
      <c r="AM28" s="79">
        <f t="shared" si="0"/>
        <v>39912137.099999994</v>
      </c>
      <c r="AP28" s="45"/>
    </row>
    <row r="29" spans="1:42" ht="33" customHeight="1">
      <c r="A29" s="54">
        <v>85</v>
      </c>
      <c r="B29" s="55" t="s">
        <v>735</v>
      </c>
      <c r="C29" s="56" t="s">
        <v>679</v>
      </c>
      <c r="D29" s="79">
        <v>0</v>
      </c>
      <c r="E29" s="79">
        <v>0</v>
      </c>
      <c r="F29" s="79">
        <v>0</v>
      </c>
      <c r="G29" s="79">
        <v>28900.01</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150.03</v>
      </c>
      <c r="AB29" s="79">
        <v>4811558.93</v>
      </c>
      <c r="AC29" s="79">
        <v>0</v>
      </c>
      <c r="AD29" s="79">
        <v>0</v>
      </c>
      <c r="AE29" s="79">
        <v>0</v>
      </c>
      <c r="AF29" s="79">
        <v>0</v>
      </c>
      <c r="AG29" s="79">
        <v>0</v>
      </c>
      <c r="AH29" s="79">
        <v>0</v>
      </c>
      <c r="AI29" s="79">
        <v>0</v>
      </c>
      <c r="AJ29" s="79">
        <v>0</v>
      </c>
      <c r="AK29" s="79">
        <v>0</v>
      </c>
      <c r="AL29" s="79">
        <v>0</v>
      </c>
      <c r="AM29" s="79">
        <f t="shared" si="0"/>
        <v>4840608.97</v>
      </c>
      <c r="AP29" s="45"/>
    </row>
    <row r="30" spans="1:42" ht="33" customHeight="1">
      <c r="A30" s="54">
        <v>86</v>
      </c>
      <c r="B30" s="55" t="s">
        <v>56</v>
      </c>
      <c r="C30" s="80" t="s">
        <v>680</v>
      </c>
      <c r="D30" s="79">
        <v>0</v>
      </c>
      <c r="E30" s="79">
        <v>0</v>
      </c>
      <c r="F30" s="79">
        <v>0</v>
      </c>
      <c r="G30" s="79">
        <v>2123481.09</v>
      </c>
      <c r="H30" s="79">
        <v>0</v>
      </c>
      <c r="I30" s="79">
        <v>50</v>
      </c>
      <c r="J30" s="79">
        <v>96906844.019999996</v>
      </c>
      <c r="K30" s="79">
        <v>0</v>
      </c>
      <c r="L30" s="79">
        <v>0</v>
      </c>
      <c r="M30" s="79">
        <v>0</v>
      </c>
      <c r="N30" s="79">
        <v>0</v>
      </c>
      <c r="O30" s="79">
        <v>0</v>
      </c>
      <c r="P30" s="79">
        <v>0</v>
      </c>
      <c r="Q30" s="79">
        <v>0</v>
      </c>
      <c r="R30" s="79">
        <v>0</v>
      </c>
      <c r="S30" s="79">
        <v>0</v>
      </c>
      <c r="T30" s="79">
        <v>0</v>
      </c>
      <c r="U30" s="79">
        <v>0</v>
      </c>
      <c r="V30" s="79">
        <v>8200</v>
      </c>
      <c r="W30" s="79">
        <v>0</v>
      </c>
      <c r="X30" s="79">
        <v>0</v>
      </c>
      <c r="Y30" s="79">
        <v>0</v>
      </c>
      <c r="Z30" s="79">
        <v>0</v>
      </c>
      <c r="AA30" s="79">
        <v>500.09999999999997</v>
      </c>
      <c r="AB30" s="79">
        <v>43010388.07</v>
      </c>
      <c r="AC30" s="79">
        <v>0</v>
      </c>
      <c r="AD30" s="79">
        <v>0</v>
      </c>
      <c r="AE30" s="79">
        <v>0</v>
      </c>
      <c r="AF30" s="79">
        <v>0</v>
      </c>
      <c r="AG30" s="79">
        <v>0</v>
      </c>
      <c r="AH30" s="79">
        <v>0</v>
      </c>
      <c r="AI30" s="79">
        <v>0</v>
      </c>
      <c r="AJ30" s="79">
        <v>0</v>
      </c>
      <c r="AK30" s="79">
        <v>0</v>
      </c>
      <c r="AL30" s="79">
        <v>0</v>
      </c>
      <c r="AM30" s="79">
        <f t="shared" si="0"/>
        <v>142049463.28</v>
      </c>
      <c r="AP30" s="45"/>
    </row>
    <row r="31" spans="1:42" ht="33" customHeight="1">
      <c r="A31" s="54">
        <v>87</v>
      </c>
      <c r="B31" s="204" t="s">
        <v>57</v>
      </c>
      <c r="C31" s="56" t="s">
        <v>684</v>
      </c>
      <c r="D31" s="79">
        <v>0</v>
      </c>
      <c r="E31" s="79">
        <v>0</v>
      </c>
      <c r="F31" s="79">
        <v>0</v>
      </c>
      <c r="G31" s="79">
        <v>101840.05000000002</v>
      </c>
      <c r="H31" s="79">
        <v>0</v>
      </c>
      <c r="I31" s="79">
        <v>0</v>
      </c>
      <c r="J31" s="79">
        <v>0</v>
      </c>
      <c r="K31" s="79">
        <v>0</v>
      </c>
      <c r="L31" s="79">
        <v>0</v>
      </c>
      <c r="M31" s="79">
        <v>0</v>
      </c>
      <c r="N31" s="79">
        <v>0</v>
      </c>
      <c r="O31" s="79">
        <v>0</v>
      </c>
      <c r="P31" s="79">
        <v>0</v>
      </c>
      <c r="Q31" s="79">
        <v>0</v>
      </c>
      <c r="R31" s="79">
        <v>0</v>
      </c>
      <c r="S31" s="79">
        <v>0</v>
      </c>
      <c r="T31" s="79">
        <v>0</v>
      </c>
      <c r="U31" s="79">
        <v>0</v>
      </c>
      <c r="V31" s="79">
        <v>0</v>
      </c>
      <c r="W31" s="79">
        <v>0</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f t="shared" si="0"/>
        <v>101840.05000000002</v>
      </c>
      <c r="AP31" s="45"/>
    </row>
    <row r="32" spans="1:42" ht="33" customHeight="1">
      <c r="A32" s="54">
        <v>95</v>
      </c>
      <c r="B32" s="55" t="s">
        <v>58</v>
      </c>
      <c r="C32" s="56" t="s">
        <v>725</v>
      </c>
      <c r="D32" s="79">
        <v>0</v>
      </c>
      <c r="E32" s="79">
        <v>0</v>
      </c>
      <c r="F32" s="79">
        <v>0</v>
      </c>
      <c r="G32" s="79">
        <v>0</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f t="shared" si="0"/>
        <v>0</v>
      </c>
      <c r="AP32" s="45"/>
    </row>
    <row r="33" spans="1:42" ht="33" customHeight="1">
      <c r="A33" s="54" t="s">
        <v>554</v>
      </c>
      <c r="B33" s="55" t="s">
        <v>616</v>
      </c>
      <c r="C33" s="56" t="s">
        <v>682</v>
      </c>
      <c r="D33" s="79">
        <v>8495059.2199999988</v>
      </c>
      <c r="E33" s="79">
        <v>4850498.2699999996</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f t="shared" si="0"/>
        <v>13345557.489999998</v>
      </c>
      <c r="AP33" s="45"/>
    </row>
    <row r="34" spans="1:42" ht="33" customHeight="1">
      <c r="A34" s="54" t="s">
        <v>556</v>
      </c>
      <c r="B34" s="55" t="s">
        <v>616</v>
      </c>
      <c r="C34" s="56" t="s">
        <v>682</v>
      </c>
      <c r="D34" s="79">
        <v>35239672.909999996</v>
      </c>
      <c r="E34" s="79">
        <v>14740236.34</v>
      </c>
      <c r="F34" s="79">
        <v>227328346.20000011</v>
      </c>
      <c r="G34" s="79">
        <v>4280493.6099999994</v>
      </c>
      <c r="H34" s="79">
        <v>0</v>
      </c>
      <c r="I34" s="79">
        <v>1100</v>
      </c>
      <c r="J34" s="79">
        <v>15941568.92</v>
      </c>
      <c r="K34" s="79">
        <v>0</v>
      </c>
      <c r="L34" s="79">
        <f>6851.88-6751.88</f>
        <v>100</v>
      </c>
      <c r="M34" s="79">
        <v>0</v>
      </c>
      <c r="N34" s="79">
        <v>0</v>
      </c>
      <c r="O34" s="79">
        <v>8875.2800000000007</v>
      </c>
      <c r="P34" s="79">
        <v>0</v>
      </c>
      <c r="Q34" s="79">
        <v>1094547.1099999999</v>
      </c>
      <c r="R34" s="79">
        <v>0</v>
      </c>
      <c r="S34" s="79">
        <v>0</v>
      </c>
      <c r="T34" s="79">
        <v>0</v>
      </c>
      <c r="U34" s="79">
        <v>0</v>
      </c>
      <c r="V34" s="79">
        <v>3152706.3</v>
      </c>
      <c r="W34" s="79">
        <v>0</v>
      </c>
      <c r="X34" s="79">
        <v>25118446.757600002</v>
      </c>
      <c r="Y34" s="79">
        <v>0</v>
      </c>
      <c r="Z34" s="79">
        <v>0</v>
      </c>
      <c r="AA34" s="79">
        <v>0</v>
      </c>
      <c r="AB34" s="79">
        <v>777345.98</v>
      </c>
      <c r="AC34" s="79">
        <v>0</v>
      </c>
      <c r="AD34" s="79">
        <v>0</v>
      </c>
      <c r="AE34" s="79">
        <v>824.23</v>
      </c>
      <c r="AF34" s="79">
        <v>0</v>
      </c>
      <c r="AG34" s="79">
        <v>53230.649999999994</v>
      </c>
      <c r="AH34" s="79">
        <v>0</v>
      </c>
      <c r="AI34" s="79">
        <v>0</v>
      </c>
      <c r="AJ34" s="79">
        <v>1.0400000000000007</v>
      </c>
      <c r="AK34" s="79">
        <v>0</v>
      </c>
      <c r="AL34" s="79">
        <v>0</v>
      </c>
      <c r="AM34" s="79">
        <f t="shared" si="0"/>
        <v>327737495.32760018</v>
      </c>
      <c r="AP34" s="45"/>
    </row>
    <row r="35" spans="1:42" ht="33" customHeight="1">
      <c r="A35" s="54" t="s">
        <v>557</v>
      </c>
      <c r="B35" s="55" t="s">
        <v>780</v>
      </c>
      <c r="C35" s="56" t="s">
        <v>683</v>
      </c>
      <c r="D35" s="79">
        <v>0</v>
      </c>
      <c r="E35" s="79">
        <v>0</v>
      </c>
      <c r="F35" s="79">
        <v>0</v>
      </c>
      <c r="G35" s="79">
        <v>0</v>
      </c>
      <c r="H35" s="79">
        <v>0</v>
      </c>
      <c r="I35" s="79">
        <v>867389.24000000022</v>
      </c>
      <c r="J35" s="79">
        <v>511002393.19000018</v>
      </c>
      <c r="K35" s="79">
        <v>0</v>
      </c>
      <c r="L35" s="79">
        <f>189833.75-189833.75</f>
        <v>0</v>
      </c>
      <c r="M35" s="79">
        <v>0</v>
      </c>
      <c r="N35" s="79">
        <v>0</v>
      </c>
      <c r="O35" s="79">
        <v>107740186.63999999</v>
      </c>
      <c r="P35" s="79">
        <v>0</v>
      </c>
      <c r="Q35" s="79">
        <v>29295.85</v>
      </c>
      <c r="R35" s="79">
        <v>7783064.9799999995</v>
      </c>
      <c r="S35" s="79">
        <v>22304200</v>
      </c>
      <c r="T35" s="79">
        <v>0</v>
      </c>
      <c r="U35" s="79">
        <v>0</v>
      </c>
      <c r="V35" s="79">
        <v>0</v>
      </c>
      <c r="W35" s="79">
        <v>0</v>
      </c>
      <c r="X35" s="79">
        <v>0</v>
      </c>
      <c r="Y35" s="79">
        <v>0</v>
      </c>
      <c r="Z35" s="79">
        <v>0</v>
      </c>
      <c r="AA35" s="79">
        <v>50.01</v>
      </c>
      <c r="AB35" s="79">
        <v>716018410.86000001</v>
      </c>
      <c r="AC35" s="79">
        <v>0</v>
      </c>
      <c r="AD35" s="79">
        <v>0</v>
      </c>
      <c r="AE35" s="79">
        <v>59988.159999999989</v>
      </c>
      <c r="AF35" s="79">
        <v>0</v>
      </c>
      <c r="AG35" s="79">
        <v>59393880</v>
      </c>
      <c r="AH35" s="79">
        <v>434909439.64999986</v>
      </c>
      <c r="AI35" s="79">
        <v>0</v>
      </c>
      <c r="AJ35" s="79">
        <v>0</v>
      </c>
      <c r="AK35" s="79">
        <v>0</v>
      </c>
      <c r="AL35" s="79">
        <v>0</v>
      </c>
      <c r="AM35" s="79">
        <f t="shared" si="0"/>
        <v>1860108298.5800002</v>
      </c>
      <c r="AP35" s="45"/>
    </row>
    <row r="36" spans="1:42" ht="33" customHeight="1">
      <c r="A36" s="54" t="s">
        <v>559</v>
      </c>
      <c r="B36" s="55" t="s">
        <v>759</v>
      </c>
      <c r="C36" s="80" t="s">
        <v>725</v>
      </c>
      <c r="D36" s="79">
        <v>0</v>
      </c>
      <c r="E36" s="79">
        <v>0</v>
      </c>
      <c r="F36" s="79">
        <v>0</v>
      </c>
      <c r="G36" s="79">
        <v>3561379.9099999997</v>
      </c>
      <c r="H36" s="79">
        <v>0</v>
      </c>
      <c r="I36" s="79">
        <v>0</v>
      </c>
      <c r="J36" s="79">
        <v>8807157.8999999985</v>
      </c>
      <c r="K36" s="79">
        <v>0</v>
      </c>
      <c r="L36" s="79">
        <v>0</v>
      </c>
      <c r="M36" s="79">
        <v>11094172.029999999</v>
      </c>
      <c r="N36" s="79">
        <v>0</v>
      </c>
      <c r="O36" s="79">
        <v>0</v>
      </c>
      <c r="P36" s="79">
        <v>0</v>
      </c>
      <c r="Q36" s="79">
        <v>54242635.070000015</v>
      </c>
      <c r="R36" s="79">
        <v>0</v>
      </c>
      <c r="S36" s="79">
        <v>0</v>
      </c>
      <c r="T36" s="79">
        <v>0</v>
      </c>
      <c r="U36" s="79">
        <v>0</v>
      </c>
      <c r="V36" s="79">
        <v>0</v>
      </c>
      <c r="W36" s="79">
        <v>0</v>
      </c>
      <c r="X36" s="79">
        <v>0</v>
      </c>
      <c r="Y36" s="79">
        <v>0</v>
      </c>
      <c r="Z36" s="79">
        <v>0</v>
      </c>
      <c r="AA36" s="79">
        <v>0</v>
      </c>
      <c r="AB36" s="79">
        <v>0</v>
      </c>
      <c r="AC36" s="79">
        <v>0</v>
      </c>
      <c r="AD36" s="79">
        <v>0</v>
      </c>
      <c r="AE36" s="79">
        <v>0</v>
      </c>
      <c r="AF36" s="79">
        <v>0</v>
      </c>
      <c r="AG36" s="79">
        <v>0</v>
      </c>
      <c r="AH36" s="79">
        <v>0</v>
      </c>
      <c r="AI36" s="79">
        <v>0</v>
      </c>
      <c r="AJ36" s="79">
        <v>0</v>
      </c>
      <c r="AK36" s="79">
        <v>0</v>
      </c>
      <c r="AL36" s="79">
        <v>0</v>
      </c>
      <c r="AM36" s="79">
        <f t="shared" si="0"/>
        <v>77705344.910000011</v>
      </c>
      <c r="AP36" s="45"/>
    </row>
    <row r="37" spans="1:42" ht="33" customHeight="1">
      <c r="A37" s="54" t="s">
        <v>561</v>
      </c>
      <c r="B37" s="55" t="s">
        <v>1348</v>
      </c>
      <c r="C37" s="80" t="s">
        <v>725</v>
      </c>
      <c r="D37" s="79">
        <v>0</v>
      </c>
      <c r="E37" s="79">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K37" s="79">
        <v>0</v>
      </c>
      <c r="AL37" s="79">
        <v>0</v>
      </c>
      <c r="AM37" s="79">
        <f t="shared" si="0"/>
        <v>0</v>
      </c>
      <c r="AP37" s="45"/>
    </row>
    <row r="38" spans="1:42" ht="33" customHeight="1">
      <c r="A38" s="54">
        <v>108</v>
      </c>
      <c r="B38" s="55" t="s">
        <v>59</v>
      </c>
      <c r="C38" s="80" t="s">
        <v>681</v>
      </c>
      <c r="D38" s="79">
        <v>0</v>
      </c>
      <c r="E38" s="79">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K38" s="79">
        <v>0</v>
      </c>
      <c r="AL38" s="79">
        <v>0</v>
      </c>
      <c r="AM38" s="79">
        <f t="shared" si="0"/>
        <v>0</v>
      </c>
      <c r="AP38" s="45"/>
    </row>
    <row r="39" spans="1:42" ht="33" customHeight="1">
      <c r="A39" s="54">
        <v>109</v>
      </c>
      <c r="B39" s="55" t="s">
        <v>643</v>
      </c>
      <c r="C39" s="80" t="s">
        <v>681</v>
      </c>
      <c r="D39" s="79">
        <v>0</v>
      </c>
      <c r="E39" s="79">
        <v>0</v>
      </c>
      <c r="F39" s="79">
        <v>126161</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K39" s="79">
        <v>0</v>
      </c>
      <c r="AL39" s="79">
        <v>0</v>
      </c>
      <c r="AM39" s="79">
        <f t="shared" si="0"/>
        <v>126161</v>
      </c>
      <c r="AP39" s="45"/>
    </row>
    <row r="40" spans="1:42" ht="33" customHeight="1">
      <c r="A40" s="54">
        <v>111</v>
      </c>
      <c r="B40" s="55" t="s">
        <v>60</v>
      </c>
      <c r="C40" s="80" t="s">
        <v>682</v>
      </c>
      <c r="D40" s="79">
        <v>0</v>
      </c>
      <c r="E40" s="79">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f t="shared" si="0"/>
        <v>0</v>
      </c>
      <c r="AP40" s="45"/>
    </row>
    <row r="41" spans="1:42" ht="33" customHeight="1">
      <c r="A41" s="54">
        <v>112</v>
      </c>
      <c r="B41" s="55" t="s">
        <v>61</v>
      </c>
      <c r="C41" s="56" t="s">
        <v>682</v>
      </c>
      <c r="D41" s="79">
        <v>0</v>
      </c>
      <c r="E41" s="79">
        <v>0</v>
      </c>
      <c r="F41" s="79">
        <v>0</v>
      </c>
      <c r="G41" s="79">
        <v>0</v>
      </c>
      <c r="H41" s="79">
        <v>0</v>
      </c>
      <c r="I41" s="79">
        <v>0</v>
      </c>
      <c r="J41" s="79">
        <v>0</v>
      </c>
      <c r="K41" s="79">
        <v>0</v>
      </c>
      <c r="L41" s="79">
        <v>0</v>
      </c>
      <c r="M41" s="79">
        <v>0</v>
      </c>
      <c r="N41" s="79">
        <v>0</v>
      </c>
      <c r="O41" s="79">
        <v>0</v>
      </c>
      <c r="P41" s="79">
        <v>0</v>
      </c>
      <c r="Q41" s="79">
        <v>0</v>
      </c>
      <c r="R41" s="79">
        <v>0</v>
      </c>
      <c r="S41" s="79">
        <v>0</v>
      </c>
      <c r="T41" s="79">
        <v>0</v>
      </c>
      <c r="U41" s="79">
        <v>0</v>
      </c>
      <c r="V41" s="79">
        <v>0</v>
      </c>
      <c r="W41" s="79">
        <v>0</v>
      </c>
      <c r="X41" s="79">
        <v>0</v>
      </c>
      <c r="Y41" s="79">
        <v>0</v>
      </c>
      <c r="Z41" s="79">
        <v>0</v>
      </c>
      <c r="AA41" s="79">
        <v>0</v>
      </c>
      <c r="AB41" s="79">
        <v>0</v>
      </c>
      <c r="AC41" s="79">
        <v>0</v>
      </c>
      <c r="AD41" s="79">
        <v>0</v>
      </c>
      <c r="AE41" s="79">
        <v>0</v>
      </c>
      <c r="AF41" s="79">
        <v>0</v>
      </c>
      <c r="AG41" s="79">
        <v>0</v>
      </c>
      <c r="AH41" s="79">
        <v>0</v>
      </c>
      <c r="AI41" s="79">
        <v>0</v>
      </c>
      <c r="AJ41" s="79">
        <v>0</v>
      </c>
      <c r="AK41" s="79">
        <v>0</v>
      </c>
      <c r="AL41" s="79">
        <v>0</v>
      </c>
      <c r="AM41" s="79">
        <f t="shared" si="0"/>
        <v>0</v>
      </c>
      <c r="AP41" s="45"/>
    </row>
    <row r="42" spans="1:42" ht="33" customHeight="1">
      <c r="A42" s="54">
        <v>117</v>
      </c>
      <c r="B42" s="55" t="s">
        <v>62</v>
      </c>
      <c r="C42" s="56" t="s">
        <v>684</v>
      </c>
      <c r="D42" s="79">
        <v>0</v>
      </c>
      <c r="E42" s="79">
        <v>0</v>
      </c>
      <c r="F42" s="79">
        <v>35921.109999999928</v>
      </c>
      <c r="G42" s="79">
        <v>2191</v>
      </c>
      <c r="H42" s="79">
        <v>0</v>
      </c>
      <c r="I42" s="79">
        <v>2700</v>
      </c>
      <c r="J42" s="79">
        <v>0</v>
      </c>
      <c r="K42" s="79">
        <v>0</v>
      </c>
      <c r="L42" s="79">
        <v>0</v>
      </c>
      <c r="M42" s="79">
        <v>0</v>
      </c>
      <c r="N42" s="79">
        <v>0</v>
      </c>
      <c r="O42" s="79">
        <v>0</v>
      </c>
      <c r="P42" s="79">
        <v>5380.42</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K42" s="79">
        <v>0</v>
      </c>
      <c r="AL42" s="79">
        <v>0</v>
      </c>
      <c r="AM42" s="79">
        <f t="shared" si="0"/>
        <v>46192.529999999926</v>
      </c>
      <c r="AP42" s="45"/>
    </row>
    <row r="43" spans="1:42" ht="33" customHeight="1">
      <c r="A43" s="54">
        <v>119</v>
      </c>
      <c r="B43" s="55" t="s">
        <v>63</v>
      </c>
      <c r="C43" s="56" t="s">
        <v>684</v>
      </c>
      <c r="D43" s="79">
        <v>0</v>
      </c>
      <c r="E43" s="79">
        <v>0</v>
      </c>
      <c r="F43" s="79">
        <v>0</v>
      </c>
      <c r="G43" s="79">
        <v>16933.46</v>
      </c>
      <c r="H43" s="79">
        <v>0</v>
      </c>
      <c r="I43" s="79">
        <v>3700</v>
      </c>
      <c r="J43" s="79">
        <v>0</v>
      </c>
      <c r="K43" s="79">
        <v>0</v>
      </c>
      <c r="L43" s="79">
        <f>562.64-562.64</f>
        <v>0</v>
      </c>
      <c r="M43" s="79">
        <v>0</v>
      </c>
      <c r="N43" s="79">
        <v>0</v>
      </c>
      <c r="O43" s="79">
        <v>0</v>
      </c>
      <c r="P43" s="79">
        <v>0</v>
      </c>
      <c r="Q43" s="79">
        <v>0</v>
      </c>
      <c r="R43" s="79">
        <v>0</v>
      </c>
      <c r="S43" s="79">
        <v>0</v>
      </c>
      <c r="T43" s="79">
        <v>0</v>
      </c>
      <c r="U43" s="79">
        <v>0</v>
      </c>
      <c r="V43" s="79">
        <v>2710</v>
      </c>
      <c r="W43" s="79">
        <v>0</v>
      </c>
      <c r="X43" s="79">
        <v>0</v>
      </c>
      <c r="Y43" s="79">
        <v>0</v>
      </c>
      <c r="Z43" s="79">
        <v>0</v>
      </c>
      <c r="AA43" s="79">
        <v>0</v>
      </c>
      <c r="AB43" s="79">
        <v>0</v>
      </c>
      <c r="AC43" s="79">
        <v>0</v>
      </c>
      <c r="AD43" s="79">
        <v>0</v>
      </c>
      <c r="AE43" s="79">
        <v>0</v>
      </c>
      <c r="AF43" s="79">
        <v>0</v>
      </c>
      <c r="AG43" s="79">
        <v>0</v>
      </c>
      <c r="AH43" s="79">
        <v>0</v>
      </c>
      <c r="AI43" s="79">
        <v>0</v>
      </c>
      <c r="AJ43" s="79">
        <v>0</v>
      </c>
      <c r="AK43" s="79">
        <v>0</v>
      </c>
      <c r="AL43" s="79">
        <v>0</v>
      </c>
      <c r="AM43" s="79">
        <f t="shared" si="0"/>
        <v>23343.46</v>
      </c>
      <c r="AP43" s="45"/>
    </row>
    <row r="44" spans="1:42" ht="33" customHeight="1">
      <c r="A44" s="54">
        <v>121</v>
      </c>
      <c r="B44" s="55" t="s">
        <v>64</v>
      </c>
      <c r="C44" s="56" t="s">
        <v>726</v>
      </c>
      <c r="D44" s="79">
        <v>0</v>
      </c>
      <c r="E44" s="79">
        <v>0</v>
      </c>
      <c r="F44" s="79">
        <v>0</v>
      </c>
      <c r="G44" s="79">
        <v>0</v>
      </c>
      <c r="H44" s="79">
        <v>0</v>
      </c>
      <c r="I44" s="79">
        <v>0</v>
      </c>
      <c r="J44" s="79">
        <v>0</v>
      </c>
      <c r="K44" s="79">
        <v>0</v>
      </c>
      <c r="L44" s="79">
        <v>0</v>
      </c>
      <c r="M44" s="79">
        <v>0</v>
      </c>
      <c r="N44" s="79">
        <v>0</v>
      </c>
      <c r="O44" s="79">
        <v>0</v>
      </c>
      <c r="P44" s="79">
        <v>0</v>
      </c>
      <c r="Q44" s="79">
        <v>0</v>
      </c>
      <c r="R44" s="79">
        <v>0</v>
      </c>
      <c r="S44" s="79">
        <v>0</v>
      </c>
      <c r="T44" s="79">
        <v>0</v>
      </c>
      <c r="U44" s="79">
        <v>0</v>
      </c>
      <c r="V44" s="79">
        <v>0</v>
      </c>
      <c r="W44" s="79">
        <v>0</v>
      </c>
      <c r="X44" s="79">
        <v>0</v>
      </c>
      <c r="Y44" s="79">
        <v>0</v>
      </c>
      <c r="Z44" s="79">
        <v>0</v>
      </c>
      <c r="AA44" s="79">
        <v>0</v>
      </c>
      <c r="AB44" s="79">
        <v>0</v>
      </c>
      <c r="AC44" s="79">
        <v>0</v>
      </c>
      <c r="AD44" s="79">
        <v>0</v>
      </c>
      <c r="AE44" s="79">
        <v>0</v>
      </c>
      <c r="AF44" s="79">
        <v>0</v>
      </c>
      <c r="AG44" s="79">
        <v>0</v>
      </c>
      <c r="AH44" s="79">
        <v>0</v>
      </c>
      <c r="AI44" s="79">
        <v>0</v>
      </c>
      <c r="AJ44" s="79">
        <v>0</v>
      </c>
      <c r="AK44" s="79">
        <v>0</v>
      </c>
      <c r="AL44" s="79">
        <v>0</v>
      </c>
      <c r="AM44" s="79">
        <f t="shared" si="0"/>
        <v>0</v>
      </c>
      <c r="AP44" s="45"/>
    </row>
    <row r="45" spans="1:42" ht="33" customHeight="1">
      <c r="A45" s="54">
        <v>124</v>
      </c>
      <c r="B45" s="55" t="s">
        <v>65</v>
      </c>
      <c r="C45" s="80" t="s">
        <v>681</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K45" s="79">
        <v>0</v>
      </c>
      <c r="AL45" s="79">
        <v>0</v>
      </c>
      <c r="AM45" s="79">
        <f t="shared" si="0"/>
        <v>0</v>
      </c>
      <c r="AP45" s="45"/>
    </row>
    <row r="46" spans="1:42" ht="33" customHeight="1">
      <c r="A46" s="54">
        <v>129</v>
      </c>
      <c r="B46" s="55" t="s">
        <v>66</v>
      </c>
      <c r="C46" s="56" t="s">
        <v>725</v>
      </c>
      <c r="D46" s="79">
        <v>0</v>
      </c>
      <c r="E46" s="79">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K46" s="79">
        <v>0</v>
      </c>
      <c r="AL46" s="79">
        <v>0</v>
      </c>
      <c r="AM46" s="79">
        <f t="shared" si="0"/>
        <v>0</v>
      </c>
      <c r="AP46" s="45"/>
    </row>
    <row r="47" spans="1:42" ht="33" customHeight="1">
      <c r="A47" s="54">
        <v>130</v>
      </c>
      <c r="B47" s="55" t="s">
        <v>67</v>
      </c>
      <c r="C47" s="56" t="s">
        <v>677</v>
      </c>
      <c r="D47" s="79">
        <v>0</v>
      </c>
      <c r="E47" s="79">
        <v>0</v>
      </c>
      <c r="F47" s="79">
        <v>977376.63</v>
      </c>
      <c r="G47" s="79">
        <v>1220509.5</v>
      </c>
      <c r="H47" s="79">
        <v>0</v>
      </c>
      <c r="I47" s="79">
        <v>0</v>
      </c>
      <c r="J47" s="79">
        <v>200000</v>
      </c>
      <c r="K47" s="79">
        <v>0</v>
      </c>
      <c r="L47" s="79">
        <v>0</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f t="shared" si="0"/>
        <v>2397886.13</v>
      </c>
      <c r="AP47" s="45"/>
    </row>
    <row r="48" spans="1:42" ht="33" customHeight="1">
      <c r="A48" s="54">
        <v>132</v>
      </c>
      <c r="B48" s="55" t="s">
        <v>68</v>
      </c>
      <c r="C48" s="56" t="s">
        <v>678</v>
      </c>
      <c r="D48" s="79">
        <v>0</v>
      </c>
      <c r="E48" s="79">
        <v>0</v>
      </c>
      <c r="F48" s="79">
        <v>5000222</v>
      </c>
      <c r="G48" s="79">
        <v>210977.15000000002</v>
      </c>
      <c r="H48" s="79">
        <v>0</v>
      </c>
      <c r="I48" s="79">
        <v>9405.9000000000015</v>
      </c>
      <c r="J48" s="79">
        <v>407051497.05000001</v>
      </c>
      <c r="K48" s="79">
        <v>0</v>
      </c>
      <c r="L48" s="79">
        <f>7364.26-7364.26</f>
        <v>0</v>
      </c>
      <c r="M48" s="79">
        <v>0</v>
      </c>
      <c r="N48" s="79">
        <v>0</v>
      </c>
      <c r="O48" s="79">
        <v>78.44</v>
      </c>
      <c r="P48" s="79">
        <v>4925.67</v>
      </c>
      <c r="Q48" s="79">
        <v>0</v>
      </c>
      <c r="R48" s="79">
        <v>0</v>
      </c>
      <c r="S48" s="79">
        <v>0</v>
      </c>
      <c r="T48" s="79">
        <v>0</v>
      </c>
      <c r="U48" s="79">
        <v>0</v>
      </c>
      <c r="V48" s="79">
        <v>0</v>
      </c>
      <c r="W48" s="79">
        <v>0</v>
      </c>
      <c r="X48" s="79">
        <v>0</v>
      </c>
      <c r="Y48" s="79">
        <v>0</v>
      </c>
      <c r="Z48" s="79">
        <v>0</v>
      </c>
      <c r="AA48" s="79">
        <v>1925.4</v>
      </c>
      <c r="AB48" s="79">
        <v>0</v>
      </c>
      <c r="AC48" s="79">
        <v>0</v>
      </c>
      <c r="AD48" s="79">
        <v>0</v>
      </c>
      <c r="AE48" s="79">
        <v>0</v>
      </c>
      <c r="AF48" s="79">
        <v>0</v>
      </c>
      <c r="AG48" s="79">
        <v>0</v>
      </c>
      <c r="AH48" s="79">
        <v>0</v>
      </c>
      <c r="AI48" s="79">
        <v>0</v>
      </c>
      <c r="AJ48" s="79">
        <v>0</v>
      </c>
      <c r="AK48" s="79">
        <v>0</v>
      </c>
      <c r="AL48" s="79">
        <v>0</v>
      </c>
      <c r="AM48" s="79">
        <f t="shared" si="0"/>
        <v>412279031.61000001</v>
      </c>
      <c r="AP48" s="45"/>
    </row>
    <row r="49" spans="1:42" ht="33" customHeight="1">
      <c r="A49" s="54">
        <v>133</v>
      </c>
      <c r="B49" s="55" t="s">
        <v>69</v>
      </c>
      <c r="C49" s="56" t="s">
        <v>678</v>
      </c>
      <c r="D49" s="79">
        <v>0</v>
      </c>
      <c r="E49" s="79">
        <v>0</v>
      </c>
      <c r="F49" s="79">
        <v>1109341.3599999999</v>
      </c>
      <c r="G49" s="79">
        <v>421365</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K49" s="79">
        <v>0</v>
      </c>
      <c r="AL49" s="79">
        <v>0</v>
      </c>
      <c r="AM49" s="79">
        <f t="shared" si="0"/>
        <v>1530706.3599999999</v>
      </c>
      <c r="AP49" s="45"/>
    </row>
    <row r="50" spans="1:42" ht="33" customHeight="1">
      <c r="A50" s="54">
        <v>134</v>
      </c>
      <c r="B50" s="55" t="s">
        <v>70</v>
      </c>
      <c r="C50" s="56" t="s">
        <v>679</v>
      </c>
      <c r="D50" s="79">
        <v>0</v>
      </c>
      <c r="E50" s="79">
        <v>0</v>
      </c>
      <c r="F50" s="79">
        <v>80652448.829999998</v>
      </c>
      <c r="G50" s="79">
        <v>7540.5</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K50" s="79">
        <v>0</v>
      </c>
      <c r="AL50" s="79">
        <v>0</v>
      </c>
      <c r="AM50" s="79">
        <f t="shared" si="0"/>
        <v>80659989.329999998</v>
      </c>
      <c r="AP50" s="45"/>
    </row>
    <row r="51" spans="1:42" ht="33" customHeight="1">
      <c r="A51" s="54">
        <v>137</v>
      </c>
      <c r="B51" s="55" t="s">
        <v>71</v>
      </c>
      <c r="C51" s="80" t="s">
        <v>678</v>
      </c>
      <c r="D51" s="79">
        <v>0</v>
      </c>
      <c r="E51" s="7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K51" s="79">
        <v>0</v>
      </c>
      <c r="AL51" s="79">
        <v>0</v>
      </c>
      <c r="AM51" s="79">
        <f t="shared" si="0"/>
        <v>0</v>
      </c>
      <c r="AP51" s="45"/>
    </row>
    <row r="52" spans="1:42" ht="33" customHeight="1">
      <c r="A52" s="54">
        <v>138</v>
      </c>
      <c r="B52" s="55" t="s">
        <v>72</v>
      </c>
      <c r="C52" s="56">
        <v>0</v>
      </c>
      <c r="D52" s="79">
        <v>0</v>
      </c>
      <c r="E52" s="7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K52" s="79">
        <v>0</v>
      </c>
      <c r="AL52" s="79">
        <v>0</v>
      </c>
      <c r="AM52" s="79">
        <f t="shared" si="0"/>
        <v>0</v>
      </c>
      <c r="AP52" s="45"/>
    </row>
    <row r="53" spans="1:42" ht="33" customHeight="1">
      <c r="A53" s="54">
        <v>139</v>
      </c>
      <c r="B53" s="55" t="s">
        <v>73</v>
      </c>
      <c r="C53" s="80">
        <v>0</v>
      </c>
      <c r="D53" s="79">
        <v>0</v>
      </c>
      <c r="E53" s="7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f t="shared" si="0"/>
        <v>0</v>
      </c>
      <c r="AP53" s="45"/>
    </row>
    <row r="54" spans="1:42" ht="33" customHeight="1">
      <c r="A54" s="54">
        <v>140</v>
      </c>
      <c r="B54" s="55" t="s">
        <v>1349</v>
      </c>
      <c r="C54" s="80">
        <v>0</v>
      </c>
      <c r="D54" s="79">
        <v>0</v>
      </c>
      <c r="E54" s="7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f t="shared" si="0"/>
        <v>0</v>
      </c>
      <c r="AP54" s="45"/>
    </row>
    <row r="55" spans="1:42" ht="33" customHeight="1">
      <c r="A55" s="54">
        <v>141</v>
      </c>
      <c r="B55" s="55" t="s">
        <v>74</v>
      </c>
      <c r="C55" s="56">
        <v>0</v>
      </c>
      <c r="D55" s="79">
        <v>0</v>
      </c>
      <c r="E55" s="7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f t="shared" si="0"/>
        <v>0</v>
      </c>
      <c r="AP55" s="45"/>
    </row>
    <row r="56" spans="1:42" ht="33" customHeight="1">
      <c r="A56" s="54">
        <v>142</v>
      </c>
      <c r="B56" s="55" t="s">
        <v>75</v>
      </c>
      <c r="C56" s="56">
        <v>0</v>
      </c>
      <c r="D56" s="79">
        <v>0</v>
      </c>
      <c r="E56" s="79">
        <v>0</v>
      </c>
      <c r="F56" s="79">
        <v>0</v>
      </c>
      <c r="G56" s="79">
        <v>0</v>
      </c>
      <c r="H56" s="79">
        <v>0</v>
      </c>
      <c r="I56" s="79">
        <v>0</v>
      </c>
      <c r="J56" s="79">
        <v>0</v>
      </c>
      <c r="K56" s="79">
        <v>0</v>
      </c>
      <c r="L56" s="79">
        <v>0</v>
      </c>
      <c r="M56" s="79">
        <v>0</v>
      </c>
      <c r="N56" s="79">
        <v>0</v>
      </c>
      <c r="O56" s="79">
        <v>0</v>
      </c>
      <c r="P56" s="79">
        <v>0</v>
      </c>
      <c r="Q56" s="79">
        <v>0</v>
      </c>
      <c r="R56" s="79">
        <v>0</v>
      </c>
      <c r="S56" s="79">
        <v>0</v>
      </c>
      <c r="T56" s="79">
        <v>0</v>
      </c>
      <c r="U56" s="79">
        <v>0</v>
      </c>
      <c r="V56" s="79">
        <v>0</v>
      </c>
      <c r="W56" s="79">
        <v>0</v>
      </c>
      <c r="X56" s="79">
        <v>0</v>
      </c>
      <c r="Y56" s="79">
        <v>0</v>
      </c>
      <c r="Z56" s="79">
        <v>0</v>
      </c>
      <c r="AA56" s="79">
        <v>0</v>
      </c>
      <c r="AB56" s="79">
        <v>0</v>
      </c>
      <c r="AC56" s="79">
        <v>0</v>
      </c>
      <c r="AD56" s="79">
        <v>0</v>
      </c>
      <c r="AE56" s="79">
        <v>0</v>
      </c>
      <c r="AF56" s="79">
        <v>0</v>
      </c>
      <c r="AG56" s="79">
        <v>0</v>
      </c>
      <c r="AH56" s="79">
        <v>0</v>
      </c>
      <c r="AI56" s="79">
        <v>0</v>
      </c>
      <c r="AJ56" s="79">
        <v>0</v>
      </c>
      <c r="AK56" s="79">
        <v>0</v>
      </c>
      <c r="AL56" s="79">
        <v>0</v>
      </c>
      <c r="AM56" s="79">
        <f t="shared" si="0"/>
        <v>0</v>
      </c>
      <c r="AP56" s="45"/>
    </row>
    <row r="57" spans="1:42" ht="33" customHeight="1">
      <c r="A57" s="54">
        <v>143</v>
      </c>
      <c r="B57" s="55" t="s">
        <v>76</v>
      </c>
      <c r="C57" s="80">
        <v>0</v>
      </c>
      <c r="D57" s="79">
        <v>0</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f t="shared" si="0"/>
        <v>0</v>
      </c>
      <c r="AP57" s="45"/>
    </row>
    <row r="58" spans="1:42" ht="33" customHeight="1">
      <c r="A58" s="54">
        <v>144</v>
      </c>
      <c r="B58" s="55" t="s">
        <v>608</v>
      </c>
      <c r="C58" s="80">
        <v>0</v>
      </c>
      <c r="D58" s="79">
        <v>0</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f t="shared" si="0"/>
        <v>0</v>
      </c>
      <c r="AP58" s="45"/>
    </row>
    <row r="59" spans="1:42" ht="33" customHeight="1">
      <c r="A59" s="54">
        <v>145</v>
      </c>
      <c r="B59" s="55" t="s">
        <v>77</v>
      </c>
      <c r="C59" s="80">
        <v>0</v>
      </c>
      <c r="D59" s="79">
        <v>0</v>
      </c>
      <c r="E59" s="79">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f t="shared" si="0"/>
        <v>0</v>
      </c>
      <c r="AP59" s="45"/>
    </row>
    <row r="60" spans="1:42" ht="33" customHeight="1">
      <c r="A60" s="54">
        <v>146</v>
      </c>
      <c r="B60" s="55" t="s">
        <v>78</v>
      </c>
      <c r="C60" s="80">
        <v>0</v>
      </c>
      <c r="D60" s="79">
        <v>0</v>
      </c>
      <c r="E60" s="79">
        <v>0</v>
      </c>
      <c r="F60" s="79">
        <v>0</v>
      </c>
      <c r="G60" s="79">
        <v>0</v>
      </c>
      <c r="H60" s="79">
        <v>0</v>
      </c>
      <c r="I60" s="79">
        <v>0</v>
      </c>
      <c r="J60" s="79">
        <v>0</v>
      </c>
      <c r="K60" s="79">
        <v>0</v>
      </c>
      <c r="L60" s="79">
        <v>0</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f t="shared" si="0"/>
        <v>0</v>
      </c>
      <c r="AP60" s="45"/>
    </row>
    <row r="61" spans="1:42" ht="33" customHeight="1">
      <c r="A61" s="54">
        <v>147</v>
      </c>
      <c r="B61" s="55" t="s">
        <v>1350</v>
      </c>
      <c r="C61" s="80">
        <v>0</v>
      </c>
      <c r="D61" s="79">
        <v>0</v>
      </c>
      <c r="E61" s="79">
        <v>0</v>
      </c>
      <c r="F61" s="79">
        <v>0</v>
      </c>
      <c r="G61" s="79">
        <v>0</v>
      </c>
      <c r="H61" s="79">
        <v>0</v>
      </c>
      <c r="I61" s="79">
        <v>0</v>
      </c>
      <c r="J61" s="79">
        <v>0</v>
      </c>
      <c r="K61" s="79">
        <v>0</v>
      </c>
      <c r="L61" s="79">
        <v>0</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f t="shared" si="0"/>
        <v>0</v>
      </c>
      <c r="AP61" s="45"/>
    </row>
    <row r="62" spans="1:42" ht="33" customHeight="1">
      <c r="A62" s="54">
        <v>148</v>
      </c>
      <c r="B62" s="55" t="s">
        <v>79</v>
      </c>
      <c r="C62" s="80">
        <v>0</v>
      </c>
      <c r="D62" s="79">
        <v>0</v>
      </c>
      <c r="E62" s="79">
        <v>0</v>
      </c>
      <c r="F62" s="79">
        <v>0</v>
      </c>
      <c r="G62" s="79">
        <v>0</v>
      </c>
      <c r="H62" s="79">
        <v>0</v>
      </c>
      <c r="I62" s="79">
        <v>0</v>
      </c>
      <c r="J62" s="79">
        <v>0</v>
      </c>
      <c r="K62" s="79">
        <v>0</v>
      </c>
      <c r="L62" s="79">
        <v>0</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f t="shared" si="0"/>
        <v>0</v>
      </c>
      <c r="AP62" s="45"/>
    </row>
    <row r="63" spans="1:42" ht="33" customHeight="1">
      <c r="A63" s="54">
        <v>149</v>
      </c>
      <c r="B63" s="55" t="s">
        <v>80</v>
      </c>
      <c r="C63" s="80" t="s">
        <v>681</v>
      </c>
      <c r="D63" s="79">
        <v>53751.69</v>
      </c>
      <c r="E63" s="79">
        <v>0</v>
      </c>
      <c r="F63" s="79">
        <v>6124.7999999999993</v>
      </c>
      <c r="G63" s="79">
        <v>0</v>
      </c>
      <c r="H63" s="79">
        <v>0</v>
      </c>
      <c r="I63" s="79">
        <v>0</v>
      </c>
      <c r="J63" s="79">
        <v>0</v>
      </c>
      <c r="K63" s="79">
        <v>0</v>
      </c>
      <c r="L63" s="79">
        <v>0</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f t="shared" si="0"/>
        <v>59876.490000000005</v>
      </c>
      <c r="AP63" s="45"/>
    </row>
    <row r="64" spans="1:42" ht="33" customHeight="1">
      <c r="A64" s="54">
        <v>150</v>
      </c>
      <c r="B64" s="55" t="s">
        <v>81</v>
      </c>
      <c r="C64" s="80" t="s">
        <v>681</v>
      </c>
      <c r="D64" s="79">
        <v>0</v>
      </c>
      <c r="E64" s="79">
        <v>0</v>
      </c>
      <c r="F64" s="79">
        <v>0</v>
      </c>
      <c r="G64" s="79">
        <v>0</v>
      </c>
      <c r="H64" s="79">
        <v>0</v>
      </c>
      <c r="I64" s="79">
        <v>0</v>
      </c>
      <c r="J64" s="79">
        <v>0</v>
      </c>
      <c r="K64" s="79">
        <v>0</v>
      </c>
      <c r="L64" s="79">
        <v>0</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f t="shared" si="0"/>
        <v>0</v>
      </c>
      <c r="AP64" s="45"/>
    </row>
    <row r="65" spans="1:42" ht="33" customHeight="1">
      <c r="A65" s="54">
        <v>152</v>
      </c>
      <c r="B65" s="55" t="s">
        <v>82</v>
      </c>
      <c r="C65" s="80" t="s">
        <v>678</v>
      </c>
      <c r="D65" s="79">
        <v>0</v>
      </c>
      <c r="E65" s="79">
        <v>0</v>
      </c>
      <c r="F65" s="79">
        <v>0</v>
      </c>
      <c r="G65" s="79">
        <v>160</v>
      </c>
      <c r="H65" s="79">
        <v>0</v>
      </c>
      <c r="I65" s="79">
        <v>0</v>
      </c>
      <c r="J65" s="79">
        <v>0</v>
      </c>
      <c r="K65" s="79">
        <v>0</v>
      </c>
      <c r="L65" s="79">
        <v>0</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f t="shared" si="0"/>
        <v>160</v>
      </c>
      <c r="AP65" s="45"/>
    </row>
    <row r="66" spans="1:42" ht="33" customHeight="1">
      <c r="A66" s="54">
        <v>153</v>
      </c>
      <c r="B66" s="55" t="s">
        <v>83</v>
      </c>
      <c r="C66" s="80" t="s">
        <v>678</v>
      </c>
      <c r="D66" s="79">
        <v>0</v>
      </c>
      <c r="E66" s="79">
        <v>0</v>
      </c>
      <c r="F66" s="79">
        <v>0</v>
      </c>
      <c r="G66" s="79">
        <v>1229</v>
      </c>
      <c r="H66" s="79">
        <v>0</v>
      </c>
      <c r="I66" s="79">
        <v>0</v>
      </c>
      <c r="J66" s="79">
        <v>179200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f t="shared" si="0"/>
        <v>180429</v>
      </c>
      <c r="AP66" s="45"/>
    </row>
    <row r="67" spans="1:42" ht="33" customHeight="1">
      <c r="A67" s="54">
        <v>154</v>
      </c>
      <c r="B67" s="55" t="s">
        <v>84</v>
      </c>
      <c r="C67" s="80" t="s">
        <v>678</v>
      </c>
      <c r="D67" s="79">
        <v>0</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f t="shared" si="0"/>
        <v>0</v>
      </c>
      <c r="AP67" s="45"/>
    </row>
    <row r="68" spans="1:42" ht="33" customHeight="1">
      <c r="A68" s="54">
        <v>155</v>
      </c>
      <c r="B68" s="55" t="s">
        <v>85</v>
      </c>
      <c r="C68" s="56" t="s">
        <v>725</v>
      </c>
      <c r="D68" s="79">
        <v>0</v>
      </c>
      <c r="E68" s="79">
        <v>0</v>
      </c>
      <c r="F68" s="79">
        <v>0</v>
      </c>
      <c r="G68" s="79">
        <v>46750.85</v>
      </c>
      <c r="H68" s="79">
        <v>0</v>
      </c>
      <c r="I68" s="79">
        <v>0</v>
      </c>
      <c r="J68" s="79">
        <v>103000</v>
      </c>
      <c r="K68" s="79">
        <v>0</v>
      </c>
      <c r="L68" s="79">
        <v>0</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f t="shared" si="0"/>
        <v>149750.85</v>
      </c>
      <c r="AP68" s="45"/>
    </row>
    <row r="69" spans="1:42" ht="33" customHeight="1">
      <c r="A69" s="54">
        <v>156</v>
      </c>
      <c r="B69" s="55" t="s">
        <v>86</v>
      </c>
      <c r="C69" s="56" t="s">
        <v>725</v>
      </c>
      <c r="D69" s="79">
        <v>0</v>
      </c>
      <c r="E69" s="79">
        <v>0</v>
      </c>
      <c r="F69" s="79">
        <v>0</v>
      </c>
      <c r="G69" s="79">
        <v>2449</v>
      </c>
      <c r="H69" s="79">
        <v>0</v>
      </c>
      <c r="I69" s="79">
        <v>0</v>
      </c>
      <c r="J69" s="79">
        <v>0</v>
      </c>
      <c r="K69" s="79">
        <v>0</v>
      </c>
      <c r="L69" s="79">
        <v>0</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f t="shared" si="0"/>
        <v>2449</v>
      </c>
      <c r="AP69" s="45"/>
    </row>
    <row r="70" spans="1:42" ht="33" customHeight="1">
      <c r="A70" s="54">
        <v>157</v>
      </c>
      <c r="B70" s="55" t="s">
        <v>87</v>
      </c>
      <c r="C70" s="56" t="s">
        <v>725</v>
      </c>
      <c r="D70" s="79">
        <v>0</v>
      </c>
      <c r="E70" s="79">
        <v>0</v>
      </c>
      <c r="F70" s="79">
        <v>0</v>
      </c>
      <c r="G70" s="79">
        <v>3402.87</v>
      </c>
      <c r="H70" s="79">
        <v>0</v>
      </c>
      <c r="I70" s="79">
        <v>0</v>
      </c>
      <c r="J70" s="79">
        <v>0</v>
      </c>
      <c r="K70" s="79">
        <v>0</v>
      </c>
      <c r="L70" s="79">
        <v>0</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f t="shared" si="0"/>
        <v>3402.87</v>
      </c>
      <c r="AP70" s="45"/>
    </row>
    <row r="71" spans="1:42" ht="33" customHeight="1">
      <c r="A71" s="54">
        <v>159</v>
      </c>
      <c r="B71" s="55" t="s">
        <v>1351</v>
      </c>
      <c r="C71" s="56" t="s">
        <v>725</v>
      </c>
      <c r="D71" s="79">
        <v>0</v>
      </c>
      <c r="E71" s="79">
        <v>0</v>
      </c>
      <c r="F71" s="79">
        <v>0</v>
      </c>
      <c r="G71" s="79">
        <v>0</v>
      </c>
      <c r="H71" s="79">
        <v>0</v>
      </c>
      <c r="I71" s="79">
        <v>0</v>
      </c>
      <c r="J71" s="79">
        <v>0</v>
      </c>
      <c r="K71" s="79">
        <v>0</v>
      </c>
      <c r="L71" s="79">
        <v>0</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f t="shared" si="0"/>
        <v>0</v>
      </c>
      <c r="AP71" s="45"/>
    </row>
    <row r="72" spans="1:42" ht="33" customHeight="1">
      <c r="A72" s="54">
        <v>163</v>
      </c>
      <c r="B72" s="55" t="s">
        <v>88</v>
      </c>
      <c r="C72" s="56" t="s">
        <v>679</v>
      </c>
      <c r="D72" s="79">
        <v>0</v>
      </c>
      <c r="E72" s="79">
        <v>0</v>
      </c>
      <c r="F72" s="79">
        <v>989832.27</v>
      </c>
      <c r="G72" s="79">
        <v>56833.38</v>
      </c>
      <c r="H72" s="79">
        <v>0</v>
      </c>
      <c r="I72" s="79">
        <v>0</v>
      </c>
      <c r="J72" s="79">
        <v>0</v>
      </c>
      <c r="K72" s="79">
        <v>0</v>
      </c>
      <c r="L72" s="79">
        <v>0</v>
      </c>
      <c r="M72" s="79">
        <v>0</v>
      </c>
      <c r="N72" s="79">
        <v>0</v>
      </c>
      <c r="O72" s="79">
        <v>0</v>
      </c>
      <c r="P72" s="79">
        <v>0</v>
      </c>
      <c r="Q72" s="79">
        <v>363993.99</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f t="shared" si="0"/>
        <v>1410659.6400000001</v>
      </c>
      <c r="AP72" s="45"/>
    </row>
    <row r="73" spans="1:42" ht="33" customHeight="1">
      <c r="A73" s="54">
        <v>169</v>
      </c>
      <c r="B73" s="55" t="s">
        <v>89</v>
      </c>
      <c r="C73" s="56" t="s">
        <v>726</v>
      </c>
      <c r="D73" s="79">
        <v>0</v>
      </c>
      <c r="E73" s="79">
        <v>0</v>
      </c>
      <c r="F73" s="79">
        <v>0</v>
      </c>
      <c r="G73" s="79">
        <v>0</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f t="shared" si="0"/>
        <v>0</v>
      </c>
      <c r="AP73" s="45"/>
    </row>
    <row r="74" spans="1:42" ht="33" customHeight="1">
      <c r="A74" s="54">
        <v>170</v>
      </c>
      <c r="B74" s="55" t="s">
        <v>90</v>
      </c>
      <c r="C74" s="56" t="s">
        <v>678</v>
      </c>
      <c r="D74" s="79">
        <v>0</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f t="shared" si="0"/>
        <v>0</v>
      </c>
      <c r="AP74" s="45"/>
    </row>
    <row r="75" spans="1:42" ht="33" customHeight="1">
      <c r="A75" s="54">
        <v>171</v>
      </c>
      <c r="B75" s="55" t="s">
        <v>91</v>
      </c>
      <c r="C75" s="80">
        <v>0</v>
      </c>
      <c r="D75" s="79">
        <v>0</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f t="shared" ref="AM75:AM138" si="1">SUM(D75:AL75)</f>
        <v>0</v>
      </c>
      <c r="AP75" s="45"/>
    </row>
    <row r="76" spans="1:42" ht="33" customHeight="1">
      <c r="A76" s="54">
        <v>190</v>
      </c>
      <c r="B76" s="55" t="s">
        <v>92</v>
      </c>
      <c r="C76" s="80" t="s">
        <v>677</v>
      </c>
      <c r="D76" s="79">
        <v>0</v>
      </c>
      <c r="E76" s="79">
        <v>0</v>
      </c>
      <c r="F76" s="79">
        <v>0</v>
      </c>
      <c r="G76" s="79">
        <v>20137.010000000002</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0</v>
      </c>
      <c r="AF76" s="79">
        <v>0</v>
      </c>
      <c r="AG76" s="79">
        <v>0</v>
      </c>
      <c r="AH76" s="79">
        <v>0</v>
      </c>
      <c r="AI76" s="79">
        <v>0</v>
      </c>
      <c r="AJ76" s="79">
        <v>0</v>
      </c>
      <c r="AK76" s="79">
        <v>0</v>
      </c>
      <c r="AL76" s="79">
        <v>0</v>
      </c>
      <c r="AM76" s="79">
        <f t="shared" si="1"/>
        <v>20137.010000000002</v>
      </c>
      <c r="AP76" s="45"/>
    </row>
    <row r="77" spans="1:42" ht="33" customHeight="1">
      <c r="A77" s="54">
        <v>192</v>
      </c>
      <c r="B77" s="55" t="s">
        <v>93</v>
      </c>
      <c r="C77" s="56" t="s">
        <v>725</v>
      </c>
      <c r="D77" s="79">
        <v>0</v>
      </c>
      <c r="E77" s="79">
        <v>0</v>
      </c>
      <c r="F77" s="79">
        <v>0</v>
      </c>
      <c r="G77" s="79">
        <v>6232</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f t="shared" si="1"/>
        <v>6232</v>
      </c>
      <c r="AP77" s="45"/>
    </row>
    <row r="78" spans="1:42" ht="33" customHeight="1">
      <c r="A78" s="54">
        <v>197</v>
      </c>
      <c r="B78" s="55" t="s">
        <v>1352</v>
      </c>
      <c r="C78" s="56" t="s">
        <v>678</v>
      </c>
      <c r="D78" s="79">
        <v>0</v>
      </c>
      <c r="E78" s="79">
        <v>0</v>
      </c>
      <c r="F78" s="79">
        <v>0</v>
      </c>
      <c r="G78" s="79">
        <v>0</v>
      </c>
      <c r="H78" s="79">
        <v>0</v>
      </c>
      <c r="I78" s="79">
        <v>150</v>
      </c>
      <c r="J78" s="79">
        <v>0</v>
      </c>
      <c r="K78" s="79">
        <v>0</v>
      </c>
      <c r="L78" s="79">
        <f>286.81-286.81</f>
        <v>0</v>
      </c>
      <c r="M78" s="79">
        <v>0</v>
      </c>
      <c r="N78" s="79">
        <v>0</v>
      </c>
      <c r="O78" s="79">
        <v>391.15999999999997</v>
      </c>
      <c r="P78" s="79">
        <v>10679.58</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f t="shared" si="1"/>
        <v>11220.74</v>
      </c>
      <c r="AP78" s="45"/>
    </row>
    <row r="79" spans="1:42" ht="33" customHeight="1">
      <c r="A79" s="54">
        <v>200</v>
      </c>
      <c r="B79" s="55" t="s">
        <v>94</v>
      </c>
      <c r="C79" s="56" t="s">
        <v>684</v>
      </c>
      <c r="D79" s="79">
        <v>0</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f t="shared" si="1"/>
        <v>0</v>
      </c>
      <c r="AP79" s="45"/>
    </row>
    <row r="80" spans="1:42" ht="33" customHeight="1">
      <c r="A80" s="54">
        <v>201</v>
      </c>
      <c r="B80" s="55" t="s">
        <v>95</v>
      </c>
      <c r="C80" s="80" t="s">
        <v>678</v>
      </c>
      <c r="D80" s="79">
        <v>0</v>
      </c>
      <c r="E80" s="79">
        <v>0</v>
      </c>
      <c r="F80" s="79">
        <v>0</v>
      </c>
      <c r="G80" s="79">
        <v>528</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0</v>
      </c>
      <c r="AI80" s="79">
        <v>0</v>
      </c>
      <c r="AJ80" s="79">
        <v>0</v>
      </c>
      <c r="AK80" s="79">
        <v>0</v>
      </c>
      <c r="AL80" s="79">
        <v>0</v>
      </c>
      <c r="AM80" s="79">
        <f t="shared" si="1"/>
        <v>528</v>
      </c>
      <c r="AP80" s="45"/>
    </row>
    <row r="81" spans="1:42" ht="33" customHeight="1">
      <c r="A81" s="54">
        <v>203</v>
      </c>
      <c r="B81" s="55" t="s">
        <v>96</v>
      </c>
      <c r="C81" s="80" t="s">
        <v>726</v>
      </c>
      <c r="D81" s="79">
        <v>0</v>
      </c>
      <c r="E81" s="79">
        <v>0</v>
      </c>
      <c r="F81" s="79">
        <v>0</v>
      </c>
      <c r="G81" s="79">
        <v>1041.7</v>
      </c>
      <c r="H81" s="79">
        <v>0</v>
      </c>
      <c r="I81" s="79">
        <v>0</v>
      </c>
      <c r="J81" s="79">
        <v>0</v>
      </c>
      <c r="K81" s="79">
        <v>0</v>
      </c>
      <c r="L81" s="79">
        <v>0</v>
      </c>
      <c r="M81" s="79">
        <v>0</v>
      </c>
      <c r="N81" s="79">
        <v>0</v>
      </c>
      <c r="O81" s="79">
        <v>0</v>
      </c>
      <c r="P81" s="79">
        <v>0</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f t="shared" si="1"/>
        <v>1041.7</v>
      </c>
      <c r="AP81" s="45"/>
    </row>
    <row r="82" spans="1:42" ht="33" customHeight="1">
      <c r="A82" s="54">
        <v>206</v>
      </c>
      <c r="B82" s="55" t="s">
        <v>97</v>
      </c>
      <c r="C82" s="56" t="s">
        <v>681</v>
      </c>
      <c r="D82" s="79">
        <v>0</v>
      </c>
      <c r="E82" s="79">
        <v>0</v>
      </c>
      <c r="F82" s="79">
        <v>0</v>
      </c>
      <c r="G82" s="79">
        <v>23125.719999999998</v>
      </c>
      <c r="H82" s="79">
        <v>0</v>
      </c>
      <c r="I82" s="79">
        <v>0</v>
      </c>
      <c r="J82" s="79">
        <v>0</v>
      </c>
      <c r="K82" s="79">
        <v>0</v>
      </c>
      <c r="L82" s="79">
        <v>0</v>
      </c>
      <c r="M82" s="79">
        <v>0</v>
      </c>
      <c r="N82" s="79">
        <v>0</v>
      </c>
      <c r="O82" s="79">
        <v>0</v>
      </c>
      <c r="P82" s="79">
        <v>0</v>
      </c>
      <c r="Q82" s="79">
        <v>158588.57</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f t="shared" si="1"/>
        <v>181714.29</v>
      </c>
      <c r="AP82" s="45"/>
    </row>
    <row r="83" spans="1:42" ht="33" customHeight="1">
      <c r="A83" s="54">
        <v>210</v>
      </c>
      <c r="B83" s="55" t="s">
        <v>99</v>
      </c>
      <c r="C83" s="80" t="s">
        <v>726</v>
      </c>
      <c r="D83" s="79">
        <v>0</v>
      </c>
      <c r="E83" s="79">
        <v>0</v>
      </c>
      <c r="F83" s="79">
        <v>0</v>
      </c>
      <c r="G83" s="79">
        <v>0</v>
      </c>
      <c r="H83" s="79">
        <v>0</v>
      </c>
      <c r="I83" s="79">
        <v>0</v>
      </c>
      <c r="J83" s="79">
        <v>0</v>
      </c>
      <c r="K83" s="79">
        <v>0</v>
      </c>
      <c r="L83" s="79">
        <v>0</v>
      </c>
      <c r="M83" s="79">
        <v>0</v>
      </c>
      <c r="N83" s="79">
        <v>0</v>
      </c>
      <c r="O83" s="79">
        <v>0</v>
      </c>
      <c r="P83" s="79">
        <v>0</v>
      </c>
      <c r="Q83" s="79">
        <v>0</v>
      </c>
      <c r="R83" s="79">
        <v>0</v>
      </c>
      <c r="S83" s="79">
        <v>0</v>
      </c>
      <c r="T83" s="79">
        <v>0</v>
      </c>
      <c r="U83" s="79">
        <v>0</v>
      </c>
      <c r="V83" s="79">
        <v>0</v>
      </c>
      <c r="W83" s="79">
        <v>0</v>
      </c>
      <c r="X83" s="79">
        <v>0</v>
      </c>
      <c r="Y83" s="79">
        <v>0</v>
      </c>
      <c r="Z83" s="79">
        <v>0</v>
      </c>
      <c r="AA83" s="79">
        <v>0</v>
      </c>
      <c r="AB83" s="79">
        <v>0</v>
      </c>
      <c r="AC83" s="79">
        <v>0</v>
      </c>
      <c r="AD83" s="79">
        <v>0</v>
      </c>
      <c r="AE83" s="79">
        <v>0</v>
      </c>
      <c r="AF83" s="79">
        <v>0</v>
      </c>
      <c r="AG83" s="79">
        <v>0</v>
      </c>
      <c r="AH83" s="79">
        <v>0</v>
      </c>
      <c r="AI83" s="79">
        <v>0</v>
      </c>
      <c r="AJ83" s="79">
        <v>0</v>
      </c>
      <c r="AK83" s="79">
        <v>0</v>
      </c>
      <c r="AL83" s="79">
        <v>0</v>
      </c>
      <c r="AM83" s="79">
        <f t="shared" si="1"/>
        <v>0</v>
      </c>
      <c r="AP83" s="45"/>
    </row>
    <row r="84" spans="1:42" ht="33" customHeight="1">
      <c r="A84" s="54">
        <v>212</v>
      </c>
      <c r="B84" s="55" t="s">
        <v>100</v>
      </c>
      <c r="C84" s="80" t="s">
        <v>683</v>
      </c>
      <c r="D84" s="79">
        <v>0</v>
      </c>
      <c r="E84" s="79">
        <v>0</v>
      </c>
      <c r="F84" s="79">
        <v>0</v>
      </c>
      <c r="G84" s="79">
        <v>299426.45999999996</v>
      </c>
      <c r="H84" s="79">
        <v>0</v>
      </c>
      <c r="I84" s="79">
        <v>0</v>
      </c>
      <c r="J84" s="79">
        <v>3876</v>
      </c>
      <c r="K84" s="79">
        <v>0</v>
      </c>
      <c r="L84" s="79">
        <v>0</v>
      </c>
      <c r="M84" s="79">
        <v>0</v>
      </c>
      <c r="N84" s="79">
        <v>0</v>
      </c>
      <c r="O84" s="79">
        <v>0</v>
      </c>
      <c r="P84" s="79">
        <v>0</v>
      </c>
      <c r="Q84" s="79">
        <v>0</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f t="shared" si="1"/>
        <v>303302.45999999996</v>
      </c>
      <c r="AP84" s="45"/>
    </row>
    <row r="85" spans="1:42" ht="33" customHeight="1">
      <c r="A85" s="54">
        <v>213</v>
      </c>
      <c r="B85" s="55" t="s">
        <v>101</v>
      </c>
      <c r="C85" s="56" t="s">
        <v>678</v>
      </c>
      <c r="D85" s="79">
        <v>0</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f t="shared" si="1"/>
        <v>0</v>
      </c>
      <c r="AP85" s="45"/>
    </row>
    <row r="86" spans="1:42" ht="33" customHeight="1">
      <c r="A86" s="54">
        <v>221</v>
      </c>
      <c r="B86" s="55" t="s">
        <v>102</v>
      </c>
      <c r="C86" s="80" t="s">
        <v>725</v>
      </c>
      <c r="D86" s="79">
        <v>0</v>
      </c>
      <c r="E86" s="79">
        <v>0</v>
      </c>
      <c r="F86" s="79">
        <v>0</v>
      </c>
      <c r="G86" s="79">
        <v>48009.409999999996</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f t="shared" si="1"/>
        <v>48009.409999999996</v>
      </c>
      <c r="AP86" s="45"/>
    </row>
    <row r="87" spans="1:42" ht="33" customHeight="1">
      <c r="A87" s="54">
        <v>222</v>
      </c>
      <c r="B87" s="55" t="s">
        <v>103</v>
      </c>
      <c r="C87" s="56" t="s">
        <v>683</v>
      </c>
      <c r="D87" s="79">
        <v>0</v>
      </c>
      <c r="E87" s="79">
        <v>529.91</v>
      </c>
      <c r="F87" s="79">
        <v>0</v>
      </c>
      <c r="G87" s="79">
        <v>80.680000000000007</v>
      </c>
      <c r="H87" s="79">
        <v>0</v>
      </c>
      <c r="I87" s="79">
        <v>0</v>
      </c>
      <c r="J87" s="79">
        <v>487060</v>
      </c>
      <c r="K87" s="79">
        <v>0</v>
      </c>
      <c r="L87" s="79">
        <v>0</v>
      </c>
      <c r="M87" s="79">
        <v>0</v>
      </c>
      <c r="N87" s="79">
        <v>0</v>
      </c>
      <c r="O87" s="79">
        <v>0</v>
      </c>
      <c r="P87" s="79">
        <v>0</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f t="shared" si="1"/>
        <v>487670.59</v>
      </c>
      <c r="AP87" s="45"/>
    </row>
    <row r="88" spans="1:42" ht="33" customHeight="1">
      <c r="A88" s="54">
        <v>223</v>
      </c>
      <c r="B88" s="55" t="s">
        <v>104</v>
      </c>
      <c r="C88" s="56" t="s">
        <v>683</v>
      </c>
      <c r="D88" s="79">
        <v>0</v>
      </c>
      <c r="E88" s="79">
        <v>0</v>
      </c>
      <c r="F88" s="79">
        <v>0</v>
      </c>
      <c r="G88" s="79">
        <v>2841</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f t="shared" si="1"/>
        <v>2841</v>
      </c>
      <c r="AP88" s="45"/>
    </row>
    <row r="89" spans="1:42" ht="33" customHeight="1">
      <c r="A89" s="288">
        <v>224</v>
      </c>
      <c r="B89" s="55" t="s">
        <v>105</v>
      </c>
      <c r="C89" s="80" t="s">
        <v>677</v>
      </c>
      <c r="D89" s="79">
        <v>0</v>
      </c>
      <c r="E89" s="79">
        <v>0</v>
      </c>
      <c r="F89" s="79">
        <v>0</v>
      </c>
      <c r="G89" s="79">
        <v>15057.04</v>
      </c>
      <c r="H89" s="79">
        <v>0</v>
      </c>
      <c r="I89" s="79">
        <v>931.03</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f t="shared" si="1"/>
        <v>15988.070000000002</v>
      </c>
      <c r="AP89" s="45"/>
    </row>
    <row r="90" spans="1:42" ht="33" customHeight="1">
      <c r="A90" s="289">
        <v>225</v>
      </c>
      <c r="B90" s="55" t="s">
        <v>106</v>
      </c>
      <c r="C90" s="56" t="s">
        <v>726</v>
      </c>
      <c r="D90" s="79">
        <v>0.09</v>
      </c>
      <c r="E90" s="79">
        <v>0</v>
      </c>
      <c r="F90" s="79">
        <v>718360</v>
      </c>
      <c r="G90" s="79">
        <v>671378.88000000012</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f t="shared" si="1"/>
        <v>1389738.9700000002</v>
      </c>
      <c r="AP90" s="45"/>
    </row>
    <row r="91" spans="1:42" ht="33" customHeight="1">
      <c r="A91" s="54">
        <v>226</v>
      </c>
      <c r="B91" s="55" t="s">
        <v>107</v>
      </c>
      <c r="C91" s="56" t="s">
        <v>677</v>
      </c>
      <c r="D91" s="79">
        <v>0</v>
      </c>
      <c r="E91" s="79">
        <v>0</v>
      </c>
      <c r="F91" s="79">
        <v>0</v>
      </c>
      <c r="G91" s="79">
        <v>446.40000000000003</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f t="shared" si="1"/>
        <v>446.40000000000003</v>
      </c>
      <c r="AP91" s="45"/>
    </row>
    <row r="92" spans="1:42" ht="33" customHeight="1">
      <c r="A92" s="54">
        <v>227</v>
      </c>
      <c r="B92" s="55" t="s">
        <v>108</v>
      </c>
      <c r="C92" s="56" t="s">
        <v>678</v>
      </c>
      <c r="D92" s="79">
        <v>0</v>
      </c>
      <c r="E92" s="79">
        <v>0</v>
      </c>
      <c r="F92" s="79">
        <v>0</v>
      </c>
      <c r="G92" s="79">
        <v>0</v>
      </c>
      <c r="H92" s="79">
        <v>0</v>
      </c>
      <c r="I92" s="79">
        <v>0</v>
      </c>
      <c r="J92" s="79">
        <v>0</v>
      </c>
      <c r="K92" s="79">
        <v>0</v>
      </c>
      <c r="L92" s="79">
        <v>0</v>
      </c>
      <c r="M92" s="79">
        <v>0</v>
      </c>
      <c r="N92" s="79">
        <v>0</v>
      </c>
      <c r="O92" s="79">
        <v>0</v>
      </c>
      <c r="P92" s="79">
        <v>0</v>
      </c>
      <c r="Q92" s="79">
        <v>6000000</v>
      </c>
      <c r="R92" s="79">
        <v>0</v>
      </c>
      <c r="S92" s="79">
        <v>0</v>
      </c>
      <c r="T92" s="79">
        <v>0</v>
      </c>
      <c r="U92" s="79">
        <v>0</v>
      </c>
      <c r="V92" s="79">
        <v>0</v>
      </c>
      <c r="W92" s="79">
        <v>0</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f t="shared" si="1"/>
        <v>6000000</v>
      </c>
      <c r="AP92" s="45"/>
    </row>
    <row r="93" spans="1:42" ht="33" customHeight="1">
      <c r="A93" s="54">
        <v>234</v>
      </c>
      <c r="B93" s="55" t="s">
        <v>644</v>
      </c>
      <c r="C93" s="80" t="s">
        <v>680</v>
      </c>
      <c r="D93" s="79">
        <v>0</v>
      </c>
      <c r="E93" s="79">
        <v>179.06</v>
      </c>
      <c r="F93" s="79">
        <v>126158.91</v>
      </c>
      <c r="G93" s="79">
        <v>20985.03</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f t="shared" si="1"/>
        <v>147323</v>
      </c>
      <c r="AP93" s="45"/>
    </row>
    <row r="94" spans="1:42" ht="33" customHeight="1">
      <c r="A94" s="54">
        <v>243</v>
      </c>
      <c r="B94" s="55" t="s">
        <v>109</v>
      </c>
      <c r="C94" s="56" t="s">
        <v>680</v>
      </c>
      <c r="D94" s="79">
        <v>0</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f t="shared" si="1"/>
        <v>0</v>
      </c>
      <c r="AP94" s="45"/>
    </row>
    <row r="95" spans="1:42" ht="33" customHeight="1">
      <c r="A95" s="54">
        <v>244</v>
      </c>
      <c r="B95" s="55" t="s">
        <v>110</v>
      </c>
      <c r="C95" s="56" t="s">
        <v>684</v>
      </c>
      <c r="D95" s="79">
        <v>0</v>
      </c>
      <c r="E95" s="79">
        <v>0</v>
      </c>
      <c r="F95" s="79">
        <v>0</v>
      </c>
      <c r="G95" s="79">
        <v>0</v>
      </c>
      <c r="H95" s="79">
        <v>0</v>
      </c>
      <c r="I95" s="79">
        <v>50</v>
      </c>
      <c r="J95" s="79">
        <v>0</v>
      </c>
      <c r="K95" s="79">
        <v>0</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153965.84</v>
      </c>
      <c r="AC95" s="79">
        <v>0</v>
      </c>
      <c r="AD95" s="79">
        <v>0</v>
      </c>
      <c r="AE95" s="79">
        <v>0</v>
      </c>
      <c r="AF95" s="79">
        <v>0</v>
      </c>
      <c r="AG95" s="79">
        <v>0</v>
      </c>
      <c r="AH95" s="79">
        <v>0</v>
      </c>
      <c r="AI95" s="79">
        <v>0</v>
      </c>
      <c r="AJ95" s="79">
        <v>0</v>
      </c>
      <c r="AK95" s="79">
        <v>0</v>
      </c>
      <c r="AL95" s="79">
        <v>0</v>
      </c>
      <c r="AM95" s="79">
        <f t="shared" si="1"/>
        <v>154015.84</v>
      </c>
      <c r="AP95" s="45"/>
    </row>
    <row r="96" spans="1:42" ht="33" customHeight="1">
      <c r="A96" s="54">
        <v>245</v>
      </c>
      <c r="B96" s="55" t="s">
        <v>111</v>
      </c>
      <c r="C96" s="56" t="s">
        <v>684</v>
      </c>
      <c r="D96" s="79">
        <v>0</v>
      </c>
      <c r="E96" s="79">
        <v>0</v>
      </c>
      <c r="F96" s="79">
        <v>0</v>
      </c>
      <c r="G96" s="79">
        <v>3135</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f t="shared" si="1"/>
        <v>3135</v>
      </c>
      <c r="AP96" s="45"/>
    </row>
    <row r="97" spans="1:42" ht="33" customHeight="1">
      <c r="A97" s="54">
        <v>249</v>
      </c>
      <c r="B97" s="55" t="s">
        <v>112</v>
      </c>
      <c r="C97" s="56" t="s">
        <v>682</v>
      </c>
      <c r="D97" s="79">
        <v>0</v>
      </c>
      <c r="E97" s="79">
        <v>0</v>
      </c>
      <c r="F97" s="79">
        <v>0</v>
      </c>
      <c r="G97" s="79">
        <v>606.4799999999999</v>
      </c>
      <c r="H97" s="79">
        <v>0</v>
      </c>
      <c r="I97" s="79">
        <v>0</v>
      </c>
      <c r="J97" s="79">
        <v>0</v>
      </c>
      <c r="K97" s="79">
        <v>0</v>
      </c>
      <c r="L97" s="79">
        <f>2030.06-2030.06</f>
        <v>0</v>
      </c>
      <c r="M97" s="79">
        <v>0</v>
      </c>
      <c r="N97" s="79">
        <v>0</v>
      </c>
      <c r="O97" s="79">
        <v>0</v>
      </c>
      <c r="P97" s="79">
        <v>28168.09</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f t="shared" si="1"/>
        <v>28774.57</v>
      </c>
      <c r="AP97" s="45"/>
    </row>
    <row r="98" spans="1:42" ht="33" customHeight="1">
      <c r="A98" s="54">
        <v>251</v>
      </c>
      <c r="B98" s="55" t="s">
        <v>113</v>
      </c>
      <c r="C98" s="56" t="s">
        <v>682</v>
      </c>
      <c r="D98" s="79">
        <v>0</v>
      </c>
      <c r="E98" s="79">
        <v>0</v>
      </c>
      <c r="F98" s="79">
        <v>0</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f t="shared" si="1"/>
        <v>0</v>
      </c>
      <c r="AP98" s="45"/>
    </row>
    <row r="99" spans="1:42" ht="33" customHeight="1">
      <c r="A99" s="54">
        <v>253</v>
      </c>
      <c r="B99" s="55" t="s">
        <v>114</v>
      </c>
      <c r="C99" s="56" t="s">
        <v>726</v>
      </c>
      <c r="D99" s="79">
        <v>0</v>
      </c>
      <c r="E99" s="79">
        <v>15597147.34</v>
      </c>
      <c r="F99" s="79">
        <v>937341.09</v>
      </c>
      <c r="G99" s="79">
        <v>18052522.220000003</v>
      </c>
      <c r="H99" s="79">
        <v>0</v>
      </c>
      <c r="I99" s="79">
        <v>0</v>
      </c>
      <c r="J99" s="79">
        <v>2392758.65</v>
      </c>
      <c r="K99" s="79">
        <v>0</v>
      </c>
      <c r="L99" s="79">
        <v>0</v>
      </c>
      <c r="M99" s="79">
        <v>0</v>
      </c>
      <c r="N99" s="79">
        <v>0</v>
      </c>
      <c r="O99" s="79">
        <v>0</v>
      </c>
      <c r="P99" s="79">
        <v>0</v>
      </c>
      <c r="Q99" s="79">
        <v>30685</v>
      </c>
      <c r="R99" s="79">
        <v>0</v>
      </c>
      <c r="S99" s="79">
        <v>0</v>
      </c>
      <c r="T99" s="79">
        <v>0</v>
      </c>
      <c r="U99" s="79">
        <v>0</v>
      </c>
      <c r="V99" s="79">
        <v>0</v>
      </c>
      <c r="W99" s="79">
        <v>0</v>
      </c>
      <c r="X99" s="79">
        <v>0</v>
      </c>
      <c r="Y99" s="79">
        <v>0</v>
      </c>
      <c r="Z99" s="79">
        <v>0</v>
      </c>
      <c r="AA99" s="79">
        <v>0</v>
      </c>
      <c r="AB99" s="79">
        <v>0</v>
      </c>
      <c r="AC99" s="79">
        <v>0</v>
      </c>
      <c r="AD99" s="79">
        <v>0</v>
      </c>
      <c r="AE99" s="79">
        <v>0</v>
      </c>
      <c r="AF99" s="79">
        <v>0</v>
      </c>
      <c r="AG99" s="79">
        <v>0</v>
      </c>
      <c r="AH99" s="79">
        <v>0</v>
      </c>
      <c r="AI99" s="79">
        <v>0</v>
      </c>
      <c r="AJ99" s="79">
        <v>0</v>
      </c>
      <c r="AK99" s="79">
        <v>0</v>
      </c>
      <c r="AL99" s="79">
        <v>0</v>
      </c>
      <c r="AM99" s="79">
        <f t="shared" si="1"/>
        <v>37010454.300000004</v>
      </c>
      <c r="AP99" s="45"/>
    </row>
    <row r="100" spans="1:42" ht="33" customHeight="1">
      <c r="A100" s="54">
        <v>254</v>
      </c>
      <c r="B100" s="55" t="s">
        <v>115</v>
      </c>
      <c r="C100" s="56" t="s">
        <v>677</v>
      </c>
      <c r="D100" s="79">
        <v>0</v>
      </c>
      <c r="E100" s="79">
        <v>0</v>
      </c>
      <c r="F100" s="79">
        <v>0</v>
      </c>
      <c r="G100" s="79">
        <v>115644</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f t="shared" si="1"/>
        <v>115644</v>
      </c>
      <c r="AP100" s="45"/>
    </row>
    <row r="101" spans="1:42" ht="33" customHeight="1">
      <c r="A101" s="54">
        <v>265</v>
      </c>
      <c r="B101" s="55" t="s">
        <v>116</v>
      </c>
      <c r="C101" s="80" t="s">
        <v>678</v>
      </c>
      <c r="D101" s="79">
        <v>0</v>
      </c>
      <c r="E101" s="79">
        <v>0</v>
      </c>
      <c r="F101" s="79">
        <v>537091</v>
      </c>
      <c r="G101" s="79">
        <v>610668.89</v>
      </c>
      <c r="H101" s="79">
        <v>0</v>
      </c>
      <c r="I101" s="79">
        <v>0</v>
      </c>
      <c r="J101" s="79">
        <v>0</v>
      </c>
      <c r="K101" s="79">
        <v>0</v>
      </c>
      <c r="L101" s="79">
        <v>0</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f t="shared" si="1"/>
        <v>1147759.8900000001</v>
      </c>
      <c r="AP101" s="45"/>
    </row>
    <row r="102" spans="1:42" ht="33" customHeight="1">
      <c r="A102" s="54">
        <v>266</v>
      </c>
      <c r="B102" s="55" t="s">
        <v>1353</v>
      </c>
      <c r="C102" s="56" t="s">
        <v>678</v>
      </c>
      <c r="D102" s="79">
        <v>0</v>
      </c>
      <c r="E102" s="79">
        <v>0</v>
      </c>
      <c r="F102" s="79">
        <v>569706</v>
      </c>
      <c r="G102" s="79">
        <v>489409.76</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f t="shared" si="1"/>
        <v>1059115.76</v>
      </c>
      <c r="AP102" s="45"/>
    </row>
    <row r="103" spans="1:42" ht="33" customHeight="1">
      <c r="A103" s="54">
        <v>267</v>
      </c>
      <c r="B103" s="55" t="s">
        <v>117</v>
      </c>
      <c r="C103" s="56" t="s">
        <v>678</v>
      </c>
      <c r="D103" s="79">
        <v>0</v>
      </c>
      <c r="E103" s="79">
        <v>0</v>
      </c>
      <c r="F103" s="79">
        <v>0</v>
      </c>
      <c r="G103" s="79">
        <v>2191991.8099999996</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f t="shared" si="1"/>
        <v>2191991.8099999996</v>
      </c>
      <c r="AP103" s="45"/>
    </row>
    <row r="104" spans="1:42" ht="33" customHeight="1">
      <c r="A104" s="54">
        <v>268</v>
      </c>
      <c r="B104" s="55" t="s">
        <v>118</v>
      </c>
      <c r="C104" s="56" t="s">
        <v>678</v>
      </c>
      <c r="D104" s="79">
        <v>0</v>
      </c>
      <c r="E104" s="79">
        <v>0</v>
      </c>
      <c r="F104" s="79">
        <v>0</v>
      </c>
      <c r="G104" s="79">
        <v>0</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0</v>
      </c>
      <c r="AE104" s="79">
        <v>0</v>
      </c>
      <c r="AF104" s="79">
        <v>0</v>
      </c>
      <c r="AG104" s="79">
        <v>0</v>
      </c>
      <c r="AH104" s="79">
        <v>0</v>
      </c>
      <c r="AI104" s="79">
        <v>0</v>
      </c>
      <c r="AJ104" s="79">
        <v>0</v>
      </c>
      <c r="AK104" s="79">
        <v>0</v>
      </c>
      <c r="AL104" s="79">
        <v>0</v>
      </c>
      <c r="AM104" s="79">
        <f t="shared" si="1"/>
        <v>0</v>
      </c>
      <c r="AP104" s="45"/>
    </row>
    <row r="105" spans="1:42" ht="33" customHeight="1">
      <c r="A105" s="54">
        <v>269</v>
      </c>
      <c r="B105" s="55" t="s">
        <v>119</v>
      </c>
      <c r="C105" s="56" t="s">
        <v>678</v>
      </c>
      <c r="D105" s="79">
        <v>0</v>
      </c>
      <c r="E105" s="79">
        <v>0</v>
      </c>
      <c r="F105" s="79">
        <v>818720.95</v>
      </c>
      <c r="G105" s="79">
        <v>71110.509999999995</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f t="shared" si="1"/>
        <v>889831.46</v>
      </c>
      <c r="AP105" s="45"/>
    </row>
    <row r="106" spans="1:42" ht="33" customHeight="1">
      <c r="A106" s="54">
        <v>270</v>
      </c>
      <c r="B106" s="55" t="s">
        <v>120</v>
      </c>
      <c r="C106" s="80" t="s">
        <v>678</v>
      </c>
      <c r="D106" s="79">
        <v>0</v>
      </c>
      <c r="E106" s="79">
        <v>0</v>
      </c>
      <c r="F106" s="79">
        <v>0</v>
      </c>
      <c r="G106" s="79">
        <v>441934.87</v>
      </c>
      <c r="H106" s="79">
        <v>0</v>
      </c>
      <c r="I106" s="79">
        <v>0</v>
      </c>
      <c r="J106" s="79">
        <v>0</v>
      </c>
      <c r="K106" s="79">
        <v>0</v>
      </c>
      <c r="L106" s="79">
        <v>0</v>
      </c>
      <c r="M106" s="79">
        <v>0</v>
      </c>
      <c r="N106" s="79">
        <v>0</v>
      </c>
      <c r="O106" s="79">
        <v>0</v>
      </c>
      <c r="P106" s="79">
        <v>0</v>
      </c>
      <c r="Q106" s="79">
        <v>0</v>
      </c>
      <c r="R106" s="79">
        <v>0</v>
      </c>
      <c r="S106" s="79">
        <v>0</v>
      </c>
      <c r="T106" s="79">
        <v>0</v>
      </c>
      <c r="U106" s="79">
        <v>0</v>
      </c>
      <c r="V106" s="79">
        <v>0</v>
      </c>
      <c r="W106" s="79">
        <v>0</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f t="shared" si="1"/>
        <v>441934.87</v>
      </c>
      <c r="AP106" s="45"/>
    </row>
    <row r="107" spans="1:42" ht="33" customHeight="1">
      <c r="A107" s="54">
        <v>271</v>
      </c>
      <c r="B107" s="55" t="s">
        <v>121</v>
      </c>
      <c r="C107" s="56" t="s">
        <v>678</v>
      </c>
      <c r="D107" s="79">
        <v>0</v>
      </c>
      <c r="E107" s="79">
        <v>0</v>
      </c>
      <c r="F107" s="79">
        <v>0</v>
      </c>
      <c r="G107" s="79">
        <v>1088528.67</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f t="shared" si="1"/>
        <v>1088528.67</v>
      </c>
      <c r="AP107" s="45"/>
    </row>
    <row r="108" spans="1:42" ht="33" customHeight="1">
      <c r="A108" s="54">
        <v>272</v>
      </c>
      <c r="B108" s="55" t="s">
        <v>122</v>
      </c>
      <c r="C108" s="80" t="s">
        <v>678</v>
      </c>
      <c r="D108" s="79">
        <v>0</v>
      </c>
      <c r="E108" s="79">
        <v>0</v>
      </c>
      <c r="F108" s="79">
        <v>0</v>
      </c>
      <c r="G108" s="79">
        <v>0</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f t="shared" si="1"/>
        <v>0</v>
      </c>
      <c r="AP108" s="45"/>
    </row>
    <row r="109" spans="1:42" ht="33" customHeight="1">
      <c r="A109" s="54">
        <v>273</v>
      </c>
      <c r="B109" s="55" t="s">
        <v>123</v>
      </c>
      <c r="C109" s="56" t="s">
        <v>678</v>
      </c>
      <c r="D109" s="79">
        <v>0</v>
      </c>
      <c r="E109" s="79">
        <v>0</v>
      </c>
      <c r="F109" s="79">
        <v>95370</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f t="shared" si="1"/>
        <v>95370</v>
      </c>
      <c r="AP109" s="45"/>
    </row>
    <row r="110" spans="1:42" ht="33" customHeight="1">
      <c r="A110" s="54">
        <v>281</v>
      </c>
      <c r="B110" s="55" t="s">
        <v>124</v>
      </c>
      <c r="C110" s="56" t="s">
        <v>683</v>
      </c>
      <c r="D110" s="79">
        <v>0</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f t="shared" si="1"/>
        <v>0</v>
      </c>
      <c r="AP110" s="45"/>
    </row>
    <row r="111" spans="1:42" ht="33" customHeight="1">
      <c r="A111" s="54">
        <v>283</v>
      </c>
      <c r="B111" s="55" t="s">
        <v>125</v>
      </c>
      <c r="C111" s="56" t="s">
        <v>678</v>
      </c>
      <c r="D111" s="79">
        <v>1695.59</v>
      </c>
      <c r="E111" s="79">
        <v>0</v>
      </c>
      <c r="F111" s="79">
        <v>862747.29</v>
      </c>
      <c r="G111" s="79">
        <v>4181103.4699999997</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f t="shared" si="1"/>
        <v>5045546.3499999996</v>
      </c>
      <c r="AP111" s="45"/>
    </row>
    <row r="112" spans="1:42" ht="33" customHeight="1">
      <c r="A112" s="54">
        <v>287</v>
      </c>
      <c r="B112" s="55" t="s">
        <v>126</v>
      </c>
      <c r="C112" s="80" t="s">
        <v>726</v>
      </c>
      <c r="D112" s="79">
        <v>18543.48</v>
      </c>
      <c r="E112" s="79">
        <v>0</v>
      </c>
      <c r="F112" s="79">
        <v>93512.95</v>
      </c>
      <c r="G112" s="79">
        <v>823628.03</v>
      </c>
      <c r="H112" s="79">
        <v>0</v>
      </c>
      <c r="I112" s="79">
        <v>700</v>
      </c>
      <c r="J112" s="79">
        <v>1201907.03</v>
      </c>
      <c r="K112" s="79">
        <v>0</v>
      </c>
      <c r="L112" s="79">
        <v>0</v>
      </c>
      <c r="M112" s="79">
        <v>0</v>
      </c>
      <c r="N112" s="79">
        <v>0</v>
      </c>
      <c r="O112" s="79">
        <v>50</v>
      </c>
      <c r="P112" s="79">
        <v>0</v>
      </c>
      <c r="Q112" s="79">
        <v>1925547.1</v>
      </c>
      <c r="R112" s="79">
        <v>0</v>
      </c>
      <c r="S112" s="79">
        <v>0</v>
      </c>
      <c r="T112" s="79">
        <v>0</v>
      </c>
      <c r="U112" s="79">
        <v>0</v>
      </c>
      <c r="V112" s="79">
        <v>0</v>
      </c>
      <c r="W112" s="79">
        <v>0</v>
      </c>
      <c r="X112" s="79">
        <v>0</v>
      </c>
      <c r="Y112" s="79">
        <v>0</v>
      </c>
      <c r="Z112" s="79">
        <v>0</v>
      </c>
      <c r="AA112" s="79">
        <v>0</v>
      </c>
      <c r="AB112" s="79">
        <v>397215540.39999998</v>
      </c>
      <c r="AC112" s="79">
        <v>0</v>
      </c>
      <c r="AD112" s="79">
        <v>0</v>
      </c>
      <c r="AE112" s="79">
        <v>0</v>
      </c>
      <c r="AF112" s="79">
        <v>0</v>
      </c>
      <c r="AG112" s="79">
        <v>0</v>
      </c>
      <c r="AH112" s="79">
        <v>0</v>
      </c>
      <c r="AI112" s="79">
        <v>0</v>
      </c>
      <c r="AJ112" s="79">
        <v>0</v>
      </c>
      <c r="AK112" s="79">
        <v>0</v>
      </c>
      <c r="AL112" s="79">
        <v>0</v>
      </c>
      <c r="AM112" s="79">
        <f t="shared" si="1"/>
        <v>401279428.98999995</v>
      </c>
      <c r="AP112" s="45"/>
    </row>
    <row r="113" spans="1:42" ht="33" customHeight="1">
      <c r="A113" s="54">
        <v>288</v>
      </c>
      <c r="B113" s="55" t="s">
        <v>127</v>
      </c>
      <c r="C113" s="80" t="s">
        <v>725</v>
      </c>
      <c r="D113" s="79">
        <v>0</v>
      </c>
      <c r="E113" s="79">
        <v>0</v>
      </c>
      <c r="F113" s="79">
        <v>0</v>
      </c>
      <c r="G113" s="79">
        <v>0</v>
      </c>
      <c r="H113" s="79">
        <v>0</v>
      </c>
      <c r="I113" s="79">
        <v>0</v>
      </c>
      <c r="J113" s="79">
        <v>0</v>
      </c>
      <c r="K113" s="79">
        <v>0</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v>0</v>
      </c>
      <c r="AK113" s="79">
        <v>0</v>
      </c>
      <c r="AL113" s="79">
        <v>0</v>
      </c>
      <c r="AM113" s="79">
        <f t="shared" si="1"/>
        <v>0</v>
      </c>
      <c r="AP113" s="45"/>
    </row>
    <row r="114" spans="1:42" ht="33" customHeight="1">
      <c r="A114" s="54">
        <v>290</v>
      </c>
      <c r="B114" s="55" t="s">
        <v>128</v>
      </c>
      <c r="C114" s="80" t="s">
        <v>678</v>
      </c>
      <c r="D114" s="79">
        <v>0</v>
      </c>
      <c r="E114" s="79">
        <v>0</v>
      </c>
      <c r="F114" s="79">
        <v>0</v>
      </c>
      <c r="G114" s="79">
        <v>485823.58</v>
      </c>
      <c r="H114" s="79">
        <v>0</v>
      </c>
      <c r="I114" s="79">
        <v>0</v>
      </c>
      <c r="J114" s="79">
        <v>0</v>
      </c>
      <c r="K114" s="79">
        <v>0</v>
      </c>
      <c r="L114" s="79">
        <v>0</v>
      </c>
      <c r="M114" s="79">
        <v>0</v>
      </c>
      <c r="N114" s="79">
        <v>0</v>
      </c>
      <c r="O114" s="79">
        <v>0</v>
      </c>
      <c r="P114" s="79">
        <v>0</v>
      </c>
      <c r="Q114" s="79">
        <v>2523814.89</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v>0</v>
      </c>
      <c r="AK114" s="79">
        <v>0</v>
      </c>
      <c r="AL114" s="79">
        <v>0</v>
      </c>
      <c r="AM114" s="79">
        <f t="shared" si="1"/>
        <v>3009638.47</v>
      </c>
      <c r="AP114" s="45"/>
    </row>
    <row r="115" spans="1:42" ht="33" customHeight="1">
      <c r="A115" s="54">
        <v>291</v>
      </c>
      <c r="B115" s="55" t="s">
        <v>129</v>
      </c>
      <c r="C115" s="80" t="s">
        <v>683</v>
      </c>
      <c r="D115" s="79">
        <v>0</v>
      </c>
      <c r="E115" s="79">
        <v>9767235.4499999993</v>
      </c>
      <c r="F115" s="79">
        <v>111492894.11999999</v>
      </c>
      <c r="G115" s="79">
        <v>111611729.17999999</v>
      </c>
      <c r="H115" s="79">
        <v>0</v>
      </c>
      <c r="I115" s="79">
        <v>1430</v>
      </c>
      <c r="J115" s="79">
        <v>99741542.659999996</v>
      </c>
      <c r="K115" s="79">
        <v>0</v>
      </c>
      <c r="L115" s="79">
        <v>0</v>
      </c>
      <c r="M115" s="79">
        <v>0</v>
      </c>
      <c r="N115" s="79">
        <v>0</v>
      </c>
      <c r="O115" s="79">
        <v>0</v>
      </c>
      <c r="P115" s="79">
        <v>0</v>
      </c>
      <c r="Q115" s="79">
        <v>0</v>
      </c>
      <c r="R115" s="79">
        <v>0</v>
      </c>
      <c r="S115" s="79">
        <v>0</v>
      </c>
      <c r="T115" s="79">
        <v>0</v>
      </c>
      <c r="U115" s="79">
        <v>0</v>
      </c>
      <c r="V115" s="79">
        <v>0</v>
      </c>
      <c r="W115" s="79">
        <v>0</v>
      </c>
      <c r="X115" s="79">
        <v>0</v>
      </c>
      <c r="Y115" s="79">
        <v>269632.30000000005</v>
      </c>
      <c r="Z115" s="79">
        <v>0</v>
      </c>
      <c r="AA115" s="79">
        <v>0</v>
      </c>
      <c r="AB115" s="79">
        <v>252954343.46000001</v>
      </c>
      <c r="AC115" s="79">
        <v>0</v>
      </c>
      <c r="AD115" s="79">
        <v>0</v>
      </c>
      <c r="AE115" s="79">
        <v>0</v>
      </c>
      <c r="AF115" s="79">
        <v>0</v>
      </c>
      <c r="AG115" s="79">
        <v>0</v>
      </c>
      <c r="AH115" s="79">
        <v>0</v>
      </c>
      <c r="AI115" s="79">
        <v>0</v>
      </c>
      <c r="AJ115" s="79">
        <v>0</v>
      </c>
      <c r="AK115" s="79">
        <v>0</v>
      </c>
      <c r="AL115" s="79">
        <v>0</v>
      </c>
      <c r="AM115" s="79">
        <f t="shared" si="1"/>
        <v>585838807.16999996</v>
      </c>
      <c r="AP115" s="45"/>
    </row>
    <row r="116" spans="1:42" ht="33" customHeight="1">
      <c r="A116" s="54">
        <v>292</v>
      </c>
      <c r="B116" s="55" t="s">
        <v>130</v>
      </c>
      <c r="C116" s="80" t="s">
        <v>682</v>
      </c>
      <c r="D116" s="79">
        <v>0</v>
      </c>
      <c r="E116" s="79">
        <v>0</v>
      </c>
      <c r="F116" s="79">
        <v>2000</v>
      </c>
      <c r="G116" s="79">
        <v>1058.0999999999999</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v>0</v>
      </c>
      <c r="AK116" s="79">
        <v>0</v>
      </c>
      <c r="AL116" s="79">
        <v>0</v>
      </c>
      <c r="AM116" s="79">
        <f t="shared" si="1"/>
        <v>3058.1</v>
      </c>
      <c r="AP116" s="45"/>
    </row>
    <row r="117" spans="1:42" ht="33" customHeight="1">
      <c r="A117" s="54">
        <v>293</v>
      </c>
      <c r="B117" s="55" t="s">
        <v>131</v>
      </c>
      <c r="C117" s="80" t="s">
        <v>682</v>
      </c>
      <c r="D117" s="79">
        <v>0</v>
      </c>
      <c r="E117" s="79">
        <v>3006.98</v>
      </c>
      <c r="F117" s="79">
        <v>60990.020000000004</v>
      </c>
      <c r="G117" s="79">
        <v>1949.75</v>
      </c>
      <c r="H117" s="79">
        <v>0</v>
      </c>
      <c r="I117" s="79">
        <v>50</v>
      </c>
      <c r="J117" s="79">
        <v>15508269</v>
      </c>
      <c r="K117" s="79">
        <v>0</v>
      </c>
      <c r="L117" s="79">
        <v>0</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f t="shared" si="1"/>
        <v>15574265.75</v>
      </c>
      <c r="AP117" s="45"/>
    </row>
    <row r="118" spans="1:42" ht="33" customHeight="1">
      <c r="A118" s="54">
        <v>294</v>
      </c>
      <c r="B118" s="55" t="s">
        <v>132</v>
      </c>
      <c r="C118" s="80">
        <v>0</v>
      </c>
      <c r="D118" s="79">
        <v>0</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f t="shared" si="1"/>
        <v>0</v>
      </c>
      <c r="AP118" s="45"/>
    </row>
    <row r="119" spans="1:42" ht="33" customHeight="1">
      <c r="A119" s="54">
        <v>295</v>
      </c>
      <c r="B119" s="55" t="s">
        <v>133</v>
      </c>
      <c r="C119" s="80">
        <v>0</v>
      </c>
      <c r="D119" s="79">
        <v>0</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f t="shared" si="1"/>
        <v>0</v>
      </c>
      <c r="AP119" s="45"/>
    </row>
    <row r="120" spans="1:42" ht="33" customHeight="1">
      <c r="A120" s="54">
        <v>296</v>
      </c>
      <c r="B120" s="55" t="s">
        <v>134</v>
      </c>
      <c r="C120" s="80">
        <v>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f t="shared" si="1"/>
        <v>0</v>
      </c>
      <c r="AP120" s="45"/>
    </row>
    <row r="121" spans="1:42" ht="33" customHeight="1">
      <c r="A121" s="54">
        <v>298</v>
      </c>
      <c r="B121" s="55" t="s">
        <v>135</v>
      </c>
      <c r="C121" s="56" t="s">
        <v>725</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f t="shared" si="1"/>
        <v>0</v>
      </c>
      <c r="AP121" s="45"/>
    </row>
    <row r="122" spans="1:42" ht="33" customHeight="1">
      <c r="A122" s="54">
        <v>299</v>
      </c>
      <c r="B122" s="55" t="s">
        <v>136</v>
      </c>
      <c r="C122" s="80" t="s">
        <v>725</v>
      </c>
      <c r="D122" s="79">
        <v>0</v>
      </c>
      <c r="E122" s="79">
        <v>0</v>
      </c>
      <c r="F122" s="79">
        <v>0</v>
      </c>
      <c r="G122" s="79">
        <v>35.76</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f t="shared" si="1"/>
        <v>35.76</v>
      </c>
      <c r="AP122" s="45"/>
    </row>
    <row r="123" spans="1:42" ht="33" customHeight="1">
      <c r="A123" s="54">
        <v>300</v>
      </c>
      <c r="B123" s="55" t="s">
        <v>137</v>
      </c>
      <c r="C123" s="80" t="s">
        <v>725</v>
      </c>
      <c r="D123" s="79">
        <v>0</v>
      </c>
      <c r="E123" s="79">
        <v>0</v>
      </c>
      <c r="F123" s="79">
        <v>0</v>
      </c>
      <c r="G123" s="79">
        <v>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f t="shared" si="1"/>
        <v>0</v>
      </c>
      <c r="AP123" s="45"/>
    </row>
    <row r="124" spans="1:42" ht="33" customHeight="1">
      <c r="A124" s="54">
        <v>301</v>
      </c>
      <c r="B124" s="55" t="s">
        <v>138</v>
      </c>
      <c r="C124" s="80" t="s">
        <v>725</v>
      </c>
      <c r="D124" s="79">
        <v>0</v>
      </c>
      <c r="E124" s="79">
        <v>0</v>
      </c>
      <c r="F124" s="79">
        <v>0</v>
      </c>
      <c r="G124" s="79">
        <v>1600003</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f t="shared" si="1"/>
        <v>1600003</v>
      </c>
      <c r="AP124" s="45"/>
    </row>
    <row r="125" spans="1:42" ht="33" customHeight="1">
      <c r="A125" s="54">
        <v>302</v>
      </c>
      <c r="B125" s="55" t="s">
        <v>139</v>
      </c>
      <c r="C125" s="56" t="s">
        <v>725</v>
      </c>
      <c r="D125" s="79">
        <v>0</v>
      </c>
      <c r="E125" s="79">
        <v>0</v>
      </c>
      <c r="F125" s="79">
        <v>0</v>
      </c>
      <c r="G125" s="79">
        <v>1067280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f t="shared" si="1"/>
        <v>1067280</v>
      </c>
      <c r="AP125" s="45"/>
    </row>
    <row r="126" spans="1:42" ht="33" customHeight="1">
      <c r="A126" s="54">
        <v>303</v>
      </c>
      <c r="B126" s="55" t="s">
        <v>140</v>
      </c>
      <c r="C126" s="80" t="s">
        <v>725</v>
      </c>
      <c r="D126" s="79">
        <v>0</v>
      </c>
      <c r="E126" s="79">
        <v>0</v>
      </c>
      <c r="F126" s="79">
        <v>0</v>
      </c>
      <c r="G126" s="79">
        <v>0</v>
      </c>
      <c r="H126" s="79">
        <v>0</v>
      </c>
      <c r="I126" s="79">
        <v>0</v>
      </c>
      <c r="J126" s="79">
        <v>0</v>
      </c>
      <c r="K126" s="79">
        <v>0</v>
      </c>
      <c r="L126" s="79">
        <v>0</v>
      </c>
      <c r="M126" s="79">
        <v>0</v>
      </c>
      <c r="N126" s="79">
        <v>0</v>
      </c>
      <c r="O126" s="79">
        <v>0</v>
      </c>
      <c r="P126" s="79">
        <v>0</v>
      </c>
      <c r="Q126" s="79">
        <v>0</v>
      </c>
      <c r="R126" s="79">
        <v>0</v>
      </c>
      <c r="S126" s="79">
        <v>0</v>
      </c>
      <c r="T126" s="79">
        <v>0</v>
      </c>
      <c r="U126" s="79">
        <v>0</v>
      </c>
      <c r="V126" s="79">
        <v>0</v>
      </c>
      <c r="W126" s="79">
        <v>0</v>
      </c>
      <c r="X126" s="79">
        <v>0</v>
      </c>
      <c r="Y126" s="79">
        <v>0</v>
      </c>
      <c r="Z126" s="79">
        <v>0</v>
      </c>
      <c r="AA126" s="79">
        <v>0</v>
      </c>
      <c r="AB126" s="79">
        <v>0</v>
      </c>
      <c r="AC126" s="79">
        <v>0</v>
      </c>
      <c r="AD126" s="79">
        <v>0</v>
      </c>
      <c r="AE126" s="79">
        <v>0</v>
      </c>
      <c r="AF126" s="79">
        <v>0</v>
      </c>
      <c r="AG126" s="79">
        <v>0</v>
      </c>
      <c r="AH126" s="79">
        <v>0</v>
      </c>
      <c r="AI126" s="79">
        <v>0</v>
      </c>
      <c r="AJ126" s="79">
        <v>0</v>
      </c>
      <c r="AK126" s="79">
        <v>0</v>
      </c>
      <c r="AL126" s="79">
        <v>0</v>
      </c>
      <c r="AM126" s="79">
        <f t="shared" si="1"/>
        <v>0</v>
      </c>
      <c r="AP126" s="45"/>
    </row>
    <row r="127" spans="1:42" ht="33" customHeight="1">
      <c r="A127" s="54">
        <v>309</v>
      </c>
      <c r="B127" s="55" t="s">
        <v>1354</v>
      </c>
      <c r="C127" s="56" t="s">
        <v>680</v>
      </c>
      <c r="D127" s="79">
        <v>0</v>
      </c>
      <c r="E127" s="79">
        <v>0</v>
      </c>
      <c r="F127" s="79">
        <v>0</v>
      </c>
      <c r="G127" s="79">
        <v>5760.87</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f t="shared" si="1"/>
        <v>5760.87</v>
      </c>
      <c r="AP127" s="45"/>
    </row>
    <row r="128" spans="1:42" ht="33" customHeight="1">
      <c r="A128" s="54">
        <v>310</v>
      </c>
      <c r="B128" s="55" t="s">
        <v>141</v>
      </c>
      <c r="C128" s="56" t="s">
        <v>684</v>
      </c>
      <c r="D128" s="79">
        <v>0</v>
      </c>
      <c r="E128" s="79">
        <v>0</v>
      </c>
      <c r="F128" s="79">
        <v>333643457.35000002</v>
      </c>
      <c r="G128" s="79">
        <v>42681.85</v>
      </c>
      <c r="H128" s="79">
        <v>0</v>
      </c>
      <c r="I128" s="79">
        <v>50</v>
      </c>
      <c r="J128" s="79">
        <v>83582.31</v>
      </c>
      <c r="K128" s="79">
        <v>0</v>
      </c>
      <c r="L128" s="79">
        <f>1402.72-1402.72</f>
        <v>0</v>
      </c>
      <c r="M128" s="79">
        <v>0</v>
      </c>
      <c r="N128" s="79">
        <v>0</v>
      </c>
      <c r="O128" s="79">
        <v>348</v>
      </c>
      <c r="P128" s="79">
        <v>30467.050000000003</v>
      </c>
      <c r="Q128" s="79">
        <v>0</v>
      </c>
      <c r="R128" s="79">
        <v>0</v>
      </c>
      <c r="S128" s="79">
        <v>0</v>
      </c>
      <c r="T128" s="79">
        <v>0</v>
      </c>
      <c r="U128" s="79">
        <v>0</v>
      </c>
      <c r="V128" s="79">
        <v>0</v>
      </c>
      <c r="W128" s="79">
        <v>0</v>
      </c>
      <c r="X128" s="79">
        <v>0</v>
      </c>
      <c r="Y128" s="79">
        <v>0</v>
      </c>
      <c r="Z128" s="79">
        <v>0</v>
      </c>
      <c r="AA128" s="79">
        <v>0</v>
      </c>
      <c r="AB128" s="79">
        <v>0</v>
      </c>
      <c r="AC128" s="79">
        <v>0</v>
      </c>
      <c r="AD128" s="79">
        <v>0</v>
      </c>
      <c r="AE128" s="79">
        <v>0</v>
      </c>
      <c r="AF128" s="79">
        <v>0</v>
      </c>
      <c r="AG128" s="79">
        <v>0</v>
      </c>
      <c r="AH128" s="79">
        <v>0</v>
      </c>
      <c r="AI128" s="79">
        <v>0</v>
      </c>
      <c r="AJ128" s="79">
        <v>0</v>
      </c>
      <c r="AK128" s="79">
        <v>0</v>
      </c>
      <c r="AL128" s="79">
        <v>0</v>
      </c>
      <c r="AM128" s="79">
        <f t="shared" si="1"/>
        <v>333800586.56000006</v>
      </c>
      <c r="AP128" s="45"/>
    </row>
    <row r="129" spans="1:42" ht="33" customHeight="1">
      <c r="A129" s="54">
        <v>311</v>
      </c>
      <c r="B129" s="55" t="s">
        <v>142</v>
      </c>
      <c r="C129" s="56" t="s">
        <v>684</v>
      </c>
      <c r="D129" s="79">
        <v>0</v>
      </c>
      <c r="E129" s="79">
        <v>0</v>
      </c>
      <c r="F129" s="79">
        <v>0</v>
      </c>
      <c r="G129" s="79">
        <v>0</v>
      </c>
      <c r="H129" s="79">
        <v>0</v>
      </c>
      <c r="I129" s="79">
        <v>0</v>
      </c>
      <c r="J129" s="79">
        <v>0</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f t="shared" si="1"/>
        <v>0</v>
      </c>
      <c r="AP129" s="45"/>
    </row>
    <row r="130" spans="1:42" ht="33" customHeight="1">
      <c r="A130" s="54">
        <v>312</v>
      </c>
      <c r="B130" s="55" t="s">
        <v>143</v>
      </c>
      <c r="C130" s="80" t="s">
        <v>682</v>
      </c>
      <c r="D130" s="79">
        <v>0</v>
      </c>
      <c r="E130" s="79">
        <v>0</v>
      </c>
      <c r="F130" s="79">
        <v>23368640.490000002</v>
      </c>
      <c r="G130" s="79">
        <v>0</v>
      </c>
      <c r="H130" s="79">
        <v>0</v>
      </c>
      <c r="I130" s="79">
        <v>0</v>
      </c>
      <c r="J130" s="79">
        <v>0</v>
      </c>
      <c r="K130" s="79">
        <v>0</v>
      </c>
      <c r="L130" s="79">
        <v>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79">
        <v>0</v>
      </c>
      <c r="AF130" s="79">
        <v>0</v>
      </c>
      <c r="AG130" s="79">
        <v>0</v>
      </c>
      <c r="AH130" s="79">
        <v>0</v>
      </c>
      <c r="AI130" s="79">
        <v>0</v>
      </c>
      <c r="AJ130" s="79">
        <v>0</v>
      </c>
      <c r="AK130" s="79">
        <v>0</v>
      </c>
      <c r="AL130" s="79">
        <v>0</v>
      </c>
      <c r="AM130" s="79">
        <f t="shared" si="1"/>
        <v>23368640.490000002</v>
      </c>
      <c r="AP130" s="45"/>
    </row>
    <row r="131" spans="1:42" ht="33" customHeight="1">
      <c r="A131" s="54">
        <v>313</v>
      </c>
      <c r="B131" s="55" t="s">
        <v>144</v>
      </c>
      <c r="C131" s="80" t="s">
        <v>726</v>
      </c>
      <c r="D131" s="79">
        <v>0</v>
      </c>
      <c r="E131" s="79">
        <v>0</v>
      </c>
      <c r="F131" s="79">
        <v>0</v>
      </c>
      <c r="G131" s="79">
        <v>0</v>
      </c>
      <c r="H131" s="79">
        <v>0</v>
      </c>
      <c r="I131" s="79">
        <v>0</v>
      </c>
      <c r="J131" s="79">
        <v>122777.47</v>
      </c>
      <c r="K131" s="79">
        <v>0</v>
      </c>
      <c r="L131" s="79">
        <f>662.93-662.93</f>
        <v>0</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79">
        <v>0</v>
      </c>
      <c r="AF131" s="79">
        <v>0</v>
      </c>
      <c r="AG131" s="79">
        <v>0</v>
      </c>
      <c r="AH131" s="79">
        <v>0</v>
      </c>
      <c r="AI131" s="79">
        <v>0</v>
      </c>
      <c r="AJ131" s="79">
        <v>0</v>
      </c>
      <c r="AK131" s="79">
        <v>0</v>
      </c>
      <c r="AL131" s="79">
        <v>0</v>
      </c>
      <c r="AM131" s="79">
        <f t="shared" si="1"/>
        <v>122777.47</v>
      </c>
      <c r="AP131" s="45"/>
    </row>
    <row r="132" spans="1:42" ht="33" customHeight="1">
      <c r="A132" s="54">
        <v>314</v>
      </c>
      <c r="B132" s="55" t="s">
        <v>145</v>
      </c>
      <c r="C132" s="80" t="s">
        <v>726</v>
      </c>
      <c r="D132" s="79">
        <v>0</v>
      </c>
      <c r="E132" s="79">
        <v>0</v>
      </c>
      <c r="F132" s="79">
        <v>0</v>
      </c>
      <c r="G132" s="79">
        <v>0</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f t="shared" si="1"/>
        <v>0</v>
      </c>
      <c r="AP132" s="45"/>
    </row>
    <row r="133" spans="1:42" ht="33" customHeight="1">
      <c r="A133" s="54">
        <v>315</v>
      </c>
      <c r="B133" s="55" t="s">
        <v>1355</v>
      </c>
      <c r="C133" s="80" t="s">
        <v>677</v>
      </c>
      <c r="D133" s="79">
        <v>0</v>
      </c>
      <c r="E133" s="79">
        <v>0</v>
      </c>
      <c r="F133" s="79">
        <v>0</v>
      </c>
      <c r="G133" s="79">
        <v>14022.990000000002</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79">
        <v>0</v>
      </c>
      <c r="AF133" s="79">
        <v>0</v>
      </c>
      <c r="AG133" s="79">
        <v>0</v>
      </c>
      <c r="AH133" s="79">
        <v>0</v>
      </c>
      <c r="AI133" s="79">
        <v>0</v>
      </c>
      <c r="AJ133" s="79">
        <v>0</v>
      </c>
      <c r="AK133" s="79">
        <v>0</v>
      </c>
      <c r="AL133" s="79">
        <v>0</v>
      </c>
      <c r="AM133" s="79">
        <f t="shared" si="1"/>
        <v>14022.990000000002</v>
      </c>
      <c r="AP133" s="45"/>
    </row>
    <row r="134" spans="1:42" ht="33" customHeight="1">
      <c r="A134" s="54">
        <v>324</v>
      </c>
      <c r="B134" s="55" t="s">
        <v>146</v>
      </c>
      <c r="C134" s="80" t="s">
        <v>677</v>
      </c>
      <c r="D134" s="79">
        <v>0</v>
      </c>
      <c r="E134" s="79">
        <v>0</v>
      </c>
      <c r="F134" s="79">
        <v>0</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f t="shared" si="1"/>
        <v>0</v>
      </c>
      <c r="AP134" s="45"/>
    </row>
    <row r="135" spans="1:42" ht="33" customHeight="1">
      <c r="A135" s="54">
        <v>340</v>
      </c>
      <c r="B135" s="55" t="s">
        <v>147</v>
      </c>
      <c r="C135" s="80" t="s">
        <v>726</v>
      </c>
      <c r="D135" s="79">
        <v>0</v>
      </c>
      <c r="E135" s="79">
        <v>0</v>
      </c>
      <c r="F135" s="79">
        <v>0</v>
      </c>
      <c r="G135" s="79">
        <v>3874</v>
      </c>
      <c r="H135" s="79">
        <v>0</v>
      </c>
      <c r="I135" s="79">
        <v>150</v>
      </c>
      <c r="J135" s="79">
        <v>665306.47</v>
      </c>
      <c r="K135" s="79">
        <v>0</v>
      </c>
      <c r="L135" s="79">
        <f>1689.63-839.63</f>
        <v>850.00000000000011</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79">
        <v>0</v>
      </c>
      <c r="AF135" s="79">
        <v>0</v>
      </c>
      <c r="AG135" s="79">
        <v>0</v>
      </c>
      <c r="AH135" s="79">
        <v>0</v>
      </c>
      <c r="AI135" s="79">
        <v>0</v>
      </c>
      <c r="AJ135" s="79">
        <v>0</v>
      </c>
      <c r="AK135" s="79">
        <v>0</v>
      </c>
      <c r="AL135" s="79">
        <v>0</v>
      </c>
      <c r="AM135" s="79">
        <f t="shared" si="1"/>
        <v>670180.47</v>
      </c>
      <c r="AP135" s="45"/>
    </row>
    <row r="136" spans="1:42" ht="33" customHeight="1">
      <c r="A136" s="54">
        <v>342</v>
      </c>
      <c r="B136" s="55" t="s">
        <v>148</v>
      </c>
      <c r="C136" s="80" t="s">
        <v>680</v>
      </c>
      <c r="D136" s="79">
        <v>0</v>
      </c>
      <c r="E136" s="79">
        <v>0</v>
      </c>
      <c r="F136" s="79">
        <v>0</v>
      </c>
      <c r="G136" s="79">
        <v>15235.56</v>
      </c>
      <c r="H136" s="79">
        <v>0</v>
      </c>
      <c r="I136" s="79">
        <v>0</v>
      </c>
      <c r="J136" s="79">
        <v>4582648.83</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79">
        <v>0</v>
      </c>
      <c r="AF136" s="79">
        <v>0</v>
      </c>
      <c r="AG136" s="79">
        <v>0</v>
      </c>
      <c r="AH136" s="79">
        <v>0</v>
      </c>
      <c r="AI136" s="79">
        <v>0</v>
      </c>
      <c r="AJ136" s="79">
        <v>0</v>
      </c>
      <c r="AK136" s="79">
        <v>0</v>
      </c>
      <c r="AL136" s="79">
        <v>0</v>
      </c>
      <c r="AM136" s="79">
        <f t="shared" si="1"/>
        <v>4597884.3899999997</v>
      </c>
      <c r="AP136" s="45"/>
    </row>
    <row r="137" spans="1:42" ht="33" customHeight="1">
      <c r="A137" s="54">
        <v>343</v>
      </c>
      <c r="B137" s="55" t="s">
        <v>149</v>
      </c>
      <c r="C137" s="80" t="s">
        <v>680</v>
      </c>
      <c r="D137" s="79">
        <v>0</v>
      </c>
      <c r="E137" s="79">
        <v>0</v>
      </c>
      <c r="F137" s="79">
        <v>1788219</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f t="shared" si="1"/>
        <v>1788219</v>
      </c>
      <c r="AP137" s="45"/>
    </row>
    <row r="138" spans="1:42" ht="33" customHeight="1">
      <c r="A138" s="54">
        <v>344</v>
      </c>
      <c r="B138" s="55" t="s">
        <v>150</v>
      </c>
      <c r="C138" s="80" t="s">
        <v>726</v>
      </c>
      <c r="D138" s="79">
        <v>0</v>
      </c>
      <c r="E138" s="79">
        <v>0</v>
      </c>
      <c r="F138" s="79">
        <v>0</v>
      </c>
      <c r="G138" s="79">
        <v>731.1</v>
      </c>
      <c r="H138" s="79">
        <v>0</v>
      </c>
      <c r="I138" s="79">
        <v>0</v>
      </c>
      <c r="J138" s="79">
        <v>691097</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f t="shared" si="1"/>
        <v>691828.1</v>
      </c>
      <c r="AP138" s="45"/>
    </row>
    <row r="139" spans="1:42" ht="33" customHeight="1">
      <c r="A139" s="54">
        <v>345</v>
      </c>
      <c r="B139" s="55" t="s">
        <v>151</v>
      </c>
      <c r="C139" s="80" t="s">
        <v>679</v>
      </c>
      <c r="D139" s="79">
        <v>0</v>
      </c>
      <c r="E139" s="79">
        <v>0</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f t="shared" ref="AM139:AM203" si="2">SUM(D139:AL139)</f>
        <v>0</v>
      </c>
      <c r="AP139" s="45"/>
    </row>
    <row r="140" spans="1:42" ht="33" customHeight="1">
      <c r="A140" s="54">
        <v>346</v>
      </c>
      <c r="B140" s="55" t="s">
        <v>152</v>
      </c>
      <c r="C140" s="80" t="s">
        <v>679</v>
      </c>
      <c r="D140" s="79">
        <v>0</v>
      </c>
      <c r="E140" s="79">
        <v>0</v>
      </c>
      <c r="F140" s="79">
        <v>0</v>
      </c>
      <c r="G140" s="79">
        <v>12758.07</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79">
        <v>0</v>
      </c>
      <c r="AF140" s="79">
        <v>0</v>
      </c>
      <c r="AG140" s="79">
        <v>0</v>
      </c>
      <c r="AH140" s="79">
        <v>0</v>
      </c>
      <c r="AI140" s="79">
        <v>0</v>
      </c>
      <c r="AJ140" s="79">
        <v>0</v>
      </c>
      <c r="AK140" s="79">
        <v>0</v>
      </c>
      <c r="AL140" s="79">
        <v>0</v>
      </c>
      <c r="AM140" s="79">
        <f t="shared" si="2"/>
        <v>12758.07</v>
      </c>
      <c r="AP140" s="45"/>
    </row>
    <row r="141" spans="1:42" ht="33" customHeight="1">
      <c r="A141" s="54">
        <v>347</v>
      </c>
      <c r="B141" s="55" t="s">
        <v>153</v>
      </c>
      <c r="C141" s="80" t="s">
        <v>679</v>
      </c>
      <c r="D141" s="79">
        <v>0</v>
      </c>
      <c r="E141" s="79">
        <v>0</v>
      </c>
      <c r="F141" s="79">
        <v>541793.76</v>
      </c>
      <c r="G141" s="79">
        <v>0</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79">
        <v>0</v>
      </c>
      <c r="AF141" s="79">
        <v>0</v>
      </c>
      <c r="AG141" s="79">
        <v>0</v>
      </c>
      <c r="AH141" s="79">
        <v>0</v>
      </c>
      <c r="AI141" s="79">
        <v>0</v>
      </c>
      <c r="AJ141" s="79">
        <v>0</v>
      </c>
      <c r="AK141" s="79">
        <v>0</v>
      </c>
      <c r="AL141" s="79">
        <v>0</v>
      </c>
      <c r="AM141" s="79">
        <f t="shared" si="2"/>
        <v>541793.76</v>
      </c>
      <c r="AP141" s="45"/>
    </row>
    <row r="142" spans="1:42" ht="33" customHeight="1">
      <c r="A142" s="54">
        <v>348</v>
      </c>
      <c r="B142" s="55" t="s">
        <v>154</v>
      </c>
      <c r="C142" s="80" t="s">
        <v>682</v>
      </c>
      <c r="D142" s="79">
        <v>0</v>
      </c>
      <c r="E142" s="79">
        <v>0</v>
      </c>
      <c r="F142" s="79">
        <v>0</v>
      </c>
      <c r="G142" s="79">
        <v>0</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f t="shared" si="2"/>
        <v>0</v>
      </c>
      <c r="AP142" s="45"/>
    </row>
    <row r="143" spans="1:42" ht="33" customHeight="1">
      <c r="A143" s="54">
        <v>349</v>
      </c>
      <c r="B143" s="55" t="s">
        <v>155</v>
      </c>
      <c r="C143" s="56" t="s">
        <v>681</v>
      </c>
      <c r="D143" s="79">
        <v>0</v>
      </c>
      <c r="E143" s="79">
        <v>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0</v>
      </c>
      <c r="AB143" s="79">
        <v>0</v>
      </c>
      <c r="AC143" s="79">
        <v>0</v>
      </c>
      <c r="AD143" s="79">
        <v>0</v>
      </c>
      <c r="AE143" s="79">
        <v>0</v>
      </c>
      <c r="AF143" s="79">
        <v>0</v>
      </c>
      <c r="AG143" s="79">
        <v>0</v>
      </c>
      <c r="AH143" s="79">
        <v>0</v>
      </c>
      <c r="AI143" s="79">
        <v>0</v>
      </c>
      <c r="AJ143" s="79">
        <v>0</v>
      </c>
      <c r="AK143" s="79">
        <v>0</v>
      </c>
      <c r="AL143" s="79">
        <v>0</v>
      </c>
      <c r="AM143" s="79">
        <f t="shared" si="2"/>
        <v>0</v>
      </c>
      <c r="AP143" s="45"/>
    </row>
    <row r="144" spans="1:42" ht="33" customHeight="1">
      <c r="A144" s="54">
        <v>371</v>
      </c>
      <c r="B144" s="55" t="s">
        <v>156</v>
      </c>
      <c r="C144" s="56" t="s">
        <v>680</v>
      </c>
      <c r="D144" s="79">
        <v>0</v>
      </c>
      <c r="E144" s="79">
        <v>0</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f t="shared" si="2"/>
        <v>0</v>
      </c>
      <c r="AP144" s="45"/>
    </row>
    <row r="145" spans="1:42" ht="33" customHeight="1">
      <c r="A145" s="54">
        <v>373</v>
      </c>
      <c r="B145" s="55" t="s">
        <v>636</v>
      </c>
      <c r="C145" s="56" t="s">
        <v>678</v>
      </c>
      <c r="D145" s="79">
        <v>0</v>
      </c>
      <c r="E145" s="79">
        <v>6048.1</v>
      </c>
      <c r="F145" s="79">
        <v>0</v>
      </c>
      <c r="G145" s="79">
        <v>10193.77</v>
      </c>
      <c r="H145" s="79">
        <v>0</v>
      </c>
      <c r="I145" s="79">
        <v>0</v>
      </c>
      <c r="J145" s="79">
        <v>2132620.0300000003</v>
      </c>
      <c r="K145" s="79">
        <v>0</v>
      </c>
      <c r="L145" s="79">
        <v>0</v>
      </c>
      <c r="M145" s="79">
        <v>0</v>
      </c>
      <c r="N145" s="79">
        <v>0</v>
      </c>
      <c r="O145" s="79">
        <v>0</v>
      </c>
      <c r="P145" s="79">
        <v>0</v>
      </c>
      <c r="Q145" s="79">
        <v>104185234.16</v>
      </c>
      <c r="R145" s="79">
        <v>0</v>
      </c>
      <c r="S145" s="79">
        <v>0</v>
      </c>
      <c r="T145" s="79">
        <v>0</v>
      </c>
      <c r="U145" s="79">
        <v>0</v>
      </c>
      <c r="V145" s="79">
        <v>0</v>
      </c>
      <c r="W145" s="79">
        <v>0</v>
      </c>
      <c r="X145" s="79">
        <v>0</v>
      </c>
      <c r="Y145" s="79">
        <v>0</v>
      </c>
      <c r="Z145" s="79">
        <v>0</v>
      </c>
      <c r="AA145" s="79">
        <v>0</v>
      </c>
      <c r="AB145" s="79">
        <v>0</v>
      </c>
      <c r="AC145" s="79">
        <v>0</v>
      </c>
      <c r="AD145" s="79">
        <v>0</v>
      </c>
      <c r="AE145" s="79">
        <v>0</v>
      </c>
      <c r="AF145" s="79">
        <v>0</v>
      </c>
      <c r="AG145" s="79">
        <v>0</v>
      </c>
      <c r="AH145" s="79">
        <v>0</v>
      </c>
      <c r="AI145" s="79">
        <v>0</v>
      </c>
      <c r="AJ145" s="79">
        <v>0</v>
      </c>
      <c r="AK145" s="79">
        <v>0</v>
      </c>
      <c r="AL145" s="79">
        <v>0</v>
      </c>
      <c r="AM145" s="79">
        <f t="shared" si="2"/>
        <v>106334096.06</v>
      </c>
      <c r="AP145" s="45"/>
    </row>
    <row r="146" spans="1:42" ht="33" customHeight="1">
      <c r="A146" s="54">
        <v>374</v>
      </c>
      <c r="B146" s="55" t="s">
        <v>637</v>
      </c>
      <c r="C146" s="56" t="s">
        <v>684</v>
      </c>
      <c r="D146" s="79">
        <v>0</v>
      </c>
      <c r="E146" s="79">
        <v>0</v>
      </c>
      <c r="F146" s="79">
        <v>0</v>
      </c>
      <c r="G146" s="79">
        <v>6648.45</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f t="shared" si="2"/>
        <v>6648.45</v>
      </c>
      <c r="AP146" s="45"/>
    </row>
    <row r="147" spans="1:42" ht="33" customHeight="1">
      <c r="A147" s="54">
        <v>375</v>
      </c>
      <c r="B147" s="55" t="s">
        <v>1356</v>
      </c>
      <c r="C147" s="56" t="s">
        <v>726</v>
      </c>
      <c r="D147" s="79">
        <v>0</v>
      </c>
      <c r="E147" s="79">
        <v>0</v>
      </c>
      <c r="F147" s="79">
        <v>0</v>
      </c>
      <c r="G147" s="79">
        <v>0</v>
      </c>
      <c r="H147" s="79">
        <v>0</v>
      </c>
      <c r="I147" s="79">
        <v>0</v>
      </c>
      <c r="J147" s="79">
        <v>0</v>
      </c>
      <c r="K147" s="79">
        <v>0</v>
      </c>
      <c r="L147" s="79">
        <v>0</v>
      </c>
      <c r="M147" s="79">
        <v>0</v>
      </c>
      <c r="N147" s="79">
        <v>0</v>
      </c>
      <c r="O147" s="79">
        <v>0</v>
      </c>
      <c r="P147" s="79">
        <v>0</v>
      </c>
      <c r="Q147" s="79">
        <v>0</v>
      </c>
      <c r="R147" s="79">
        <v>0</v>
      </c>
      <c r="S147" s="79">
        <v>0</v>
      </c>
      <c r="T147" s="79">
        <v>0</v>
      </c>
      <c r="U147" s="79">
        <v>0</v>
      </c>
      <c r="V147" s="79">
        <v>0</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f t="shared" si="2"/>
        <v>0</v>
      </c>
      <c r="AP147" s="45"/>
    </row>
    <row r="148" spans="1:42" ht="33" customHeight="1">
      <c r="A148" s="54">
        <v>376</v>
      </c>
      <c r="B148" s="55" t="s">
        <v>638</v>
      </c>
      <c r="C148" s="56" t="s">
        <v>679</v>
      </c>
      <c r="D148" s="79">
        <v>0</v>
      </c>
      <c r="E148" s="79">
        <v>0</v>
      </c>
      <c r="F148" s="79">
        <v>0</v>
      </c>
      <c r="G148" s="79">
        <v>59140.11</v>
      </c>
      <c r="H148" s="79">
        <v>0</v>
      </c>
      <c r="I148" s="79">
        <v>373135.69999999995</v>
      </c>
      <c r="J148" s="79">
        <v>0</v>
      </c>
      <c r="K148" s="79">
        <v>0</v>
      </c>
      <c r="L148" s="79">
        <f>8480.11-8480.11</f>
        <v>0</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79">
        <v>0</v>
      </c>
      <c r="AF148" s="79">
        <v>0</v>
      </c>
      <c r="AG148" s="79">
        <v>0</v>
      </c>
      <c r="AH148" s="79">
        <v>0</v>
      </c>
      <c r="AI148" s="79">
        <v>0</v>
      </c>
      <c r="AJ148" s="79">
        <v>0</v>
      </c>
      <c r="AK148" s="79">
        <v>0</v>
      </c>
      <c r="AL148" s="79">
        <v>0</v>
      </c>
      <c r="AM148" s="79">
        <f t="shared" si="2"/>
        <v>432275.80999999994</v>
      </c>
      <c r="AP148" s="45"/>
    </row>
    <row r="149" spans="1:42" ht="33" customHeight="1">
      <c r="A149" s="54">
        <v>378</v>
      </c>
      <c r="B149" s="55" t="s">
        <v>639</v>
      </c>
      <c r="C149" s="56" t="s">
        <v>725</v>
      </c>
      <c r="D149" s="79">
        <v>0</v>
      </c>
      <c r="E149" s="79">
        <v>0</v>
      </c>
      <c r="F149" s="79">
        <v>0</v>
      </c>
      <c r="G149" s="79">
        <v>5713.26</v>
      </c>
      <c r="H149" s="79">
        <v>0</v>
      </c>
      <c r="I149" s="79">
        <v>557.20000000000005</v>
      </c>
      <c r="J149" s="79">
        <v>9581.5499999999993</v>
      </c>
      <c r="K149" s="79">
        <v>0</v>
      </c>
      <c r="L149" s="79">
        <v>0</v>
      </c>
      <c r="M149" s="79">
        <v>0</v>
      </c>
      <c r="N149" s="79">
        <v>0</v>
      </c>
      <c r="O149" s="79">
        <v>0</v>
      </c>
      <c r="P149" s="79">
        <v>0</v>
      </c>
      <c r="Q149" s="79">
        <v>0</v>
      </c>
      <c r="R149" s="79">
        <v>0</v>
      </c>
      <c r="S149" s="79">
        <v>0</v>
      </c>
      <c r="T149" s="79">
        <v>0</v>
      </c>
      <c r="U149" s="79">
        <v>0</v>
      </c>
      <c r="V149" s="79">
        <v>0</v>
      </c>
      <c r="W149" s="79">
        <v>0</v>
      </c>
      <c r="X149" s="79">
        <v>0</v>
      </c>
      <c r="Y149" s="79">
        <v>0</v>
      </c>
      <c r="Z149" s="79">
        <v>0</v>
      </c>
      <c r="AA149" s="79">
        <v>0</v>
      </c>
      <c r="AB149" s="79">
        <v>0</v>
      </c>
      <c r="AC149" s="79">
        <v>0</v>
      </c>
      <c r="AD149" s="79">
        <v>0</v>
      </c>
      <c r="AE149" s="79">
        <v>0</v>
      </c>
      <c r="AF149" s="79">
        <v>0</v>
      </c>
      <c r="AG149" s="79">
        <v>0</v>
      </c>
      <c r="AH149" s="79">
        <v>0</v>
      </c>
      <c r="AI149" s="79">
        <v>0</v>
      </c>
      <c r="AJ149" s="79">
        <v>0</v>
      </c>
      <c r="AK149" s="79">
        <v>0</v>
      </c>
      <c r="AL149" s="79">
        <v>0</v>
      </c>
      <c r="AM149" s="79">
        <f t="shared" si="2"/>
        <v>15852.009999999998</v>
      </c>
      <c r="AP149" s="45"/>
    </row>
    <row r="150" spans="1:42" ht="33" customHeight="1">
      <c r="A150" s="54">
        <v>379</v>
      </c>
      <c r="B150" s="55" t="s">
        <v>1357</v>
      </c>
      <c r="C150" s="56">
        <v>0</v>
      </c>
      <c r="D150" s="79">
        <v>0</v>
      </c>
      <c r="E150" s="79">
        <v>0</v>
      </c>
      <c r="F150" s="79">
        <v>0</v>
      </c>
      <c r="G150" s="79">
        <v>1644.5</v>
      </c>
      <c r="H150" s="79">
        <v>0</v>
      </c>
      <c r="I150" s="79">
        <v>0</v>
      </c>
      <c r="J150" s="79">
        <v>0</v>
      </c>
      <c r="K150" s="79">
        <v>0</v>
      </c>
      <c r="L150" s="79">
        <v>0</v>
      </c>
      <c r="M150" s="79">
        <v>0</v>
      </c>
      <c r="N150" s="79">
        <v>0</v>
      </c>
      <c r="O150" s="79">
        <v>0</v>
      </c>
      <c r="P150" s="79">
        <v>0</v>
      </c>
      <c r="Q150" s="79">
        <v>0</v>
      </c>
      <c r="R150" s="79">
        <v>0</v>
      </c>
      <c r="S150" s="79">
        <v>0</v>
      </c>
      <c r="T150" s="79">
        <v>0</v>
      </c>
      <c r="U150" s="79">
        <v>0</v>
      </c>
      <c r="V150" s="79">
        <v>23500</v>
      </c>
      <c r="W150" s="79">
        <v>0</v>
      </c>
      <c r="X150" s="79">
        <v>0</v>
      </c>
      <c r="Y150" s="79">
        <v>0</v>
      </c>
      <c r="Z150" s="79">
        <v>0</v>
      </c>
      <c r="AA150" s="79">
        <v>0</v>
      </c>
      <c r="AB150" s="79">
        <v>0</v>
      </c>
      <c r="AC150" s="79">
        <v>0</v>
      </c>
      <c r="AD150" s="79">
        <v>0</v>
      </c>
      <c r="AE150" s="79">
        <v>0</v>
      </c>
      <c r="AF150" s="79">
        <v>0</v>
      </c>
      <c r="AG150" s="79">
        <v>0</v>
      </c>
      <c r="AH150" s="79">
        <v>0</v>
      </c>
      <c r="AI150" s="79">
        <v>0</v>
      </c>
      <c r="AJ150" s="79">
        <v>0</v>
      </c>
      <c r="AK150" s="79">
        <v>0</v>
      </c>
      <c r="AL150" s="79">
        <v>0</v>
      </c>
      <c r="AM150" s="79">
        <f t="shared" si="2"/>
        <v>25144.5</v>
      </c>
      <c r="AP150" s="45"/>
    </row>
    <row r="151" spans="1:42" ht="33" customHeight="1">
      <c r="A151" s="54">
        <v>380</v>
      </c>
      <c r="B151" s="55" t="s">
        <v>1358</v>
      </c>
      <c r="C151" s="56">
        <v>0</v>
      </c>
      <c r="D151" s="79">
        <v>0</v>
      </c>
      <c r="E151" s="79">
        <v>0</v>
      </c>
      <c r="F151" s="79">
        <v>0</v>
      </c>
      <c r="G151" s="79">
        <v>0</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f t="shared" si="2"/>
        <v>0</v>
      </c>
      <c r="AP151" s="45"/>
    </row>
    <row r="152" spans="1:42" ht="33" customHeight="1">
      <c r="A152" s="54">
        <v>382</v>
      </c>
      <c r="B152" s="55" t="s">
        <v>1359</v>
      </c>
      <c r="C152" s="56" t="s">
        <v>680</v>
      </c>
      <c r="D152" s="79">
        <v>0</v>
      </c>
      <c r="E152" s="79">
        <v>0</v>
      </c>
      <c r="F152" s="79">
        <v>0</v>
      </c>
      <c r="G152" s="79">
        <v>33614710.839999996</v>
      </c>
      <c r="H152" s="79">
        <v>0</v>
      </c>
      <c r="I152" s="79">
        <v>0</v>
      </c>
      <c r="J152" s="79">
        <v>0</v>
      </c>
      <c r="K152" s="79">
        <v>0</v>
      </c>
      <c r="L152" s="79">
        <v>0</v>
      </c>
      <c r="M152" s="79">
        <v>0</v>
      </c>
      <c r="N152" s="79">
        <v>0</v>
      </c>
      <c r="O152" s="79">
        <v>0</v>
      </c>
      <c r="P152" s="79">
        <v>0</v>
      </c>
      <c r="Q152" s="79">
        <v>0</v>
      </c>
      <c r="R152" s="79">
        <v>0</v>
      </c>
      <c r="S152" s="79">
        <v>0</v>
      </c>
      <c r="T152" s="79">
        <v>0</v>
      </c>
      <c r="U152" s="79">
        <v>0</v>
      </c>
      <c r="V152" s="79">
        <v>0</v>
      </c>
      <c r="W152" s="79">
        <v>0</v>
      </c>
      <c r="X152" s="79">
        <v>0</v>
      </c>
      <c r="Y152" s="79">
        <v>0</v>
      </c>
      <c r="Z152" s="79">
        <v>0</v>
      </c>
      <c r="AA152" s="79">
        <v>200.04</v>
      </c>
      <c r="AB152" s="79">
        <v>387590000</v>
      </c>
      <c r="AC152" s="79">
        <v>0</v>
      </c>
      <c r="AD152" s="79">
        <v>0</v>
      </c>
      <c r="AE152" s="79">
        <v>0</v>
      </c>
      <c r="AF152" s="79">
        <v>0</v>
      </c>
      <c r="AG152" s="79">
        <v>0</v>
      </c>
      <c r="AH152" s="79">
        <v>0</v>
      </c>
      <c r="AI152" s="79">
        <v>0</v>
      </c>
      <c r="AJ152" s="79">
        <v>0</v>
      </c>
      <c r="AK152" s="79">
        <v>0</v>
      </c>
      <c r="AL152" s="79">
        <v>0</v>
      </c>
      <c r="AM152" s="79">
        <f t="shared" si="2"/>
        <v>421204910.88</v>
      </c>
      <c r="AP152" s="45"/>
    </row>
    <row r="153" spans="1:42" ht="33" customHeight="1">
      <c r="A153" s="54">
        <v>383</v>
      </c>
      <c r="B153" s="55" t="s">
        <v>1360</v>
      </c>
      <c r="C153" s="56" t="s">
        <v>726</v>
      </c>
      <c r="D153" s="79">
        <v>0</v>
      </c>
      <c r="E153" s="79">
        <v>0</v>
      </c>
      <c r="F153" s="79">
        <v>0</v>
      </c>
      <c r="G153" s="79">
        <v>308.45999999999998</v>
      </c>
      <c r="H153" s="79">
        <v>0</v>
      </c>
      <c r="I153" s="79">
        <v>0</v>
      </c>
      <c r="J153" s="79">
        <v>0</v>
      </c>
      <c r="K153" s="79">
        <v>0</v>
      </c>
      <c r="L153" s="79">
        <v>0</v>
      </c>
      <c r="M153" s="79">
        <v>0</v>
      </c>
      <c r="N153" s="79">
        <v>0</v>
      </c>
      <c r="O153" s="79">
        <v>0</v>
      </c>
      <c r="P153" s="79">
        <v>0</v>
      </c>
      <c r="Q153" s="79">
        <v>0</v>
      </c>
      <c r="R153" s="79">
        <v>0</v>
      </c>
      <c r="S153" s="79">
        <v>0</v>
      </c>
      <c r="T153" s="79">
        <v>0</v>
      </c>
      <c r="U153" s="79">
        <v>0</v>
      </c>
      <c r="V153" s="79">
        <v>0</v>
      </c>
      <c r="W153" s="79">
        <v>0</v>
      </c>
      <c r="X153" s="79">
        <v>0</v>
      </c>
      <c r="Y153" s="79">
        <v>0</v>
      </c>
      <c r="Z153" s="79">
        <v>0</v>
      </c>
      <c r="AA153" s="79">
        <v>0</v>
      </c>
      <c r="AB153" s="79">
        <v>0</v>
      </c>
      <c r="AC153" s="79">
        <v>0</v>
      </c>
      <c r="AD153" s="79">
        <v>0</v>
      </c>
      <c r="AE153" s="79">
        <v>0</v>
      </c>
      <c r="AF153" s="79">
        <v>0</v>
      </c>
      <c r="AG153" s="79">
        <v>0</v>
      </c>
      <c r="AH153" s="79">
        <v>0</v>
      </c>
      <c r="AI153" s="79">
        <v>0</v>
      </c>
      <c r="AJ153" s="79">
        <v>0</v>
      </c>
      <c r="AK153" s="79">
        <v>0</v>
      </c>
      <c r="AL153" s="79">
        <v>0</v>
      </c>
      <c r="AM153" s="79">
        <f t="shared" si="2"/>
        <v>308.45999999999998</v>
      </c>
      <c r="AP153" s="45"/>
    </row>
    <row r="154" spans="1:42" ht="33" customHeight="1">
      <c r="A154" s="54">
        <v>384</v>
      </c>
      <c r="B154" s="55" t="s">
        <v>1361</v>
      </c>
      <c r="C154" s="56">
        <v>0</v>
      </c>
      <c r="D154" s="79">
        <v>0</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0</v>
      </c>
      <c r="AA154" s="79">
        <v>0</v>
      </c>
      <c r="AB154" s="79">
        <v>0</v>
      </c>
      <c r="AC154" s="79">
        <v>0</v>
      </c>
      <c r="AD154" s="79">
        <v>0</v>
      </c>
      <c r="AE154" s="79">
        <v>0</v>
      </c>
      <c r="AF154" s="79">
        <v>0</v>
      </c>
      <c r="AG154" s="79">
        <v>0</v>
      </c>
      <c r="AH154" s="79">
        <v>0</v>
      </c>
      <c r="AI154" s="79">
        <v>0</v>
      </c>
      <c r="AJ154" s="79">
        <v>0</v>
      </c>
      <c r="AK154" s="79">
        <v>0</v>
      </c>
      <c r="AL154" s="79">
        <v>0</v>
      </c>
      <c r="AM154" s="79">
        <f t="shared" si="2"/>
        <v>0</v>
      </c>
      <c r="AP154" s="45"/>
    </row>
    <row r="155" spans="1:42" ht="33" customHeight="1">
      <c r="A155" s="54">
        <v>385</v>
      </c>
      <c r="B155" s="55" t="s">
        <v>781</v>
      </c>
      <c r="C155" s="80" t="s">
        <v>726</v>
      </c>
      <c r="D155" s="79">
        <v>0</v>
      </c>
      <c r="E155" s="79">
        <v>0</v>
      </c>
      <c r="F155" s="79">
        <v>0</v>
      </c>
      <c r="G155" s="79">
        <v>1701.3000000000002</v>
      </c>
      <c r="H155" s="79">
        <v>0</v>
      </c>
      <c r="I155" s="79">
        <v>0</v>
      </c>
      <c r="J155" s="79">
        <v>0</v>
      </c>
      <c r="K155" s="79">
        <v>0</v>
      </c>
      <c r="L155" s="79">
        <v>0</v>
      </c>
      <c r="M155" s="79">
        <v>0</v>
      </c>
      <c r="N155" s="79">
        <v>0</v>
      </c>
      <c r="O155" s="79">
        <v>0</v>
      </c>
      <c r="P155" s="79">
        <v>0</v>
      </c>
      <c r="Q155" s="79">
        <v>0</v>
      </c>
      <c r="R155" s="79">
        <v>0</v>
      </c>
      <c r="S155" s="79">
        <v>0</v>
      </c>
      <c r="T155" s="79">
        <v>0</v>
      </c>
      <c r="U155" s="79">
        <v>0</v>
      </c>
      <c r="V155" s="79">
        <v>0</v>
      </c>
      <c r="W155" s="79">
        <v>0</v>
      </c>
      <c r="X155" s="79">
        <v>0</v>
      </c>
      <c r="Y155" s="79">
        <v>0</v>
      </c>
      <c r="Z155" s="79">
        <v>0</v>
      </c>
      <c r="AA155" s="79">
        <v>0</v>
      </c>
      <c r="AB155" s="79">
        <v>0</v>
      </c>
      <c r="AC155" s="79">
        <v>0</v>
      </c>
      <c r="AD155" s="79">
        <v>0</v>
      </c>
      <c r="AE155" s="79">
        <v>0</v>
      </c>
      <c r="AF155" s="79">
        <v>0</v>
      </c>
      <c r="AG155" s="79">
        <v>0</v>
      </c>
      <c r="AH155" s="79">
        <v>0</v>
      </c>
      <c r="AI155" s="79">
        <v>0</v>
      </c>
      <c r="AJ155" s="79">
        <v>0</v>
      </c>
      <c r="AK155" s="79">
        <v>0</v>
      </c>
      <c r="AL155" s="79">
        <v>0</v>
      </c>
      <c r="AM155" s="79">
        <f t="shared" si="2"/>
        <v>1701.3000000000002</v>
      </c>
      <c r="AP155" s="45"/>
    </row>
    <row r="156" spans="1:42" ht="33" customHeight="1">
      <c r="A156" s="54">
        <v>387</v>
      </c>
      <c r="B156" s="55" t="s">
        <v>12577</v>
      </c>
      <c r="C156" s="80">
        <v>0</v>
      </c>
      <c r="D156" s="79">
        <v>0</v>
      </c>
      <c r="E156" s="79">
        <v>53751.69</v>
      </c>
      <c r="F156" s="79">
        <v>0</v>
      </c>
      <c r="G156" s="79">
        <v>0</v>
      </c>
      <c r="H156" s="79">
        <v>0</v>
      </c>
      <c r="I156" s="79">
        <v>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c r="AP156" s="45"/>
    </row>
    <row r="157" spans="1:42" ht="33" customHeight="1">
      <c r="A157" s="54">
        <v>411</v>
      </c>
      <c r="B157" s="55" t="s">
        <v>157</v>
      </c>
      <c r="C157" s="56">
        <v>0</v>
      </c>
      <c r="D157" s="79">
        <v>0</v>
      </c>
      <c r="E157" s="79">
        <v>0</v>
      </c>
      <c r="F157" s="79">
        <v>0</v>
      </c>
      <c r="G157" s="79">
        <v>0</v>
      </c>
      <c r="H157" s="79">
        <v>0</v>
      </c>
      <c r="I157" s="79">
        <v>0</v>
      </c>
      <c r="J157" s="79">
        <v>0</v>
      </c>
      <c r="K157" s="79">
        <v>0</v>
      </c>
      <c r="L157" s="79">
        <v>0</v>
      </c>
      <c r="M157" s="79">
        <v>0</v>
      </c>
      <c r="N157" s="79">
        <v>0</v>
      </c>
      <c r="O157" s="79">
        <v>0</v>
      </c>
      <c r="P157" s="79">
        <v>0</v>
      </c>
      <c r="Q157" s="79">
        <v>0</v>
      </c>
      <c r="R157" s="79">
        <v>0</v>
      </c>
      <c r="S157" s="79">
        <v>0</v>
      </c>
      <c r="T157" s="79">
        <v>0</v>
      </c>
      <c r="U157" s="79">
        <v>0</v>
      </c>
      <c r="V157" s="79">
        <v>0</v>
      </c>
      <c r="W157" s="79">
        <v>0</v>
      </c>
      <c r="X157" s="79">
        <v>0</v>
      </c>
      <c r="Y157" s="79">
        <v>0</v>
      </c>
      <c r="Z157" s="79">
        <v>0</v>
      </c>
      <c r="AA157" s="79">
        <v>0</v>
      </c>
      <c r="AB157" s="79">
        <v>0</v>
      </c>
      <c r="AC157" s="79">
        <v>0</v>
      </c>
      <c r="AD157" s="79">
        <v>0</v>
      </c>
      <c r="AE157" s="79">
        <v>0</v>
      </c>
      <c r="AF157" s="79">
        <v>0</v>
      </c>
      <c r="AG157" s="79">
        <v>0</v>
      </c>
      <c r="AH157" s="79">
        <v>0</v>
      </c>
      <c r="AI157" s="79">
        <v>0</v>
      </c>
      <c r="AJ157" s="79">
        <v>0</v>
      </c>
      <c r="AK157" s="79">
        <v>0</v>
      </c>
      <c r="AL157" s="79">
        <v>0</v>
      </c>
      <c r="AM157" s="79">
        <f t="shared" si="2"/>
        <v>0</v>
      </c>
      <c r="AP157" s="45"/>
    </row>
    <row r="158" spans="1:42" ht="33" customHeight="1">
      <c r="A158" s="54">
        <v>417</v>
      </c>
      <c r="B158" s="55" t="s">
        <v>158</v>
      </c>
      <c r="C158" s="56">
        <v>0</v>
      </c>
      <c r="D158" s="79">
        <v>0</v>
      </c>
      <c r="E158" s="79">
        <v>0</v>
      </c>
      <c r="F158" s="79">
        <v>0</v>
      </c>
      <c r="G158" s="79">
        <v>0</v>
      </c>
      <c r="H158" s="79">
        <v>0</v>
      </c>
      <c r="I158" s="79">
        <v>0</v>
      </c>
      <c r="J158" s="79">
        <v>0</v>
      </c>
      <c r="K158" s="79">
        <v>0</v>
      </c>
      <c r="L158" s="79">
        <v>0</v>
      </c>
      <c r="M158" s="79">
        <v>0</v>
      </c>
      <c r="N158" s="79">
        <v>0</v>
      </c>
      <c r="O158" s="79">
        <v>0</v>
      </c>
      <c r="P158" s="79">
        <v>0</v>
      </c>
      <c r="Q158" s="79">
        <v>0</v>
      </c>
      <c r="R158" s="79">
        <v>0</v>
      </c>
      <c r="S158" s="79">
        <v>0</v>
      </c>
      <c r="T158" s="79">
        <v>0</v>
      </c>
      <c r="U158" s="79">
        <v>0</v>
      </c>
      <c r="V158" s="79">
        <v>0</v>
      </c>
      <c r="W158" s="79">
        <v>0</v>
      </c>
      <c r="X158" s="79">
        <v>0</v>
      </c>
      <c r="Y158" s="79">
        <v>0</v>
      </c>
      <c r="Z158" s="79">
        <v>0</v>
      </c>
      <c r="AA158" s="79">
        <v>0</v>
      </c>
      <c r="AB158" s="79">
        <v>0</v>
      </c>
      <c r="AC158" s="79">
        <v>0</v>
      </c>
      <c r="AD158" s="79">
        <v>0</v>
      </c>
      <c r="AE158" s="79">
        <v>0</v>
      </c>
      <c r="AF158" s="79">
        <v>0</v>
      </c>
      <c r="AG158" s="79">
        <v>0</v>
      </c>
      <c r="AH158" s="79">
        <v>0</v>
      </c>
      <c r="AI158" s="79">
        <v>0</v>
      </c>
      <c r="AJ158" s="79">
        <v>0</v>
      </c>
      <c r="AK158" s="79">
        <v>0</v>
      </c>
      <c r="AL158" s="79">
        <v>0</v>
      </c>
      <c r="AM158" s="79">
        <f t="shared" si="2"/>
        <v>0</v>
      </c>
      <c r="AP158" s="45"/>
    </row>
    <row r="159" spans="1:42" ht="33" customHeight="1">
      <c r="A159" s="54">
        <v>418</v>
      </c>
      <c r="B159" s="55" t="s">
        <v>159</v>
      </c>
      <c r="C159" s="56">
        <v>0</v>
      </c>
      <c r="D159" s="79">
        <v>0</v>
      </c>
      <c r="E159" s="79">
        <v>0</v>
      </c>
      <c r="F159" s="79">
        <v>0</v>
      </c>
      <c r="G159" s="79">
        <v>0</v>
      </c>
      <c r="H159" s="79">
        <v>0</v>
      </c>
      <c r="I159" s="79">
        <v>0</v>
      </c>
      <c r="J159" s="79">
        <v>0</v>
      </c>
      <c r="K159" s="79">
        <v>0</v>
      </c>
      <c r="L159" s="79">
        <v>0</v>
      </c>
      <c r="M159" s="79">
        <v>0</v>
      </c>
      <c r="N159" s="79">
        <v>0</v>
      </c>
      <c r="O159" s="79">
        <v>0</v>
      </c>
      <c r="P159" s="79">
        <v>0</v>
      </c>
      <c r="Q159" s="79">
        <v>0</v>
      </c>
      <c r="R159" s="79">
        <v>0</v>
      </c>
      <c r="S159" s="79">
        <v>0</v>
      </c>
      <c r="T159" s="79">
        <v>0</v>
      </c>
      <c r="U159" s="79">
        <v>0</v>
      </c>
      <c r="V159" s="79">
        <v>0</v>
      </c>
      <c r="W159" s="79">
        <v>0</v>
      </c>
      <c r="X159" s="79">
        <v>0</v>
      </c>
      <c r="Y159" s="79">
        <v>0</v>
      </c>
      <c r="Z159" s="79">
        <v>0</v>
      </c>
      <c r="AA159" s="79">
        <v>0</v>
      </c>
      <c r="AB159" s="79">
        <v>0</v>
      </c>
      <c r="AC159" s="79">
        <v>0</v>
      </c>
      <c r="AD159" s="79">
        <v>0</v>
      </c>
      <c r="AE159" s="79">
        <v>0</v>
      </c>
      <c r="AF159" s="79">
        <v>0</v>
      </c>
      <c r="AG159" s="79">
        <v>0</v>
      </c>
      <c r="AH159" s="79">
        <v>0</v>
      </c>
      <c r="AI159" s="79">
        <v>0</v>
      </c>
      <c r="AJ159" s="79">
        <v>0</v>
      </c>
      <c r="AK159" s="79">
        <v>0</v>
      </c>
      <c r="AL159" s="79">
        <v>0</v>
      </c>
      <c r="AM159" s="79">
        <f t="shared" si="2"/>
        <v>0</v>
      </c>
      <c r="AP159" s="45"/>
    </row>
    <row r="160" spans="1:42" ht="33" customHeight="1">
      <c r="A160" s="54">
        <v>422</v>
      </c>
      <c r="B160" s="55" t="s">
        <v>160</v>
      </c>
      <c r="C160" s="56">
        <v>0</v>
      </c>
      <c r="D160" s="79">
        <v>0</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f t="shared" si="2"/>
        <v>0</v>
      </c>
      <c r="AP160" s="45"/>
    </row>
    <row r="161" spans="1:42" ht="33" customHeight="1">
      <c r="A161" s="54">
        <v>423</v>
      </c>
      <c r="B161" s="55" t="s">
        <v>161</v>
      </c>
      <c r="C161" s="56">
        <v>0</v>
      </c>
      <c r="D161" s="79">
        <v>0</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f t="shared" si="2"/>
        <v>0</v>
      </c>
      <c r="AP161" s="45"/>
    </row>
    <row r="162" spans="1:42" ht="33" customHeight="1">
      <c r="A162" s="54">
        <v>424</v>
      </c>
      <c r="B162" s="55" t="s">
        <v>1362</v>
      </c>
      <c r="C162" s="56">
        <v>0</v>
      </c>
      <c r="D162" s="79">
        <v>0</v>
      </c>
      <c r="E162" s="79">
        <v>0</v>
      </c>
      <c r="F162" s="79">
        <v>0</v>
      </c>
      <c r="G162" s="79">
        <v>0</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f t="shared" si="2"/>
        <v>0</v>
      </c>
      <c r="AP162" s="45"/>
    </row>
    <row r="163" spans="1:42" ht="33" customHeight="1">
      <c r="A163" s="54">
        <v>425</v>
      </c>
      <c r="B163" s="55" t="s">
        <v>162</v>
      </c>
      <c r="C163" s="56">
        <v>0</v>
      </c>
      <c r="D163" s="79">
        <v>0</v>
      </c>
      <c r="E163" s="79">
        <v>0</v>
      </c>
      <c r="F163" s="79">
        <v>0</v>
      </c>
      <c r="G163" s="79">
        <v>0</v>
      </c>
      <c r="H163" s="79">
        <v>0</v>
      </c>
      <c r="I163" s="79">
        <v>0</v>
      </c>
      <c r="J163" s="79">
        <v>0</v>
      </c>
      <c r="K163" s="79">
        <v>0</v>
      </c>
      <c r="L163" s="79">
        <v>0</v>
      </c>
      <c r="M163" s="79">
        <v>0</v>
      </c>
      <c r="N163" s="79">
        <v>0</v>
      </c>
      <c r="O163" s="79">
        <v>0</v>
      </c>
      <c r="P163" s="79">
        <v>0</v>
      </c>
      <c r="Q163" s="79">
        <v>0</v>
      </c>
      <c r="R163" s="79">
        <v>0</v>
      </c>
      <c r="S163" s="79">
        <v>0</v>
      </c>
      <c r="T163" s="79">
        <v>0</v>
      </c>
      <c r="U163" s="79">
        <v>0</v>
      </c>
      <c r="V163" s="79">
        <v>0</v>
      </c>
      <c r="W163" s="79">
        <v>0</v>
      </c>
      <c r="X163" s="79">
        <v>0</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f t="shared" si="2"/>
        <v>0</v>
      </c>
      <c r="AP163" s="45"/>
    </row>
    <row r="164" spans="1:42" ht="33" customHeight="1">
      <c r="A164" s="54">
        <v>426</v>
      </c>
      <c r="B164" s="55" t="s">
        <v>163</v>
      </c>
      <c r="C164" s="80">
        <v>0</v>
      </c>
      <c r="D164" s="79">
        <v>0</v>
      </c>
      <c r="E164" s="79">
        <v>0</v>
      </c>
      <c r="F164" s="79">
        <v>0</v>
      </c>
      <c r="G164" s="79">
        <v>0</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0</v>
      </c>
      <c r="AM164" s="79">
        <f t="shared" si="2"/>
        <v>0</v>
      </c>
      <c r="AP164" s="45"/>
    </row>
    <row r="165" spans="1:42" ht="33" customHeight="1">
      <c r="A165" s="54">
        <v>427</v>
      </c>
      <c r="B165" s="55" t="s">
        <v>164</v>
      </c>
      <c r="C165" s="56">
        <v>0</v>
      </c>
      <c r="D165" s="79">
        <v>0</v>
      </c>
      <c r="E165" s="79">
        <v>0</v>
      </c>
      <c r="F165" s="79">
        <v>0</v>
      </c>
      <c r="G165" s="79">
        <v>0</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f t="shared" si="2"/>
        <v>0</v>
      </c>
      <c r="AP165" s="45"/>
    </row>
    <row r="166" spans="1:42" ht="33" customHeight="1">
      <c r="A166" s="54">
        <v>428</v>
      </c>
      <c r="B166" s="55" t="s">
        <v>165</v>
      </c>
      <c r="C166" s="80">
        <v>0</v>
      </c>
      <c r="D166" s="79">
        <v>0</v>
      </c>
      <c r="E166" s="79">
        <v>0</v>
      </c>
      <c r="F166" s="79">
        <v>0</v>
      </c>
      <c r="G166" s="79">
        <v>0</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f t="shared" si="2"/>
        <v>0</v>
      </c>
      <c r="AP166" s="45"/>
    </row>
    <row r="167" spans="1:42" ht="33" customHeight="1">
      <c r="A167" s="54">
        <v>429</v>
      </c>
      <c r="B167" s="55" t="s">
        <v>166</v>
      </c>
      <c r="C167" s="56">
        <v>0</v>
      </c>
      <c r="D167" s="79">
        <v>0</v>
      </c>
      <c r="E167" s="79">
        <v>0</v>
      </c>
      <c r="F167" s="79">
        <v>0</v>
      </c>
      <c r="G167" s="79">
        <v>0</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f t="shared" si="2"/>
        <v>0</v>
      </c>
      <c r="AP167" s="45"/>
    </row>
    <row r="168" spans="1:42" ht="33" customHeight="1">
      <c r="A168" s="54">
        <v>432</v>
      </c>
      <c r="B168" s="55" t="s">
        <v>167</v>
      </c>
      <c r="C168" s="80">
        <v>0</v>
      </c>
      <c r="D168" s="79">
        <v>0</v>
      </c>
      <c r="E168" s="79">
        <v>0</v>
      </c>
      <c r="F168" s="79">
        <v>0</v>
      </c>
      <c r="G168" s="79">
        <v>0</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0</v>
      </c>
      <c r="AK168" s="79">
        <v>0</v>
      </c>
      <c r="AL168" s="79">
        <v>0</v>
      </c>
      <c r="AM168" s="79">
        <f t="shared" si="2"/>
        <v>0</v>
      </c>
      <c r="AP168" s="45"/>
    </row>
    <row r="169" spans="1:42" ht="33" customHeight="1">
      <c r="A169" s="54">
        <v>433</v>
      </c>
      <c r="B169" s="55" t="s">
        <v>168</v>
      </c>
      <c r="C169" s="80">
        <v>0</v>
      </c>
      <c r="D169" s="79">
        <v>0</v>
      </c>
      <c r="E169" s="79">
        <v>0</v>
      </c>
      <c r="F169" s="79">
        <v>0</v>
      </c>
      <c r="G169" s="79">
        <v>0</v>
      </c>
      <c r="H169" s="79">
        <v>0</v>
      </c>
      <c r="I169" s="79">
        <v>0</v>
      </c>
      <c r="J169" s="79">
        <v>0</v>
      </c>
      <c r="K169" s="79">
        <v>0</v>
      </c>
      <c r="L169" s="79">
        <v>0</v>
      </c>
      <c r="M169" s="79">
        <v>0</v>
      </c>
      <c r="N169" s="79">
        <v>0</v>
      </c>
      <c r="O169" s="79">
        <v>0</v>
      </c>
      <c r="P169" s="79">
        <v>0</v>
      </c>
      <c r="Q169" s="79">
        <v>0</v>
      </c>
      <c r="R169" s="79">
        <v>0</v>
      </c>
      <c r="S169" s="79">
        <v>0</v>
      </c>
      <c r="T169" s="79">
        <v>0</v>
      </c>
      <c r="U169" s="79">
        <v>0</v>
      </c>
      <c r="V169" s="79">
        <v>0</v>
      </c>
      <c r="W169" s="79">
        <v>0</v>
      </c>
      <c r="X169" s="79">
        <v>0</v>
      </c>
      <c r="Y169" s="79">
        <v>0</v>
      </c>
      <c r="Z169" s="79">
        <v>0</v>
      </c>
      <c r="AA169" s="79">
        <v>0</v>
      </c>
      <c r="AB169" s="79">
        <v>0</v>
      </c>
      <c r="AC169" s="79">
        <v>0</v>
      </c>
      <c r="AD169" s="79">
        <v>0</v>
      </c>
      <c r="AE169" s="79">
        <v>0</v>
      </c>
      <c r="AF169" s="79">
        <v>0</v>
      </c>
      <c r="AG169" s="79">
        <v>0</v>
      </c>
      <c r="AH169" s="79">
        <v>0</v>
      </c>
      <c r="AI169" s="79">
        <v>0</v>
      </c>
      <c r="AJ169" s="79">
        <v>0</v>
      </c>
      <c r="AK169" s="79">
        <v>0</v>
      </c>
      <c r="AL169" s="79">
        <v>0</v>
      </c>
      <c r="AM169" s="79">
        <f t="shared" si="2"/>
        <v>0</v>
      </c>
      <c r="AP169" s="45"/>
    </row>
    <row r="170" spans="1:42" ht="33" customHeight="1">
      <c r="A170" s="54">
        <v>434</v>
      </c>
      <c r="B170" s="55" t="s">
        <v>169</v>
      </c>
      <c r="C170" s="80">
        <v>0</v>
      </c>
      <c r="D170" s="79">
        <v>0</v>
      </c>
      <c r="E170" s="79">
        <v>0</v>
      </c>
      <c r="F170" s="79">
        <v>0</v>
      </c>
      <c r="G170" s="79">
        <v>0</v>
      </c>
      <c r="H170" s="79">
        <v>0</v>
      </c>
      <c r="I170" s="79">
        <v>0</v>
      </c>
      <c r="J170" s="79">
        <v>0</v>
      </c>
      <c r="K170" s="79">
        <v>0</v>
      </c>
      <c r="L170" s="79">
        <v>0</v>
      </c>
      <c r="M170" s="79">
        <v>0</v>
      </c>
      <c r="N170" s="79">
        <v>0</v>
      </c>
      <c r="O170" s="79">
        <v>0</v>
      </c>
      <c r="P170" s="79">
        <v>0</v>
      </c>
      <c r="Q170" s="79">
        <v>0</v>
      </c>
      <c r="R170" s="79">
        <v>0</v>
      </c>
      <c r="S170" s="79">
        <v>0</v>
      </c>
      <c r="T170" s="79">
        <v>0</v>
      </c>
      <c r="U170" s="79">
        <v>0</v>
      </c>
      <c r="V170" s="79">
        <v>0</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f t="shared" si="2"/>
        <v>0</v>
      </c>
      <c r="AP170" s="45"/>
    </row>
    <row r="171" spans="1:42" ht="33" customHeight="1">
      <c r="A171" s="54">
        <v>435</v>
      </c>
      <c r="B171" s="55" t="s">
        <v>170</v>
      </c>
      <c r="C171" s="227">
        <v>0</v>
      </c>
      <c r="D171" s="79">
        <v>0</v>
      </c>
      <c r="E171" s="79">
        <v>0</v>
      </c>
      <c r="F171" s="79">
        <v>0</v>
      </c>
      <c r="G171" s="79">
        <v>0</v>
      </c>
      <c r="H171" s="79">
        <v>0</v>
      </c>
      <c r="I171" s="79">
        <v>0</v>
      </c>
      <c r="J171" s="79">
        <v>0</v>
      </c>
      <c r="K171" s="79">
        <v>0</v>
      </c>
      <c r="L171" s="79">
        <v>0</v>
      </c>
      <c r="M171" s="79">
        <v>0</v>
      </c>
      <c r="N171" s="79">
        <v>0</v>
      </c>
      <c r="O171" s="79">
        <v>0</v>
      </c>
      <c r="P171" s="79">
        <v>0</v>
      </c>
      <c r="Q171" s="79">
        <v>0</v>
      </c>
      <c r="R171" s="79">
        <v>0</v>
      </c>
      <c r="S171" s="79">
        <v>0</v>
      </c>
      <c r="T171" s="79">
        <v>0</v>
      </c>
      <c r="U171" s="79">
        <v>0</v>
      </c>
      <c r="V171" s="79">
        <v>863477.45000000019</v>
      </c>
      <c r="W171" s="79">
        <v>0</v>
      </c>
      <c r="X171" s="79">
        <v>0</v>
      </c>
      <c r="Y171" s="79">
        <v>0</v>
      </c>
      <c r="Z171" s="79">
        <v>0</v>
      </c>
      <c r="AA171" s="79">
        <v>0</v>
      </c>
      <c r="AB171" s="79">
        <v>0</v>
      </c>
      <c r="AC171" s="79">
        <v>0</v>
      </c>
      <c r="AD171" s="79">
        <v>0</v>
      </c>
      <c r="AE171" s="79">
        <v>0</v>
      </c>
      <c r="AF171" s="79">
        <v>0</v>
      </c>
      <c r="AG171" s="79">
        <v>0</v>
      </c>
      <c r="AH171" s="79">
        <v>0</v>
      </c>
      <c r="AI171" s="79">
        <v>0</v>
      </c>
      <c r="AJ171" s="79">
        <v>0</v>
      </c>
      <c r="AK171" s="79">
        <v>0</v>
      </c>
      <c r="AL171" s="79">
        <v>0</v>
      </c>
      <c r="AM171" s="79">
        <f t="shared" si="2"/>
        <v>863477.45000000019</v>
      </c>
      <c r="AP171" s="45"/>
    </row>
    <row r="172" spans="1:42" ht="33" customHeight="1">
      <c r="A172" s="54">
        <v>512</v>
      </c>
      <c r="B172" s="55" t="s">
        <v>782</v>
      </c>
      <c r="C172" s="226" t="s">
        <v>681</v>
      </c>
      <c r="D172" s="79">
        <v>248214.99</v>
      </c>
      <c r="E172" s="79">
        <v>0</v>
      </c>
      <c r="F172" s="79">
        <v>0</v>
      </c>
      <c r="G172" s="79">
        <v>103367.17000000001</v>
      </c>
      <c r="H172" s="79">
        <v>0</v>
      </c>
      <c r="I172" s="79">
        <v>10766.44</v>
      </c>
      <c r="J172" s="79">
        <v>0</v>
      </c>
      <c r="K172" s="79">
        <v>0</v>
      </c>
      <c r="L172" s="79">
        <v>0</v>
      </c>
      <c r="M172" s="79">
        <v>0</v>
      </c>
      <c r="N172" s="79">
        <v>0</v>
      </c>
      <c r="O172" s="79">
        <v>0</v>
      </c>
      <c r="P172" s="79">
        <v>0</v>
      </c>
      <c r="Q172" s="79">
        <v>0</v>
      </c>
      <c r="R172" s="79">
        <v>0</v>
      </c>
      <c r="S172" s="79">
        <v>0</v>
      </c>
      <c r="T172" s="79">
        <v>0</v>
      </c>
      <c r="U172" s="79">
        <v>0</v>
      </c>
      <c r="V172" s="79">
        <v>79037.179999999993</v>
      </c>
      <c r="W172" s="79">
        <v>0</v>
      </c>
      <c r="X172" s="79">
        <v>0</v>
      </c>
      <c r="Y172" s="79">
        <v>0</v>
      </c>
      <c r="Z172" s="79">
        <v>0</v>
      </c>
      <c r="AA172" s="79">
        <v>550.11</v>
      </c>
      <c r="AB172" s="79">
        <v>0</v>
      </c>
      <c r="AC172" s="79">
        <v>2550.510000000002</v>
      </c>
      <c r="AD172" s="79">
        <v>0</v>
      </c>
      <c r="AE172" s="79">
        <v>0</v>
      </c>
      <c r="AF172" s="79">
        <v>0</v>
      </c>
      <c r="AG172" s="79">
        <v>0</v>
      </c>
      <c r="AH172" s="79">
        <v>0</v>
      </c>
      <c r="AI172" s="79">
        <v>0</v>
      </c>
      <c r="AJ172" s="79">
        <v>0</v>
      </c>
      <c r="AK172" s="79">
        <v>0</v>
      </c>
      <c r="AL172" s="79">
        <v>0</v>
      </c>
      <c r="AM172" s="79">
        <f t="shared" si="2"/>
        <v>444486.40000000002</v>
      </c>
      <c r="AP172" s="45"/>
    </row>
    <row r="173" spans="1:42" ht="33" customHeight="1">
      <c r="A173" s="54">
        <v>513</v>
      </c>
      <c r="B173" s="204" t="s">
        <v>171</v>
      </c>
      <c r="C173" s="80" t="s">
        <v>678</v>
      </c>
      <c r="D173" s="79">
        <v>0</v>
      </c>
      <c r="E173" s="79">
        <v>0</v>
      </c>
      <c r="F173" s="79">
        <v>0</v>
      </c>
      <c r="G173" s="79">
        <v>85442.92</v>
      </c>
      <c r="H173" s="79">
        <v>0</v>
      </c>
      <c r="I173" s="79">
        <v>34579.21</v>
      </c>
      <c r="J173" s="79">
        <v>234954915.42000002</v>
      </c>
      <c r="K173" s="79">
        <v>0</v>
      </c>
      <c r="L173" s="79">
        <f>494856.26-486945.17</f>
        <v>7911.0900000000256</v>
      </c>
      <c r="M173" s="79">
        <v>0</v>
      </c>
      <c r="N173" s="79">
        <v>0</v>
      </c>
      <c r="O173" s="79">
        <v>25008951.509999998</v>
      </c>
      <c r="P173" s="79">
        <v>821.05</v>
      </c>
      <c r="Q173" s="79">
        <v>0</v>
      </c>
      <c r="R173" s="79">
        <v>0</v>
      </c>
      <c r="S173" s="79">
        <v>0</v>
      </c>
      <c r="T173" s="79">
        <v>0</v>
      </c>
      <c r="U173" s="79">
        <v>0</v>
      </c>
      <c r="V173" s="79">
        <v>1191656.98</v>
      </c>
      <c r="W173" s="79">
        <v>0</v>
      </c>
      <c r="X173" s="79">
        <v>0</v>
      </c>
      <c r="Y173" s="79">
        <v>0</v>
      </c>
      <c r="Z173" s="79">
        <v>0</v>
      </c>
      <c r="AA173" s="79">
        <v>0</v>
      </c>
      <c r="AB173" s="79">
        <v>0</v>
      </c>
      <c r="AC173" s="79">
        <v>0</v>
      </c>
      <c r="AD173" s="79">
        <v>0</v>
      </c>
      <c r="AE173" s="79">
        <v>0</v>
      </c>
      <c r="AF173" s="79">
        <v>0</v>
      </c>
      <c r="AG173" s="79">
        <v>0</v>
      </c>
      <c r="AH173" s="79">
        <v>0</v>
      </c>
      <c r="AI173" s="79">
        <v>0</v>
      </c>
      <c r="AJ173" s="79">
        <v>0</v>
      </c>
      <c r="AK173" s="79">
        <v>0</v>
      </c>
      <c r="AL173" s="79">
        <v>0</v>
      </c>
      <c r="AM173" s="79">
        <f t="shared" si="2"/>
        <v>261284278.18000001</v>
      </c>
      <c r="AP173" s="45"/>
    </row>
    <row r="174" spans="1:42" ht="33" customHeight="1">
      <c r="A174" s="54">
        <v>514</v>
      </c>
      <c r="B174" s="55" t="s">
        <v>172</v>
      </c>
      <c r="C174" s="80" t="s">
        <v>726</v>
      </c>
      <c r="D174" s="79">
        <v>0</v>
      </c>
      <c r="E174" s="79">
        <v>0</v>
      </c>
      <c r="F174" s="79">
        <v>0</v>
      </c>
      <c r="G174" s="79">
        <v>23962.9</v>
      </c>
      <c r="H174" s="79">
        <v>0</v>
      </c>
      <c r="I174" s="79">
        <v>0</v>
      </c>
      <c r="J174" s="79">
        <v>0</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250.04999999999998</v>
      </c>
      <c r="AB174" s="79">
        <v>0</v>
      </c>
      <c r="AC174" s="79">
        <v>0</v>
      </c>
      <c r="AD174" s="79">
        <v>0</v>
      </c>
      <c r="AE174" s="79">
        <v>0</v>
      </c>
      <c r="AF174" s="79">
        <v>0</v>
      </c>
      <c r="AG174" s="79">
        <v>0</v>
      </c>
      <c r="AH174" s="79">
        <v>0</v>
      </c>
      <c r="AI174" s="79">
        <v>0</v>
      </c>
      <c r="AJ174" s="79">
        <v>0</v>
      </c>
      <c r="AK174" s="79">
        <v>0</v>
      </c>
      <c r="AL174" s="79">
        <v>0</v>
      </c>
      <c r="AM174" s="79">
        <f t="shared" si="2"/>
        <v>24212.95</v>
      </c>
      <c r="AP174" s="45"/>
    </row>
    <row r="175" spans="1:42" ht="33" customHeight="1">
      <c r="A175" s="54">
        <v>517</v>
      </c>
      <c r="B175" s="55" t="s">
        <v>173</v>
      </c>
      <c r="C175" s="80" t="s">
        <v>726</v>
      </c>
      <c r="D175" s="79">
        <v>0</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f t="shared" si="2"/>
        <v>0</v>
      </c>
      <c r="AP175" s="45"/>
    </row>
    <row r="176" spans="1:42" ht="33" customHeight="1">
      <c r="A176" s="54">
        <v>520</v>
      </c>
      <c r="B176" s="55" t="s">
        <v>609</v>
      </c>
      <c r="C176" s="80" t="s">
        <v>677</v>
      </c>
      <c r="D176" s="79">
        <v>0</v>
      </c>
      <c r="E176" s="79">
        <v>0</v>
      </c>
      <c r="F176" s="79">
        <v>0</v>
      </c>
      <c r="G176" s="79">
        <v>0</v>
      </c>
      <c r="H176" s="79">
        <v>0</v>
      </c>
      <c r="I176" s="79">
        <v>0</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f t="shared" si="2"/>
        <v>0</v>
      </c>
      <c r="AP176" s="45"/>
    </row>
    <row r="177" spans="1:42" ht="33" customHeight="1">
      <c r="A177" s="54">
        <v>522</v>
      </c>
      <c r="B177" s="55" t="s">
        <v>174</v>
      </c>
      <c r="C177" s="80" t="s">
        <v>677</v>
      </c>
      <c r="D177" s="79">
        <v>0</v>
      </c>
      <c r="E177" s="79">
        <v>0</v>
      </c>
      <c r="F177" s="79">
        <v>58683</v>
      </c>
      <c r="G177" s="79">
        <v>0</v>
      </c>
      <c r="H177" s="79">
        <v>0</v>
      </c>
      <c r="I177" s="79">
        <v>0</v>
      </c>
      <c r="J177" s="79">
        <v>0</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f t="shared" si="2"/>
        <v>58683</v>
      </c>
      <c r="AP177" s="45"/>
    </row>
    <row r="178" spans="1:42" ht="33" customHeight="1">
      <c r="A178" s="54">
        <v>523</v>
      </c>
      <c r="B178" s="55" t="s">
        <v>1363</v>
      </c>
      <c r="C178" s="80" t="s">
        <v>678</v>
      </c>
      <c r="D178" s="79">
        <v>0</v>
      </c>
      <c r="E178" s="79">
        <v>0</v>
      </c>
      <c r="F178" s="79">
        <v>0</v>
      </c>
      <c r="G178" s="79">
        <v>0</v>
      </c>
      <c r="H178" s="79">
        <v>0</v>
      </c>
      <c r="I178" s="79">
        <v>0</v>
      </c>
      <c r="J178" s="79">
        <v>0</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f t="shared" si="2"/>
        <v>0</v>
      </c>
      <c r="AP178" s="45"/>
    </row>
    <row r="179" spans="1:42" ht="33" customHeight="1">
      <c r="A179" s="54">
        <v>525</v>
      </c>
      <c r="B179" s="55" t="s">
        <v>175</v>
      </c>
      <c r="C179" s="80" t="s">
        <v>684</v>
      </c>
      <c r="D179" s="79">
        <v>0</v>
      </c>
      <c r="E179" s="79">
        <v>0</v>
      </c>
      <c r="F179" s="79">
        <v>1111.2</v>
      </c>
      <c r="G179" s="79">
        <v>0</v>
      </c>
      <c r="H179" s="79">
        <v>0</v>
      </c>
      <c r="I179" s="79">
        <v>0</v>
      </c>
      <c r="J179" s="79">
        <v>4000000.01</v>
      </c>
      <c r="K179" s="79">
        <v>0</v>
      </c>
      <c r="L179" s="79">
        <v>0</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f t="shared" si="2"/>
        <v>4001111.21</v>
      </c>
      <c r="AP179" s="45"/>
    </row>
    <row r="180" spans="1:42" ht="33" customHeight="1">
      <c r="A180" s="54">
        <v>526</v>
      </c>
      <c r="B180" s="55" t="s">
        <v>610</v>
      </c>
      <c r="C180" s="80" t="s">
        <v>677</v>
      </c>
      <c r="D180" s="79">
        <v>0</v>
      </c>
      <c r="E180" s="79">
        <v>0</v>
      </c>
      <c r="F180" s="79">
        <v>5000</v>
      </c>
      <c r="G180" s="79">
        <v>45745.280000000021</v>
      </c>
      <c r="H180" s="79">
        <v>0</v>
      </c>
      <c r="I180" s="79">
        <v>0</v>
      </c>
      <c r="J180" s="79">
        <v>0</v>
      </c>
      <c r="K180" s="79">
        <v>0</v>
      </c>
      <c r="L180" s="79">
        <f>863.25-863.25</f>
        <v>0</v>
      </c>
      <c r="M180" s="79">
        <v>0</v>
      </c>
      <c r="N180" s="79">
        <v>0</v>
      </c>
      <c r="O180" s="79">
        <v>0</v>
      </c>
      <c r="P180" s="79">
        <v>0</v>
      </c>
      <c r="Q180" s="79">
        <v>0</v>
      </c>
      <c r="R180" s="79">
        <v>0</v>
      </c>
      <c r="S180" s="79">
        <v>0</v>
      </c>
      <c r="T180" s="79">
        <v>0</v>
      </c>
      <c r="U180" s="79">
        <v>0</v>
      </c>
      <c r="V180" s="79">
        <v>1000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f t="shared" si="2"/>
        <v>51745.280000000021</v>
      </c>
      <c r="AP180" s="45"/>
    </row>
    <row r="181" spans="1:42" ht="33" customHeight="1">
      <c r="A181" s="54">
        <v>548</v>
      </c>
      <c r="B181" s="55" t="s">
        <v>1364</v>
      </c>
      <c r="C181" s="80" t="s">
        <v>683</v>
      </c>
      <c r="D181" s="79">
        <v>0</v>
      </c>
      <c r="E181" s="79">
        <v>0</v>
      </c>
      <c r="F181" s="79">
        <v>0</v>
      </c>
      <c r="G181" s="79">
        <v>0</v>
      </c>
      <c r="H181" s="79">
        <v>0</v>
      </c>
      <c r="I181" s="79">
        <v>0</v>
      </c>
      <c r="J181" s="79">
        <v>0</v>
      </c>
      <c r="K181" s="79">
        <v>0</v>
      </c>
      <c r="L181" s="79">
        <v>0</v>
      </c>
      <c r="M181" s="79">
        <v>0</v>
      </c>
      <c r="N181" s="79">
        <v>0</v>
      </c>
      <c r="O181" s="79">
        <v>0</v>
      </c>
      <c r="P181" s="79">
        <v>0</v>
      </c>
      <c r="Q181" s="79">
        <v>0</v>
      </c>
      <c r="R181" s="79">
        <v>0</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f t="shared" si="2"/>
        <v>0</v>
      </c>
      <c r="AP181" s="45"/>
    </row>
    <row r="182" spans="1:42" ht="33" customHeight="1">
      <c r="A182" s="54">
        <v>551</v>
      </c>
      <c r="B182" s="55" t="s">
        <v>176</v>
      </c>
      <c r="C182" s="80" t="s">
        <v>684</v>
      </c>
      <c r="D182" s="79">
        <v>0</v>
      </c>
      <c r="E182" s="79">
        <v>0</v>
      </c>
      <c r="F182" s="79">
        <v>0</v>
      </c>
      <c r="G182" s="79">
        <v>14400</v>
      </c>
      <c r="H182" s="79">
        <v>0</v>
      </c>
      <c r="I182" s="79">
        <v>0</v>
      </c>
      <c r="J182" s="79">
        <v>0</v>
      </c>
      <c r="K182" s="79">
        <v>0</v>
      </c>
      <c r="L182" s="79">
        <v>0</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f t="shared" si="2"/>
        <v>14400</v>
      </c>
      <c r="AP182" s="45"/>
    </row>
    <row r="183" spans="1:42" ht="33" customHeight="1">
      <c r="A183" s="54">
        <v>572</v>
      </c>
      <c r="B183" s="55" t="s">
        <v>177</v>
      </c>
      <c r="C183" s="80" t="s">
        <v>683</v>
      </c>
      <c r="D183" s="79">
        <v>0</v>
      </c>
      <c r="E183" s="79">
        <v>99.88</v>
      </c>
      <c r="F183" s="79">
        <v>11155222.77</v>
      </c>
      <c r="G183" s="79">
        <v>398978.0799999999</v>
      </c>
      <c r="H183" s="79">
        <v>0</v>
      </c>
      <c r="I183" s="79">
        <v>0</v>
      </c>
      <c r="J183" s="79">
        <v>1997876.69</v>
      </c>
      <c r="K183" s="79">
        <v>0</v>
      </c>
      <c r="L183" s="79">
        <v>0</v>
      </c>
      <c r="M183" s="79">
        <v>0</v>
      </c>
      <c r="N183" s="79">
        <v>0</v>
      </c>
      <c r="O183" s="79">
        <v>0</v>
      </c>
      <c r="P183" s="79">
        <v>0</v>
      </c>
      <c r="Q183" s="79">
        <v>2102</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f t="shared" si="2"/>
        <v>13554279.42</v>
      </c>
      <c r="AP183" s="45"/>
    </row>
    <row r="184" spans="1:42" ht="33" customHeight="1">
      <c r="A184" s="54">
        <v>573</v>
      </c>
      <c r="B184" s="55" t="s">
        <v>178</v>
      </c>
      <c r="C184" s="80" t="s">
        <v>677</v>
      </c>
      <c r="D184" s="79">
        <v>0</v>
      </c>
      <c r="E184" s="79">
        <v>945.24</v>
      </c>
      <c r="F184" s="79">
        <v>0</v>
      </c>
      <c r="G184" s="79">
        <v>0</v>
      </c>
      <c r="H184" s="79">
        <v>0</v>
      </c>
      <c r="I184" s="79">
        <v>270</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f t="shared" si="2"/>
        <v>1215.24</v>
      </c>
      <c r="AP184" s="45"/>
    </row>
    <row r="185" spans="1:42" ht="33" customHeight="1">
      <c r="A185" s="54">
        <v>574</v>
      </c>
      <c r="B185" s="55" t="s">
        <v>1365</v>
      </c>
      <c r="C185" s="80" t="s">
        <v>682</v>
      </c>
      <c r="D185" s="79">
        <v>0</v>
      </c>
      <c r="E185" s="79">
        <v>0</v>
      </c>
      <c r="F185" s="79">
        <v>0</v>
      </c>
      <c r="G185" s="79">
        <v>0</v>
      </c>
      <c r="H185" s="79">
        <v>0</v>
      </c>
      <c r="I185" s="79">
        <v>0</v>
      </c>
      <c r="J185" s="79">
        <v>0</v>
      </c>
      <c r="K185" s="79">
        <v>0</v>
      </c>
      <c r="L185" s="79">
        <v>0</v>
      </c>
      <c r="M185" s="79">
        <v>0</v>
      </c>
      <c r="N185" s="79">
        <v>0</v>
      </c>
      <c r="O185" s="79">
        <v>0</v>
      </c>
      <c r="P185" s="79">
        <v>0</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f t="shared" si="2"/>
        <v>0</v>
      </c>
      <c r="AP185" s="45"/>
    </row>
    <row r="186" spans="1:42" ht="33" customHeight="1">
      <c r="A186" s="54">
        <v>576</v>
      </c>
      <c r="B186" s="55" t="s">
        <v>1366</v>
      </c>
      <c r="C186" s="80" t="s">
        <v>682</v>
      </c>
      <c r="D186" s="79">
        <v>0</v>
      </c>
      <c r="E186" s="79">
        <v>0</v>
      </c>
      <c r="F186" s="79">
        <v>34953</v>
      </c>
      <c r="G186" s="79">
        <v>399</v>
      </c>
      <c r="H186" s="79">
        <v>0</v>
      </c>
      <c r="I186" s="79">
        <v>376.6</v>
      </c>
      <c r="J186" s="79">
        <v>376.6</v>
      </c>
      <c r="K186" s="79">
        <v>0</v>
      </c>
      <c r="L186" s="79">
        <v>0</v>
      </c>
      <c r="M186" s="79">
        <v>0</v>
      </c>
      <c r="N186" s="79">
        <v>0</v>
      </c>
      <c r="O186" s="79">
        <v>0</v>
      </c>
      <c r="P186" s="79">
        <v>328.53000000000003</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f t="shared" si="2"/>
        <v>36433.729999999996</v>
      </c>
      <c r="AP186" s="45"/>
    </row>
    <row r="187" spans="1:42" ht="33" customHeight="1">
      <c r="A187" s="54">
        <v>578</v>
      </c>
      <c r="B187" s="55" t="s">
        <v>179</v>
      </c>
      <c r="C187" s="80" t="s">
        <v>677</v>
      </c>
      <c r="D187" s="79">
        <v>0</v>
      </c>
      <c r="E187" s="79">
        <v>0</v>
      </c>
      <c r="F187" s="79">
        <v>0</v>
      </c>
      <c r="G187" s="79">
        <v>31808.27</v>
      </c>
      <c r="H187" s="79">
        <v>0</v>
      </c>
      <c r="I187" s="79">
        <v>0</v>
      </c>
      <c r="J187" s="79">
        <v>0</v>
      </c>
      <c r="K187" s="79">
        <v>0</v>
      </c>
      <c r="L187" s="79">
        <f>2252.87-2252.87</f>
        <v>0</v>
      </c>
      <c r="M187" s="79">
        <v>0</v>
      </c>
      <c r="N187" s="79">
        <v>0</v>
      </c>
      <c r="O187" s="79">
        <v>0</v>
      </c>
      <c r="P187" s="79">
        <v>0</v>
      </c>
      <c r="Q187" s="79">
        <v>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f t="shared" si="2"/>
        <v>31808.27</v>
      </c>
      <c r="AP187" s="45"/>
    </row>
    <row r="188" spans="1:42" ht="33" customHeight="1">
      <c r="A188" s="54">
        <v>580</v>
      </c>
      <c r="B188" s="55" t="s">
        <v>180</v>
      </c>
      <c r="C188" s="80" t="s">
        <v>726</v>
      </c>
      <c r="D188" s="79">
        <v>0</v>
      </c>
      <c r="E188" s="79">
        <v>3991.42</v>
      </c>
      <c r="F188" s="79">
        <v>0</v>
      </c>
      <c r="G188" s="79">
        <v>18384.239999999998</v>
      </c>
      <c r="H188" s="79">
        <v>0</v>
      </c>
      <c r="I188" s="79">
        <v>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f t="shared" si="2"/>
        <v>22375.659999999996</v>
      </c>
      <c r="AP188" s="45"/>
    </row>
    <row r="189" spans="1:42" ht="33" customHeight="1">
      <c r="A189" s="290">
        <v>582</v>
      </c>
      <c r="B189" s="55" t="s">
        <v>181</v>
      </c>
      <c r="C189" s="56" t="s">
        <v>678</v>
      </c>
      <c r="D189" s="79">
        <v>0</v>
      </c>
      <c r="E189" s="79">
        <v>0</v>
      </c>
      <c r="F189" s="79">
        <v>0</v>
      </c>
      <c r="G189" s="79">
        <v>0</v>
      </c>
      <c r="H189" s="79">
        <v>0</v>
      </c>
      <c r="I189" s="79">
        <v>0</v>
      </c>
      <c r="J189" s="79">
        <v>0</v>
      </c>
      <c r="K189" s="79">
        <v>0</v>
      </c>
      <c r="L189" s="79">
        <v>0</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f t="shared" si="2"/>
        <v>0</v>
      </c>
      <c r="AP189" s="45"/>
    </row>
    <row r="190" spans="1:42" ht="33" customHeight="1">
      <c r="A190" s="54">
        <v>584</v>
      </c>
      <c r="B190" s="55" t="s">
        <v>182</v>
      </c>
      <c r="C190" s="80" t="s">
        <v>681</v>
      </c>
      <c r="D190" s="79">
        <v>0</v>
      </c>
      <c r="E190" s="79">
        <v>0</v>
      </c>
      <c r="F190" s="79">
        <v>0</v>
      </c>
      <c r="G190" s="79">
        <v>0</v>
      </c>
      <c r="H190" s="79">
        <v>0</v>
      </c>
      <c r="I190" s="79">
        <v>242616.73</v>
      </c>
      <c r="J190" s="79">
        <v>0</v>
      </c>
      <c r="K190" s="79">
        <v>0</v>
      </c>
      <c r="L190" s="79">
        <v>0</v>
      </c>
      <c r="M190" s="79">
        <v>0</v>
      </c>
      <c r="N190" s="79">
        <v>0</v>
      </c>
      <c r="O190" s="79">
        <v>0</v>
      </c>
      <c r="P190" s="79">
        <v>0</v>
      </c>
      <c r="Q190" s="79">
        <v>0</v>
      </c>
      <c r="R190" s="79">
        <v>0</v>
      </c>
      <c r="S190" s="79">
        <v>0</v>
      </c>
      <c r="T190" s="79">
        <v>0</v>
      </c>
      <c r="U190" s="79">
        <v>0</v>
      </c>
      <c r="V190" s="79">
        <v>0</v>
      </c>
      <c r="W190" s="79">
        <v>0</v>
      </c>
      <c r="X190" s="79">
        <v>0</v>
      </c>
      <c r="Y190" s="79">
        <v>0</v>
      </c>
      <c r="Z190" s="79">
        <v>0</v>
      </c>
      <c r="AA190" s="79">
        <v>0</v>
      </c>
      <c r="AB190" s="79">
        <v>0</v>
      </c>
      <c r="AC190" s="79">
        <v>0</v>
      </c>
      <c r="AD190" s="79">
        <v>0</v>
      </c>
      <c r="AE190" s="79">
        <v>0</v>
      </c>
      <c r="AF190" s="79">
        <v>0</v>
      </c>
      <c r="AG190" s="79">
        <v>0</v>
      </c>
      <c r="AH190" s="79">
        <v>0</v>
      </c>
      <c r="AI190" s="79">
        <v>0</v>
      </c>
      <c r="AJ190" s="79">
        <v>0</v>
      </c>
      <c r="AK190" s="79">
        <v>0</v>
      </c>
      <c r="AL190" s="79">
        <v>0</v>
      </c>
      <c r="AM190" s="79">
        <f t="shared" si="2"/>
        <v>242616.73</v>
      </c>
      <c r="AP190" s="45"/>
    </row>
    <row r="191" spans="1:42" ht="33" customHeight="1">
      <c r="A191" s="54">
        <v>585</v>
      </c>
      <c r="B191" s="55" t="s">
        <v>183</v>
      </c>
      <c r="C191" s="56" t="s">
        <v>678</v>
      </c>
      <c r="D191" s="79">
        <v>0</v>
      </c>
      <c r="E191" s="79">
        <v>0</v>
      </c>
      <c r="F191" s="79">
        <v>0</v>
      </c>
      <c r="G191" s="79">
        <v>22655.22</v>
      </c>
      <c r="H191" s="79">
        <v>0</v>
      </c>
      <c r="I191" s="79">
        <v>0</v>
      </c>
      <c r="J191" s="79">
        <v>0</v>
      </c>
      <c r="K191" s="79">
        <v>0</v>
      </c>
      <c r="L191" s="79">
        <f>298.33-298.33</f>
        <v>0</v>
      </c>
      <c r="M191" s="79">
        <v>0</v>
      </c>
      <c r="N191" s="79">
        <v>0</v>
      </c>
      <c r="O191" s="79">
        <v>0</v>
      </c>
      <c r="P191" s="79">
        <v>48219.33</v>
      </c>
      <c r="Q191" s="79">
        <v>0</v>
      </c>
      <c r="R191" s="79">
        <v>0</v>
      </c>
      <c r="S191" s="79">
        <v>0</v>
      </c>
      <c r="T191" s="79">
        <v>0</v>
      </c>
      <c r="U191" s="79">
        <v>0</v>
      </c>
      <c r="V191" s="79">
        <v>0</v>
      </c>
      <c r="W191" s="79">
        <v>0</v>
      </c>
      <c r="X191" s="79">
        <v>0</v>
      </c>
      <c r="Y191" s="79">
        <v>0</v>
      </c>
      <c r="Z191" s="79">
        <v>0</v>
      </c>
      <c r="AA191" s="79">
        <v>0</v>
      </c>
      <c r="AB191" s="79">
        <v>850640</v>
      </c>
      <c r="AC191" s="79">
        <v>0</v>
      </c>
      <c r="AD191" s="79">
        <v>0</v>
      </c>
      <c r="AE191" s="79">
        <v>0</v>
      </c>
      <c r="AF191" s="79">
        <v>0</v>
      </c>
      <c r="AG191" s="79">
        <v>0</v>
      </c>
      <c r="AH191" s="79">
        <v>0</v>
      </c>
      <c r="AI191" s="79">
        <v>0</v>
      </c>
      <c r="AJ191" s="79">
        <v>0</v>
      </c>
      <c r="AK191" s="79">
        <v>0</v>
      </c>
      <c r="AL191" s="79">
        <v>0</v>
      </c>
      <c r="AM191" s="79">
        <f t="shared" si="2"/>
        <v>921514.55</v>
      </c>
      <c r="AP191" s="45"/>
    </row>
    <row r="192" spans="1:42" ht="33" customHeight="1">
      <c r="A192" s="54">
        <v>586</v>
      </c>
      <c r="B192" s="55" t="s">
        <v>184</v>
      </c>
      <c r="C192" s="56" t="s">
        <v>678</v>
      </c>
      <c r="D192" s="79">
        <v>0</v>
      </c>
      <c r="E192" s="79">
        <v>0</v>
      </c>
      <c r="F192" s="79">
        <v>851785.62</v>
      </c>
      <c r="G192" s="79">
        <v>31492.76</v>
      </c>
      <c r="H192" s="79">
        <v>0</v>
      </c>
      <c r="I192" s="79">
        <v>0</v>
      </c>
      <c r="J192" s="79">
        <v>0</v>
      </c>
      <c r="K192" s="79">
        <v>0</v>
      </c>
      <c r="L192" s="79">
        <v>0</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f t="shared" si="2"/>
        <v>883278.38</v>
      </c>
      <c r="AP192" s="45"/>
    </row>
    <row r="193" spans="1:42" ht="15" customHeight="1">
      <c r="A193" s="54">
        <v>587</v>
      </c>
      <c r="B193" s="204" t="s">
        <v>730</v>
      </c>
      <c r="C193" s="56" t="s">
        <v>726</v>
      </c>
      <c r="D193" s="79">
        <v>0</v>
      </c>
      <c r="E193" s="79">
        <v>0</v>
      </c>
      <c r="F193" s="79">
        <v>12313601.490000002</v>
      </c>
      <c r="G193" s="79">
        <v>21041593.98</v>
      </c>
      <c r="H193" s="79">
        <v>0</v>
      </c>
      <c r="I193" s="79">
        <v>0</v>
      </c>
      <c r="J193" s="79">
        <v>0</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f t="shared" si="2"/>
        <v>33355195.470000003</v>
      </c>
      <c r="AP193" s="45"/>
    </row>
    <row r="194" spans="1:42" ht="33" customHeight="1">
      <c r="A194" s="54">
        <v>590</v>
      </c>
      <c r="B194" s="55" t="s">
        <v>611</v>
      </c>
      <c r="C194" s="80" t="s">
        <v>680</v>
      </c>
      <c r="D194" s="79">
        <v>0</v>
      </c>
      <c r="E194" s="79">
        <v>0</v>
      </c>
      <c r="F194" s="79">
        <v>0</v>
      </c>
      <c r="G194" s="79">
        <v>81723.62999999999</v>
      </c>
      <c r="H194" s="79">
        <v>0</v>
      </c>
      <c r="I194" s="79">
        <v>23601.64</v>
      </c>
      <c r="J194" s="79">
        <v>200.93</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f t="shared" si="2"/>
        <v>105526.19999999998</v>
      </c>
      <c r="AP194" s="45"/>
    </row>
    <row r="195" spans="1:42" ht="33" customHeight="1">
      <c r="A195" s="290">
        <v>591</v>
      </c>
      <c r="B195" s="55" t="s">
        <v>1367</v>
      </c>
      <c r="C195" s="56" t="s">
        <v>679</v>
      </c>
      <c r="D195" s="79">
        <v>0</v>
      </c>
      <c r="E195" s="79">
        <v>0</v>
      </c>
      <c r="F195" s="79">
        <v>9184872.1999999993</v>
      </c>
      <c r="G195" s="79">
        <v>7109916.0500000026</v>
      </c>
      <c r="H195" s="79">
        <v>0</v>
      </c>
      <c r="I195" s="79">
        <v>0</v>
      </c>
      <c r="J195" s="79">
        <v>0</v>
      </c>
      <c r="K195" s="79">
        <v>0</v>
      </c>
      <c r="L195" s="79">
        <v>0</v>
      </c>
      <c r="M195" s="79">
        <v>0</v>
      </c>
      <c r="N195" s="79">
        <v>0</v>
      </c>
      <c r="O195" s="79">
        <v>0</v>
      </c>
      <c r="P195" s="79">
        <v>0</v>
      </c>
      <c r="Q195" s="79">
        <v>0</v>
      </c>
      <c r="R195" s="79">
        <v>0</v>
      </c>
      <c r="S195" s="79">
        <v>0</v>
      </c>
      <c r="T195" s="79">
        <v>0</v>
      </c>
      <c r="U195" s="79">
        <v>0</v>
      </c>
      <c r="V195" s="79">
        <v>0</v>
      </c>
      <c r="W195" s="79">
        <v>0</v>
      </c>
      <c r="X195" s="79">
        <v>0</v>
      </c>
      <c r="Y195" s="79">
        <v>0</v>
      </c>
      <c r="Z195" s="79">
        <v>0</v>
      </c>
      <c r="AA195" s="79">
        <v>0</v>
      </c>
      <c r="AB195" s="79">
        <v>0</v>
      </c>
      <c r="AC195" s="79">
        <v>0</v>
      </c>
      <c r="AD195" s="79">
        <v>0</v>
      </c>
      <c r="AE195" s="79">
        <v>0</v>
      </c>
      <c r="AF195" s="79">
        <v>0</v>
      </c>
      <c r="AG195" s="79">
        <v>0</v>
      </c>
      <c r="AH195" s="79">
        <v>0</v>
      </c>
      <c r="AI195" s="79">
        <v>0</v>
      </c>
      <c r="AJ195" s="79">
        <v>0</v>
      </c>
      <c r="AK195" s="79">
        <v>0</v>
      </c>
      <c r="AL195" s="79">
        <v>0</v>
      </c>
      <c r="AM195" s="79">
        <f t="shared" si="2"/>
        <v>16294788.250000002</v>
      </c>
      <c r="AP195" s="45"/>
    </row>
    <row r="196" spans="1:42" ht="33" customHeight="1">
      <c r="A196" s="54">
        <v>592</v>
      </c>
      <c r="B196" s="55" t="s">
        <v>645</v>
      </c>
      <c r="C196" s="56" t="s">
        <v>682</v>
      </c>
      <c r="D196" s="79">
        <v>0</v>
      </c>
      <c r="E196" s="79">
        <v>509.44</v>
      </c>
      <c r="F196" s="79">
        <v>16686566.389999999</v>
      </c>
      <c r="G196" s="79">
        <v>1312585.5600000003</v>
      </c>
      <c r="H196" s="79">
        <v>0</v>
      </c>
      <c r="I196" s="79">
        <v>50</v>
      </c>
      <c r="J196" s="79">
        <v>46476.5</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f t="shared" si="2"/>
        <v>18046187.889999997</v>
      </c>
      <c r="AP196" s="45"/>
    </row>
    <row r="197" spans="1:42" ht="33" customHeight="1">
      <c r="A197" s="54">
        <v>593</v>
      </c>
      <c r="B197" s="55" t="s">
        <v>612</v>
      </c>
      <c r="C197" s="56" t="s">
        <v>682</v>
      </c>
      <c r="D197" s="79">
        <v>0</v>
      </c>
      <c r="E197" s="79">
        <v>0</v>
      </c>
      <c r="F197" s="79">
        <v>0</v>
      </c>
      <c r="G197" s="79">
        <v>1911603.8</v>
      </c>
      <c r="H197" s="79">
        <v>0</v>
      </c>
      <c r="I197" s="79">
        <v>0</v>
      </c>
      <c r="J197" s="79">
        <v>0</v>
      </c>
      <c r="K197" s="79">
        <v>0</v>
      </c>
      <c r="L197" s="79">
        <v>0</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f t="shared" si="2"/>
        <v>1911603.8</v>
      </c>
      <c r="AP197" s="45"/>
    </row>
    <row r="198" spans="1:42" ht="33" customHeight="1">
      <c r="A198" s="54">
        <v>594</v>
      </c>
      <c r="B198" s="55" t="s">
        <v>98</v>
      </c>
      <c r="C198" s="56" t="s">
        <v>677</v>
      </c>
      <c r="D198" s="79">
        <v>0</v>
      </c>
      <c r="E198" s="79">
        <v>0</v>
      </c>
      <c r="F198" s="79">
        <v>40083.719999999739</v>
      </c>
      <c r="G198" s="79">
        <v>0</v>
      </c>
      <c r="H198" s="79">
        <v>0</v>
      </c>
      <c r="I198" s="79">
        <v>0</v>
      </c>
      <c r="J198" s="79">
        <v>0</v>
      </c>
      <c r="K198" s="79">
        <v>0</v>
      </c>
      <c r="L198" s="79">
        <f>3471.2-3471.2</f>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f t="shared" si="2"/>
        <v>40083.719999999739</v>
      </c>
      <c r="AP198" s="45"/>
    </row>
    <row r="199" spans="1:42" ht="33" customHeight="1">
      <c r="A199" s="54">
        <v>595</v>
      </c>
      <c r="B199" s="55" t="s">
        <v>640</v>
      </c>
      <c r="C199" s="56" t="s">
        <v>677</v>
      </c>
      <c r="D199" s="79">
        <v>0</v>
      </c>
      <c r="E199" s="79">
        <v>0</v>
      </c>
      <c r="F199" s="79">
        <v>0</v>
      </c>
      <c r="G199" s="79">
        <v>0</v>
      </c>
      <c r="H199" s="79">
        <v>0</v>
      </c>
      <c r="I199" s="79">
        <v>0</v>
      </c>
      <c r="J199" s="79">
        <v>0</v>
      </c>
      <c r="K199" s="79">
        <v>0</v>
      </c>
      <c r="L199" s="79">
        <v>0</v>
      </c>
      <c r="M199" s="79">
        <v>0</v>
      </c>
      <c r="N199" s="79">
        <v>0</v>
      </c>
      <c r="O199" s="79">
        <v>0</v>
      </c>
      <c r="P199" s="79">
        <v>0</v>
      </c>
      <c r="Q199" s="79">
        <v>0</v>
      </c>
      <c r="R199" s="79">
        <v>0</v>
      </c>
      <c r="S199" s="79">
        <v>0</v>
      </c>
      <c r="T199" s="79">
        <v>0</v>
      </c>
      <c r="U199" s="79">
        <v>0</v>
      </c>
      <c r="V199" s="79">
        <v>0</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f t="shared" si="2"/>
        <v>0</v>
      </c>
      <c r="AP199" s="45"/>
    </row>
    <row r="200" spans="1:42" ht="33" customHeight="1">
      <c r="A200" s="54">
        <v>596</v>
      </c>
      <c r="B200" s="55" t="s">
        <v>1368</v>
      </c>
      <c r="C200" s="56" t="s">
        <v>679</v>
      </c>
      <c r="D200" s="79">
        <v>0</v>
      </c>
      <c r="E200" s="79">
        <v>0</v>
      </c>
      <c r="F200" s="79">
        <v>10800000</v>
      </c>
      <c r="G200" s="79">
        <v>0</v>
      </c>
      <c r="H200" s="79">
        <v>0</v>
      </c>
      <c r="I200" s="79">
        <v>0</v>
      </c>
      <c r="J200" s="79">
        <v>0</v>
      </c>
      <c r="K200" s="79">
        <v>0</v>
      </c>
      <c r="L200" s="79">
        <v>0</v>
      </c>
      <c r="M200" s="79">
        <v>0</v>
      </c>
      <c r="N200" s="79">
        <v>0</v>
      </c>
      <c r="O200" s="79">
        <v>0</v>
      </c>
      <c r="P200" s="79">
        <v>2460.4499999999998</v>
      </c>
      <c r="Q200" s="79">
        <v>0</v>
      </c>
      <c r="R200" s="79">
        <v>0</v>
      </c>
      <c r="S200" s="79">
        <v>0</v>
      </c>
      <c r="T200" s="79">
        <v>0</v>
      </c>
      <c r="U200" s="79">
        <v>0</v>
      </c>
      <c r="V200" s="79">
        <v>0</v>
      </c>
      <c r="W200" s="79">
        <v>0</v>
      </c>
      <c r="X200" s="79">
        <v>0</v>
      </c>
      <c r="Y200" s="79">
        <v>0</v>
      </c>
      <c r="Z200" s="79">
        <v>0</v>
      </c>
      <c r="AA200" s="79">
        <v>0</v>
      </c>
      <c r="AB200" s="79">
        <v>0</v>
      </c>
      <c r="AC200" s="79">
        <v>0</v>
      </c>
      <c r="AD200" s="79">
        <v>0</v>
      </c>
      <c r="AE200" s="79">
        <v>0</v>
      </c>
      <c r="AF200" s="79">
        <v>0</v>
      </c>
      <c r="AG200" s="79">
        <v>0</v>
      </c>
      <c r="AH200" s="79">
        <v>0</v>
      </c>
      <c r="AI200" s="79">
        <v>0</v>
      </c>
      <c r="AJ200" s="79">
        <v>0</v>
      </c>
      <c r="AK200" s="79">
        <v>0</v>
      </c>
      <c r="AL200" s="79">
        <v>0</v>
      </c>
      <c r="AM200" s="79">
        <f t="shared" si="2"/>
        <v>10802460.449999999</v>
      </c>
      <c r="AP200" s="45"/>
    </row>
    <row r="201" spans="1:42" ht="33" customHeight="1">
      <c r="A201" s="54">
        <v>597</v>
      </c>
      <c r="B201" s="55" t="s">
        <v>734</v>
      </c>
      <c r="C201" s="56" t="s">
        <v>725</v>
      </c>
      <c r="D201" s="79">
        <v>0</v>
      </c>
      <c r="E201" s="79">
        <v>0</v>
      </c>
      <c r="F201" s="79">
        <v>0</v>
      </c>
      <c r="G201" s="79">
        <v>10812.140000000001</v>
      </c>
      <c r="H201" s="79">
        <v>0</v>
      </c>
      <c r="I201" s="79">
        <v>503563.97</v>
      </c>
      <c r="J201" s="79">
        <v>0</v>
      </c>
      <c r="K201" s="79">
        <v>0</v>
      </c>
      <c r="L201" s="79">
        <f>990.8-340.8</f>
        <v>650</v>
      </c>
      <c r="M201" s="79">
        <v>0</v>
      </c>
      <c r="N201" s="79">
        <v>0</v>
      </c>
      <c r="O201" s="79">
        <v>0</v>
      </c>
      <c r="P201" s="79">
        <v>0</v>
      </c>
      <c r="Q201" s="79">
        <v>0</v>
      </c>
      <c r="R201" s="79">
        <v>0</v>
      </c>
      <c r="S201" s="79">
        <v>0</v>
      </c>
      <c r="T201" s="79">
        <v>0</v>
      </c>
      <c r="U201" s="79">
        <v>0</v>
      </c>
      <c r="V201" s="79">
        <v>0</v>
      </c>
      <c r="W201" s="79">
        <v>0</v>
      </c>
      <c r="X201" s="79">
        <v>0</v>
      </c>
      <c r="Y201" s="79">
        <v>0</v>
      </c>
      <c r="Z201" s="79">
        <v>0</v>
      </c>
      <c r="AA201" s="79">
        <v>0</v>
      </c>
      <c r="AB201" s="79">
        <v>2983263.08</v>
      </c>
      <c r="AC201" s="79">
        <v>0</v>
      </c>
      <c r="AD201" s="79">
        <v>0</v>
      </c>
      <c r="AE201" s="79">
        <v>0</v>
      </c>
      <c r="AF201" s="79">
        <v>0</v>
      </c>
      <c r="AG201" s="79">
        <v>0</v>
      </c>
      <c r="AH201" s="79">
        <v>0</v>
      </c>
      <c r="AI201" s="79">
        <v>0</v>
      </c>
      <c r="AJ201" s="79">
        <v>0</v>
      </c>
      <c r="AK201" s="79">
        <v>0</v>
      </c>
      <c r="AL201" s="79">
        <v>0</v>
      </c>
      <c r="AM201" s="79">
        <f t="shared" si="2"/>
        <v>3498289.19</v>
      </c>
      <c r="AP201" s="45"/>
    </row>
    <row r="202" spans="1:42" ht="33" customHeight="1">
      <c r="A202" s="54">
        <v>598</v>
      </c>
      <c r="B202" s="55" t="s">
        <v>727</v>
      </c>
      <c r="C202" s="56" t="s">
        <v>725</v>
      </c>
      <c r="D202" s="79">
        <v>0</v>
      </c>
      <c r="E202" s="79">
        <v>0</v>
      </c>
      <c r="F202" s="79">
        <v>3139335.65</v>
      </c>
      <c r="G202" s="79">
        <v>4012.6200000000003</v>
      </c>
      <c r="H202" s="79">
        <v>0</v>
      </c>
      <c r="I202" s="79">
        <v>0</v>
      </c>
      <c r="J202" s="79">
        <v>0</v>
      </c>
      <c r="K202" s="79">
        <v>0</v>
      </c>
      <c r="L202" s="79">
        <v>0</v>
      </c>
      <c r="M202" s="79">
        <v>0</v>
      </c>
      <c r="N202" s="79">
        <v>0</v>
      </c>
      <c r="O202" s="79">
        <v>0</v>
      </c>
      <c r="P202" s="79">
        <v>0</v>
      </c>
      <c r="Q202" s="79">
        <v>0</v>
      </c>
      <c r="R202" s="79">
        <v>0</v>
      </c>
      <c r="S202" s="79">
        <v>0</v>
      </c>
      <c r="T202" s="79">
        <v>0</v>
      </c>
      <c r="U202" s="79">
        <v>0</v>
      </c>
      <c r="V202" s="79">
        <v>143004</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f t="shared" si="2"/>
        <v>3286352.27</v>
      </c>
      <c r="AP202" s="45"/>
    </row>
    <row r="203" spans="1:42" ht="33" customHeight="1">
      <c r="A203" s="54">
        <v>599</v>
      </c>
      <c r="B203" s="55" t="s">
        <v>1369</v>
      </c>
      <c r="C203" s="56" t="s">
        <v>679</v>
      </c>
      <c r="D203" s="79">
        <v>0</v>
      </c>
      <c r="E203" s="79">
        <v>1665.88</v>
      </c>
      <c r="F203" s="79">
        <v>21030739.239999998</v>
      </c>
      <c r="G203" s="79">
        <v>5314160.9899999984</v>
      </c>
      <c r="H203" s="79">
        <v>0</v>
      </c>
      <c r="I203" s="79">
        <v>200</v>
      </c>
      <c r="J203" s="79">
        <v>5994611.9700000007</v>
      </c>
      <c r="K203" s="79">
        <v>0</v>
      </c>
      <c r="L203" s="79">
        <v>0</v>
      </c>
      <c r="M203" s="79">
        <v>0</v>
      </c>
      <c r="N203" s="79">
        <v>0</v>
      </c>
      <c r="O203" s="79">
        <v>853767.53000000014</v>
      </c>
      <c r="P203" s="79">
        <v>228.32</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f t="shared" si="2"/>
        <v>33195373.93</v>
      </c>
      <c r="AP203" s="45"/>
    </row>
    <row r="204" spans="1:42" ht="33" customHeight="1">
      <c r="A204" s="54">
        <v>633</v>
      </c>
      <c r="B204" s="55" t="s">
        <v>185</v>
      </c>
      <c r="C204" s="56" t="s">
        <v>683</v>
      </c>
      <c r="D204" s="79">
        <v>0</v>
      </c>
      <c r="E204" s="79">
        <v>0</v>
      </c>
      <c r="F204" s="79">
        <v>0</v>
      </c>
      <c r="G204" s="79">
        <v>0</v>
      </c>
      <c r="H204" s="79">
        <v>0</v>
      </c>
      <c r="I204" s="79">
        <v>0</v>
      </c>
      <c r="J204" s="79">
        <v>0</v>
      </c>
      <c r="K204" s="79">
        <v>0</v>
      </c>
      <c r="L204" s="79">
        <v>0</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f t="shared" ref="AM204:AM267" si="3">SUM(D204:AL204)</f>
        <v>0</v>
      </c>
      <c r="AP204" s="45"/>
    </row>
    <row r="205" spans="1:42" ht="33" customHeight="1">
      <c r="A205" s="54">
        <v>634</v>
      </c>
      <c r="B205" s="55" t="s">
        <v>186</v>
      </c>
      <c r="C205" s="56" t="s">
        <v>725</v>
      </c>
      <c r="D205" s="79">
        <v>0</v>
      </c>
      <c r="E205" s="79">
        <v>0</v>
      </c>
      <c r="F205" s="79">
        <v>0</v>
      </c>
      <c r="G205" s="79">
        <v>0</v>
      </c>
      <c r="H205" s="79">
        <v>0</v>
      </c>
      <c r="I205" s="79">
        <v>0</v>
      </c>
      <c r="J205" s="79">
        <v>0</v>
      </c>
      <c r="K205" s="79">
        <v>0</v>
      </c>
      <c r="L205" s="79">
        <v>0</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f t="shared" si="3"/>
        <v>0</v>
      </c>
      <c r="AP205" s="45"/>
    </row>
    <row r="206" spans="1:42" ht="33" customHeight="1">
      <c r="A206" s="54">
        <v>650</v>
      </c>
      <c r="B206" s="55" t="s">
        <v>187</v>
      </c>
      <c r="C206" s="56" t="s">
        <v>726</v>
      </c>
      <c r="D206" s="79">
        <v>0</v>
      </c>
      <c r="E206" s="79">
        <v>0</v>
      </c>
      <c r="F206" s="79">
        <v>0</v>
      </c>
      <c r="G206" s="79">
        <v>114596.92</v>
      </c>
      <c r="H206" s="79">
        <v>0</v>
      </c>
      <c r="I206" s="79">
        <v>0</v>
      </c>
      <c r="J206" s="79">
        <v>116134</v>
      </c>
      <c r="K206" s="79">
        <v>0</v>
      </c>
      <c r="L206" s="79">
        <v>0</v>
      </c>
      <c r="M206" s="79">
        <v>0</v>
      </c>
      <c r="N206" s="79">
        <v>0</v>
      </c>
      <c r="O206" s="79">
        <v>0</v>
      </c>
      <c r="P206" s="79">
        <v>0</v>
      </c>
      <c r="Q206" s="79">
        <v>0</v>
      </c>
      <c r="R206" s="79">
        <v>0</v>
      </c>
      <c r="S206" s="79">
        <v>0</v>
      </c>
      <c r="T206" s="79">
        <v>0</v>
      </c>
      <c r="U206" s="79">
        <v>0</v>
      </c>
      <c r="V206" s="79">
        <v>0</v>
      </c>
      <c r="W206" s="79">
        <v>0</v>
      </c>
      <c r="X206" s="79">
        <v>0</v>
      </c>
      <c r="Y206" s="79">
        <v>0</v>
      </c>
      <c r="Z206" s="79">
        <v>0</v>
      </c>
      <c r="AA206" s="79">
        <v>0</v>
      </c>
      <c r="AB206" s="79">
        <v>0</v>
      </c>
      <c r="AC206" s="79">
        <v>0</v>
      </c>
      <c r="AD206" s="79">
        <v>0</v>
      </c>
      <c r="AE206" s="79">
        <v>0</v>
      </c>
      <c r="AF206" s="79">
        <v>0</v>
      </c>
      <c r="AG206" s="79">
        <v>0</v>
      </c>
      <c r="AH206" s="79">
        <v>0</v>
      </c>
      <c r="AI206" s="79">
        <v>0</v>
      </c>
      <c r="AJ206" s="79">
        <v>0</v>
      </c>
      <c r="AK206" s="79">
        <v>0</v>
      </c>
      <c r="AL206" s="79">
        <v>0</v>
      </c>
      <c r="AM206" s="79">
        <f t="shared" si="3"/>
        <v>230730.91999999998</v>
      </c>
      <c r="AP206" s="45"/>
    </row>
    <row r="207" spans="1:42" ht="33" customHeight="1">
      <c r="A207" s="54">
        <v>660</v>
      </c>
      <c r="B207" s="55" t="s">
        <v>188</v>
      </c>
      <c r="C207" s="56" t="s">
        <v>683</v>
      </c>
      <c r="D207" s="79">
        <v>0</v>
      </c>
      <c r="E207" s="79">
        <v>0</v>
      </c>
      <c r="F207" s="79">
        <v>127597338.79000001</v>
      </c>
      <c r="G207" s="79">
        <v>474698.39</v>
      </c>
      <c r="H207" s="79">
        <v>0</v>
      </c>
      <c r="I207" s="79">
        <v>0</v>
      </c>
      <c r="J207" s="79">
        <v>2116.77</v>
      </c>
      <c r="K207" s="79">
        <v>0</v>
      </c>
      <c r="L207" s="79">
        <f>527.11-527.11</f>
        <v>0</v>
      </c>
      <c r="M207" s="79">
        <v>0</v>
      </c>
      <c r="N207" s="79">
        <v>0</v>
      </c>
      <c r="O207" s="79">
        <v>0</v>
      </c>
      <c r="P207" s="79">
        <v>5012.43</v>
      </c>
      <c r="Q207" s="79">
        <v>96058.93</v>
      </c>
      <c r="R207" s="79">
        <v>0</v>
      </c>
      <c r="S207" s="79">
        <v>0</v>
      </c>
      <c r="T207" s="79">
        <v>0</v>
      </c>
      <c r="U207" s="79">
        <v>0</v>
      </c>
      <c r="V207" s="79">
        <v>0</v>
      </c>
      <c r="W207" s="79">
        <v>0</v>
      </c>
      <c r="X207" s="79">
        <v>0</v>
      </c>
      <c r="Y207" s="79">
        <v>0</v>
      </c>
      <c r="Z207" s="79">
        <v>0</v>
      </c>
      <c r="AA207" s="79">
        <v>0</v>
      </c>
      <c r="AB207" s="79">
        <v>0</v>
      </c>
      <c r="AC207" s="79">
        <v>0</v>
      </c>
      <c r="AD207" s="79">
        <v>0</v>
      </c>
      <c r="AE207" s="79">
        <v>0</v>
      </c>
      <c r="AF207" s="79">
        <v>0</v>
      </c>
      <c r="AG207" s="79">
        <v>82541.38</v>
      </c>
      <c r="AH207" s="79">
        <v>0</v>
      </c>
      <c r="AI207" s="79">
        <v>0</v>
      </c>
      <c r="AJ207" s="79">
        <v>0</v>
      </c>
      <c r="AK207" s="79">
        <v>0</v>
      </c>
      <c r="AL207" s="79">
        <v>0</v>
      </c>
      <c r="AM207" s="79">
        <f t="shared" si="3"/>
        <v>128257766.69000001</v>
      </c>
      <c r="AP207" s="45"/>
    </row>
    <row r="208" spans="1:42" ht="33" customHeight="1">
      <c r="A208" s="54">
        <v>661</v>
      </c>
      <c r="B208" s="55" t="s">
        <v>189</v>
      </c>
      <c r="C208" s="56" t="s">
        <v>683</v>
      </c>
      <c r="D208" s="79">
        <v>0</v>
      </c>
      <c r="E208" s="79">
        <v>0</v>
      </c>
      <c r="F208" s="79">
        <v>10320.6</v>
      </c>
      <c r="G208" s="79">
        <v>57652.01</v>
      </c>
      <c r="H208" s="79">
        <v>0</v>
      </c>
      <c r="I208" s="79">
        <v>0</v>
      </c>
      <c r="J208" s="79">
        <v>0</v>
      </c>
      <c r="K208" s="79">
        <v>0</v>
      </c>
      <c r="L208" s="79">
        <v>0</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f t="shared" si="3"/>
        <v>67972.61</v>
      </c>
      <c r="AP208" s="45"/>
    </row>
    <row r="209" spans="1:42" ht="33" customHeight="1">
      <c r="A209" s="54">
        <v>670</v>
      </c>
      <c r="B209" s="55" t="s">
        <v>190</v>
      </c>
      <c r="C209" s="80" t="s">
        <v>726</v>
      </c>
      <c r="D209" s="79">
        <v>0</v>
      </c>
      <c r="E209" s="79">
        <v>0</v>
      </c>
      <c r="F209" s="79">
        <v>17501958.5</v>
      </c>
      <c r="G209" s="79">
        <v>2304161.2500000005</v>
      </c>
      <c r="H209" s="79">
        <v>0</v>
      </c>
      <c r="I209" s="79">
        <v>0</v>
      </c>
      <c r="J209" s="79">
        <v>507940.7</v>
      </c>
      <c r="K209" s="79">
        <v>0</v>
      </c>
      <c r="L209" s="79">
        <f>36527.47-36527.47</f>
        <v>0</v>
      </c>
      <c r="M209" s="79">
        <v>0</v>
      </c>
      <c r="N209" s="79">
        <v>0</v>
      </c>
      <c r="O209" s="79">
        <v>0</v>
      </c>
      <c r="P209" s="79">
        <v>0</v>
      </c>
      <c r="Q209" s="79">
        <v>0</v>
      </c>
      <c r="R209" s="79">
        <v>0</v>
      </c>
      <c r="S209" s="79">
        <v>0</v>
      </c>
      <c r="T209" s="79">
        <v>0</v>
      </c>
      <c r="U209" s="79">
        <v>0</v>
      </c>
      <c r="V209" s="79">
        <v>0</v>
      </c>
      <c r="W209" s="79">
        <v>0</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f t="shared" si="3"/>
        <v>20314060.449999999</v>
      </c>
      <c r="AP209" s="45"/>
    </row>
    <row r="210" spans="1:42" ht="33" customHeight="1">
      <c r="A210" s="54">
        <v>680</v>
      </c>
      <c r="B210" s="55" t="s">
        <v>191</v>
      </c>
      <c r="C210" s="56" t="s">
        <v>681</v>
      </c>
      <c r="D210" s="79">
        <v>0</v>
      </c>
      <c r="E210" s="79">
        <v>0</v>
      </c>
      <c r="F210" s="79">
        <v>0</v>
      </c>
      <c r="G210" s="79">
        <v>12674.99</v>
      </c>
      <c r="H210" s="79">
        <v>0</v>
      </c>
      <c r="I210" s="79">
        <v>0</v>
      </c>
      <c r="J210" s="79">
        <v>1019.04</v>
      </c>
      <c r="K210" s="79">
        <v>0</v>
      </c>
      <c r="L210" s="79">
        <v>0</v>
      </c>
      <c r="M210" s="79">
        <v>0</v>
      </c>
      <c r="N210" s="79">
        <v>0</v>
      </c>
      <c r="O210" s="79">
        <v>0</v>
      </c>
      <c r="P210" s="79">
        <v>0</v>
      </c>
      <c r="Q210" s="79">
        <v>0</v>
      </c>
      <c r="R210" s="79">
        <v>0</v>
      </c>
      <c r="S210" s="79">
        <v>0</v>
      </c>
      <c r="T210" s="79">
        <v>0</v>
      </c>
      <c r="U210" s="79">
        <v>0</v>
      </c>
      <c r="V210" s="79">
        <v>0</v>
      </c>
      <c r="W210" s="79">
        <v>0</v>
      </c>
      <c r="X210" s="79">
        <v>0</v>
      </c>
      <c r="Y210" s="79">
        <v>0</v>
      </c>
      <c r="Z210" s="79">
        <v>0</v>
      </c>
      <c r="AA210" s="79">
        <v>0</v>
      </c>
      <c r="AB210" s="79">
        <v>0</v>
      </c>
      <c r="AC210" s="79">
        <v>0</v>
      </c>
      <c r="AD210" s="79">
        <v>0</v>
      </c>
      <c r="AE210" s="79">
        <v>0</v>
      </c>
      <c r="AF210" s="79">
        <v>0</v>
      </c>
      <c r="AG210" s="79">
        <v>0</v>
      </c>
      <c r="AH210" s="79">
        <v>0</v>
      </c>
      <c r="AI210" s="79">
        <v>0</v>
      </c>
      <c r="AJ210" s="79">
        <v>0</v>
      </c>
      <c r="AK210" s="79">
        <v>0</v>
      </c>
      <c r="AL210" s="79">
        <v>0</v>
      </c>
      <c r="AM210" s="79">
        <f t="shared" si="3"/>
        <v>13694.029999999999</v>
      </c>
      <c r="AP210" s="45"/>
    </row>
    <row r="211" spans="1:42">
      <c r="A211" s="54">
        <v>681</v>
      </c>
      <c r="B211" s="55" t="s">
        <v>192</v>
      </c>
      <c r="C211" s="80" t="s">
        <v>725</v>
      </c>
      <c r="D211" s="79">
        <v>0</v>
      </c>
      <c r="E211" s="79">
        <v>0</v>
      </c>
      <c r="F211" s="79">
        <v>0</v>
      </c>
      <c r="G211" s="79">
        <v>58196.42</v>
      </c>
      <c r="H211" s="79">
        <v>0</v>
      </c>
      <c r="I211" s="79">
        <v>0</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f t="shared" si="3"/>
        <v>58196.42</v>
      </c>
      <c r="AP211" s="45"/>
    </row>
    <row r="212" spans="1:42" ht="33" customHeight="1">
      <c r="A212" s="54">
        <v>682</v>
      </c>
      <c r="B212" s="55" t="s">
        <v>1370</v>
      </c>
      <c r="C212" s="80" t="s">
        <v>683</v>
      </c>
      <c r="D212" s="79">
        <v>0</v>
      </c>
      <c r="E212" s="79">
        <v>0</v>
      </c>
      <c r="F212" s="79">
        <v>0</v>
      </c>
      <c r="G212" s="79">
        <v>18638.03</v>
      </c>
      <c r="H212" s="79">
        <v>0</v>
      </c>
      <c r="I212" s="79">
        <v>0</v>
      </c>
      <c r="J212" s="79">
        <v>0</v>
      </c>
      <c r="K212" s="79">
        <v>0</v>
      </c>
      <c r="L212" s="79">
        <v>0</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f t="shared" si="3"/>
        <v>18638.03</v>
      </c>
      <c r="AP212" s="45"/>
    </row>
    <row r="213" spans="1:42" ht="15" customHeight="1">
      <c r="A213" s="54">
        <v>683</v>
      </c>
      <c r="B213" s="55" t="s">
        <v>1371</v>
      </c>
      <c r="C213" s="56" t="s">
        <v>681</v>
      </c>
      <c r="D213" s="79">
        <v>0</v>
      </c>
      <c r="E213" s="79">
        <v>0</v>
      </c>
      <c r="F213" s="79">
        <v>0</v>
      </c>
      <c r="G213" s="79">
        <v>486.66</v>
      </c>
      <c r="H213" s="79">
        <v>0</v>
      </c>
      <c r="I213" s="79">
        <v>0</v>
      </c>
      <c r="J213" s="79">
        <v>0</v>
      </c>
      <c r="K213" s="79">
        <v>0</v>
      </c>
      <c r="L213" s="79">
        <v>0</v>
      </c>
      <c r="M213" s="79">
        <v>0</v>
      </c>
      <c r="N213" s="79">
        <v>0</v>
      </c>
      <c r="O213" s="79">
        <v>0</v>
      </c>
      <c r="P213" s="79">
        <v>0</v>
      </c>
      <c r="Q213" s="79">
        <v>0</v>
      </c>
      <c r="R213" s="79">
        <v>0</v>
      </c>
      <c r="S213" s="79">
        <v>0</v>
      </c>
      <c r="T213" s="79">
        <v>0</v>
      </c>
      <c r="U213" s="79">
        <v>0</v>
      </c>
      <c r="V213" s="79">
        <v>0</v>
      </c>
      <c r="W213" s="79">
        <v>0</v>
      </c>
      <c r="X213" s="79">
        <v>0</v>
      </c>
      <c r="Y213" s="79">
        <v>0</v>
      </c>
      <c r="Z213" s="79">
        <v>0</v>
      </c>
      <c r="AA213" s="79">
        <v>0</v>
      </c>
      <c r="AB213" s="79">
        <v>0</v>
      </c>
      <c r="AC213" s="79">
        <v>0</v>
      </c>
      <c r="AD213" s="79">
        <v>0</v>
      </c>
      <c r="AE213" s="79">
        <v>0</v>
      </c>
      <c r="AF213" s="79">
        <v>0</v>
      </c>
      <c r="AG213" s="79">
        <v>0</v>
      </c>
      <c r="AH213" s="79">
        <v>0</v>
      </c>
      <c r="AI213" s="79">
        <v>0</v>
      </c>
      <c r="AJ213" s="79">
        <v>0</v>
      </c>
      <c r="AK213" s="79">
        <v>0</v>
      </c>
      <c r="AL213" s="79">
        <v>0</v>
      </c>
      <c r="AM213" s="79">
        <f t="shared" si="3"/>
        <v>486.66</v>
      </c>
      <c r="AP213" s="45"/>
    </row>
    <row r="214" spans="1:42" ht="33" customHeight="1">
      <c r="A214" s="54">
        <v>716</v>
      </c>
      <c r="B214" s="55" t="s">
        <v>193</v>
      </c>
      <c r="C214" s="56">
        <v>0</v>
      </c>
      <c r="D214" s="79">
        <v>0</v>
      </c>
      <c r="E214" s="79">
        <v>0</v>
      </c>
      <c r="F214" s="79">
        <v>0</v>
      </c>
      <c r="G214" s="79">
        <v>0</v>
      </c>
      <c r="H214" s="79">
        <v>0</v>
      </c>
      <c r="I214" s="79">
        <v>0</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0</v>
      </c>
      <c r="AH214" s="79">
        <v>0</v>
      </c>
      <c r="AI214" s="79">
        <v>0</v>
      </c>
      <c r="AJ214" s="79">
        <v>0</v>
      </c>
      <c r="AK214" s="79">
        <v>0</v>
      </c>
      <c r="AL214" s="79">
        <v>0</v>
      </c>
      <c r="AM214" s="79">
        <f t="shared" si="3"/>
        <v>0</v>
      </c>
      <c r="AP214" s="45"/>
    </row>
    <row r="215" spans="1:42" ht="33" customHeight="1">
      <c r="A215" s="54">
        <v>761</v>
      </c>
      <c r="B215" s="55" t="s">
        <v>194</v>
      </c>
      <c r="C215" s="56">
        <v>0</v>
      </c>
      <c r="D215" s="79">
        <v>0</v>
      </c>
      <c r="E215" s="79">
        <v>0</v>
      </c>
      <c r="F215" s="79">
        <v>0</v>
      </c>
      <c r="G215" s="79">
        <v>0</v>
      </c>
      <c r="H215" s="79">
        <v>0</v>
      </c>
      <c r="I215" s="79">
        <v>0</v>
      </c>
      <c r="J215" s="79">
        <v>0</v>
      </c>
      <c r="K215" s="79">
        <v>0</v>
      </c>
      <c r="L215" s="79">
        <v>0</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0</v>
      </c>
      <c r="AM215" s="79">
        <f t="shared" si="3"/>
        <v>0</v>
      </c>
      <c r="AP215" s="45"/>
    </row>
    <row r="216" spans="1:42" ht="33" customHeight="1">
      <c r="A216" s="54">
        <v>781</v>
      </c>
      <c r="B216" s="55" t="s">
        <v>195</v>
      </c>
      <c r="C216" s="56">
        <v>0</v>
      </c>
      <c r="D216" s="79">
        <v>0</v>
      </c>
      <c r="E216" s="79">
        <v>0</v>
      </c>
      <c r="F216" s="79">
        <v>0</v>
      </c>
      <c r="G216" s="79">
        <v>0</v>
      </c>
      <c r="H216" s="79">
        <v>0</v>
      </c>
      <c r="I216" s="79">
        <v>0</v>
      </c>
      <c r="J216" s="79">
        <v>0</v>
      </c>
      <c r="K216" s="79">
        <v>0</v>
      </c>
      <c r="L216" s="79">
        <v>0</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f t="shared" si="3"/>
        <v>0</v>
      </c>
      <c r="AP216" s="45"/>
    </row>
    <row r="217" spans="1:42" ht="33" customHeight="1">
      <c r="A217" s="54">
        <v>802</v>
      </c>
      <c r="B217" s="55" t="s">
        <v>196</v>
      </c>
      <c r="C217" s="56">
        <v>0</v>
      </c>
      <c r="D217" s="79">
        <v>0</v>
      </c>
      <c r="E217" s="79">
        <v>0</v>
      </c>
      <c r="F217" s="79">
        <v>0</v>
      </c>
      <c r="G217" s="79">
        <v>0</v>
      </c>
      <c r="H217" s="79">
        <v>0</v>
      </c>
      <c r="I217" s="79">
        <v>0</v>
      </c>
      <c r="J217" s="79">
        <v>0</v>
      </c>
      <c r="K217" s="79">
        <v>0</v>
      </c>
      <c r="L217" s="79">
        <v>0</v>
      </c>
      <c r="M217" s="79">
        <v>0</v>
      </c>
      <c r="N217" s="79">
        <v>0</v>
      </c>
      <c r="O217" s="79">
        <v>0</v>
      </c>
      <c r="P217" s="79">
        <v>0</v>
      </c>
      <c r="Q217" s="79">
        <v>0</v>
      </c>
      <c r="R217" s="79">
        <v>0</v>
      </c>
      <c r="S217" s="79">
        <v>0</v>
      </c>
      <c r="T217" s="79">
        <v>0</v>
      </c>
      <c r="U217" s="79">
        <v>0</v>
      </c>
      <c r="V217" s="79">
        <v>0</v>
      </c>
      <c r="W217" s="79">
        <v>0</v>
      </c>
      <c r="X217" s="79">
        <v>0</v>
      </c>
      <c r="Y217" s="79">
        <v>0</v>
      </c>
      <c r="Z217" s="79">
        <v>0</v>
      </c>
      <c r="AA217" s="79">
        <v>0</v>
      </c>
      <c r="AB217" s="79">
        <v>0</v>
      </c>
      <c r="AC217" s="79">
        <v>0</v>
      </c>
      <c r="AD217" s="79">
        <v>0</v>
      </c>
      <c r="AE217" s="79">
        <v>0</v>
      </c>
      <c r="AF217" s="79">
        <v>0</v>
      </c>
      <c r="AG217" s="79">
        <v>0</v>
      </c>
      <c r="AH217" s="79">
        <v>0</v>
      </c>
      <c r="AI217" s="79">
        <v>0</v>
      </c>
      <c r="AJ217" s="79">
        <v>0</v>
      </c>
      <c r="AK217" s="79">
        <v>0</v>
      </c>
      <c r="AL217" s="79">
        <v>0</v>
      </c>
      <c r="AM217" s="79">
        <f t="shared" si="3"/>
        <v>0</v>
      </c>
      <c r="AP217" s="45"/>
    </row>
    <row r="218" spans="1:42" ht="33" customHeight="1">
      <c r="A218" s="54">
        <v>821</v>
      </c>
      <c r="B218" s="55" t="s">
        <v>197</v>
      </c>
      <c r="C218" s="56">
        <v>0</v>
      </c>
      <c r="D218" s="79">
        <v>0</v>
      </c>
      <c r="E218" s="79">
        <v>0</v>
      </c>
      <c r="F218" s="79">
        <v>0</v>
      </c>
      <c r="G218" s="79">
        <v>0</v>
      </c>
      <c r="H218" s="79">
        <v>0</v>
      </c>
      <c r="I218" s="79">
        <v>0</v>
      </c>
      <c r="J218" s="79">
        <v>0</v>
      </c>
      <c r="K218" s="79">
        <v>0</v>
      </c>
      <c r="L218" s="79">
        <v>0</v>
      </c>
      <c r="M218" s="79">
        <v>0</v>
      </c>
      <c r="N218" s="79">
        <v>0</v>
      </c>
      <c r="O218" s="79">
        <v>0</v>
      </c>
      <c r="P218" s="79">
        <v>0</v>
      </c>
      <c r="Q218" s="79">
        <v>0</v>
      </c>
      <c r="R218" s="79">
        <v>0</v>
      </c>
      <c r="S218" s="79">
        <v>0</v>
      </c>
      <c r="T218" s="79">
        <v>0</v>
      </c>
      <c r="U218" s="79">
        <v>0</v>
      </c>
      <c r="V218" s="79">
        <v>0</v>
      </c>
      <c r="W218" s="79">
        <v>0</v>
      </c>
      <c r="X218" s="79">
        <v>0</v>
      </c>
      <c r="Y218" s="79">
        <v>0</v>
      </c>
      <c r="Z218" s="79">
        <v>0</v>
      </c>
      <c r="AA218" s="79">
        <v>0</v>
      </c>
      <c r="AB218" s="79">
        <v>0</v>
      </c>
      <c r="AC218" s="79">
        <v>0</v>
      </c>
      <c r="AD218" s="79">
        <v>0</v>
      </c>
      <c r="AE218" s="79">
        <v>0</v>
      </c>
      <c r="AF218" s="79">
        <v>0</v>
      </c>
      <c r="AG218" s="79">
        <v>0</v>
      </c>
      <c r="AH218" s="79">
        <v>0</v>
      </c>
      <c r="AI218" s="79">
        <v>0</v>
      </c>
      <c r="AJ218" s="79">
        <v>0</v>
      </c>
      <c r="AK218" s="79">
        <v>0</v>
      </c>
      <c r="AL218" s="79">
        <v>0</v>
      </c>
      <c r="AM218" s="79">
        <f t="shared" si="3"/>
        <v>0</v>
      </c>
      <c r="AP218" s="45"/>
    </row>
    <row r="219" spans="1:42" ht="33" customHeight="1">
      <c r="A219" s="54">
        <v>831</v>
      </c>
      <c r="B219" s="55" t="s">
        <v>198</v>
      </c>
      <c r="C219" s="56">
        <v>0</v>
      </c>
      <c r="D219" s="79">
        <v>0</v>
      </c>
      <c r="E219" s="79">
        <v>0</v>
      </c>
      <c r="F219" s="79">
        <v>0</v>
      </c>
      <c r="G219" s="79">
        <v>0</v>
      </c>
      <c r="H219" s="79">
        <v>0</v>
      </c>
      <c r="I219" s="79">
        <v>0</v>
      </c>
      <c r="J219" s="79">
        <v>0</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f t="shared" si="3"/>
        <v>0</v>
      </c>
      <c r="AP219" s="45"/>
    </row>
    <row r="220" spans="1:42" ht="33" customHeight="1">
      <c r="A220" s="54">
        <v>862</v>
      </c>
      <c r="B220" s="55" t="s">
        <v>199</v>
      </c>
      <c r="C220" s="80" t="s">
        <v>681</v>
      </c>
      <c r="D220" s="79">
        <v>0</v>
      </c>
      <c r="E220" s="79">
        <v>0</v>
      </c>
      <c r="F220" s="79">
        <v>0</v>
      </c>
      <c r="G220" s="79">
        <v>127.3</v>
      </c>
      <c r="H220" s="79">
        <v>0</v>
      </c>
      <c r="I220" s="79">
        <v>0</v>
      </c>
      <c r="J220" s="79">
        <v>0</v>
      </c>
      <c r="K220" s="79">
        <v>0</v>
      </c>
      <c r="L220" s="79">
        <v>0</v>
      </c>
      <c r="M220" s="79">
        <v>0</v>
      </c>
      <c r="N220" s="79">
        <v>0</v>
      </c>
      <c r="O220" s="79">
        <v>0</v>
      </c>
      <c r="P220" s="79">
        <v>0</v>
      </c>
      <c r="Q220" s="79">
        <v>499826.17000000004</v>
      </c>
      <c r="R220" s="79">
        <v>0</v>
      </c>
      <c r="S220" s="79">
        <v>0</v>
      </c>
      <c r="T220" s="79">
        <v>0</v>
      </c>
      <c r="U220" s="79">
        <v>0</v>
      </c>
      <c r="V220" s="79">
        <v>0</v>
      </c>
      <c r="W220" s="79">
        <v>0</v>
      </c>
      <c r="X220" s="79">
        <v>0</v>
      </c>
      <c r="Y220" s="79">
        <v>0</v>
      </c>
      <c r="Z220" s="79">
        <v>0</v>
      </c>
      <c r="AA220" s="79">
        <v>0</v>
      </c>
      <c r="AB220" s="79">
        <v>0</v>
      </c>
      <c r="AC220" s="79">
        <v>0</v>
      </c>
      <c r="AD220" s="79">
        <v>0</v>
      </c>
      <c r="AE220" s="79">
        <v>0</v>
      </c>
      <c r="AF220" s="79">
        <v>0</v>
      </c>
      <c r="AG220" s="79">
        <v>0</v>
      </c>
      <c r="AH220" s="79">
        <v>0</v>
      </c>
      <c r="AI220" s="79">
        <v>0</v>
      </c>
      <c r="AJ220" s="79">
        <v>0</v>
      </c>
      <c r="AK220" s="79">
        <v>0</v>
      </c>
      <c r="AL220" s="79">
        <v>0</v>
      </c>
      <c r="AM220" s="79">
        <f t="shared" si="3"/>
        <v>499953.47000000003</v>
      </c>
      <c r="AP220" s="45"/>
    </row>
    <row r="221" spans="1:42" ht="33" customHeight="1">
      <c r="A221" s="54">
        <v>865</v>
      </c>
      <c r="B221" s="55" t="s">
        <v>200</v>
      </c>
      <c r="C221" s="56" t="s">
        <v>683</v>
      </c>
      <c r="D221" s="79">
        <v>0</v>
      </c>
      <c r="E221" s="79">
        <v>0</v>
      </c>
      <c r="F221" s="79">
        <v>0</v>
      </c>
      <c r="G221" s="79">
        <v>0</v>
      </c>
      <c r="H221" s="79">
        <v>0</v>
      </c>
      <c r="I221" s="79">
        <v>0</v>
      </c>
      <c r="J221" s="79">
        <v>0</v>
      </c>
      <c r="K221" s="79">
        <v>0</v>
      </c>
      <c r="L221" s="79">
        <v>0</v>
      </c>
      <c r="M221" s="79">
        <v>0</v>
      </c>
      <c r="N221" s="79">
        <v>0</v>
      </c>
      <c r="O221" s="79">
        <v>0</v>
      </c>
      <c r="P221" s="79">
        <v>0</v>
      </c>
      <c r="Q221" s="79">
        <v>0</v>
      </c>
      <c r="R221" s="79">
        <v>0</v>
      </c>
      <c r="S221" s="79">
        <v>0</v>
      </c>
      <c r="T221" s="79">
        <v>0</v>
      </c>
      <c r="U221" s="79">
        <v>0</v>
      </c>
      <c r="V221" s="79">
        <v>0</v>
      </c>
      <c r="W221" s="79">
        <v>0</v>
      </c>
      <c r="X221" s="79">
        <v>0</v>
      </c>
      <c r="Y221" s="79">
        <v>0</v>
      </c>
      <c r="Z221" s="79">
        <v>0</v>
      </c>
      <c r="AA221" s="79">
        <v>0</v>
      </c>
      <c r="AB221" s="79">
        <v>0</v>
      </c>
      <c r="AC221" s="79">
        <v>0</v>
      </c>
      <c r="AD221" s="79">
        <v>0</v>
      </c>
      <c r="AE221" s="79">
        <v>0</v>
      </c>
      <c r="AF221" s="79">
        <v>0</v>
      </c>
      <c r="AG221" s="79">
        <v>0</v>
      </c>
      <c r="AH221" s="79">
        <v>0</v>
      </c>
      <c r="AI221" s="79">
        <v>0</v>
      </c>
      <c r="AJ221" s="79">
        <v>0</v>
      </c>
      <c r="AK221" s="79">
        <v>0</v>
      </c>
      <c r="AL221" s="79">
        <v>0</v>
      </c>
      <c r="AM221" s="79">
        <f t="shared" si="3"/>
        <v>0</v>
      </c>
      <c r="AP221" s="45"/>
    </row>
    <row r="222" spans="1:42" ht="33" customHeight="1">
      <c r="A222" s="54">
        <v>867</v>
      </c>
      <c r="B222" s="55" t="s">
        <v>201</v>
      </c>
      <c r="C222" s="56" t="s">
        <v>683</v>
      </c>
      <c r="D222" s="79">
        <v>0</v>
      </c>
      <c r="E222" s="79">
        <v>0</v>
      </c>
      <c r="F222" s="79">
        <v>0</v>
      </c>
      <c r="G222" s="79">
        <v>0</v>
      </c>
      <c r="H222" s="79">
        <v>0</v>
      </c>
      <c r="I222" s="79">
        <v>0</v>
      </c>
      <c r="J222" s="79">
        <v>0</v>
      </c>
      <c r="K222" s="79">
        <v>0</v>
      </c>
      <c r="L222" s="79">
        <v>0</v>
      </c>
      <c r="M222" s="79">
        <v>0</v>
      </c>
      <c r="N222" s="79">
        <v>0</v>
      </c>
      <c r="O222" s="79">
        <v>0</v>
      </c>
      <c r="P222" s="79">
        <v>0</v>
      </c>
      <c r="Q222" s="79">
        <v>0</v>
      </c>
      <c r="R222" s="79">
        <v>0</v>
      </c>
      <c r="S222" s="79">
        <v>0</v>
      </c>
      <c r="T222" s="79">
        <v>0</v>
      </c>
      <c r="U222" s="79">
        <v>0</v>
      </c>
      <c r="V222" s="79">
        <v>0</v>
      </c>
      <c r="W222" s="79">
        <v>0</v>
      </c>
      <c r="X222" s="79">
        <v>0</v>
      </c>
      <c r="Y222" s="79">
        <v>0</v>
      </c>
      <c r="Z222" s="79">
        <v>0</v>
      </c>
      <c r="AA222" s="79">
        <v>0</v>
      </c>
      <c r="AB222" s="79">
        <v>0</v>
      </c>
      <c r="AC222" s="79">
        <v>0</v>
      </c>
      <c r="AD222" s="79">
        <v>0</v>
      </c>
      <c r="AE222" s="79">
        <v>0</v>
      </c>
      <c r="AF222" s="79">
        <v>0</v>
      </c>
      <c r="AG222" s="79">
        <v>0</v>
      </c>
      <c r="AH222" s="79">
        <v>0</v>
      </c>
      <c r="AI222" s="79">
        <v>0</v>
      </c>
      <c r="AJ222" s="79">
        <v>0</v>
      </c>
      <c r="AK222" s="79">
        <v>0</v>
      </c>
      <c r="AL222" s="79">
        <v>0</v>
      </c>
      <c r="AM222" s="79">
        <f t="shared" si="3"/>
        <v>0</v>
      </c>
      <c r="AP222" s="45"/>
    </row>
    <row r="223" spans="1:42" ht="33" customHeight="1">
      <c r="A223" s="54">
        <v>901</v>
      </c>
      <c r="B223" s="55" t="s">
        <v>202</v>
      </c>
      <c r="C223" s="56" t="s">
        <v>678</v>
      </c>
      <c r="D223" s="79">
        <v>0</v>
      </c>
      <c r="E223" s="79">
        <v>0</v>
      </c>
      <c r="F223" s="79">
        <v>0</v>
      </c>
      <c r="G223" s="79">
        <v>10708.199999999999</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0</v>
      </c>
      <c r="AF223" s="79">
        <v>0</v>
      </c>
      <c r="AG223" s="79">
        <v>0</v>
      </c>
      <c r="AH223" s="79">
        <v>0</v>
      </c>
      <c r="AI223" s="79">
        <v>0</v>
      </c>
      <c r="AJ223" s="79">
        <v>0</v>
      </c>
      <c r="AK223" s="79">
        <v>0</v>
      </c>
      <c r="AL223" s="79">
        <v>0</v>
      </c>
      <c r="AM223" s="79">
        <f t="shared" si="3"/>
        <v>10708.199999999999</v>
      </c>
      <c r="AP223" s="45"/>
    </row>
    <row r="224" spans="1:42" ht="33" customHeight="1">
      <c r="A224" s="54">
        <v>902</v>
      </c>
      <c r="B224" s="55" t="s">
        <v>203</v>
      </c>
      <c r="C224" s="56" t="s">
        <v>678</v>
      </c>
      <c r="D224" s="79">
        <v>0</v>
      </c>
      <c r="E224" s="79">
        <v>0</v>
      </c>
      <c r="F224" s="79">
        <v>0</v>
      </c>
      <c r="G224" s="79">
        <v>334374.3</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f t="shared" si="3"/>
        <v>334374.3</v>
      </c>
      <c r="AP224" s="45"/>
    </row>
    <row r="225" spans="1:42" ht="33" customHeight="1">
      <c r="A225" s="54">
        <v>903</v>
      </c>
      <c r="B225" s="204" t="s">
        <v>204</v>
      </c>
      <c r="C225" s="56" t="s">
        <v>678</v>
      </c>
      <c r="D225" s="79">
        <v>0</v>
      </c>
      <c r="E225" s="79">
        <v>0</v>
      </c>
      <c r="F225" s="79">
        <v>0</v>
      </c>
      <c r="G225" s="79">
        <v>25757792.379999999</v>
      </c>
      <c r="H225" s="79">
        <v>0</v>
      </c>
      <c r="I225" s="79">
        <v>0</v>
      </c>
      <c r="J225" s="79">
        <v>0</v>
      </c>
      <c r="K225" s="79">
        <v>0</v>
      </c>
      <c r="L225" s="79">
        <v>0</v>
      </c>
      <c r="M225" s="79">
        <v>0</v>
      </c>
      <c r="N225" s="79">
        <v>0</v>
      </c>
      <c r="O225" s="79">
        <v>0</v>
      </c>
      <c r="P225" s="79">
        <v>0</v>
      </c>
      <c r="Q225" s="79">
        <v>0</v>
      </c>
      <c r="R225" s="79">
        <v>0</v>
      </c>
      <c r="S225" s="79">
        <v>0</v>
      </c>
      <c r="T225" s="79">
        <v>0</v>
      </c>
      <c r="U225" s="79">
        <v>0</v>
      </c>
      <c r="V225" s="79">
        <v>0</v>
      </c>
      <c r="W225" s="79">
        <v>0</v>
      </c>
      <c r="X225" s="79">
        <v>0</v>
      </c>
      <c r="Y225" s="79">
        <v>0</v>
      </c>
      <c r="Z225" s="79">
        <v>0</v>
      </c>
      <c r="AA225" s="79">
        <v>0</v>
      </c>
      <c r="AB225" s="79">
        <v>0</v>
      </c>
      <c r="AC225" s="79">
        <v>0</v>
      </c>
      <c r="AD225" s="79">
        <v>0</v>
      </c>
      <c r="AE225" s="79">
        <v>0</v>
      </c>
      <c r="AF225" s="79">
        <v>0</v>
      </c>
      <c r="AG225" s="79">
        <v>0</v>
      </c>
      <c r="AH225" s="79">
        <v>0</v>
      </c>
      <c r="AI225" s="79">
        <v>0</v>
      </c>
      <c r="AJ225" s="79">
        <v>0</v>
      </c>
      <c r="AK225" s="79">
        <v>0</v>
      </c>
      <c r="AL225" s="79">
        <v>0</v>
      </c>
      <c r="AM225" s="79">
        <f t="shared" si="3"/>
        <v>25757792.379999999</v>
      </c>
      <c r="AP225" s="45"/>
    </row>
    <row r="226" spans="1:42" ht="33" customHeight="1">
      <c r="A226" s="54">
        <v>904</v>
      </c>
      <c r="B226" s="55" t="s">
        <v>205</v>
      </c>
      <c r="C226" s="56" t="s">
        <v>678</v>
      </c>
      <c r="D226" s="79">
        <v>0</v>
      </c>
      <c r="E226" s="79">
        <v>0</v>
      </c>
      <c r="F226" s="79">
        <v>0</v>
      </c>
      <c r="G226" s="79">
        <v>20000</v>
      </c>
      <c r="H226" s="79">
        <v>0</v>
      </c>
      <c r="I226" s="79">
        <v>0</v>
      </c>
      <c r="J226" s="79">
        <v>0</v>
      </c>
      <c r="K226" s="79">
        <v>0</v>
      </c>
      <c r="L226" s="79">
        <v>0</v>
      </c>
      <c r="M226" s="79">
        <v>0</v>
      </c>
      <c r="N226" s="79">
        <v>0</v>
      </c>
      <c r="O226" s="79">
        <v>0</v>
      </c>
      <c r="P226" s="79">
        <v>0</v>
      </c>
      <c r="Q226" s="79">
        <v>0</v>
      </c>
      <c r="R226" s="79">
        <v>0</v>
      </c>
      <c r="S226" s="79">
        <v>0</v>
      </c>
      <c r="T226" s="79">
        <v>0</v>
      </c>
      <c r="U226" s="79">
        <v>0</v>
      </c>
      <c r="V226" s="79">
        <v>0</v>
      </c>
      <c r="W226" s="79">
        <v>0</v>
      </c>
      <c r="X226" s="79">
        <v>0</v>
      </c>
      <c r="Y226" s="79">
        <v>0</v>
      </c>
      <c r="Z226" s="79">
        <v>0</v>
      </c>
      <c r="AA226" s="79">
        <v>0</v>
      </c>
      <c r="AB226" s="79">
        <v>0</v>
      </c>
      <c r="AC226" s="79">
        <v>0</v>
      </c>
      <c r="AD226" s="79">
        <v>0</v>
      </c>
      <c r="AE226" s="79">
        <v>0</v>
      </c>
      <c r="AF226" s="79">
        <v>0</v>
      </c>
      <c r="AG226" s="79">
        <v>0</v>
      </c>
      <c r="AH226" s="79">
        <v>0</v>
      </c>
      <c r="AI226" s="79">
        <v>0</v>
      </c>
      <c r="AJ226" s="79">
        <v>0</v>
      </c>
      <c r="AK226" s="79">
        <v>0</v>
      </c>
      <c r="AL226" s="79">
        <v>0</v>
      </c>
      <c r="AM226" s="79">
        <f t="shared" si="3"/>
        <v>20000</v>
      </c>
      <c r="AP226" s="45"/>
    </row>
    <row r="227" spans="1:42" ht="33" customHeight="1">
      <c r="A227" s="54">
        <v>905</v>
      </c>
      <c r="B227" s="55" t="s">
        <v>206</v>
      </c>
      <c r="C227" s="56" t="s">
        <v>678</v>
      </c>
      <c r="D227" s="79">
        <v>0</v>
      </c>
      <c r="E227" s="79">
        <v>0</v>
      </c>
      <c r="F227" s="79">
        <v>0</v>
      </c>
      <c r="G227" s="79">
        <v>0</v>
      </c>
      <c r="H227" s="79">
        <v>0</v>
      </c>
      <c r="I227" s="79">
        <v>0</v>
      </c>
      <c r="J227" s="79">
        <v>0</v>
      </c>
      <c r="K227" s="79">
        <v>0</v>
      </c>
      <c r="L227" s="79">
        <v>0</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0</v>
      </c>
      <c r="AK227" s="79">
        <v>0</v>
      </c>
      <c r="AL227" s="79">
        <v>0</v>
      </c>
      <c r="AM227" s="79">
        <f t="shared" si="3"/>
        <v>0</v>
      </c>
      <c r="AP227" s="45"/>
    </row>
    <row r="228" spans="1:42" ht="33" customHeight="1">
      <c r="A228" s="54">
        <v>906</v>
      </c>
      <c r="B228" s="55" t="s">
        <v>207</v>
      </c>
      <c r="C228" s="56" t="s">
        <v>678</v>
      </c>
      <c r="D228" s="79">
        <v>0</v>
      </c>
      <c r="E228" s="79">
        <v>0</v>
      </c>
      <c r="F228" s="79">
        <v>0</v>
      </c>
      <c r="G228" s="79">
        <v>0</v>
      </c>
      <c r="H228" s="79">
        <v>0</v>
      </c>
      <c r="I228" s="79">
        <v>0</v>
      </c>
      <c r="J228" s="79">
        <v>0</v>
      </c>
      <c r="K228" s="79">
        <v>0</v>
      </c>
      <c r="L228" s="79">
        <v>0</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f t="shared" si="3"/>
        <v>0</v>
      </c>
      <c r="AP228" s="45"/>
    </row>
    <row r="229" spans="1:42" ht="33" customHeight="1">
      <c r="A229" s="54">
        <v>907</v>
      </c>
      <c r="B229" s="55" t="s">
        <v>208</v>
      </c>
      <c r="C229" s="56" t="s">
        <v>678</v>
      </c>
      <c r="D229" s="79">
        <v>0</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f t="shared" si="3"/>
        <v>0</v>
      </c>
      <c r="AP229" s="45"/>
    </row>
    <row r="230" spans="1:42" ht="33" customHeight="1">
      <c r="A230" s="54">
        <v>908</v>
      </c>
      <c r="B230" s="55" t="s">
        <v>209</v>
      </c>
      <c r="C230" s="56" t="s">
        <v>678</v>
      </c>
      <c r="D230" s="79">
        <v>0</v>
      </c>
      <c r="E230" s="79">
        <v>0</v>
      </c>
      <c r="F230" s="79">
        <v>0</v>
      </c>
      <c r="G230" s="79">
        <v>0</v>
      </c>
      <c r="H230" s="79">
        <v>0</v>
      </c>
      <c r="I230" s="79">
        <v>0</v>
      </c>
      <c r="J230" s="79">
        <v>0</v>
      </c>
      <c r="K230" s="79">
        <v>0</v>
      </c>
      <c r="L230" s="79">
        <v>0</v>
      </c>
      <c r="M230" s="79">
        <v>0</v>
      </c>
      <c r="N230" s="79">
        <v>0</v>
      </c>
      <c r="O230" s="79">
        <v>0</v>
      </c>
      <c r="P230" s="79">
        <v>0</v>
      </c>
      <c r="Q230" s="79">
        <v>0</v>
      </c>
      <c r="R230" s="79">
        <v>0</v>
      </c>
      <c r="S230" s="79">
        <v>0</v>
      </c>
      <c r="T230" s="79">
        <v>0</v>
      </c>
      <c r="U230" s="79">
        <v>0</v>
      </c>
      <c r="V230" s="79">
        <v>0</v>
      </c>
      <c r="W230" s="79">
        <v>0</v>
      </c>
      <c r="X230" s="79">
        <v>0</v>
      </c>
      <c r="Y230" s="79">
        <v>0</v>
      </c>
      <c r="Z230" s="79">
        <v>0</v>
      </c>
      <c r="AA230" s="79">
        <v>0</v>
      </c>
      <c r="AB230" s="79">
        <v>0</v>
      </c>
      <c r="AC230" s="79">
        <v>0</v>
      </c>
      <c r="AD230" s="79">
        <v>0</v>
      </c>
      <c r="AE230" s="79">
        <v>0</v>
      </c>
      <c r="AF230" s="79">
        <v>0</v>
      </c>
      <c r="AG230" s="79">
        <v>0</v>
      </c>
      <c r="AH230" s="79">
        <v>0</v>
      </c>
      <c r="AI230" s="79">
        <v>0</v>
      </c>
      <c r="AJ230" s="79">
        <v>0</v>
      </c>
      <c r="AK230" s="79">
        <v>0</v>
      </c>
      <c r="AL230" s="79">
        <v>0</v>
      </c>
      <c r="AM230" s="79">
        <f t="shared" si="3"/>
        <v>0</v>
      </c>
      <c r="AP230" s="45"/>
    </row>
    <row r="231" spans="1:42" ht="33" customHeight="1">
      <c r="A231" s="54">
        <v>909</v>
      </c>
      <c r="B231" s="55" t="s">
        <v>210</v>
      </c>
      <c r="C231" s="56" t="s">
        <v>678</v>
      </c>
      <c r="D231" s="79">
        <v>0</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0</v>
      </c>
      <c r="V231" s="79">
        <v>0</v>
      </c>
      <c r="W231" s="79">
        <v>0</v>
      </c>
      <c r="X231" s="79">
        <v>0</v>
      </c>
      <c r="Y231" s="79">
        <v>0</v>
      </c>
      <c r="Z231" s="79">
        <v>0</v>
      </c>
      <c r="AA231" s="79">
        <v>0</v>
      </c>
      <c r="AB231" s="79">
        <v>0</v>
      </c>
      <c r="AC231" s="79">
        <v>0</v>
      </c>
      <c r="AD231" s="79">
        <v>0</v>
      </c>
      <c r="AE231" s="79">
        <v>0</v>
      </c>
      <c r="AF231" s="79">
        <v>0</v>
      </c>
      <c r="AG231" s="79">
        <v>0</v>
      </c>
      <c r="AH231" s="79">
        <v>0</v>
      </c>
      <c r="AI231" s="79">
        <v>0</v>
      </c>
      <c r="AJ231" s="79">
        <v>0</v>
      </c>
      <c r="AK231" s="79">
        <v>0</v>
      </c>
      <c r="AL231" s="79">
        <v>0</v>
      </c>
      <c r="AM231" s="79">
        <f t="shared" si="3"/>
        <v>0</v>
      </c>
      <c r="AP231" s="45"/>
    </row>
    <row r="232" spans="1:42" ht="33" customHeight="1">
      <c r="A232" s="54">
        <v>951</v>
      </c>
      <c r="B232" s="55" t="s">
        <v>211</v>
      </c>
      <c r="C232" s="80">
        <v>0</v>
      </c>
      <c r="D232" s="79">
        <v>0</v>
      </c>
      <c r="E232" s="79">
        <v>0</v>
      </c>
      <c r="F232" s="79">
        <v>0</v>
      </c>
      <c r="G232" s="79">
        <v>0</v>
      </c>
      <c r="H232" s="79">
        <v>0</v>
      </c>
      <c r="I232" s="79">
        <v>0</v>
      </c>
      <c r="J232" s="79">
        <v>0</v>
      </c>
      <c r="K232" s="79">
        <v>0</v>
      </c>
      <c r="L232" s="79">
        <v>0</v>
      </c>
      <c r="M232" s="79">
        <v>0</v>
      </c>
      <c r="N232" s="79">
        <v>0</v>
      </c>
      <c r="O232" s="79">
        <v>0</v>
      </c>
      <c r="P232" s="79">
        <v>0</v>
      </c>
      <c r="Q232" s="79">
        <v>0</v>
      </c>
      <c r="R232" s="79">
        <v>0</v>
      </c>
      <c r="S232" s="79">
        <v>0</v>
      </c>
      <c r="T232" s="79">
        <v>0</v>
      </c>
      <c r="U232" s="79">
        <v>0</v>
      </c>
      <c r="V232" s="79">
        <v>0</v>
      </c>
      <c r="W232" s="79">
        <v>0</v>
      </c>
      <c r="X232" s="79">
        <v>0</v>
      </c>
      <c r="Y232" s="79">
        <v>0</v>
      </c>
      <c r="Z232" s="79">
        <v>0</v>
      </c>
      <c r="AA232" s="79">
        <v>0</v>
      </c>
      <c r="AB232" s="79">
        <v>0</v>
      </c>
      <c r="AC232" s="79">
        <v>0</v>
      </c>
      <c r="AD232" s="79">
        <v>0</v>
      </c>
      <c r="AE232" s="79">
        <v>0</v>
      </c>
      <c r="AF232" s="79">
        <v>0</v>
      </c>
      <c r="AG232" s="79">
        <v>0</v>
      </c>
      <c r="AH232" s="79">
        <v>0</v>
      </c>
      <c r="AI232" s="79">
        <v>0</v>
      </c>
      <c r="AJ232" s="79">
        <v>0</v>
      </c>
      <c r="AK232" s="79">
        <v>0</v>
      </c>
      <c r="AL232" s="79">
        <v>0</v>
      </c>
      <c r="AM232" s="79">
        <f t="shared" si="3"/>
        <v>0</v>
      </c>
      <c r="AP232" s="45"/>
    </row>
    <row r="233" spans="1:42" ht="33" customHeight="1">
      <c r="A233" s="54">
        <v>999</v>
      </c>
      <c r="B233" s="55" t="s">
        <v>212</v>
      </c>
      <c r="C233" s="56" t="s">
        <v>1405</v>
      </c>
      <c r="D233" s="79">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f t="shared" si="3"/>
        <v>0</v>
      </c>
      <c r="AP233" s="45"/>
    </row>
    <row r="234" spans="1:42" ht="33" customHeight="1">
      <c r="A234" s="54">
        <v>1101</v>
      </c>
      <c r="B234" s="55" t="s">
        <v>213</v>
      </c>
      <c r="C234" s="56" t="s">
        <v>678</v>
      </c>
      <c r="D234" s="79">
        <v>0</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0</v>
      </c>
      <c r="AL234" s="79">
        <v>0</v>
      </c>
      <c r="AM234" s="79">
        <f t="shared" si="3"/>
        <v>0</v>
      </c>
      <c r="AP234" s="45"/>
    </row>
    <row r="235" spans="1:42" ht="33" customHeight="1">
      <c r="A235" s="54">
        <v>1102</v>
      </c>
      <c r="B235" s="55" t="s">
        <v>214</v>
      </c>
      <c r="C235" s="56" t="s">
        <v>678</v>
      </c>
      <c r="D235" s="79">
        <v>0</v>
      </c>
      <c r="E235" s="79">
        <v>0</v>
      </c>
      <c r="F235" s="79">
        <v>0</v>
      </c>
      <c r="G235" s="79">
        <v>0</v>
      </c>
      <c r="H235" s="79">
        <v>0</v>
      </c>
      <c r="I235" s="79">
        <v>0</v>
      </c>
      <c r="J235" s="79">
        <v>0</v>
      </c>
      <c r="K235" s="79">
        <v>0</v>
      </c>
      <c r="L235" s="79">
        <v>0</v>
      </c>
      <c r="M235" s="79">
        <v>0</v>
      </c>
      <c r="N235" s="79">
        <v>0</v>
      </c>
      <c r="O235" s="79">
        <v>0</v>
      </c>
      <c r="P235" s="79">
        <v>0</v>
      </c>
      <c r="Q235" s="79">
        <v>0</v>
      </c>
      <c r="R235" s="79">
        <v>0</v>
      </c>
      <c r="S235" s="79">
        <v>0</v>
      </c>
      <c r="T235" s="79">
        <v>0</v>
      </c>
      <c r="U235" s="79">
        <v>0</v>
      </c>
      <c r="V235" s="79">
        <v>0</v>
      </c>
      <c r="W235" s="79">
        <v>0</v>
      </c>
      <c r="X235" s="79">
        <v>0</v>
      </c>
      <c r="Y235" s="79">
        <v>0</v>
      </c>
      <c r="Z235" s="79">
        <v>0</v>
      </c>
      <c r="AA235" s="79">
        <v>0</v>
      </c>
      <c r="AB235" s="79">
        <v>0</v>
      </c>
      <c r="AC235" s="79">
        <v>0</v>
      </c>
      <c r="AD235" s="79">
        <v>0</v>
      </c>
      <c r="AE235" s="79">
        <v>0</v>
      </c>
      <c r="AF235" s="79">
        <v>0</v>
      </c>
      <c r="AG235" s="79">
        <v>0</v>
      </c>
      <c r="AH235" s="79">
        <v>0</v>
      </c>
      <c r="AI235" s="79">
        <v>0</v>
      </c>
      <c r="AJ235" s="79">
        <v>0</v>
      </c>
      <c r="AK235" s="79">
        <v>0</v>
      </c>
      <c r="AL235" s="79">
        <v>0</v>
      </c>
      <c r="AM235" s="79">
        <f t="shared" si="3"/>
        <v>0</v>
      </c>
      <c r="AP235" s="45"/>
    </row>
    <row r="236" spans="1:42" ht="33" customHeight="1">
      <c r="A236" s="54">
        <v>1103</v>
      </c>
      <c r="B236" s="55" t="s">
        <v>215</v>
      </c>
      <c r="C236" s="56" t="s">
        <v>678</v>
      </c>
      <c r="D236" s="79">
        <v>0</v>
      </c>
      <c r="E236" s="79">
        <v>0</v>
      </c>
      <c r="F236" s="79">
        <v>0</v>
      </c>
      <c r="G236" s="79">
        <v>0</v>
      </c>
      <c r="H236" s="79">
        <v>0</v>
      </c>
      <c r="I236" s="79">
        <v>0</v>
      </c>
      <c r="J236" s="79">
        <v>0</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0</v>
      </c>
      <c r="AF236" s="79">
        <v>0</v>
      </c>
      <c r="AG236" s="79">
        <v>0</v>
      </c>
      <c r="AH236" s="79">
        <v>0</v>
      </c>
      <c r="AI236" s="79">
        <v>0</v>
      </c>
      <c r="AJ236" s="79">
        <v>0</v>
      </c>
      <c r="AK236" s="79">
        <v>0</v>
      </c>
      <c r="AL236" s="79">
        <v>0</v>
      </c>
      <c r="AM236" s="79">
        <f t="shared" si="3"/>
        <v>0</v>
      </c>
      <c r="AP236" s="45"/>
    </row>
    <row r="237" spans="1:42" ht="33" customHeight="1">
      <c r="A237" s="54">
        <v>1104</v>
      </c>
      <c r="B237" s="55" t="s">
        <v>216</v>
      </c>
      <c r="C237" s="80" t="s">
        <v>678</v>
      </c>
      <c r="D237" s="79">
        <v>0</v>
      </c>
      <c r="E237" s="79">
        <v>0</v>
      </c>
      <c r="F237" s="79">
        <v>0</v>
      </c>
      <c r="G237" s="79">
        <v>0</v>
      </c>
      <c r="H237" s="79">
        <v>0</v>
      </c>
      <c r="I237" s="79">
        <v>0</v>
      </c>
      <c r="J237" s="79">
        <v>0</v>
      </c>
      <c r="K237" s="79">
        <v>0</v>
      </c>
      <c r="L237" s="79">
        <v>0</v>
      </c>
      <c r="M237" s="79">
        <v>0</v>
      </c>
      <c r="N237" s="79">
        <v>0</v>
      </c>
      <c r="O237" s="79">
        <v>0</v>
      </c>
      <c r="P237" s="79">
        <v>0</v>
      </c>
      <c r="Q237" s="79">
        <v>0</v>
      </c>
      <c r="R237" s="79">
        <v>0</v>
      </c>
      <c r="S237" s="79">
        <v>0</v>
      </c>
      <c r="T237" s="79">
        <v>0</v>
      </c>
      <c r="U237" s="79">
        <v>0</v>
      </c>
      <c r="V237" s="79">
        <v>0</v>
      </c>
      <c r="W237" s="79">
        <v>0</v>
      </c>
      <c r="X237" s="79">
        <v>0</v>
      </c>
      <c r="Y237" s="79">
        <v>0</v>
      </c>
      <c r="Z237" s="79">
        <v>0</v>
      </c>
      <c r="AA237" s="79">
        <v>0</v>
      </c>
      <c r="AB237" s="79">
        <v>0</v>
      </c>
      <c r="AC237" s="79">
        <v>0</v>
      </c>
      <c r="AD237" s="79">
        <v>0</v>
      </c>
      <c r="AE237" s="79">
        <v>0</v>
      </c>
      <c r="AF237" s="79">
        <v>0</v>
      </c>
      <c r="AG237" s="79">
        <v>0</v>
      </c>
      <c r="AH237" s="79">
        <v>0</v>
      </c>
      <c r="AI237" s="79">
        <v>0</v>
      </c>
      <c r="AJ237" s="79">
        <v>0</v>
      </c>
      <c r="AK237" s="79">
        <v>0</v>
      </c>
      <c r="AL237" s="79">
        <v>0</v>
      </c>
      <c r="AM237" s="79">
        <f t="shared" si="3"/>
        <v>0</v>
      </c>
      <c r="AP237" s="45"/>
    </row>
    <row r="238" spans="1:42" ht="33" customHeight="1">
      <c r="A238" s="54">
        <v>1105</v>
      </c>
      <c r="B238" s="55" t="s">
        <v>217</v>
      </c>
      <c r="C238" s="80" t="s">
        <v>678</v>
      </c>
      <c r="D238" s="79">
        <v>0</v>
      </c>
      <c r="E238" s="79">
        <v>0</v>
      </c>
      <c r="F238" s="79">
        <v>0</v>
      </c>
      <c r="G238" s="79">
        <v>0</v>
      </c>
      <c r="H238" s="79">
        <v>0</v>
      </c>
      <c r="I238" s="79">
        <v>0</v>
      </c>
      <c r="J238" s="79">
        <v>0</v>
      </c>
      <c r="K238" s="79">
        <v>0</v>
      </c>
      <c r="L238" s="79">
        <v>0</v>
      </c>
      <c r="M238" s="79">
        <v>0</v>
      </c>
      <c r="N238" s="79">
        <v>0</v>
      </c>
      <c r="O238" s="79">
        <v>0</v>
      </c>
      <c r="P238" s="79">
        <v>0</v>
      </c>
      <c r="Q238" s="79">
        <v>0</v>
      </c>
      <c r="R238" s="79">
        <v>0</v>
      </c>
      <c r="S238" s="79">
        <v>0</v>
      </c>
      <c r="T238" s="79">
        <v>0</v>
      </c>
      <c r="U238" s="79">
        <v>0</v>
      </c>
      <c r="V238" s="79">
        <v>0</v>
      </c>
      <c r="W238" s="79">
        <v>0</v>
      </c>
      <c r="X238" s="79">
        <v>0</v>
      </c>
      <c r="Y238" s="79">
        <v>0</v>
      </c>
      <c r="Z238" s="79">
        <v>0</v>
      </c>
      <c r="AA238" s="79">
        <v>0</v>
      </c>
      <c r="AB238" s="79">
        <v>0</v>
      </c>
      <c r="AC238" s="79">
        <v>0</v>
      </c>
      <c r="AD238" s="79">
        <v>0</v>
      </c>
      <c r="AE238" s="79">
        <v>0</v>
      </c>
      <c r="AF238" s="79">
        <v>0</v>
      </c>
      <c r="AG238" s="79">
        <v>0</v>
      </c>
      <c r="AH238" s="79">
        <v>0</v>
      </c>
      <c r="AI238" s="79">
        <v>0</v>
      </c>
      <c r="AJ238" s="79">
        <v>0</v>
      </c>
      <c r="AK238" s="79">
        <v>0</v>
      </c>
      <c r="AL238" s="79">
        <v>0</v>
      </c>
      <c r="AM238" s="79">
        <f t="shared" si="3"/>
        <v>0</v>
      </c>
      <c r="AP238" s="45"/>
    </row>
    <row r="239" spans="1:42" ht="33" customHeight="1">
      <c r="A239" s="54">
        <v>1106</v>
      </c>
      <c r="B239" s="55" t="s">
        <v>218</v>
      </c>
      <c r="C239" s="80" t="s">
        <v>678</v>
      </c>
      <c r="D239" s="79">
        <v>0</v>
      </c>
      <c r="E239" s="79">
        <v>0</v>
      </c>
      <c r="F239" s="79">
        <v>0</v>
      </c>
      <c r="G239" s="79">
        <v>0</v>
      </c>
      <c r="H239" s="79">
        <v>0</v>
      </c>
      <c r="I239" s="79">
        <v>0</v>
      </c>
      <c r="J239" s="79">
        <v>0</v>
      </c>
      <c r="K239" s="79">
        <v>0</v>
      </c>
      <c r="L239" s="79">
        <v>0</v>
      </c>
      <c r="M239" s="79">
        <v>0</v>
      </c>
      <c r="N239" s="79">
        <v>0</v>
      </c>
      <c r="O239" s="79">
        <v>0</v>
      </c>
      <c r="P239" s="79">
        <v>0</v>
      </c>
      <c r="Q239" s="79">
        <v>0</v>
      </c>
      <c r="R239" s="79">
        <v>0</v>
      </c>
      <c r="S239" s="79">
        <v>0</v>
      </c>
      <c r="T239" s="79">
        <v>0</v>
      </c>
      <c r="U239" s="79">
        <v>0</v>
      </c>
      <c r="V239" s="79">
        <v>0</v>
      </c>
      <c r="W239" s="79">
        <v>0</v>
      </c>
      <c r="X239" s="79">
        <v>0</v>
      </c>
      <c r="Y239" s="79">
        <v>0</v>
      </c>
      <c r="Z239" s="79">
        <v>0</v>
      </c>
      <c r="AA239" s="79">
        <v>0</v>
      </c>
      <c r="AB239" s="79">
        <v>0</v>
      </c>
      <c r="AC239" s="79">
        <v>0</v>
      </c>
      <c r="AD239" s="79">
        <v>0</v>
      </c>
      <c r="AE239" s="79">
        <v>0</v>
      </c>
      <c r="AF239" s="79">
        <v>0</v>
      </c>
      <c r="AG239" s="79">
        <v>0</v>
      </c>
      <c r="AH239" s="79">
        <v>0</v>
      </c>
      <c r="AI239" s="79">
        <v>0</v>
      </c>
      <c r="AJ239" s="79">
        <v>0</v>
      </c>
      <c r="AK239" s="79">
        <v>0</v>
      </c>
      <c r="AL239" s="79">
        <v>0</v>
      </c>
      <c r="AM239" s="79">
        <f t="shared" si="3"/>
        <v>0</v>
      </c>
      <c r="AP239" s="45"/>
    </row>
    <row r="240" spans="1:42" ht="33" customHeight="1">
      <c r="A240" s="54">
        <v>1107</v>
      </c>
      <c r="B240" s="55" t="s">
        <v>219</v>
      </c>
      <c r="C240" s="80" t="s">
        <v>678</v>
      </c>
      <c r="D240" s="79">
        <v>0</v>
      </c>
      <c r="E240" s="79">
        <v>0</v>
      </c>
      <c r="F240" s="79">
        <v>0</v>
      </c>
      <c r="G240" s="79">
        <v>0</v>
      </c>
      <c r="H240" s="79">
        <v>0</v>
      </c>
      <c r="I240" s="79">
        <v>0</v>
      </c>
      <c r="J240" s="79">
        <v>0</v>
      </c>
      <c r="K240" s="79">
        <v>0</v>
      </c>
      <c r="L240" s="79">
        <v>0</v>
      </c>
      <c r="M240" s="79">
        <v>0</v>
      </c>
      <c r="N240" s="79">
        <v>0</v>
      </c>
      <c r="O240" s="79">
        <v>0</v>
      </c>
      <c r="P240" s="79">
        <v>0</v>
      </c>
      <c r="Q240" s="79">
        <v>0</v>
      </c>
      <c r="R240" s="79">
        <v>0</v>
      </c>
      <c r="S240" s="79">
        <v>0</v>
      </c>
      <c r="T240" s="79">
        <v>0</v>
      </c>
      <c r="U240" s="79">
        <v>0</v>
      </c>
      <c r="V240" s="79">
        <v>0</v>
      </c>
      <c r="W240" s="79">
        <v>0</v>
      </c>
      <c r="X240" s="79">
        <v>0</v>
      </c>
      <c r="Y240" s="79">
        <v>0</v>
      </c>
      <c r="Z240" s="79">
        <v>0</v>
      </c>
      <c r="AA240" s="79">
        <v>0</v>
      </c>
      <c r="AB240" s="79">
        <v>0</v>
      </c>
      <c r="AC240" s="79">
        <v>0</v>
      </c>
      <c r="AD240" s="79">
        <v>0</v>
      </c>
      <c r="AE240" s="79">
        <v>0</v>
      </c>
      <c r="AF240" s="79">
        <v>0</v>
      </c>
      <c r="AG240" s="79">
        <v>0</v>
      </c>
      <c r="AH240" s="79">
        <v>0</v>
      </c>
      <c r="AI240" s="79">
        <v>0</v>
      </c>
      <c r="AJ240" s="79">
        <v>0</v>
      </c>
      <c r="AK240" s="79">
        <v>0</v>
      </c>
      <c r="AL240" s="79">
        <v>0</v>
      </c>
      <c r="AM240" s="79">
        <f t="shared" si="3"/>
        <v>0</v>
      </c>
      <c r="AP240" s="45"/>
    </row>
    <row r="241" spans="1:42" ht="33" customHeight="1">
      <c r="A241" s="54">
        <v>1108</v>
      </c>
      <c r="B241" s="55" t="s">
        <v>220</v>
      </c>
      <c r="C241" s="80" t="s">
        <v>678</v>
      </c>
      <c r="D241" s="79">
        <v>0</v>
      </c>
      <c r="E241" s="79">
        <v>0</v>
      </c>
      <c r="F241" s="79">
        <v>0</v>
      </c>
      <c r="G241" s="79">
        <v>0</v>
      </c>
      <c r="H241" s="79">
        <v>0</v>
      </c>
      <c r="I241" s="79">
        <v>0</v>
      </c>
      <c r="J241" s="79">
        <v>0</v>
      </c>
      <c r="K241" s="79">
        <v>0</v>
      </c>
      <c r="L241" s="79">
        <v>0</v>
      </c>
      <c r="M241" s="79">
        <v>0</v>
      </c>
      <c r="N241" s="79">
        <v>0</v>
      </c>
      <c r="O241" s="79">
        <v>0</v>
      </c>
      <c r="P241" s="79">
        <v>0</v>
      </c>
      <c r="Q241" s="79">
        <v>0</v>
      </c>
      <c r="R241" s="79">
        <v>0</v>
      </c>
      <c r="S241" s="79">
        <v>0</v>
      </c>
      <c r="T241" s="79">
        <v>0</v>
      </c>
      <c r="U241" s="79">
        <v>0</v>
      </c>
      <c r="V241" s="79">
        <v>0</v>
      </c>
      <c r="W241" s="79">
        <v>0</v>
      </c>
      <c r="X241" s="79">
        <v>0</v>
      </c>
      <c r="Y241" s="79">
        <v>0</v>
      </c>
      <c r="Z241" s="79">
        <v>0</v>
      </c>
      <c r="AA241" s="79">
        <v>0</v>
      </c>
      <c r="AB241" s="79">
        <v>0</v>
      </c>
      <c r="AC241" s="79">
        <v>0</v>
      </c>
      <c r="AD241" s="79">
        <v>0</v>
      </c>
      <c r="AE241" s="79">
        <v>0</v>
      </c>
      <c r="AF241" s="79">
        <v>0</v>
      </c>
      <c r="AG241" s="79">
        <v>0</v>
      </c>
      <c r="AH241" s="79">
        <v>0</v>
      </c>
      <c r="AI241" s="79">
        <v>0</v>
      </c>
      <c r="AJ241" s="79">
        <v>0</v>
      </c>
      <c r="AK241" s="79">
        <v>0</v>
      </c>
      <c r="AL241" s="79">
        <v>0</v>
      </c>
      <c r="AM241" s="79">
        <f t="shared" si="3"/>
        <v>0</v>
      </c>
      <c r="AP241" s="45"/>
    </row>
    <row r="242" spans="1:42" ht="33" customHeight="1">
      <c r="A242" s="54">
        <v>1109</v>
      </c>
      <c r="B242" s="55" t="s">
        <v>221</v>
      </c>
      <c r="C242" s="80" t="s">
        <v>678</v>
      </c>
      <c r="D242" s="79">
        <v>0</v>
      </c>
      <c r="E242" s="79">
        <v>0</v>
      </c>
      <c r="F242" s="79">
        <v>0</v>
      </c>
      <c r="G242" s="79">
        <v>0</v>
      </c>
      <c r="H242" s="79">
        <v>0</v>
      </c>
      <c r="I242" s="79">
        <v>0</v>
      </c>
      <c r="J242" s="79">
        <v>0</v>
      </c>
      <c r="K242" s="79">
        <v>0</v>
      </c>
      <c r="L242" s="79">
        <v>0</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0</v>
      </c>
      <c r="AC242" s="79">
        <v>0</v>
      </c>
      <c r="AD242" s="79">
        <v>0</v>
      </c>
      <c r="AE242" s="79">
        <v>0</v>
      </c>
      <c r="AF242" s="79">
        <v>0</v>
      </c>
      <c r="AG242" s="79">
        <v>0</v>
      </c>
      <c r="AH242" s="79">
        <v>0</v>
      </c>
      <c r="AI242" s="79">
        <v>0</v>
      </c>
      <c r="AJ242" s="79">
        <v>0</v>
      </c>
      <c r="AK242" s="79">
        <v>0</v>
      </c>
      <c r="AL242" s="79">
        <v>0</v>
      </c>
      <c r="AM242" s="79">
        <f t="shared" si="3"/>
        <v>0</v>
      </c>
      <c r="AP242" s="45"/>
    </row>
    <row r="243" spans="1:42" ht="33" customHeight="1">
      <c r="A243" s="54">
        <v>1110</v>
      </c>
      <c r="B243" s="55" t="s">
        <v>222</v>
      </c>
      <c r="C243" s="80" t="s">
        <v>678</v>
      </c>
      <c r="D243" s="79">
        <v>0</v>
      </c>
      <c r="E243" s="79">
        <v>0</v>
      </c>
      <c r="F243" s="79">
        <v>0</v>
      </c>
      <c r="G243" s="79">
        <v>0</v>
      </c>
      <c r="H243" s="79">
        <v>0</v>
      </c>
      <c r="I243" s="79">
        <v>0</v>
      </c>
      <c r="J243" s="79">
        <v>0</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f t="shared" si="3"/>
        <v>0</v>
      </c>
      <c r="AP243" s="45"/>
    </row>
    <row r="244" spans="1:42" ht="33" customHeight="1">
      <c r="A244" s="54">
        <v>1111</v>
      </c>
      <c r="B244" s="55" t="s">
        <v>223</v>
      </c>
      <c r="C244" s="56" t="s">
        <v>678</v>
      </c>
      <c r="D244" s="79">
        <v>0</v>
      </c>
      <c r="E244" s="79">
        <v>0</v>
      </c>
      <c r="F244" s="79">
        <v>0</v>
      </c>
      <c r="G244" s="79">
        <v>0</v>
      </c>
      <c r="H244" s="79">
        <v>0</v>
      </c>
      <c r="I244" s="79">
        <v>0</v>
      </c>
      <c r="J244" s="79">
        <v>0</v>
      </c>
      <c r="K244" s="79">
        <v>0</v>
      </c>
      <c r="L244" s="79">
        <v>0</v>
      </c>
      <c r="M244" s="79">
        <v>0</v>
      </c>
      <c r="N244" s="79">
        <v>0</v>
      </c>
      <c r="O244" s="79">
        <v>0</v>
      </c>
      <c r="P244" s="79">
        <v>0</v>
      </c>
      <c r="Q244" s="79">
        <v>0</v>
      </c>
      <c r="R244" s="79">
        <v>0</v>
      </c>
      <c r="S244" s="79">
        <v>0</v>
      </c>
      <c r="T244" s="79">
        <v>0</v>
      </c>
      <c r="U244" s="79">
        <v>0</v>
      </c>
      <c r="V244" s="79">
        <v>0</v>
      </c>
      <c r="W244" s="79">
        <v>0</v>
      </c>
      <c r="X244" s="79">
        <v>0</v>
      </c>
      <c r="Y244" s="79">
        <v>0</v>
      </c>
      <c r="Z244" s="79">
        <v>0</v>
      </c>
      <c r="AA244" s="79">
        <v>0</v>
      </c>
      <c r="AB244" s="79">
        <v>0</v>
      </c>
      <c r="AC244" s="79">
        <v>0</v>
      </c>
      <c r="AD244" s="79">
        <v>0</v>
      </c>
      <c r="AE244" s="79">
        <v>0</v>
      </c>
      <c r="AF244" s="79">
        <v>0</v>
      </c>
      <c r="AG244" s="79">
        <v>0</v>
      </c>
      <c r="AH244" s="79">
        <v>0</v>
      </c>
      <c r="AI244" s="79">
        <v>0</v>
      </c>
      <c r="AJ244" s="79">
        <v>0</v>
      </c>
      <c r="AK244" s="79">
        <v>0</v>
      </c>
      <c r="AL244" s="79">
        <v>0</v>
      </c>
      <c r="AM244" s="79">
        <f t="shared" si="3"/>
        <v>0</v>
      </c>
      <c r="AP244" s="45"/>
    </row>
    <row r="245" spans="1:42" ht="33" customHeight="1">
      <c r="A245" s="54">
        <v>1112</v>
      </c>
      <c r="B245" s="55" t="s">
        <v>224</v>
      </c>
      <c r="C245" s="56" t="s">
        <v>678</v>
      </c>
      <c r="D245" s="79">
        <v>0</v>
      </c>
      <c r="E245" s="79">
        <v>0</v>
      </c>
      <c r="F245" s="79">
        <v>0</v>
      </c>
      <c r="G245" s="79">
        <v>0</v>
      </c>
      <c r="H245" s="79">
        <v>0</v>
      </c>
      <c r="I245" s="79">
        <v>0</v>
      </c>
      <c r="J245" s="79">
        <v>0</v>
      </c>
      <c r="K245" s="79">
        <v>0</v>
      </c>
      <c r="L245" s="79">
        <v>0</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f t="shared" si="3"/>
        <v>0</v>
      </c>
      <c r="AP245" s="45"/>
    </row>
    <row r="246" spans="1:42" ht="33" customHeight="1">
      <c r="A246" s="54">
        <v>1113</v>
      </c>
      <c r="B246" s="55" t="s">
        <v>225</v>
      </c>
      <c r="C246" s="80" t="s">
        <v>678</v>
      </c>
      <c r="D246" s="79">
        <v>0</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f t="shared" si="3"/>
        <v>0</v>
      </c>
      <c r="AP246" s="45"/>
    </row>
    <row r="247" spans="1:42" ht="33" customHeight="1">
      <c r="A247" s="54">
        <v>1114</v>
      </c>
      <c r="B247" s="55" t="s">
        <v>1372</v>
      </c>
      <c r="C247" s="56" t="s">
        <v>678</v>
      </c>
      <c r="D247" s="79">
        <v>0</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f t="shared" si="3"/>
        <v>0</v>
      </c>
      <c r="AP247" s="45"/>
    </row>
    <row r="248" spans="1:42" ht="33" customHeight="1">
      <c r="A248" s="54">
        <v>1115</v>
      </c>
      <c r="B248" s="55" t="s">
        <v>226</v>
      </c>
      <c r="C248" s="80" t="s">
        <v>678</v>
      </c>
      <c r="D248" s="79">
        <v>0</v>
      </c>
      <c r="E248" s="79">
        <v>0</v>
      </c>
      <c r="F248" s="79">
        <v>0</v>
      </c>
      <c r="G248" s="79">
        <v>0</v>
      </c>
      <c r="H248" s="79">
        <v>0</v>
      </c>
      <c r="I248" s="79">
        <v>0</v>
      </c>
      <c r="J248" s="79">
        <v>0</v>
      </c>
      <c r="K248" s="79">
        <v>0</v>
      </c>
      <c r="L248" s="79">
        <v>0</v>
      </c>
      <c r="M248" s="79">
        <v>0</v>
      </c>
      <c r="N248" s="79">
        <v>0</v>
      </c>
      <c r="O248" s="79">
        <v>0</v>
      </c>
      <c r="P248" s="79">
        <v>0</v>
      </c>
      <c r="Q248" s="79">
        <v>0</v>
      </c>
      <c r="R248" s="79">
        <v>0</v>
      </c>
      <c r="S248" s="79">
        <v>0</v>
      </c>
      <c r="T248" s="79">
        <v>0</v>
      </c>
      <c r="U248" s="79">
        <v>0</v>
      </c>
      <c r="V248" s="79">
        <v>0</v>
      </c>
      <c r="W248" s="79">
        <v>0</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f t="shared" si="3"/>
        <v>0</v>
      </c>
      <c r="AP248" s="45"/>
    </row>
    <row r="249" spans="1:42" ht="33" customHeight="1">
      <c r="A249" s="54">
        <v>1116</v>
      </c>
      <c r="B249" s="55" t="s">
        <v>227</v>
      </c>
      <c r="C249" s="80" t="s">
        <v>678</v>
      </c>
      <c r="D249" s="79">
        <v>0</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0</v>
      </c>
      <c r="AE249" s="79">
        <v>0</v>
      </c>
      <c r="AF249" s="79">
        <v>0</v>
      </c>
      <c r="AG249" s="79">
        <v>0</v>
      </c>
      <c r="AH249" s="79">
        <v>0</v>
      </c>
      <c r="AI249" s="79">
        <v>0</v>
      </c>
      <c r="AJ249" s="79">
        <v>0</v>
      </c>
      <c r="AK249" s="79">
        <v>0</v>
      </c>
      <c r="AL249" s="79">
        <v>0</v>
      </c>
      <c r="AM249" s="79">
        <f t="shared" si="3"/>
        <v>0</v>
      </c>
      <c r="AP249" s="45"/>
    </row>
    <row r="250" spans="1:42" ht="33" customHeight="1">
      <c r="A250" s="54">
        <v>1117</v>
      </c>
      <c r="B250" s="55" t="s">
        <v>228</v>
      </c>
      <c r="C250" s="80" t="s">
        <v>678</v>
      </c>
      <c r="D250" s="79">
        <v>0</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0</v>
      </c>
      <c r="AM250" s="79">
        <f t="shared" si="3"/>
        <v>0</v>
      </c>
      <c r="AP250" s="45"/>
    </row>
    <row r="251" spans="1:42" ht="33" customHeight="1">
      <c r="A251" s="54">
        <v>1118</v>
      </c>
      <c r="B251" s="55" t="s">
        <v>229</v>
      </c>
      <c r="C251" s="80" t="s">
        <v>678</v>
      </c>
      <c r="D251" s="79">
        <v>0</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f t="shared" si="3"/>
        <v>0</v>
      </c>
      <c r="AP251" s="45"/>
    </row>
    <row r="252" spans="1:42" ht="33" customHeight="1">
      <c r="A252" s="54">
        <v>1119</v>
      </c>
      <c r="B252" s="55" t="s">
        <v>230</v>
      </c>
      <c r="C252" s="80" t="s">
        <v>678</v>
      </c>
      <c r="D252" s="79">
        <v>0</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f t="shared" si="3"/>
        <v>0</v>
      </c>
      <c r="AP252" s="45"/>
    </row>
    <row r="253" spans="1:42" ht="33" customHeight="1">
      <c r="A253" s="54">
        <v>1120</v>
      </c>
      <c r="B253" s="55" t="s">
        <v>231</v>
      </c>
      <c r="C253" s="80" t="s">
        <v>678</v>
      </c>
      <c r="D253" s="79">
        <v>0</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f t="shared" si="3"/>
        <v>0</v>
      </c>
      <c r="AP253" s="45"/>
    </row>
    <row r="254" spans="1:42" ht="33" customHeight="1">
      <c r="A254" s="54">
        <v>1121</v>
      </c>
      <c r="B254" s="55" t="s">
        <v>232</v>
      </c>
      <c r="C254" s="80" t="s">
        <v>678</v>
      </c>
      <c r="D254" s="79">
        <v>0</v>
      </c>
      <c r="E254" s="79">
        <v>0</v>
      </c>
      <c r="F254" s="79">
        <v>0</v>
      </c>
      <c r="G254" s="79">
        <v>0</v>
      </c>
      <c r="H254" s="79">
        <v>0</v>
      </c>
      <c r="I254" s="79">
        <v>0</v>
      </c>
      <c r="J254" s="79">
        <v>0</v>
      </c>
      <c r="K254" s="79">
        <v>0</v>
      </c>
      <c r="L254" s="79">
        <v>0</v>
      </c>
      <c r="M254" s="79">
        <v>0</v>
      </c>
      <c r="N254" s="79">
        <v>0</v>
      </c>
      <c r="O254" s="79">
        <v>0</v>
      </c>
      <c r="P254" s="79">
        <v>0</v>
      </c>
      <c r="Q254" s="79">
        <v>0</v>
      </c>
      <c r="R254" s="79">
        <v>0</v>
      </c>
      <c r="S254" s="79">
        <v>0</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f t="shared" si="3"/>
        <v>0</v>
      </c>
      <c r="AP254" s="45"/>
    </row>
    <row r="255" spans="1:42" ht="33" customHeight="1">
      <c r="A255" s="54">
        <v>1122</v>
      </c>
      <c r="B255" s="55" t="s">
        <v>233</v>
      </c>
      <c r="C255" s="80" t="s">
        <v>678</v>
      </c>
      <c r="D255" s="79">
        <v>0</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f t="shared" si="3"/>
        <v>0</v>
      </c>
      <c r="AP255" s="45"/>
    </row>
    <row r="256" spans="1:42" ht="33" customHeight="1">
      <c r="A256" s="54">
        <v>1123</v>
      </c>
      <c r="B256" s="55" t="s">
        <v>234</v>
      </c>
      <c r="C256" s="80" t="s">
        <v>678</v>
      </c>
      <c r="D256" s="79">
        <v>0</v>
      </c>
      <c r="E256" s="79">
        <v>0</v>
      </c>
      <c r="F256" s="79">
        <v>0</v>
      </c>
      <c r="G256" s="79">
        <v>0</v>
      </c>
      <c r="H256" s="79">
        <v>0</v>
      </c>
      <c r="I256" s="79">
        <v>0</v>
      </c>
      <c r="J256" s="79">
        <v>0</v>
      </c>
      <c r="K256" s="79">
        <v>0</v>
      </c>
      <c r="L256" s="79">
        <v>0</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f t="shared" si="3"/>
        <v>0</v>
      </c>
      <c r="AP256" s="45"/>
    </row>
    <row r="257" spans="1:42" ht="33" customHeight="1">
      <c r="A257" s="54">
        <v>1124</v>
      </c>
      <c r="B257" s="55" t="s">
        <v>235</v>
      </c>
      <c r="C257" s="80" t="s">
        <v>678</v>
      </c>
      <c r="D257" s="79">
        <v>0</v>
      </c>
      <c r="E257" s="79">
        <v>0</v>
      </c>
      <c r="F257" s="79">
        <v>0</v>
      </c>
      <c r="G257" s="79">
        <v>0</v>
      </c>
      <c r="H257" s="79">
        <v>0</v>
      </c>
      <c r="I257" s="79">
        <v>0</v>
      </c>
      <c r="J257" s="79">
        <v>0</v>
      </c>
      <c r="K257" s="79">
        <v>0</v>
      </c>
      <c r="L257" s="79">
        <v>0</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f t="shared" si="3"/>
        <v>0</v>
      </c>
      <c r="AP257" s="45"/>
    </row>
    <row r="258" spans="1:42" ht="33" customHeight="1">
      <c r="A258" s="54">
        <v>1125</v>
      </c>
      <c r="B258" s="55" t="s">
        <v>236</v>
      </c>
      <c r="C258" s="80" t="s">
        <v>678</v>
      </c>
      <c r="D258" s="79">
        <v>0</v>
      </c>
      <c r="E258" s="79">
        <v>0</v>
      </c>
      <c r="F258" s="79">
        <v>0</v>
      </c>
      <c r="G258" s="79">
        <v>0</v>
      </c>
      <c r="H258" s="79">
        <v>0</v>
      </c>
      <c r="I258" s="79">
        <v>0</v>
      </c>
      <c r="J258" s="79">
        <v>0</v>
      </c>
      <c r="K258" s="79">
        <v>0</v>
      </c>
      <c r="L258" s="79">
        <v>0</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f t="shared" si="3"/>
        <v>0</v>
      </c>
      <c r="AP258" s="45"/>
    </row>
    <row r="259" spans="1:42" ht="33" customHeight="1">
      <c r="A259" s="54">
        <v>1126</v>
      </c>
      <c r="B259" s="55" t="s">
        <v>237</v>
      </c>
      <c r="C259" s="80" t="s">
        <v>678</v>
      </c>
      <c r="D259" s="79">
        <v>0</v>
      </c>
      <c r="E259" s="79">
        <v>0</v>
      </c>
      <c r="F259" s="79">
        <v>0</v>
      </c>
      <c r="G259" s="79">
        <v>0</v>
      </c>
      <c r="H259" s="79">
        <v>0</v>
      </c>
      <c r="I259" s="79">
        <v>0</v>
      </c>
      <c r="J259" s="79">
        <v>0</v>
      </c>
      <c r="K259" s="79">
        <v>0</v>
      </c>
      <c r="L259" s="79">
        <v>0</v>
      </c>
      <c r="M259" s="79">
        <v>0</v>
      </c>
      <c r="N259" s="79">
        <v>0</v>
      </c>
      <c r="O259" s="79">
        <v>0</v>
      </c>
      <c r="P259" s="79">
        <v>0</v>
      </c>
      <c r="Q259" s="79">
        <v>0</v>
      </c>
      <c r="R259" s="79">
        <v>0</v>
      </c>
      <c r="S259" s="79">
        <v>0</v>
      </c>
      <c r="T259" s="79">
        <v>0</v>
      </c>
      <c r="U259" s="79">
        <v>0</v>
      </c>
      <c r="V259" s="79">
        <v>0</v>
      </c>
      <c r="W259" s="79">
        <v>0</v>
      </c>
      <c r="X259" s="79">
        <v>0</v>
      </c>
      <c r="Y259" s="79">
        <v>0</v>
      </c>
      <c r="Z259" s="79">
        <v>0</v>
      </c>
      <c r="AA259" s="79">
        <v>0</v>
      </c>
      <c r="AB259" s="79">
        <v>0</v>
      </c>
      <c r="AC259" s="79">
        <v>0</v>
      </c>
      <c r="AD259" s="79">
        <v>0</v>
      </c>
      <c r="AE259" s="79">
        <v>0</v>
      </c>
      <c r="AF259" s="79">
        <v>0</v>
      </c>
      <c r="AG259" s="79">
        <v>0</v>
      </c>
      <c r="AH259" s="79">
        <v>0</v>
      </c>
      <c r="AI259" s="79">
        <v>0</v>
      </c>
      <c r="AJ259" s="79">
        <v>0</v>
      </c>
      <c r="AK259" s="79">
        <v>0</v>
      </c>
      <c r="AL259" s="79">
        <v>0</v>
      </c>
      <c r="AM259" s="79">
        <f t="shared" si="3"/>
        <v>0</v>
      </c>
      <c r="AP259" s="45"/>
    </row>
    <row r="260" spans="1:42" ht="33" customHeight="1">
      <c r="A260" s="54">
        <v>1127</v>
      </c>
      <c r="B260" s="55" t="s">
        <v>238</v>
      </c>
      <c r="C260" s="80" t="s">
        <v>678</v>
      </c>
      <c r="D260" s="79">
        <v>0</v>
      </c>
      <c r="E260" s="79">
        <v>0</v>
      </c>
      <c r="F260" s="79">
        <v>0</v>
      </c>
      <c r="G260" s="79">
        <v>0</v>
      </c>
      <c r="H260" s="79">
        <v>0</v>
      </c>
      <c r="I260" s="79">
        <v>0</v>
      </c>
      <c r="J260" s="79">
        <v>0</v>
      </c>
      <c r="K260" s="79">
        <v>0</v>
      </c>
      <c r="L260" s="79">
        <v>0</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f t="shared" si="3"/>
        <v>0</v>
      </c>
      <c r="AP260" s="45"/>
    </row>
    <row r="261" spans="1:42" ht="33" customHeight="1">
      <c r="A261" s="54">
        <v>1128</v>
      </c>
      <c r="B261" s="55" t="s">
        <v>239</v>
      </c>
      <c r="C261" s="80" t="s">
        <v>678</v>
      </c>
      <c r="D261" s="79">
        <v>0</v>
      </c>
      <c r="E261" s="79">
        <v>0</v>
      </c>
      <c r="F261" s="79">
        <v>0</v>
      </c>
      <c r="G261" s="79">
        <v>0</v>
      </c>
      <c r="H261" s="79">
        <v>0</v>
      </c>
      <c r="I261" s="79">
        <v>0</v>
      </c>
      <c r="J261" s="79">
        <v>0</v>
      </c>
      <c r="K261" s="79">
        <v>0</v>
      </c>
      <c r="L261" s="79">
        <v>0</v>
      </c>
      <c r="M261" s="79">
        <v>0</v>
      </c>
      <c r="N261" s="79">
        <v>0</v>
      </c>
      <c r="O261" s="79">
        <v>0</v>
      </c>
      <c r="P261" s="79">
        <v>0</v>
      </c>
      <c r="Q261" s="79">
        <v>0</v>
      </c>
      <c r="R261" s="79">
        <v>0</v>
      </c>
      <c r="S261" s="79">
        <v>0</v>
      </c>
      <c r="T261" s="79">
        <v>0</v>
      </c>
      <c r="U261" s="79">
        <v>0</v>
      </c>
      <c r="V261" s="79">
        <v>0</v>
      </c>
      <c r="W261" s="79">
        <v>0</v>
      </c>
      <c r="X261" s="79">
        <v>0</v>
      </c>
      <c r="Y261" s="79">
        <v>0</v>
      </c>
      <c r="Z261" s="79">
        <v>0</v>
      </c>
      <c r="AA261" s="79">
        <v>0</v>
      </c>
      <c r="AB261" s="79">
        <v>0</v>
      </c>
      <c r="AC261" s="79">
        <v>0</v>
      </c>
      <c r="AD261" s="79">
        <v>0</v>
      </c>
      <c r="AE261" s="79">
        <v>0</v>
      </c>
      <c r="AF261" s="79">
        <v>0</v>
      </c>
      <c r="AG261" s="79">
        <v>0</v>
      </c>
      <c r="AH261" s="79">
        <v>0</v>
      </c>
      <c r="AI261" s="79">
        <v>0</v>
      </c>
      <c r="AJ261" s="79">
        <v>0</v>
      </c>
      <c r="AK261" s="79">
        <v>0</v>
      </c>
      <c r="AL261" s="79">
        <v>0</v>
      </c>
      <c r="AM261" s="79">
        <f t="shared" si="3"/>
        <v>0</v>
      </c>
      <c r="AP261" s="45"/>
    </row>
    <row r="262" spans="1:42" ht="33" customHeight="1">
      <c r="A262" s="54">
        <v>1129</v>
      </c>
      <c r="B262" s="55" t="s">
        <v>240</v>
      </c>
      <c r="C262" s="80" t="s">
        <v>678</v>
      </c>
      <c r="D262" s="79">
        <v>0</v>
      </c>
      <c r="E262" s="79">
        <v>0</v>
      </c>
      <c r="F262" s="79">
        <v>0</v>
      </c>
      <c r="G262" s="79">
        <v>0</v>
      </c>
      <c r="H262" s="79">
        <v>0</v>
      </c>
      <c r="I262" s="79">
        <v>0</v>
      </c>
      <c r="J262" s="79">
        <v>0</v>
      </c>
      <c r="K262" s="79">
        <v>0</v>
      </c>
      <c r="L262" s="79">
        <v>0</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f t="shared" si="3"/>
        <v>0</v>
      </c>
      <c r="AP262" s="45"/>
    </row>
    <row r="263" spans="1:42" ht="33" customHeight="1">
      <c r="A263" s="54">
        <v>1201</v>
      </c>
      <c r="B263" s="55" t="s">
        <v>241</v>
      </c>
      <c r="C263" s="80" t="s">
        <v>678</v>
      </c>
      <c r="D263" s="79">
        <v>0</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f t="shared" si="3"/>
        <v>0</v>
      </c>
      <c r="AP263" s="45"/>
    </row>
    <row r="264" spans="1:42" ht="33" customHeight="1">
      <c r="A264" s="54">
        <v>1202</v>
      </c>
      <c r="B264" s="55" t="s">
        <v>242</v>
      </c>
      <c r="C264" s="80" t="s">
        <v>678</v>
      </c>
      <c r="D264" s="79">
        <v>0</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f t="shared" si="3"/>
        <v>0</v>
      </c>
      <c r="AP264" s="45"/>
    </row>
    <row r="265" spans="1:42" ht="33" customHeight="1">
      <c r="A265" s="54">
        <v>1203</v>
      </c>
      <c r="B265" s="55" t="s">
        <v>243</v>
      </c>
      <c r="C265" s="80" t="s">
        <v>678</v>
      </c>
      <c r="D265" s="79">
        <v>0</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f t="shared" si="3"/>
        <v>0</v>
      </c>
      <c r="AP265" s="45"/>
    </row>
    <row r="266" spans="1:42" ht="33" customHeight="1">
      <c r="A266" s="54">
        <v>1204</v>
      </c>
      <c r="B266" s="55" t="s">
        <v>244</v>
      </c>
      <c r="C266" s="80" t="s">
        <v>678</v>
      </c>
      <c r="D266" s="79">
        <v>0</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f t="shared" si="3"/>
        <v>0</v>
      </c>
      <c r="AP266" s="45"/>
    </row>
    <row r="267" spans="1:42" ht="33" customHeight="1">
      <c r="A267" s="54">
        <v>1205</v>
      </c>
      <c r="B267" s="55" t="s">
        <v>245</v>
      </c>
      <c r="C267" s="80" t="s">
        <v>678</v>
      </c>
      <c r="D267" s="79">
        <v>0</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f t="shared" si="3"/>
        <v>0</v>
      </c>
      <c r="AP267" s="45"/>
    </row>
    <row r="268" spans="1:42" ht="33" customHeight="1">
      <c r="A268" s="54">
        <v>1206</v>
      </c>
      <c r="B268" s="55" t="s">
        <v>246</v>
      </c>
      <c r="C268" s="80" t="s">
        <v>678</v>
      </c>
      <c r="D268" s="79">
        <v>0</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f t="shared" ref="AM268:AM331" si="4">SUM(D268:AL268)</f>
        <v>0</v>
      </c>
      <c r="AP268" s="45"/>
    </row>
    <row r="269" spans="1:42" ht="33" customHeight="1">
      <c r="A269" s="54">
        <v>1207</v>
      </c>
      <c r="B269" s="55" t="s">
        <v>247</v>
      </c>
      <c r="C269" s="80" t="s">
        <v>678</v>
      </c>
      <c r="D269" s="79">
        <v>0</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f t="shared" si="4"/>
        <v>0</v>
      </c>
      <c r="AP269" s="45"/>
    </row>
    <row r="270" spans="1:42" ht="33" customHeight="1">
      <c r="A270" s="54">
        <v>1208</v>
      </c>
      <c r="B270" s="55" t="s">
        <v>248</v>
      </c>
      <c r="C270" s="80" t="s">
        <v>678</v>
      </c>
      <c r="D270" s="79">
        <v>0</v>
      </c>
      <c r="E270" s="79">
        <v>0</v>
      </c>
      <c r="F270" s="79">
        <v>0</v>
      </c>
      <c r="G270" s="79">
        <v>0</v>
      </c>
      <c r="H270" s="79">
        <v>0</v>
      </c>
      <c r="I270" s="79">
        <v>0</v>
      </c>
      <c r="J270" s="79">
        <v>0</v>
      </c>
      <c r="K270" s="79">
        <v>0</v>
      </c>
      <c r="L270" s="79">
        <v>0</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f t="shared" si="4"/>
        <v>0</v>
      </c>
      <c r="AP270" s="45"/>
    </row>
    <row r="271" spans="1:42" ht="33" customHeight="1">
      <c r="A271" s="54">
        <v>1209</v>
      </c>
      <c r="B271" s="55" t="s">
        <v>249</v>
      </c>
      <c r="C271" s="80" t="s">
        <v>678</v>
      </c>
      <c r="D271" s="79">
        <v>0</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f t="shared" si="4"/>
        <v>0</v>
      </c>
      <c r="AP271" s="45"/>
    </row>
    <row r="272" spans="1:42" ht="33" customHeight="1">
      <c r="A272" s="54">
        <v>1210</v>
      </c>
      <c r="B272" s="55" t="s">
        <v>250</v>
      </c>
      <c r="C272" s="80" t="s">
        <v>678</v>
      </c>
      <c r="D272" s="79">
        <v>0</v>
      </c>
      <c r="E272" s="79">
        <v>0</v>
      </c>
      <c r="F272" s="79">
        <v>0</v>
      </c>
      <c r="G272" s="79">
        <v>0</v>
      </c>
      <c r="H272" s="79">
        <v>0</v>
      </c>
      <c r="I272" s="79">
        <v>0</v>
      </c>
      <c r="J272" s="79">
        <v>0</v>
      </c>
      <c r="K272" s="79">
        <v>0</v>
      </c>
      <c r="L272" s="79">
        <v>0</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f t="shared" si="4"/>
        <v>0</v>
      </c>
      <c r="AP272" s="45"/>
    </row>
    <row r="273" spans="1:42" ht="33" customHeight="1">
      <c r="A273" s="54">
        <v>1211</v>
      </c>
      <c r="B273" s="55" t="s">
        <v>251</v>
      </c>
      <c r="C273" s="80" t="s">
        <v>678</v>
      </c>
      <c r="D273" s="79">
        <v>0</v>
      </c>
      <c r="E273" s="79">
        <v>0</v>
      </c>
      <c r="F273" s="79">
        <v>0</v>
      </c>
      <c r="G273" s="79">
        <v>0</v>
      </c>
      <c r="H273" s="79">
        <v>0</v>
      </c>
      <c r="I273" s="79">
        <v>0</v>
      </c>
      <c r="J273" s="79">
        <v>0</v>
      </c>
      <c r="K273" s="79">
        <v>0</v>
      </c>
      <c r="L273" s="79">
        <v>0</v>
      </c>
      <c r="M273" s="79">
        <v>0</v>
      </c>
      <c r="N273" s="79">
        <v>0</v>
      </c>
      <c r="O273" s="79">
        <v>0</v>
      </c>
      <c r="P273" s="79">
        <v>0</v>
      </c>
      <c r="Q273" s="79">
        <v>0</v>
      </c>
      <c r="R273" s="79">
        <v>0</v>
      </c>
      <c r="S273" s="79">
        <v>0</v>
      </c>
      <c r="T273" s="79">
        <v>0</v>
      </c>
      <c r="U273" s="79">
        <v>0</v>
      </c>
      <c r="V273" s="79">
        <v>0</v>
      </c>
      <c r="W273" s="79">
        <v>0</v>
      </c>
      <c r="X273" s="79">
        <v>0</v>
      </c>
      <c r="Y273" s="79">
        <v>0</v>
      </c>
      <c r="Z273" s="79">
        <v>0</v>
      </c>
      <c r="AA273" s="79">
        <v>0</v>
      </c>
      <c r="AB273" s="79">
        <v>0</v>
      </c>
      <c r="AC273" s="79">
        <v>0</v>
      </c>
      <c r="AD273" s="79">
        <v>0</v>
      </c>
      <c r="AE273" s="79">
        <v>0</v>
      </c>
      <c r="AF273" s="79">
        <v>0</v>
      </c>
      <c r="AG273" s="79">
        <v>0</v>
      </c>
      <c r="AH273" s="79">
        <v>0</v>
      </c>
      <c r="AI273" s="79">
        <v>0</v>
      </c>
      <c r="AJ273" s="79">
        <v>0</v>
      </c>
      <c r="AK273" s="79">
        <v>0</v>
      </c>
      <c r="AL273" s="79">
        <v>0</v>
      </c>
      <c r="AM273" s="79">
        <f t="shared" si="4"/>
        <v>0</v>
      </c>
      <c r="AP273" s="45"/>
    </row>
    <row r="274" spans="1:42" ht="33" customHeight="1">
      <c r="A274" s="54">
        <v>1212</v>
      </c>
      <c r="B274" s="55" t="s">
        <v>252</v>
      </c>
      <c r="C274" s="80" t="s">
        <v>678</v>
      </c>
      <c r="D274" s="79">
        <v>0</v>
      </c>
      <c r="E274" s="79">
        <v>0</v>
      </c>
      <c r="F274" s="79">
        <v>0</v>
      </c>
      <c r="G274" s="79">
        <v>0</v>
      </c>
      <c r="H274" s="79">
        <v>0</v>
      </c>
      <c r="I274" s="79">
        <v>0</v>
      </c>
      <c r="J274" s="79">
        <v>0</v>
      </c>
      <c r="K274" s="79">
        <v>0</v>
      </c>
      <c r="L274" s="79">
        <v>0</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f t="shared" si="4"/>
        <v>0</v>
      </c>
      <c r="AP274" s="45"/>
    </row>
    <row r="275" spans="1:42" ht="33" customHeight="1">
      <c r="A275" s="54">
        <v>1213</v>
      </c>
      <c r="B275" s="55" t="s">
        <v>253</v>
      </c>
      <c r="C275" s="80" t="s">
        <v>678</v>
      </c>
      <c r="D275" s="79">
        <v>0</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f t="shared" si="4"/>
        <v>0</v>
      </c>
      <c r="AP275" s="45"/>
    </row>
    <row r="276" spans="1:42" ht="33" customHeight="1">
      <c r="A276" s="54">
        <v>1214</v>
      </c>
      <c r="B276" s="55" t="s">
        <v>254</v>
      </c>
      <c r="C276" s="80" t="s">
        <v>678</v>
      </c>
      <c r="D276" s="79">
        <v>0</v>
      </c>
      <c r="E276" s="79">
        <v>0</v>
      </c>
      <c r="F276" s="79">
        <v>0</v>
      </c>
      <c r="G276" s="79">
        <v>0</v>
      </c>
      <c r="H276" s="79">
        <v>0</v>
      </c>
      <c r="I276" s="79">
        <v>0</v>
      </c>
      <c r="J276" s="79">
        <v>0</v>
      </c>
      <c r="K276" s="79">
        <v>0</v>
      </c>
      <c r="L276" s="79">
        <v>0</v>
      </c>
      <c r="M276" s="79">
        <v>0</v>
      </c>
      <c r="N276" s="79">
        <v>0</v>
      </c>
      <c r="O276" s="79">
        <v>0</v>
      </c>
      <c r="P276" s="79">
        <v>0</v>
      </c>
      <c r="Q276" s="79">
        <v>0</v>
      </c>
      <c r="R276" s="79">
        <v>0</v>
      </c>
      <c r="S276" s="79">
        <v>0</v>
      </c>
      <c r="T276" s="79">
        <v>0</v>
      </c>
      <c r="U276" s="79">
        <v>0</v>
      </c>
      <c r="V276" s="79">
        <v>0</v>
      </c>
      <c r="W276" s="79">
        <v>0</v>
      </c>
      <c r="X276" s="79">
        <v>0</v>
      </c>
      <c r="Y276" s="79">
        <v>0</v>
      </c>
      <c r="Z276" s="79">
        <v>0</v>
      </c>
      <c r="AA276" s="79">
        <v>0</v>
      </c>
      <c r="AB276" s="79">
        <v>0</v>
      </c>
      <c r="AC276" s="79">
        <v>0</v>
      </c>
      <c r="AD276" s="79">
        <v>0</v>
      </c>
      <c r="AE276" s="79">
        <v>0</v>
      </c>
      <c r="AF276" s="79">
        <v>0</v>
      </c>
      <c r="AG276" s="79">
        <v>0</v>
      </c>
      <c r="AH276" s="79">
        <v>0</v>
      </c>
      <c r="AI276" s="79">
        <v>0</v>
      </c>
      <c r="AJ276" s="79">
        <v>0</v>
      </c>
      <c r="AK276" s="79">
        <v>0</v>
      </c>
      <c r="AL276" s="79">
        <v>0</v>
      </c>
      <c r="AM276" s="79">
        <f t="shared" si="4"/>
        <v>0</v>
      </c>
      <c r="AP276" s="45"/>
    </row>
    <row r="277" spans="1:42" ht="33" customHeight="1">
      <c r="A277" s="54">
        <v>1215</v>
      </c>
      <c r="B277" s="55" t="s">
        <v>255</v>
      </c>
      <c r="C277" s="80" t="s">
        <v>678</v>
      </c>
      <c r="D277" s="79">
        <v>0</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0</v>
      </c>
      <c r="AM277" s="79">
        <f t="shared" si="4"/>
        <v>0</v>
      </c>
      <c r="AP277" s="45"/>
    </row>
    <row r="278" spans="1:42" ht="33" customHeight="1">
      <c r="A278" s="54">
        <v>1216</v>
      </c>
      <c r="B278" s="55" t="s">
        <v>256</v>
      </c>
      <c r="C278" s="80" t="s">
        <v>678</v>
      </c>
      <c r="D278" s="79">
        <v>0</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f t="shared" si="4"/>
        <v>0</v>
      </c>
      <c r="AP278" s="45"/>
    </row>
    <row r="279" spans="1:42" ht="33" customHeight="1">
      <c r="A279" s="54">
        <v>1217</v>
      </c>
      <c r="B279" s="55" t="s">
        <v>257</v>
      </c>
      <c r="C279" s="80" t="s">
        <v>678</v>
      </c>
      <c r="D279" s="79">
        <v>0</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f t="shared" si="4"/>
        <v>0</v>
      </c>
      <c r="AP279" s="45"/>
    </row>
    <row r="280" spans="1:42" ht="33" customHeight="1">
      <c r="A280" s="54">
        <v>1218</v>
      </c>
      <c r="B280" s="55" t="s">
        <v>258</v>
      </c>
      <c r="C280" s="80" t="s">
        <v>678</v>
      </c>
      <c r="D280" s="79">
        <v>0</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f t="shared" si="4"/>
        <v>0</v>
      </c>
      <c r="AP280" s="45"/>
    </row>
    <row r="281" spans="1:42" ht="33" customHeight="1">
      <c r="A281" s="54">
        <v>1219</v>
      </c>
      <c r="B281" s="55" t="s">
        <v>259</v>
      </c>
      <c r="C281" s="80" t="s">
        <v>678</v>
      </c>
      <c r="D281" s="79">
        <v>0</v>
      </c>
      <c r="E281" s="79">
        <v>0</v>
      </c>
      <c r="F281" s="79">
        <v>0</v>
      </c>
      <c r="G281" s="79">
        <v>0</v>
      </c>
      <c r="H281" s="79">
        <v>0</v>
      </c>
      <c r="I281" s="79">
        <v>0</v>
      </c>
      <c r="J281" s="79">
        <v>0</v>
      </c>
      <c r="K281" s="79">
        <v>0</v>
      </c>
      <c r="L281" s="79">
        <v>0</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f t="shared" si="4"/>
        <v>0</v>
      </c>
      <c r="AP281" s="45"/>
    </row>
    <row r="282" spans="1:42" ht="33" customHeight="1">
      <c r="A282" s="54">
        <v>1220</v>
      </c>
      <c r="B282" s="55" t="s">
        <v>260</v>
      </c>
      <c r="C282" s="80" t="s">
        <v>678</v>
      </c>
      <c r="D282" s="79">
        <v>0</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f t="shared" si="4"/>
        <v>0</v>
      </c>
      <c r="AP282" s="45"/>
    </row>
    <row r="283" spans="1:42" ht="33" customHeight="1">
      <c r="A283" s="54">
        <v>1221</v>
      </c>
      <c r="B283" s="55" t="s">
        <v>261</v>
      </c>
      <c r="C283" s="80" t="s">
        <v>678</v>
      </c>
      <c r="D283" s="79">
        <v>0</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f t="shared" si="4"/>
        <v>0</v>
      </c>
      <c r="AP283" s="45"/>
    </row>
    <row r="284" spans="1:42" ht="33" customHeight="1">
      <c r="A284" s="54">
        <v>1222</v>
      </c>
      <c r="B284" s="55" t="s">
        <v>262</v>
      </c>
      <c r="C284" s="80" t="s">
        <v>678</v>
      </c>
      <c r="D284" s="79">
        <v>0</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f t="shared" si="4"/>
        <v>0</v>
      </c>
      <c r="AP284" s="45"/>
    </row>
    <row r="285" spans="1:42" ht="33" customHeight="1">
      <c r="A285" s="54">
        <v>1223</v>
      </c>
      <c r="B285" s="55" t="s">
        <v>263</v>
      </c>
      <c r="C285" s="80" t="s">
        <v>678</v>
      </c>
      <c r="D285" s="79">
        <v>0</v>
      </c>
      <c r="E285" s="79">
        <v>0</v>
      </c>
      <c r="F285" s="79">
        <v>0</v>
      </c>
      <c r="G285" s="79">
        <v>0</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f t="shared" si="4"/>
        <v>0</v>
      </c>
      <c r="AP285" s="45"/>
    </row>
    <row r="286" spans="1:42" ht="33" customHeight="1">
      <c r="A286" s="54">
        <v>1224</v>
      </c>
      <c r="B286" s="55" t="s">
        <v>264</v>
      </c>
      <c r="C286" s="80" t="s">
        <v>678</v>
      </c>
      <c r="D286" s="79">
        <v>0</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f t="shared" si="4"/>
        <v>0</v>
      </c>
      <c r="AP286" s="45"/>
    </row>
    <row r="287" spans="1:42" ht="33" customHeight="1">
      <c r="A287" s="54">
        <v>1225</v>
      </c>
      <c r="B287" s="55" t="s">
        <v>265</v>
      </c>
      <c r="C287" s="80" t="s">
        <v>678</v>
      </c>
      <c r="D287" s="79">
        <v>0</v>
      </c>
      <c r="E287" s="79">
        <v>0</v>
      </c>
      <c r="F287" s="79">
        <v>0</v>
      </c>
      <c r="G287" s="79">
        <v>0</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f t="shared" si="4"/>
        <v>0</v>
      </c>
      <c r="AP287" s="45"/>
    </row>
    <row r="288" spans="1:42" ht="33" customHeight="1">
      <c r="A288" s="54">
        <v>1226</v>
      </c>
      <c r="B288" s="55" t="s">
        <v>266</v>
      </c>
      <c r="C288" s="80" t="s">
        <v>678</v>
      </c>
      <c r="D288" s="79">
        <v>0</v>
      </c>
      <c r="E288" s="79">
        <v>0</v>
      </c>
      <c r="F288" s="79">
        <v>0</v>
      </c>
      <c r="G288" s="79">
        <v>0</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f t="shared" si="4"/>
        <v>0</v>
      </c>
      <c r="AP288" s="45"/>
    </row>
    <row r="289" spans="1:42" ht="33" customHeight="1">
      <c r="A289" s="54">
        <v>1227</v>
      </c>
      <c r="B289" s="55" t="s">
        <v>267</v>
      </c>
      <c r="C289" s="80" t="s">
        <v>678</v>
      </c>
      <c r="D289" s="79">
        <v>0</v>
      </c>
      <c r="E289" s="79">
        <v>0</v>
      </c>
      <c r="F289" s="79">
        <v>0</v>
      </c>
      <c r="G289" s="79">
        <v>0</v>
      </c>
      <c r="H289" s="79">
        <v>0</v>
      </c>
      <c r="I289" s="79">
        <v>0</v>
      </c>
      <c r="J289" s="79">
        <v>0</v>
      </c>
      <c r="K289" s="79">
        <v>0</v>
      </c>
      <c r="L289" s="79">
        <v>0</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f t="shared" si="4"/>
        <v>0</v>
      </c>
      <c r="AP289" s="45"/>
    </row>
    <row r="290" spans="1:42" ht="33" customHeight="1">
      <c r="A290" s="54">
        <v>1228</v>
      </c>
      <c r="B290" s="55" t="s">
        <v>268</v>
      </c>
      <c r="C290" s="80" t="s">
        <v>678</v>
      </c>
      <c r="D290" s="79">
        <v>0</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0</v>
      </c>
      <c r="AM290" s="79">
        <f t="shared" si="4"/>
        <v>0</v>
      </c>
      <c r="AP290" s="45"/>
    </row>
    <row r="291" spans="1:42" ht="33" customHeight="1">
      <c r="A291" s="54">
        <v>1229</v>
      </c>
      <c r="B291" s="55" t="s">
        <v>269</v>
      </c>
      <c r="C291" s="80" t="s">
        <v>678</v>
      </c>
      <c r="D291" s="79">
        <v>0</v>
      </c>
      <c r="E291" s="79">
        <v>0</v>
      </c>
      <c r="F291" s="79">
        <v>0</v>
      </c>
      <c r="G291" s="79">
        <v>0</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f t="shared" si="4"/>
        <v>0</v>
      </c>
      <c r="AP291" s="45"/>
    </row>
    <row r="292" spans="1:42" ht="33" customHeight="1">
      <c r="A292" s="54">
        <v>1230</v>
      </c>
      <c r="B292" s="55" t="s">
        <v>270</v>
      </c>
      <c r="C292" s="80" t="s">
        <v>678</v>
      </c>
      <c r="D292" s="79">
        <v>0</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f t="shared" si="4"/>
        <v>0</v>
      </c>
      <c r="AP292" s="45"/>
    </row>
    <row r="293" spans="1:42" ht="33" customHeight="1">
      <c r="A293" s="54">
        <v>1231</v>
      </c>
      <c r="B293" s="55" t="s">
        <v>271</v>
      </c>
      <c r="C293" s="80" t="s">
        <v>678</v>
      </c>
      <c r="D293" s="79">
        <v>0</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f t="shared" si="4"/>
        <v>0</v>
      </c>
      <c r="AP293" s="45"/>
    </row>
    <row r="294" spans="1:42" ht="33" customHeight="1">
      <c r="A294" s="54">
        <v>1232</v>
      </c>
      <c r="B294" s="55" t="s">
        <v>272</v>
      </c>
      <c r="C294" s="80" t="s">
        <v>678</v>
      </c>
      <c r="D294" s="79">
        <v>0</v>
      </c>
      <c r="E294" s="79">
        <v>0</v>
      </c>
      <c r="F294" s="79">
        <v>0</v>
      </c>
      <c r="G294" s="79">
        <v>0</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f t="shared" si="4"/>
        <v>0</v>
      </c>
      <c r="AP294" s="45"/>
    </row>
    <row r="295" spans="1:42" ht="33" customHeight="1">
      <c r="A295" s="54">
        <v>1233</v>
      </c>
      <c r="B295" s="55" t="s">
        <v>273</v>
      </c>
      <c r="C295" s="80" t="s">
        <v>678</v>
      </c>
      <c r="D295" s="79">
        <v>0</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f t="shared" si="4"/>
        <v>0</v>
      </c>
      <c r="AP295" s="45"/>
    </row>
    <row r="296" spans="1:42" ht="33" customHeight="1">
      <c r="A296" s="54">
        <v>1234</v>
      </c>
      <c r="B296" s="55" t="s">
        <v>274</v>
      </c>
      <c r="C296" s="80" t="s">
        <v>678</v>
      </c>
      <c r="D296" s="79">
        <v>0</v>
      </c>
      <c r="E296" s="79">
        <v>0</v>
      </c>
      <c r="F296" s="79">
        <v>0</v>
      </c>
      <c r="G296" s="79">
        <v>0</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f t="shared" si="4"/>
        <v>0</v>
      </c>
      <c r="AP296" s="45"/>
    </row>
    <row r="297" spans="1:42" ht="33" customHeight="1">
      <c r="A297" s="54">
        <v>1235</v>
      </c>
      <c r="B297" s="55" t="s">
        <v>275</v>
      </c>
      <c r="C297" s="80" t="s">
        <v>678</v>
      </c>
      <c r="D297" s="79">
        <v>0</v>
      </c>
      <c r="E297" s="79">
        <v>0</v>
      </c>
      <c r="F297" s="79">
        <v>0</v>
      </c>
      <c r="G297" s="79">
        <v>0</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f t="shared" si="4"/>
        <v>0</v>
      </c>
      <c r="AP297" s="45"/>
    </row>
    <row r="298" spans="1:42" ht="33" customHeight="1">
      <c r="A298" s="54">
        <v>1236</v>
      </c>
      <c r="B298" s="55" t="s">
        <v>276</v>
      </c>
      <c r="C298" s="80" t="s">
        <v>678</v>
      </c>
      <c r="D298" s="79">
        <v>0</v>
      </c>
      <c r="E298" s="79">
        <v>0</v>
      </c>
      <c r="F298" s="79">
        <v>0</v>
      </c>
      <c r="G298" s="79">
        <v>0</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0</v>
      </c>
      <c r="AC298" s="79">
        <v>0</v>
      </c>
      <c r="AD298" s="79">
        <v>0</v>
      </c>
      <c r="AE298" s="79">
        <v>0</v>
      </c>
      <c r="AF298" s="79">
        <v>0</v>
      </c>
      <c r="AG298" s="79">
        <v>0</v>
      </c>
      <c r="AH298" s="79">
        <v>0</v>
      </c>
      <c r="AI298" s="79">
        <v>0</v>
      </c>
      <c r="AJ298" s="79">
        <v>0</v>
      </c>
      <c r="AK298" s="79">
        <v>0</v>
      </c>
      <c r="AL298" s="79">
        <v>0</v>
      </c>
      <c r="AM298" s="79">
        <f t="shared" si="4"/>
        <v>0</v>
      </c>
      <c r="AP298" s="45"/>
    </row>
    <row r="299" spans="1:42" ht="33" customHeight="1">
      <c r="A299" s="54">
        <v>1237</v>
      </c>
      <c r="B299" s="55" t="s">
        <v>277</v>
      </c>
      <c r="C299" s="80" t="s">
        <v>678</v>
      </c>
      <c r="D299" s="79">
        <v>0</v>
      </c>
      <c r="E299" s="79">
        <v>0</v>
      </c>
      <c r="F299" s="79">
        <v>0</v>
      </c>
      <c r="G299" s="79">
        <v>0</v>
      </c>
      <c r="H299" s="79">
        <v>0</v>
      </c>
      <c r="I299" s="79">
        <v>0</v>
      </c>
      <c r="J299" s="79">
        <v>0</v>
      </c>
      <c r="K299" s="79">
        <v>0</v>
      </c>
      <c r="L299" s="79">
        <v>0</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f t="shared" si="4"/>
        <v>0</v>
      </c>
      <c r="AP299" s="45"/>
    </row>
    <row r="300" spans="1:42" ht="33" customHeight="1">
      <c r="A300" s="54">
        <v>1238</v>
      </c>
      <c r="B300" s="55" t="s">
        <v>278</v>
      </c>
      <c r="C300" s="80" t="s">
        <v>678</v>
      </c>
      <c r="D300" s="79">
        <v>0</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f t="shared" si="4"/>
        <v>0</v>
      </c>
      <c r="AP300" s="45"/>
    </row>
    <row r="301" spans="1:42" ht="33" customHeight="1">
      <c r="A301" s="54">
        <v>1239</v>
      </c>
      <c r="B301" s="55" t="s">
        <v>279</v>
      </c>
      <c r="C301" s="80" t="s">
        <v>678</v>
      </c>
      <c r="D301" s="79">
        <v>0</v>
      </c>
      <c r="E301" s="79">
        <v>0</v>
      </c>
      <c r="F301" s="79">
        <v>0</v>
      </c>
      <c r="G301" s="79">
        <v>0</v>
      </c>
      <c r="H301" s="79">
        <v>0</v>
      </c>
      <c r="I301" s="79">
        <v>0</v>
      </c>
      <c r="J301" s="79">
        <v>0</v>
      </c>
      <c r="K301" s="79">
        <v>0</v>
      </c>
      <c r="L301" s="79">
        <v>0</v>
      </c>
      <c r="M301" s="79">
        <v>0</v>
      </c>
      <c r="N301" s="79">
        <v>0</v>
      </c>
      <c r="O301" s="79">
        <v>0</v>
      </c>
      <c r="P301" s="79">
        <v>0</v>
      </c>
      <c r="Q301" s="79">
        <v>0</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0</v>
      </c>
      <c r="AM301" s="79">
        <f t="shared" si="4"/>
        <v>0</v>
      </c>
      <c r="AP301" s="45"/>
    </row>
    <row r="302" spans="1:42" ht="33" customHeight="1">
      <c r="A302" s="54">
        <v>1240</v>
      </c>
      <c r="B302" s="55" t="s">
        <v>280</v>
      </c>
      <c r="C302" s="80" t="s">
        <v>678</v>
      </c>
      <c r="D302" s="79">
        <v>0</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0</v>
      </c>
      <c r="AI302" s="79">
        <v>0</v>
      </c>
      <c r="AJ302" s="79">
        <v>0</v>
      </c>
      <c r="AK302" s="79">
        <v>0</v>
      </c>
      <c r="AL302" s="79">
        <v>0</v>
      </c>
      <c r="AM302" s="79">
        <f t="shared" si="4"/>
        <v>0</v>
      </c>
      <c r="AP302" s="45"/>
    </row>
    <row r="303" spans="1:42" ht="33" customHeight="1">
      <c r="A303" s="54">
        <v>1241</v>
      </c>
      <c r="B303" s="55" t="s">
        <v>281</v>
      </c>
      <c r="C303" s="80" t="s">
        <v>678</v>
      </c>
      <c r="D303" s="79">
        <v>0</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f t="shared" si="4"/>
        <v>0</v>
      </c>
      <c r="AP303" s="45"/>
    </row>
    <row r="304" spans="1:42" ht="33" customHeight="1">
      <c r="A304" s="54">
        <v>1242</v>
      </c>
      <c r="B304" s="55" t="s">
        <v>282</v>
      </c>
      <c r="C304" s="80" t="s">
        <v>678</v>
      </c>
      <c r="D304" s="79">
        <v>0</v>
      </c>
      <c r="E304" s="79">
        <v>0</v>
      </c>
      <c r="F304" s="79">
        <v>0</v>
      </c>
      <c r="G304" s="79">
        <v>0</v>
      </c>
      <c r="H304" s="79">
        <v>0</v>
      </c>
      <c r="I304" s="79">
        <v>0</v>
      </c>
      <c r="J304" s="79">
        <v>0</v>
      </c>
      <c r="K304" s="79">
        <v>0</v>
      </c>
      <c r="L304" s="79">
        <v>0</v>
      </c>
      <c r="M304" s="79">
        <v>0</v>
      </c>
      <c r="N304" s="79">
        <v>0</v>
      </c>
      <c r="O304" s="79">
        <v>0</v>
      </c>
      <c r="P304" s="79">
        <v>0</v>
      </c>
      <c r="Q304" s="79">
        <v>0</v>
      </c>
      <c r="R304" s="79">
        <v>0</v>
      </c>
      <c r="S304" s="79">
        <v>0</v>
      </c>
      <c r="T304" s="79">
        <v>0</v>
      </c>
      <c r="U304" s="79">
        <v>0</v>
      </c>
      <c r="V304" s="79">
        <v>0</v>
      </c>
      <c r="W304" s="79">
        <v>0</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f t="shared" si="4"/>
        <v>0</v>
      </c>
      <c r="AP304" s="45"/>
    </row>
    <row r="305" spans="1:42" ht="33" customHeight="1">
      <c r="A305" s="54">
        <v>1243</v>
      </c>
      <c r="B305" s="55" t="s">
        <v>283</v>
      </c>
      <c r="C305" s="80" t="s">
        <v>678</v>
      </c>
      <c r="D305" s="79">
        <v>0</v>
      </c>
      <c r="E305" s="79">
        <v>0</v>
      </c>
      <c r="F305" s="79">
        <v>0</v>
      </c>
      <c r="G305" s="79">
        <v>0</v>
      </c>
      <c r="H305" s="79">
        <v>0</v>
      </c>
      <c r="I305" s="79">
        <v>0</v>
      </c>
      <c r="J305" s="79">
        <v>0</v>
      </c>
      <c r="K305" s="79">
        <v>0</v>
      </c>
      <c r="L305" s="79">
        <v>0</v>
      </c>
      <c r="M305" s="79">
        <v>0</v>
      </c>
      <c r="N305" s="79">
        <v>0</v>
      </c>
      <c r="O305" s="79">
        <v>0</v>
      </c>
      <c r="P305" s="79">
        <v>0</v>
      </c>
      <c r="Q305" s="79">
        <v>0</v>
      </c>
      <c r="R305" s="79">
        <v>0</v>
      </c>
      <c r="S305" s="79">
        <v>0</v>
      </c>
      <c r="T305" s="79">
        <v>0</v>
      </c>
      <c r="U305" s="79">
        <v>0</v>
      </c>
      <c r="V305" s="79">
        <v>0</v>
      </c>
      <c r="W305" s="79">
        <v>0</v>
      </c>
      <c r="X305" s="79">
        <v>0</v>
      </c>
      <c r="Y305" s="79">
        <v>0</v>
      </c>
      <c r="Z305" s="79">
        <v>0</v>
      </c>
      <c r="AA305" s="79">
        <v>0</v>
      </c>
      <c r="AB305" s="79">
        <v>0</v>
      </c>
      <c r="AC305" s="79">
        <v>0</v>
      </c>
      <c r="AD305" s="79">
        <v>0</v>
      </c>
      <c r="AE305" s="79">
        <v>0</v>
      </c>
      <c r="AF305" s="79">
        <v>0</v>
      </c>
      <c r="AG305" s="79">
        <v>0</v>
      </c>
      <c r="AH305" s="79">
        <v>0</v>
      </c>
      <c r="AI305" s="79">
        <v>0</v>
      </c>
      <c r="AJ305" s="79">
        <v>0</v>
      </c>
      <c r="AK305" s="79">
        <v>0</v>
      </c>
      <c r="AL305" s="79">
        <v>0</v>
      </c>
      <c r="AM305" s="79">
        <f t="shared" si="4"/>
        <v>0</v>
      </c>
      <c r="AP305" s="45"/>
    </row>
    <row r="306" spans="1:42" ht="33" customHeight="1">
      <c r="A306" s="54">
        <v>1244</v>
      </c>
      <c r="B306" s="55" t="s">
        <v>284</v>
      </c>
      <c r="C306" s="80" t="s">
        <v>678</v>
      </c>
      <c r="D306" s="79">
        <v>0</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f t="shared" si="4"/>
        <v>0</v>
      </c>
      <c r="AP306" s="45"/>
    </row>
    <row r="307" spans="1:42" ht="33" customHeight="1">
      <c r="A307" s="54">
        <v>1245</v>
      </c>
      <c r="B307" s="55" t="s">
        <v>285</v>
      </c>
      <c r="C307" s="80" t="s">
        <v>678</v>
      </c>
      <c r="D307" s="79">
        <v>0</v>
      </c>
      <c r="E307" s="79">
        <v>0</v>
      </c>
      <c r="F307" s="79">
        <v>0</v>
      </c>
      <c r="G307" s="79">
        <v>0</v>
      </c>
      <c r="H307" s="79">
        <v>0</v>
      </c>
      <c r="I307" s="79">
        <v>0</v>
      </c>
      <c r="J307" s="79">
        <v>0</v>
      </c>
      <c r="K307" s="79">
        <v>0</v>
      </c>
      <c r="L307" s="79">
        <v>0</v>
      </c>
      <c r="M307" s="79">
        <v>0</v>
      </c>
      <c r="N307" s="79">
        <v>0</v>
      </c>
      <c r="O307" s="79">
        <v>0</v>
      </c>
      <c r="P307" s="79">
        <v>0</v>
      </c>
      <c r="Q307" s="79">
        <v>0</v>
      </c>
      <c r="R307" s="79">
        <v>0</v>
      </c>
      <c r="S307" s="79">
        <v>0</v>
      </c>
      <c r="T307" s="79">
        <v>0</v>
      </c>
      <c r="U307" s="79">
        <v>0</v>
      </c>
      <c r="V307" s="79">
        <v>0</v>
      </c>
      <c r="W307" s="79">
        <v>0</v>
      </c>
      <c r="X307" s="79">
        <v>0</v>
      </c>
      <c r="Y307" s="79">
        <v>0</v>
      </c>
      <c r="Z307" s="79">
        <v>0</v>
      </c>
      <c r="AA307" s="79">
        <v>0</v>
      </c>
      <c r="AB307" s="79">
        <v>0</v>
      </c>
      <c r="AC307" s="79">
        <v>0</v>
      </c>
      <c r="AD307" s="79">
        <v>0</v>
      </c>
      <c r="AE307" s="79">
        <v>0</v>
      </c>
      <c r="AF307" s="79">
        <v>0</v>
      </c>
      <c r="AG307" s="79">
        <v>0</v>
      </c>
      <c r="AH307" s="79">
        <v>0</v>
      </c>
      <c r="AI307" s="79">
        <v>0</v>
      </c>
      <c r="AJ307" s="79">
        <v>0</v>
      </c>
      <c r="AK307" s="79">
        <v>0</v>
      </c>
      <c r="AL307" s="79">
        <v>0</v>
      </c>
      <c r="AM307" s="79">
        <f t="shared" si="4"/>
        <v>0</v>
      </c>
      <c r="AP307" s="45"/>
    </row>
    <row r="308" spans="1:42" ht="33" customHeight="1">
      <c r="A308" s="54">
        <v>1246</v>
      </c>
      <c r="B308" s="55" t="s">
        <v>286</v>
      </c>
      <c r="C308" s="80" t="s">
        <v>678</v>
      </c>
      <c r="D308" s="79">
        <v>0</v>
      </c>
      <c r="E308" s="79">
        <v>0</v>
      </c>
      <c r="F308" s="79">
        <v>0</v>
      </c>
      <c r="G308" s="79">
        <v>0</v>
      </c>
      <c r="H308" s="79">
        <v>0</v>
      </c>
      <c r="I308" s="79">
        <v>0</v>
      </c>
      <c r="J308" s="79">
        <v>0</v>
      </c>
      <c r="K308" s="79">
        <v>0</v>
      </c>
      <c r="L308" s="79">
        <v>0</v>
      </c>
      <c r="M308" s="79">
        <v>0</v>
      </c>
      <c r="N308" s="79">
        <v>0</v>
      </c>
      <c r="O308" s="79">
        <v>0</v>
      </c>
      <c r="P308" s="79">
        <v>0</v>
      </c>
      <c r="Q308" s="79">
        <v>0</v>
      </c>
      <c r="R308" s="79">
        <v>0</v>
      </c>
      <c r="S308" s="79">
        <v>0</v>
      </c>
      <c r="T308" s="79">
        <v>0</v>
      </c>
      <c r="U308" s="79">
        <v>0</v>
      </c>
      <c r="V308" s="79">
        <v>0</v>
      </c>
      <c r="W308" s="79">
        <v>0</v>
      </c>
      <c r="X308" s="79">
        <v>0</v>
      </c>
      <c r="Y308" s="79">
        <v>0</v>
      </c>
      <c r="Z308" s="79">
        <v>0</v>
      </c>
      <c r="AA308" s="79">
        <v>0</v>
      </c>
      <c r="AB308" s="79">
        <v>0</v>
      </c>
      <c r="AC308" s="79">
        <v>0</v>
      </c>
      <c r="AD308" s="79">
        <v>0</v>
      </c>
      <c r="AE308" s="79">
        <v>0</v>
      </c>
      <c r="AF308" s="79">
        <v>0</v>
      </c>
      <c r="AG308" s="79">
        <v>0</v>
      </c>
      <c r="AH308" s="79">
        <v>0</v>
      </c>
      <c r="AI308" s="79">
        <v>0</v>
      </c>
      <c r="AJ308" s="79">
        <v>0</v>
      </c>
      <c r="AK308" s="79">
        <v>0</v>
      </c>
      <c r="AL308" s="79">
        <v>0</v>
      </c>
      <c r="AM308" s="79">
        <f t="shared" si="4"/>
        <v>0</v>
      </c>
      <c r="AP308" s="45"/>
    </row>
    <row r="309" spans="1:42" ht="33" customHeight="1">
      <c r="A309" s="54">
        <v>1247</v>
      </c>
      <c r="B309" s="55" t="s">
        <v>287</v>
      </c>
      <c r="C309" s="80" t="s">
        <v>678</v>
      </c>
      <c r="D309" s="79">
        <v>0</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f t="shared" si="4"/>
        <v>0</v>
      </c>
      <c r="AP309" s="45"/>
    </row>
    <row r="310" spans="1:42" ht="33" customHeight="1">
      <c r="A310" s="54">
        <v>1248</v>
      </c>
      <c r="B310" s="55" t="s">
        <v>288</v>
      </c>
      <c r="C310" s="80" t="s">
        <v>678</v>
      </c>
      <c r="D310" s="79">
        <v>0</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f t="shared" si="4"/>
        <v>0</v>
      </c>
      <c r="AP310" s="45"/>
    </row>
    <row r="311" spans="1:42" ht="33" customHeight="1">
      <c r="A311" s="54">
        <v>1249</v>
      </c>
      <c r="B311" s="55" t="s">
        <v>289</v>
      </c>
      <c r="C311" s="80" t="s">
        <v>678</v>
      </c>
      <c r="D311" s="79">
        <v>0</v>
      </c>
      <c r="E311" s="79">
        <v>0</v>
      </c>
      <c r="F311" s="79">
        <v>0</v>
      </c>
      <c r="G311" s="79">
        <v>0</v>
      </c>
      <c r="H311" s="79">
        <v>0</v>
      </c>
      <c r="I311" s="79">
        <v>0</v>
      </c>
      <c r="J311" s="79">
        <v>0</v>
      </c>
      <c r="K311" s="79">
        <v>0</v>
      </c>
      <c r="L311" s="79">
        <v>0</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f t="shared" si="4"/>
        <v>0</v>
      </c>
      <c r="AP311" s="45"/>
    </row>
    <row r="312" spans="1:42" ht="33" customHeight="1">
      <c r="A312" s="54">
        <v>1250</v>
      </c>
      <c r="B312" s="55" t="s">
        <v>290</v>
      </c>
      <c r="C312" s="80" t="s">
        <v>678</v>
      </c>
      <c r="D312" s="79">
        <v>0</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f t="shared" si="4"/>
        <v>0</v>
      </c>
      <c r="AP312" s="45"/>
    </row>
    <row r="313" spans="1:42" ht="33" customHeight="1">
      <c r="A313" s="54">
        <v>1251</v>
      </c>
      <c r="B313" s="55" t="s">
        <v>291</v>
      </c>
      <c r="C313" s="80" t="s">
        <v>678</v>
      </c>
      <c r="D313" s="79">
        <v>0</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f t="shared" si="4"/>
        <v>0</v>
      </c>
      <c r="AP313" s="45"/>
    </row>
    <row r="314" spans="1:42" ht="33" customHeight="1">
      <c r="A314" s="54">
        <v>1252</v>
      </c>
      <c r="B314" s="55" t="s">
        <v>292</v>
      </c>
      <c r="C314" s="80" t="s">
        <v>678</v>
      </c>
      <c r="D314" s="79">
        <v>0</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f t="shared" si="4"/>
        <v>0</v>
      </c>
      <c r="AP314" s="45"/>
    </row>
    <row r="315" spans="1:42" ht="33" customHeight="1">
      <c r="A315" s="54">
        <v>1253</v>
      </c>
      <c r="B315" s="55" t="s">
        <v>293</v>
      </c>
      <c r="C315" s="80" t="s">
        <v>678</v>
      </c>
      <c r="D315" s="79">
        <v>0</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f t="shared" si="4"/>
        <v>0</v>
      </c>
      <c r="AP315" s="45"/>
    </row>
    <row r="316" spans="1:42" ht="33" customHeight="1">
      <c r="A316" s="54">
        <v>1254</v>
      </c>
      <c r="B316" s="55" t="s">
        <v>294</v>
      </c>
      <c r="C316" s="80" t="s">
        <v>678</v>
      </c>
      <c r="D316" s="79">
        <v>0</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0</v>
      </c>
      <c r="AC316" s="79">
        <v>0</v>
      </c>
      <c r="AD316" s="79">
        <v>0</v>
      </c>
      <c r="AE316" s="79">
        <v>0</v>
      </c>
      <c r="AF316" s="79">
        <v>0</v>
      </c>
      <c r="AG316" s="79">
        <v>0</v>
      </c>
      <c r="AH316" s="79">
        <v>0</v>
      </c>
      <c r="AI316" s="79">
        <v>0</v>
      </c>
      <c r="AJ316" s="79">
        <v>0</v>
      </c>
      <c r="AK316" s="79">
        <v>0</v>
      </c>
      <c r="AL316" s="79">
        <v>0</v>
      </c>
      <c r="AM316" s="79">
        <f t="shared" si="4"/>
        <v>0</v>
      </c>
      <c r="AP316" s="45"/>
    </row>
    <row r="317" spans="1:42" ht="33" customHeight="1">
      <c r="A317" s="54">
        <v>1255</v>
      </c>
      <c r="B317" s="55" t="s">
        <v>295</v>
      </c>
      <c r="C317" s="80" t="s">
        <v>678</v>
      </c>
      <c r="D317" s="79">
        <v>0</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f t="shared" si="4"/>
        <v>0</v>
      </c>
      <c r="AP317" s="45"/>
    </row>
    <row r="318" spans="1:42" ht="33" customHeight="1">
      <c r="A318" s="54">
        <v>1256</v>
      </c>
      <c r="B318" s="55" t="s">
        <v>296</v>
      </c>
      <c r="C318" s="80" t="s">
        <v>678</v>
      </c>
      <c r="D318" s="79">
        <v>0</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f t="shared" si="4"/>
        <v>0</v>
      </c>
      <c r="AP318" s="45"/>
    </row>
    <row r="319" spans="1:42" ht="33" customHeight="1">
      <c r="A319" s="54">
        <v>1257</v>
      </c>
      <c r="B319" s="55" t="s">
        <v>297</v>
      </c>
      <c r="C319" s="80" t="s">
        <v>678</v>
      </c>
      <c r="D319" s="79">
        <v>0</v>
      </c>
      <c r="E319" s="79">
        <v>0</v>
      </c>
      <c r="F319" s="79">
        <v>0</v>
      </c>
      <c r="G319" s="79">
        <v>0</v>
      </c>
      <c r="H319" s="79">
        <v>0</v>
      </c>
      <c r="I319" s="79">
        <v>0</v>
      </c>
      <c r="J319" s="79">
        <v>0</v>
      </c>
      <c r="K319" s="79">
        <v>0</v>
      </c>
      <c r="L319" s="79">
        <v>0</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f t="shared" si="4"/>
        <v>0</v>
      </c>
      <c r="AP319" s="45"/>
    </row>
    <row r="320" spans="1:42" ht="33" customHeight="1">
      <c r="A320" s="54">
        <v>1258</v>
      </c>
      <c r="B320" s="55" t="s">
        <v>298</v>
      </c>
      <c r="C320" s="80" t="s">
        <v>678</v>
      </c>
      <c r="D320" s="79">
        <v>0</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f t="shared" si="4"/>
        <v>0</v>
      </c>
      <c r="AP320" s="45"/>
    </row>
    <row r="321" spans="1:42" ht="33" customHeight="1">
      <c r="A321" s="54">
        <v>1259</v>
      </c>
      <c r="B321" s="55" t="s">
        <v>299</v>
      </c>
      <c r="C321" s="80" t="s">
        <v>678</v>
      </c>
      <c r="D321" s="79">
        <v>0</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f t="shared" si="4"/>
        <v>0</v>
      </c>
      <c r="AP321" s="45"/>
    </row>
    <row r="322" spans="1:42" ht="33" customHeight="1">
      <c r="A322" s="54">
        <v>1260</v>
      </c>
      <c r="B322" s="55" t="s">
        <v>300</v>
      </c>
      <c r="C322" s="80" t="s">
        <v>678</v>
      </c>
      <c r="D322" s="79">
        <v>0</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f t="shared" si="4"/>
        <v>0</v>
      </c>
      <c r="AP322" s="45"/>
    </row>
    <row r="323" spans="1:42" ht="33" customHeight="1">
      <c r="A323" s="54">
        <v>1261</v>
      </c>
      <c r="B323" s="55" t="s">
        <v>301</v>
      </c>
      <c r="C323" s="80" t="s">
        <v>678</v>
      </c>
      <c r="D323" s="79">
        <v>0</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f t="shared" si="4"/>
        <v>0</v>
      </c>
      <c r="AP323" s="45"/>
    </row>
    <row r="324" spans="1:42" ht="33" customHeight="1">
      <c r="A324" s="54">
        <v>1262</v>
      </c>
      <c r="B324" s="55" t="s">
        <v>302</v>
      </c>
      <c r="C324" s="80" t="s">
        <v>678</v>
      </c>
      <c r="D324" s="79">
        <v>0</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f t="shared" si="4"/>
        <v>0</v>
      </c>
      <c r="AP324" s="45"/>
    </row>
    <row r="325" spans="1:42" ht="33" customHeight="1">
      <c r="A325" s="54">
        <v>1263</v>
      </c>
      <c r="B325" s="55" t="s">
        <v>303</v>
      </c>
      <c r="C325" s="80" t="s">
        <v>678</v>
      </c>
      <c r="D325" s="79">
        <v>0</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f t="shared" si="4"/>
        <v>0</v>
      </c>
      <c r="AP325" s="45"/>
    </row>
    <row r="326" spans="1:42" ht="33" customHeight="1">
      <c r="A326" s="54">
        <v>1264</v>
      </c>
      <c r="B326" s="55" t="s">
        <v>304</v>
      </c>
      <c r="C326" s="80" t="s">
        <v>678</v>
      </c>
      <c r="D326" s="79">
        <v>0</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f t="shared" si="4"/>
        <v>0</v>
      </c>
      <c r="AP326" s="45"/>
    </row>
    <row r="327" spans="1:42" ht="33" customHeight="1">
      <c r="A327" s="54">
        <v>1265</v>
      </c>
      <c r="B327" s="55" t="s">
        <v>305</v>
      </c>
      <c r="C327" s="80" t="s">
        <v>678</v>
      </c>
      <c r="D327" s="79">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f t="shared" si="4"/>
        <v>0</v>
      </c>
      <c r="AP327" s="45"/>
    </row>
    <row r="328" spans="1:42" ht="33" customHeight="1">
      <c r="A328" s="54">
        <v>1266</v>
      </c>
      <c r="B328" s="55" t="s">
        <v>306</v>
      </c>
      <c r="C328" s="80" t="s">
        <v>678</v>
      </c>
      <c r="D328" s="79">
        <v>0</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f t="shared" si="4"/>
        <v>0</v>
      </c>
      <c r="AP328" s="45"/>
    </row>
    <row r="329" spans="1:42" ht="33" customHeight="1">
      <c r="A329" s="54">
        <v>1267</v>
      </c>
      <c r="B329" s="55" t="s">
        <v>307</v>
      </c>
      <c r="C329" s="80" t="s">
        <v>678</v>
      </c>
      <c r="D329" s="79">
        <v>0</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f t="shared" si="4"/>
        <v>0</v>
      </c>
      <c r="AP329" s="45"/>
    </row>
    <row r="330" spans="1:42" ht="33" customHeight="1">
      <c r="A330" s="54">
        <v>1268</v>
      </c>
      <c r="B330" s="55" t="s">
        <v>308</v>
      </c>
      <c r="C330" s="80" t="s">
        <v>678</v>
      </c>
      <c r="D330" s="79">
        <v>0</v>
      </c>
      <c r="E330" s="79">
        <v>0</v>
      </c>
      <c r="F330" s="79">
        <v>0</v>
      </c>
      <c r="G330" s="79">
        <v>0</v>
      </c>
      <c r="H330" s="79">
        <v>0</v>
      </c>
      <c r="I330" s="79">
        <v>0</v>
      </c>
      <c r="J330" s="79">
        <v>0</v>
      </c>
      <c r="K330" s="79">
        <v>0</v>
      </c>
      <c r="L330" s="79">
        <v>0</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f t="shared" si="4"/>
        <v>0</v>
      </c>
      <c r="AP330" s="45"/>
    </row>
    <row r="331" spans="1:42" ht="33" customHeight="1">
      <c r="A331" s="54">
        <v>1269</v>
      </c>
      <c r="B331" s="55" t="s">
        <v>309</v>
      </c>
      <c r="C331" s="80" t="s">
        <v>678</v>
      </c>
      <c r="D331" s="79">
        <v>0</v>
      </c>
      <c r="E331" s="79">
        <v>0</v>
      </c>
      <c r="F331" s="79">
        <v>0</v>
      </c>
      <c r="G331" s="79">
        <v>0</v>
      </c>
      <c r="H331" s="79">
        <v>0</v>
      </c>
      <c r="I331" s="79">
        <v>0</v>
      </c>
      <c r="J331" s="79">
        <v>0</v>
      </c>
      <c r="K331" s="79">
        <v>0</v>
      </c>
      <c r="L331" s="79">
        <v>0</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f t="shared" si="4"/>
        <v>0</v>
      </c>
      <c r="AP331" s="45"/>
    </row>
    <row r="332" spans="1:42" ht="33" customHeight="1">
      <c r="A332" s="54">
        <v>1270</v>
      </c>
      <c r="B332" s="55" t="s">
        <v>310</v>
      </c>
      <c r="C332" s="80" t="s">
        <v>678</v>
      </c>
      <c r="D332" s="79">
        <v>0</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f t="shared" ref="AM332:AM395" si="5">SUM(D332:AL332)</f>
        <v>0</v>
      </c>
      <c r="AP332" s="45"/>
    </row>
    <row r="333" spans="1:42" ht="33" customHeight="1">
      <c r="A333" s="54">
        <v>1271</v>
      </c>
      <c r="B333" s="55" t="s">
        <v>311</v>
      </c>
      <c r="C333" s="80" t="s">
        <v>678</v>
      </c>
      <c r="D333" s="79">
        <v>0</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f t="shared" si="5"/>
        <v>0</v>
      </c>
      <c r="AP333" s="45"/>
    </row>
    <row r="334" spans="1:42" ht="33" customHeight="1">
      <c r="A334" s="54">
        <v>1272</v>
      </c>
      <c r="B334" s="55" t="s">
        <v>312</v>
      </c>
      <c r="C334" s="80" t="s">
        <v>678</v>
      </c>
      <c r="D334" s="79">
        <v>0</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0</v>
      </c>
      <c r="AM334" s="79">
        <f t="shared" si="5"/>
        <v>0</v>
      </c>
      <c r="AP334" s="45"/>
    </row>
    <row r="335" spans="1:42" ht="33" customHeight="1">
      <c r="A335" s="54">
        <v>1273</v>
      </c>
      <c r="B335" s="55" t="s">
        <v>313</v>
      </c>
      <c r="C335" s="80" t="s">
        <v>678</v>
      </c>
      <c r="D335" s="79">
        <v>0</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f t="shared" si="5"/>
        <v>0</v>
      </c>
      <c r="AP335" s="45"/>
    </row>
    <row r="336" spans="1:42" ht="33" customHeight="1">
      <c r="A336" s="54">
        <v>1274</v>
      </c>
      <c r="B336" s="55" t="s">
        <v>314</v>
      </c>
      <c r="C336" s="80" t="s">
        <v>678</v>
      </c>
      <c r="D336" s="79">
        <v>0</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f t="shared" si="5"/>
        <v>0</v>
      </c>
      <c r="AP336" s="45"/>
    </row>
    <row r="337" spans="1:42" ht="33" customHeight="1">
      <c r="A337" s="54">
        <v>1275</v>
      </c>
      <c r="B337" s="55" t="s">
        <v>315</v>
      </c>
      <c r="C337" s="80" t="s">
        <v>678</v>
      </c>
      <c r="D337" s="79">
        <v>0</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f t="shared" si="5"/>
        <v>0</v>
      </c>
      <c r="AP337" s="45"/>
    </row>
    <row r="338" spans="1:42" ht="33" customHeight="1">
      <c r="A338" s="54">
        <v>1276</v>
      </c>
      <c r="B338" s="55" t="s">
        <v>316</v>
      </c>
      <c r="C338" s="80" t="s">
        <v>678</v>
      </c>
      <c r="D338" s="79">
        <v>0</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f t="shared" si="5"/>
        <v>0</v>
      </c>
      <c r="AP338" s="45"/>
    </row>
    <row r="339" spans="1:42" ht="33" customHeight="1">
      <c r="A339" s="54">
        <v>1277</v>
      </c>
      <c r="B339" s="55" t="s">
        <v>317</v>
      </c>
      <c r="C339" s="80" t="s">
        <v>678</v>
      </c>
      <c r="D339" s="79">
        <v>0</v>
      </c>
      <c r="E339" s="79">
        <v>0</v>
      </c>
      <c r="F339" s="79">
        <v>0</v>
      </c>
      <c r="G339" s="79">
        <v>0</v>
      </c>
      <c r="H339" s="79">
        <v>0</v>
      </c>
      <c r="I339" s="79">
        <v>0</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f t="shared" si="5"/>
        <v>0</v>
      </c>
      <c r="AP339" s="45"/>
    </row>
    <row r="340" spans="1:42" ht="33" customHeight="1">
      <c r="A340" s="54">
        <v>1278</v>
      </c>
      <c r="B340" s="55" t="s">
        <v>318</v>
      </c>
      <c r="C340" s="80" t="s">
        <v>678</v>
      </c>
      <c r="D340" s="79">
        <v>0</v>
      </c>
      <c r="E340" s="79">
        <v>0</v>
      </c>
      <c r="F340" s="79">
        <v>0</v>
      </c>
      <c r="G340" s="79">
        <v>0</v>
      </c>
      <c r="H340" s="79">
        <v>0</v>
      </c>
      <c r="I340" s="79">
        <v>0</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f t="shared" si="5"/>
        <v>0</v>
      </c>
      <c r="AP340" s="45"/>
    </row>
    <row r="341" spans="1:42" ht="33" customHeight="1">
      <c r="A341" s="54">
        <v>1279</v>
      </c>
      <c r="B341" s="55" t="s">
        <v>319</v>
      </c>
      <c r="C341" s="80" t="s">
        <v>678</v>
      </c>
      <c r="D341" s="79">
        <v>0</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f t="shared" si="5"/>
        <v>0</v>
      </c>
      <c r="AP341" s="45"/>
    </row>
    <row r="342" spans="1:42" ht="33" customHeight="1">
      <c r="A342" s="54">
        <v>1280</v>
      </c>
      <c r="B342" s="55" t="s">
        <v>320</v>
      </c>
      <c r="C342" s="80" t="s">
        <v>678</v>
      </c>
      <c r="D342" s="79">
        <v>0</v>
      </c>
      <c r="E342" s="79">
        <v>0</v>
      </c>
      <c r="F342" s="79">
        <v>0</v>
      </c>
      <c r="G342" s="79">
        <v>0</v>
      </c>
      <c r="H342" s="79">
        <v>0</v>
      </c>
      <c r="I342" s="79">
        <v>0</v>
      </c>
      <c r="J342" s="79">
        <v>0</v>
      </c>
      <c r="K342" s="79">
        <v>0</v>
      </c>
      <c r="L342" s="79">
        <v>0</v>
      </c>
      <c r="M342" s="79">
        <v>0</v>
      </c>
      <c r="N342" s="79">
        <v>0</v>
      </c>
      <c r="O342" s="79">
        <v>0</v>
      </c>
      <c r="P342" s="79">
        <v>0</v>
      </c>
      <c r="Q342" s="79">
        <v>0</v>
      </c>
      <c r="R342" s="79">
        <v>0</v>
      </c>
      <c r="S342" s="79">
        <v>0</v>
      </c>
      <c r="T342" s="79">
        <v>0</v>
      </c>
      <c r="U342" s="79">
        <v>0</v>
      </c>
      <c r="V342" s="79">
        <v>0</v>
      </c>
      <c r="W342" s="79">
        <v>0</v>
      </c>
      <c r="X342" s="79">
        <v>0</v>
      </c>
      <c r="Y342" s="79">
        <v>0</v>
      </c>
      <c r="Z342" s="79">
        <v>0</v>
      </c>
      <c r="AA342" s="79">
        <v>0</v>
      </c>
      <c r="AB342" s="79">
        <v>0</v>
      </c>
      <c r="AC342" s="79">
        <v>0</v>
      </c>
      <c r="AD342" s="79">
        <v>0</v>
      </c>
      <c r="AE342" s="79">
        <v>0</v>
      </c>
      <c r="AF342" s="79">
        <v>0</v>
      </c>
      <c r="AG342" s="79">
        <v>0</v>
      </c>
      <c r="AH342" s="79">
        <v>0</v>
      </c>
      <c r="AI342" s="79">
        <v>0</v>
      </c>
      <c r="AJ342" s="79">
        <v>0</v>
      </c>
      <c r="AK342" s="79">
        <v>0</v>
      </c>
      <c r="AL342" s="79">
        <v>0</v>
      </c>
      <c r="AM342" s="79">
        <f t="shared" si="5"/>
        <v>0</v>
      </c>
      <c r="AP342" s="45"/>
    </row>
    <row r="343" spans="1:42" ht="33" customHeight="1">
      <c r="A343" s="54">
        <v>1281</v>
      </c>
      <c r="B343" s="55" t="s">
        <v>321</v>
      </c>
      <c r="C343" s="80" t="s">
        <v>678</v>
      </c>
      <c r="D343" s="79">
        <v>0</v>
      </c>
      <c r="E343" s="79">
        <v>0</v>
      </c>
      <c r="F343" s="79">
        <v>0</v>
      </c>
      <c r="G343" s="79">
        <v>0</v>
      </c>
      <c r="H343" s="79">
        <v>0</v>
      </c>
      <c r="I343" s="79">
        <v>0</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f t="shared" si="5"/>
        <v>0</v>
      </c>
      <c r="AP343" s="45"/>
    </row>
    <row r="344" spans="1:42" ht="33" customHeight="1">
      <c r="A344" s="54">
        <v>1282</v>
      </c>
      <c r="B344" s="55" t="s">
        <v>322</v>
      </c>
      <c r="C344" s="80" t="s">
        <v>678</v>
      </c>
      <c r="D344" s="79">
        <v>0</v>
      </c>
      <c r="E344" s="79">
        <v>0</v>
      </c>
      <c r="F344" s="79">
        <v>0</v>
      </c>
      <c r="G344" s="79">
        <v>0</v>
      </c>
      <c r="H344" s="79">
        <v>0</v>
      </c>
      <c r="I344" s="79">
        <v>0</v>
      </c>
      <c r="J344" s="79">
        <v>0</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f t="shared" si="5"/>
        <v>0</v>
      </c>
      <c r="AP344" s="45"/>
    </row>
    <row r="345" spans="1:42" ht="33" customHeight="1">
      <c r="A345" s="54">
        <v>1283</v>
      </c>
      <c r="B345" s="55" t="s">
        <v>323</v>
      </c>
      <c r="C345" s="80" t="s">
        <v>678</v>
      </c>
      <c r="D345" s="79">
        <v>0</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f t="shared" si="5"/>
        <v>0</v>
      </c>
      <c r="AP345" s="45"/>
    </row>
    <row r="346" spans="1:42" ht="33" customHeight="1">
      <c r="A346" s="54">
        <v>1284</v>
      </c>
      <c r="B346" s="55" t="s">
        <v>324</v>
      </c>
      <c r="C346" s="80" t="s">
        <v>678</v>
      </c>
      <c r="D346" s="79">
        <v>0</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0</v>
      </c>
      <c r="AG346" s="79">
        <v>0</v>
      </c>
      <c r="AH346" s="79">
        <v>0</v>
      </c>
      <c r="AI346" s="79">
        <v>0</v>
      </c>
      <c r="AJ346" s="79">
        <v>0</v>
      </c>
      <c r="AK346" s="79">
        <v>0</v>
      </c>
      <c r="AL346" s="79">
        <v>0</v>
      </c>
      <c r="AM346" s="79">
        <f t="shared" si="5"/>
        <v>0</v>
      </c>
      <c r="AP346" s="45"/>
    </row>
    <row r="347" spans="1:42" ht="33" customHeight="1">
      <c r="A347" s="54">
        <v>1285</v>
      </c>
      <c r="B347" s="55" t="s">
        <v>325</v>
      </c>
      <c r="C347" s="80" t="s">
        <v>678</v>
      </c>
      <c r="D347" s="79">
        <v>0</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f t="shared" si="5"/>
        <v>0</v>
      </c>
      <c r="AP347" s="45"/>
    </row>
    <row r="348" spans="1:42" ht="33" customHeight="1">
      <c r="A348" s="54">
        <v>1286</v>
      </c>
      <c r="B348" s="55" t="s">
        <v>326</v>
      </c>
      <c r="C348" s="80" t="s">
        <v>678</v>
      </c>
      <c r="D348" s="79">
        <v>0</v>
      </c>
      <c r="E348" s="79">
        <v>0</v>
      </c>
      <c r="F348" s="79">
        <v>0</v>
      </c>
      <c r="G348" s="79">
        <v>0</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f t="shared" si="5"/>
        <v>0</v>
      </c>
      <c r="AP348" s="45"/>
    </row>
    <row r="349" spans="1:42" ht="33" customHeight="1">
      <c r="A349" s="54">
        <v>1287</v>
      </c>
      <c r="B349" s="55" t="s">
        <v>327</v>
      </c>
      <c r="C349" s="80" t="s">
        <v>678</v>
      </c>
      <c r="D349" s="79">
        <v>0</v>
      </c>
      <c r="E349" s="79">
        <v>0</v>
      </c>
      <c r="F349" s="79">
        <v>0</v>
      </c>
      <c r="G349" s="79">
        <v>0</v>
      </c>
      <c r="H349" s="79">
        <v>0</v>
      </c>
      <c r="I349" s="79">
        <v>0</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f t="shared" si="5"/>
        <v>0</v>
      </c>
      <c r="AP349" s="45"/>
    </row>
    <row r="350" spans="1:42" ht="33" customHeight="1">
      <c r="A350" s="54">
        <v>1301</v>
      </c>
      <c r="B350" s="55" t="s">
        <v>328</v>
      </c>
      <c r="C350" s="80" t="s">
        <v>678</v>
      </c>
      <c r="D350" s="79">
        <v>0</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f t="shared" si="5"/>
        <v>0</v>
      </c>
      <c r="AP350" s="45"/>
    </row>
    <row r="351" spans="1:42" ht="33" customHeight="1">
      <c r="A351" s="54">
        <v>1302</v>
      </c>
      <c r="B351" s="55" t="s">
        <v>329</v>
      </c>
      <c r="C351" s="80" t="s">
        <v>678</v>
      </c>
      <c r="D351" s="79">
        <v>0</v>
      </c>
      <c r="E351" s="79">
        <v>0</v>
      </c>
      <c r="F351" s="79">
        <v>0</v>
      </c>
      <c r="G351" s="79">
        <v>0</v>
      </c>
      <c r="H351" s="79">
        <v>0</v>
      </c>
      <c r="I351" s="79">
        <v>0</v>
      </c>
      <c r="J351" s="79">
        <v>0</v>
      </c>
      <c r="K351" s="79">
        <v>0</v>
      </c>
      <c r="L351" s="79">
        <v>0</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0</v>
      </c>
      <c r="AC351" s="79">
        <v>0</v>
      </c>
      <c r="AD351" s="79">
        <v>0</v>
      </c>
      <c r="AE351" s="79">
        <v>0</v>
      </c>
      <c r="AF351" s="79">
        <v>0</v>
      </c>
      <c r="AG351" s="79">
        <v>0</v>
      </c>
      <c r="AH351" s="79">
        <v>0</v>
      </c>
      <c r="AI351" s="79">
        <v>0</v>
      </c>
      <c r="AJ351" s="79">
        <v>0</v>
      </c>
      <c r="AK351" s="79">
        <v>0</v>
      </c>
      <c r="AL351" s="79">
        <v>0</v>
      </c>
      <c r="AM351" s="79">
        <f t="shared" si="5"/>
        <v>0</v>
      </c>
      <c r="AP351" s="45"/>
    </row>
    <row r="352" spans="1:42" ht="33" customHeight="1">
      <c r="A352" s="54">
        <v>1303</v>
      </c>
      <c r="B352" s="55" t="s">
        <v>330</v>
      </c>
      <c r="C352" s="80" t="s">
        <v>678</v>
      </c>
      <c r="D352" s="79">
        <v>0</v>
      </c>
      <c r="E352" s="79">
        <v>0</v>
      </c>
      <c r="F352" s="79">
        <v>0</v>
      </c>
      <c r="G352" s="79">
        <v>0</v>
      </c>
      <c r="H352" s="79">
        <v>0</v>
      </c>
      <c r="I352" s="79">
        <v>0</v>
      </c>
      <c r="J352" s="79">
        <v>0</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f t="shared" si="5"/>
        <v>0</v>
      </c>
      <c r="AP352" s="45"/>
    </row>
    <row r="353" spans="1:42" ht="33" customHeight="1">
      <c r="A353" s="54">
        <v>1304</v>
      </c>
      <c r="B353" s="55" t="s">
        <v>331</v>
      </c>
      <c r="C353" s="80" t="s">
        <v>678</v>
      </c>
      <c r="D353" s="79">
        <v>0</v>
      </c>
      <c r="E353" s="79">
        <v>0</v>
      </c>
      <c r="F353" s="79">
        <v>0</v>
      </c>
      <c r="G353" s="79">
        <v>0</v>
      </c>
      <c r="H353" s="79">
        <v>0</v>
      </c>
      <c r="I353" s="79">
        <v>0</v>
      </c>
      <c r="J353" s="79">
        <v>0</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f t="shared" si="5"/>
        <v>0</v>
      </c>
      <c r="AP353" s="45"/>
    </row>
    <row r="354" spans="1:42" ht="33" customHeight="1">
      <c r="A354" s="54">
        <v>1305</v>
      </c>
      <c r="B354" s="55" t="s">
        <v>332</v>
      </c>
      <c r="C354" s="80" t="s">
        <v>678</v>
      </c>
      <c r="D354" s="79">
        <v>0</v>
      </c>
      <c r="E354" s="79">
        <v>0</v>
      </c>
      <c r="F354" s="79">
        <v>0</v>
      </c>
      <c r="G354" s="79">
        <v>0</v>
      </c>
      <c r="H354" s="79">
        <v>0</v>
      </c>
      <c r="I354" s="79">
        <v>0</v>
      </c>
      <c r="J354" s="79">
        <v>0</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f t="shared" si="5"/>
        <v>0</v>
      </c>
      <c r="AP354" s="45"/>
    </row>
    <row r="355" spans="1:42" ht="33" customHeight="1">
      <c r="A355" s="54">
        <v>1306</v>
      </c>
      <c r="B355" s="55" t="s">
        <v>333</v>
      </c>
      <c r="C355" s="80" t="s">
        <v>678</v>
      </c>
      <c r="D355" s="79">
        <v>0</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f t="shared" si="5"/>
        <v>0</v>
      </c>
      <c r="AP355" s="45"/>
    </row>
    <row r="356" spans="1:42" ht="33" customHeight="1">
      <c r="A356" s="54">
        <v>1307</v>
      </c>
      <c r="B356" s="55" t="s">
        <v>334</v>
      </c>
      <c r="C356" s="80" t="s">
        <v>678</v>
      </c>
      <c r="D356" s="79">
        <v>0</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f t="shared" si="5"/>
        <v>0</v>
      </c>
      <c r="AP356" s="45"/>
    </row>
    <row r="357" spans="1:42" ht="33" customHeight="1">
      <c r="A357" s="54">
        <v>1308</v>
      </c>
      <c r="B357" s="55" t="s">
        <v>335</v>
      </c>
      <c r="C357" s="80" t="s">
        <v>678</v>
      </c>
      <c r="D357" s="79">
        <v>0</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f t="shared" si="5"/>
        <v>0</v>
      </c>
      <c r="AP357" s="45"/>
    </row>
    <row r="358" spans="1:42" ht="33" customHeight="1">
      <c r="A358" s="54">
        <v>1309</v>
      </c>
      <c r="B358" s="55" t="s">
        <v>336</v>
      </c>
      <c r="C358" s="80" t="s">
        <v>678</v>
      </c>
      <c r="D358" s="79">
        <v>0</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f t="shared" si="5"/>
        <v>0</v>
      </c>
      <c r="AP358" s="45"/>
    </row>
    <row r="359" spans="1:42" ht="33" customHeight="1">
      <c r="A359" s="54">
        <v>1310</v>
      </c>
      <c r="B359" s="55" t="s">
        <v>337</v>
      </c>
      <c r="C359" s="80" t="s">
        <v>678</v>
      </c>
      <c r="D359" s="79">
        <v>0</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f t="shared" si="5"/>
        <v>0</v>
      </c>
      <c r="AP359" s="45"/>
    </row>
    <row r="360" spans="1:42" ht="33" customHeight="1">
      <c r="A360" s="54">
        <v>1311</v>
      </c>
      <c r="B360" s="55" t="s">
        <v>338</v>
      </c>
      <c r="C360" s="80" t="s">
        <v>678</v>
      </c>
      <c r="D360" s="79">
        <v>0</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f t="shared" si="5"/>
        <v>0</v>
      </c>
      <c r="AP360" s="45"/>
    </row>
    <row r="361" spans="1:42" ht="33" customHeight="1">
      <c r="A361" s="54">
        <v>1312</v>
      </c>
      <c r="B361" s="55" t="s">
        <v>339</v>
      </c>
      <c r="C361" s="80" t="s">
        <v>678</v>
      </c>
      <c r="D361" s="79">
        <v>0</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f t="shared" si="5"/>
        <v>0</v>
      </c>
      <c r="AP361" s="45"/>
    </row>
    <row r="362" spans="1:42" ht="33" customHeight="1">
      <c r="A362" s="54">
        <v>1313</v>
      </c>
      <c r="B362" s="55" t="s">
        <v>340</v>
      </c>
      <c r="C362" s="80" t="s">
        <v>678</v>
      </c>
      <c r="D362" s="79">
        <v>0</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f t="shared" si="5"/>
        <v>0</v>
      </c>
      <c r="AP362" s="45"/>
    </row>
    <row r="363" spans="1:42" ht="33" customHeight="1">
      <c r="A363" s="54">
        <v>1314</v>
      </c>
      <c r="B363" s="55" t="s">
        <v>341</v>
      </c>
      <c r="C363" s="80" t="s">
        <v>678</v>
      </c>
      <c r="D363" s="79">
        <v>0</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f t="shared" si="5"/>
        <v>0</v>
      </c>
      <c r="AP363" s="45"/>
    </row>
    <row r="364" spans="1:42" ht="33" customHeight="1">
      <c r="A364" s="54">
        <v>1315</v>
      </c>
      <c r="B364" s="55" t="s">
        <v>342</v>
      </c>
      <c r="C364" s="80" t="s">
        <v>678</v>
      </c>
      <c r="D364" s="79">
        <v>0</v>
      </c>
      <c r="E364" s="79">
        <v>0</v>
      </c>
      <c r="F364" s="79">
        <v>0</v>
      </c>
      <c r="G364" s="79">
        <v>0</v>
      </c>
      <c r="H364" s="79">
        <v>0</v>
      </c>
      <c r="I364" s="79">
        <v>0</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f t="shared" si="5"/>
        <v>0</v>
      </c>
      <c r="AP364" s="45"/>
    </row>
    <row r="365" spans="1:42" ht="33" customHeight="1">
      <c r="A365" s="54">
        <v>1316</v>
      </c>
      <c r="B365" s="55" t="s">
        <v>343</v>
      </c>
      <c r="C365" s="80" t="s">
        <v>678</v>
      </c>
      <c r="D365" s="79">
        <v>0</v>
      </c>
      <c r="E365" s="79">
        <v>0</v>
      </c>
      <c r="F365" s="79">
        <v>0</v>
      </c>
      <c r="G365" s="79">
        <v>0</v>
      </c>
      <c r="H365" s="79">
        <v>0</v>
      </c>
      <c r="I365" s="79">
        <v>0</v>
      </c>
      <c r="J365" s="79">
        <v>0</v>
      </c>
      <c r="K365" s="79">
        <v>0</v>
      </c>
      <c r="L365" s="79">
        <v>0</v>
      </c>
      <c r="M365" s="79">
        <v>0</v>
      </c>
      <c r="N365" s="79">
        <v>0</v>
      </c>
      <c r="O365" s="79">
        <v>0</v>
      </c>
      <c r="P365" s="79">
        <v>0</v>
      </c>
      <c r="Q365" s="79">
        <v>0</v>
      </c>
      <c r="R365" s="79">
        <v>0</v>
      </c>
      <c r="S365" s="79">
        <v>0</v>
      </c>
      <c r="T365" s="79">
        <v>0</v>
      </c>
      <c r="U365" s="79">
        <v>0</v>
      </c>
      <c r="V365" s="79">
        <v>0</v>
      </c>
      <c r="W365" s="79">
        <v>0</v>
      </c>
      <c r="X365" s="79">
        <v>0</v>
      </c>
      <c r="Y365" s="79">
        <v>0</v>
      </c>
      <c r="Z365" s="79">
        <v>0</v>
      </c>
      <c r="AA365" s="79">
        <v>0</v>
      </c>
      <c r="AB365" s="79">
        <v>0</v>
      </c>
      <c r="AC365" s="79">
        <v>0</v>
      </c>
      <c r="AD365" s="79">
        <v>0</v>
      </c>
      <c r="AE365" s="79">
        <v>0</v>
      </c>
      <c r="AF365" s="79">
        <v>0</v>
      </c>
      <c r="AG365" s="79">
        <v>0</v>
      </c>
      <c r="AH365" s="79">
        <v>0</v>
      </c>
      <c r="AI365" s="79">
        <v>0</v>
      </c>
      <c r="AJ365" s="79">
        <v>0</v>
      </c>
      <c r="AK365" s="79">
        <v>0</v>
      </c>
      <c r="AL365" s="79">
        <v>0</v>
      </c>
      <c r="AM365" s="79">
        <f t="shared" si="5"/>
        <v>0</v>
      </c>
      <c r="AP365" s="45"/>
    </row>
    <row r="366" spans="1:42" ht="33" customHeight="1">
      <c r="A366" s="54">
        <v>1317</v>
      </c>
      <c r="B366" s="55" t="s">
        <v>344</v>
      </c>
      <c r="C366" s="80" t="s">
        <v>678</v>
      </c>
      <c r="D366" s="79">
        <v>0</v>
      </c>
      <c r="E366" s="79">
        <v>0</v>
      </c>
      <c r="F366" s="79">
        <v>0</v>
      </c>
      <c r="G366" s="79">
        <v>0</v>
      </c>
      <c r="H366" s="79">
        <v>0</v>
      </c>
      <c r="I366" s="79">
        <v>0</v>
      </c>
      <c r="J366" s="79">
        <v>0</v>
      </c>
      <c r="K366" s="79">
        <v>0</v>
      </c>
      <c r="L366" s="79">
        <v>0</v>
      </c>
      <c r="M366" s="79">
        <v>0</v>
      </c>
      <c r="N366" s="79">
        <v>0</v>
      </c>
      <c r="O366" s="79">
        <v>0</v>
      </c>
      <c r="P366" s="79">
        <v>0</v>
      </c>
      <c r="Q366" s="79">
        <v>0</v>
      </c>
      <c r="R366" s="79">
        <v>0</v>
      </c>
      <c r="S366" s="79">
        <v>0</v>
      </c>
      <c r="T366" s="79">
        <v>0</v>
      </c>
      <c r="U366" s="79">
        <v>0</v>
      </c>
      <c r="V366" s="79">
        <v>0</v>
      </c>
      <c r="W366" s="79">
        <v>0</v>
      </c>
      <c r="X366" s="79">
        <v>0</v>
      </c>
      <c r="Y366" s="79">
        <v>0</v>
      </c>
      <c r="Z366" s="79">
        <v>0</v>
      </c>
      <c r="AA366" s="79">
        <v>0</v>
      </c>
      <c r="AB366" s="79">
        <v>0</v>
      </c>
      <c r="AC366" s="79">
        <v>0</v>
      </c>
      <c r="AD366" s="79">
        <v>0</v>
      </c>
      <c r="AE366" s="79">
        <v>0</v>
      </c>
      <c r="AF366" s="79">
        <v>0</v>
      </c>
      <c r="AG366" s="79">
        <v>0</v>
      </c>
      <c r="AH366" s="79">
        <v>0</v>
      </c>
      <c r="AI366" s="79">
        <v>0</v>
      </c>
      <c r="AJ366" s="79">
        <v>0</v>
      </c>
      <c r="AK366" s="79">
        <v>0</v>
      </c>
      <c r="AL366" s="79">
        <v>0</v>
      </c>
      <c r="AM366" s="79">
        <f t="shared" si="5"/>
        <v>0</v>
      </c>
      <c r="AP366" s="45"/>
    </row>
    <row r="367" spans="1:42" ht="33" customHeight="1">
      <c r="A367" s="54">
        <v>1318</v>
      </c>
      <c r="B367" s="55" t="s">
        <v>345</v>
      </c>
      <c r="C367" s="80" t="s">
        <v>678</v>
      </c>
      <c r="D367" s="79">
        <v>0</v>
      </c>
      <c r="E367" s="79">
        <v>0</v>
      </c>
      <c r="F367" s="79">
        <v>0</v>
      </c>
      <c r="G367" s="79">
        <v>0</v>
      </c>
      <c r="H367" s="79">
        <v>0</v>
      </c>
      <c r="I367" s="79">
        <v>0</v>
      </c>
      <c r="J367" s="79">
        <v>0</v>
      </c>
      <c r="K367" s="79">
        <v>0</v>
      </c>
      <c r="L367" s="79">
        <v>0</v>
      </c>
      <c r="M367" s="79">
        <v>0</v>
      </c>
      <c r="N367" s="79">
        <v>0</v>
      </c>
      <c r="O367" s="79">
        <v>0</v>
      </c>
      <c r="P367" s="79">
        <v>0</v>
      </c>
      <c r="Q367" s="79">
        <v>0</v>
      </c>
      <c r="R367" s="79">
        <v>0</v>
      </c>
      <c r="S367" s="79">
        <v>0</v>
      </c>
      <c r="T367" s="79">
        <v>0</v>
      </c>
      <c r="U367" s="79">
        <v>0</v>
      </c>
      <c r="V367" s="79">
        <v>0</v>
      </c>
      <c r="W367" s="79">
        <v>0</v>
      </c>
      <c r="X367" s="79">
        <v>0</v>
      </c>
      <c r="Y367" s="79">
        <v>0</v>
      </c>
      <c r="Z367" s="79">
        <v>0</v>
      </c>
      <c r="AA367" s="79">
        <v>0</v>
      </c>
      <c r="AB367" s="79">
        <v>0</v>
      </c>
      <c r="AC367" s="79">
        <v>0</v>
      </c>
      <c r="AD367" s="79">
        <v>0</v>
      </c>
      <c r="AE367" s="79">
        <v>0</v>
      </c>
      <c r="AF367" s="79">
        <v>0</v>
      </c>
      <c r="AG367" s="79">
        <v>0</v>
      </c>
      <c r="AH367" s="79">
        <v>0</v>
      </c>
      <c r="AI367" s="79">
        <v>0</v>
      </c>
      <c r="AJ367" s="79">
        <v>0</v>
      </c>
      <c r="AK367" s="79">
        <v>0</v>
      </c>
      <c r="AL367" s="79">
        <v>0</v>
      </c>
      <c r="AM367" s="79">
        <f t="shared" si="5"/>
        <v>0</v>
      </c>
      <c r="AP367" s="45"/>
    </row>
    <row r="368" spans="1:42" ht="33" customHeight="1">
      <c r="A368" s="54">
        <v>1319</v>
      </c>
      <c r="B368" s="55" t="s">
        <v>346</v>
      </c>
      <c r="C368" s="80" t="s">
        <v>678</v>
      </c>
      <c r="D368" s="79">
        <v>0</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f t="shared" si="5"/>
        <v>0</v>
      </c>
      <c r="AP368" s="45"/>
    </row>
    <row r="369" spans="1:42" ht="33" customHeight="1">
      <c r="A369" s="54">
        <v>1320</v>
      </c>
      <c r="B369" s="55" t="s">
        <v>347</v>
      </c>
      <c r="C369" s="80" t="s">
        <v>678</v>
      </c>
      <c r="D369" s="79">
        <v>0</v>
      </c>
      <c r="E369" s="79">
        <v>0</v>
      </c>
      <c r="F369" s="79">
        <v>0</v>
      </c>
      <c r="G369" s="79">
        <v>0</v>
      </c>
      <c r="H369" s="79">
        <v>0</v>
      </c>
      <c r="I369" s="79">
        <v>0</v>
      </c>
      <c r="J369" s="79">
        <v>0</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0</v>
      </c>
      <c r="AF369" s="79">
        <v>0</v>
      </c>
      <c r="AG369" s="79">
        <v>0</v>
      </c>
      <c r="AH369" s="79">
        <v>0</v>
      </c>
      <c r="AI369" s="79">
        <v>0</v>
      </c>
      <c r="AJ369" s="79">
        <v>0</v>
      </c>
      <c r="AK369" s="79">
        <v>0</v>
      </c>
      <c r="AL369" s="79">
        <v>0</v>
      </c>
      <c r="AM369" s="79">
        <f t="shared" si="5"/>
        <v>0</v>
      </c>
      <c r="AP369" s="45"/>
    </row>
    <row r="370" spans="1:42" ht="33" customHeight="1">
      <c r="A370" s="54">
        <v>1321</v>
      </c>
      <c r="B370" s="55" t="s">
        <v>348</v>
      </c>
      <c r="C370" s="80" t="s">
        <v>678</v>
      </c>
      <c r="D370" s="79">
        <v>0</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f t="shared" si="5"/>
        <v>0</v>
      </c>
      <c r="AP370" s="45"/>
    </row>
    <row r="371" spans="1:42" ht="33" customHeight="1">
      <c r="A371" s="54">
        <v>1322</v>
      </c>
      <c r="B371" s="55" t="s">
        <v>349</v>
      </c>
      <c r="C371" s="80" t="s">
        <v>678</v>
      </c>
      <c r="D371" s="79">
        <v>0</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f t="shared" si="5"/>
        <v>0</v>
      </c>
      <c r="AP371" s="45"/>
    </row>
    <row r="372" spans="1:42" ht="33" customHeight="1">
      <c r="A372" s="54">
        <v>1323</v>
      </c>
      <c r="B372" s="55" t="s">
        <v>350</v>
      </c>
      <c r="C372" s="80" t="s">
        <v>678</v>
      </c>
      <c r="D372" s="79">
        <v>0</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f t="shared" si="5"/>
        <v>0</v>
      </c>
      <c r="AP372" s="45"/>
    </row>
    <row r="373" spans="1:42" ht="33" customHeight="1">
      <c r="A373" s="54">
        <v>1324</v>
      </c>
      <c r="B373" s="55" t="s">
        <v>351</v>
      </c>
      <c r="C373" s="80" t="s">
        <v>678</v>
      </c>
      <c r="D373" s="79">
        <v>0</v>
      </c>
      <c r="E373" s="79">
        <v>0</v>
      </c>
      <c r="F373" s="79">
        <v>0</v>
      </c>
      <c r="G373" s="79">
        <v>0</v>
      </c>
      <c r="H373" s="79">
        <v>0</v>
      </c>
      <c r="I373" s="79">
        <v>0</v>
      </c>
      <c r="J373" s="79">
        <v>0</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f t="shared" si="5"/>
        <v>0</v>
      </c>
      <c r="AP373" s="45"/>
    </row>
    <row r="374" spans="1:42" ht="33" customHeight="1">
      <c r="A374" s="54">
        <v>1325</v>
      </c>
      <c r="B374" s="55" t="s">
        <v>352</v>
      </c>
      <c r="C374" s="80" t="s">
        <v>678</v>
      </c>
      <c r="D374" s="79">
        <v>0</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f t="shared" si="5"/>
        <v>0</v>
      </c>
      <c r="AP374" s="45"/>
    </row>
    <row r="375" spans="1:42" ht="33" customHeight="1">
      <c r="A375" s="54">
        <v>1326</v>
      </c>
      <c r="B375" s="55" t="s">
        <v>353</v>
      </c>
      <c r="C375" s="80" t="s">
        <v>678</v>
      </c>
      <c r="D375" s="79">
        <v>0</v>
      </c>
      <c r="E375" s="79">
        <v>0</v>
      </c>
      <c r="F375" s="79">
        <v>0</v>
      </c>
      <c r="G375" s="79">
        <v>0</v>
      </c>
      <c r="H375" s="79">
        <v>0</v>
      </c>
      <c r="I375" s="79">
        <v>0</v>
      </c>
      <c r="J375" s="79">
        <v>0</v>
      </c>
      <c r="K375" s="79">
        <v>0</v>
      </c>
      <c r="L375" s="79">
        <v>0</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f t="shared" si="5"/>
        <v>0</v>
      </c>
      <c r="AP375" s="45"/>
    </row>
    <row r="376" spans="1:42" ht="33" customHeight="1">
      <c r="A376" s="54">
        <v>1327</v>
      </c>
      <c r="B376" s="55" t="s">
        <v>354</v>
      </c>
      <c r="C376" s="80" t="s">
        <v>678</v>
      </c>
      <c r="D376" s="79">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f t="shared" si="5"/>
        <v>0</v>
      </c>
      <c r="AP376" s="45"/>
    </row>
    <row r="377" spans="1:42" ht="33" customHeight="1">
      <c r="A377" s="54">
        <v>1328</v>
      </c>
      <c r="B377" s="55" t="s">
        <v>355</v>
      </c>
      <c r="C377" s="80" t="s">
        <v>678</v>
      </c>
      <c r="D377" s="79">
        <v>0</v>
      </c>
      <c r="E377" s="79">
        <v>0</v>
      </c>
      <c r="F377" s="79">
        <v>0</v>
      </c>
      <c r="G377" s="79">
        <v>0</v>
      </c>
      <c r="H377" s="79">
        <v>0</v>
      </c>
      <c r="I377" s="79">
        <v>0</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f t="shared" si="5"/>
        <v>0</v>
      </c>
      <c r="AP377" s="45"/>
    </row>
    <row r="378" spans="1:42" ht="33" customHeight="1">
      <c r="A378" s="54">
        <v>1329</v>
      </c>
      <c r="B378" s="55" t="s">
        <v>356</v>
      </c>
      <c r="C378" s="80" t="s">
        <v>678</v>
      </c>
      <c r="D378" s="79">
        <v>0</v>
      </c>
      <c r="E378" s="79">
        <v>0</v>
      </c>
      <c r="F378" s="79">
        <v>0</v>
      </c>
      <c r="G378" s="79">
        <v>0</v>
      </c>
      <c r="H378" s="79">
        <v>0</v>
      </c>
      <c r="I378" s="79">
        <v>0</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f t="shared" si="5"/>
        <v>0</v>
      </c>
      <c r="AP378" s="45"/>
    </row>
    <row r="379" spans="1:42" ht="33" customHeight="1">
      <c r="A379" s="54">
        <v>1330</v>
      </c>
      <c r="B379" s="55" t="s">
        <v>357</v>
      </c>
      <c r="C379" s="80" t="s">
        <v>678</v>
      </c>
      <c r="D379" s="79">
        <v>0</v>
      </c>
      <c r="E379" s="79">
        <v>0</v>
      </c>
      <c r="F379" s="79">
        <v>0</v>
      </c>
      <c r="G379" s="79">
        <v>0</v>
      </c>
      <c r="H379" s="79">
        <v>0</v>
      </c>
      <c r="I379" s="79">
        <v>0</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0</v>
      </c>
      <c r="AF379" s="79">
        <v>0</v>
      </c>
      <c r="AG379" s="79">
        <v>0</v>
      </c>
      <c r="AH379" s="79">
        <v>0</v>
      </c>
      <c r="AI379" s="79">
        <v>0</v>
      </c>
      <c r="AJ379" s="79">
        <v>0</v>
      </c>
      <c r="AK379" s="79">
        <v>0</v>
      </c>
      <c r="AL379" s="79">
        <v>0</v>
      </c>
      <c r="AM379" s="79">
        <f t="shared" si="5"/>
        <v>0</v>
      </c>
      <c r="AP379" s="45"/>
    </row>
    <row r="380" spans="1:42" ht="33" customHeight="1">
      <c r="A380" s="54">
        <v>1331</v>
      </c>
      <c r="B380" s="55" t="s">
        <v>358</v>
      </c>
      <c r="C380" s="80" t="s">
        <v>678</v>
      </c>
      <c r="D380" s="79">
        <v>0</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f t="shared" si="5"/>
        <v>0</v>
      </c>
      <c r="AP380" s="45"/>
    </row>
    <row r="381" spans="1:42" ht="33" customHeight="1">
      <c r="A381" s="54">
        <v>1332</v>
      </c>
      <c r="B381" s="55" t="s">
        <v>359</v>
      </c>
      <c r="C381" s="80" t="s">
        <v>678</v>
      </c>
      <c r="D381" s="79">
        <v>0</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f t="shared" si="5"/>
        <v>0</v>
      </c>
      <c r="AP381" s="45"/>
    </row>
    <row r="382" spans="1:42" ht="33" customHeight="1">
      <c r="A382" s="54">
        <v>1333</v>
      </c>
      <c r="B382" s="55" t="s">
        <v>360</v>
      </c>
      <c r="C382" s="80" t="s">
        <v>678</v>
      </c>
      <c r="D382" s="79">
        <v>0</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f t="shared" si="5"/>
        <v>0</v>
      </c>
      <c r="AP382" s="45"/>
    </row>
    <row r="383" spans="1:42" ht="33" customHeight="1">
      <c r="A383" s="54">
        <v>1334</v>
      </c>
      <c r="B383" s="55" t="s">
        <v>361</v>
      </c>
      <c r="C383" s="80" t="s">
        <v>678</v>
      </c>
      <c r="D383" s="79">
        <v>0</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f t="shared" si="5"/>
        <v>0</v>
      </c>
      <c r="AP383" s="45"/>
    </row>
    <row r="384" spans="1:42" ht="33" customHeight="1">
      <c r="A384" s="54">
        <v>1335</v>
      </c>
      <c r="B384" s="55" t="s">
        <v>362</v>
      </c>
      <c r="C384" s="80" t="s">
        <v>678</v>
      </c>
      <c r="D384" s="79">
        <v>0</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f t="shared" si="5"/>
        <v>0</v>
      </c>
      <c r="AP384" s="45"/>
    </row>
    <row r="385" spans="1:42" ht="33" customHeight="1">
      <c r="A385" s="54">
        <v>1336</v>
      </c>
      <c r="B385" s="55" t="s">
        <v>363</v>
      </c>
      <c r="C385" s="80" t="s">
        <v>678</v>
      </c>
      <c r="D385" s="79">
        <v>0</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f t="shared" si="5"/>
        <v>0</v>
      </c>
      <c r="AP385" s="45"/>
    </row>
    <row r="386" spans="1:42" ht="33" customHeight="1">
      <c r="A386" s="54">
        <v>1337</v>
      </c>
      <c r="B386" s="55" t="s">
        <v>364</v>
      </c>
      <c r="C386" s="80" t="s">
        <v>678</v>
      </c>
      <c r="D386" s="79">
        <v>0</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f t="shared" si="5"/>
        <v>0</v>
      </c>
      <c r="AP386" s="45"/>
    </row>
    <row r="387" spans="1:42" ht="33" customHeight="1">
      <c r="A387" s="54">
        <v>1338</v>
      </c>
      <c r="B387" s="55" t="s">
        <v>365</v>
      </c>
      <c r="C387" s="80" t="s">
        <v>678</v>
      </c>
      <c r="D387" s="79">
        <v>0</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f t="shared" si="5"/>
        <v>0</v>
      </c>
      <c r="AP387" s="45"/>
    </row>
    <row r="388" spans="1:42" ht="33" customHeight="1">
      <c r="A388" s="54">
        <v>1339</v>
      </c>
      <c r="B388" s="55" t="s">
        <v>366</v>
      </c>
      <c r="C388" s="80" t="s">
        <v>678</v>
      </c>
      <c r="D388" s="79">
        <v>0</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f t="shared" si="5"/>
        <v>0</v>
      </c>
      <c r="AP388" s="45"/>
    </row>
    <row r="389" spans="1:42" ht="33" customHeight="1">
      <c r="A389" s="54">
        <v>1340</v>
      </c>
      <c r="B389" s="55" t="s">
        <v>367</v>
      </c>
      <c r="C389" s="80" t="s">
        <v>678</v>
      </c>
      <c r="D389" s="79">
        <v>0</v>
      </c>
      <c r="E389" s="79">
        <v>0</v>
      </c>
      <c r="F389" s="79">
        <v>0</v>
      </c>
      <c r="G389" s="79">
        <v>0</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f t="shared" si="5"/>
        <v>0</v>
      </c>
      <c r="AP389" s="45"/>
    </row>
    <row r="390" spans="1:42" ht="33" customHeight="1">
      <c r="A390" s="54">
        <v>1341</v>
      </c>
      <c r="B390" s="55" t="s">
        <v>368</v>
      </c>
      <c r="C390" s="80" t="s">
        <v>678</v>
      </c>
      <c r="D390" s="79">
        <v>0</v>
      </c>
      <c r="E390" s="79">
        <v>0</v>
      </c>
      <c r="F390" s="79">
        <v>0</v>
      </c>
      <c r="G390" s="79">
        <v>0</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f t="shared" si="5"/>
        <v>0</v>
      </c>
      <c r="AP390" s="45"/>
    </row>
    <row r="391" spans="1:42" ht="33" customHeight="1">
      <c r="A391" s="54">
        <v>1342</v>
      </c>
      <c r="B391" s="55" t="s">
        <v>369</v>
      </c>
      <c r="C391" s="80" t="s">
        <v>678</v>
      </c>
      <c r="D391" s="79">
        <v>0</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f t="shared" si="5"/>
        <v>0</v>
      </c>
      <c r="AP391" s="45"/>
    </row>
    <row r="392" spans="1:42" ht="33" customHeight="1">
      <c r="A392" s="54">
        <v>1343</v>
      </c>
      <c r="B392" s="55" t="s">
        <v>370</v>
      </c>
      <c r="C392" s="80" t="s">
        <v>678</v>
      </c>
      <c r="D392" s="79">
        <v>0</v>
      </c>
      <c r="E392" s="79">
        <v>0</v>
      </c>
      <c r="F392" s="79">
        <v>0</v>
      </c>
      <c r="G392" s="79">
        <v>0</v>
      </c>
      <c r="H392" s="79">
        <v>0</v>
      </c>
      <c r="I392" s="79">
        <v>0</v>
      </c>
      <c r="J392" s="79">
        <v>0</v>
      </c>
      <c r="K392" s="79">
        <v>0</v>
      </c>
      <c r="L392" s="79">
        <v>0</v>
      </c>
      <c r="M392" s="79">
        <v>0</v>
      </c>
      <c r="N392" s="79">
        <v>0</v>
      </c>
      <c r="O392" s="79">
        <v>0</v>
      </c>
      <c r="P392" s="79">
        <v>0</v>
      </c>
      <c r="Q392" s="79">
        <v>0</v>
      </c>
      <c r="R392" s="79">
        <v>0</v>
      </c>
      <c r="S392" s="79">
        <v>0</v>
      </c>
      <c r="T392" s="79">
        <v>0</v>
      </c>
      <c r="U392" s="79">
        <v>0</v>
      </c>
      <c r="V392" s="79">
        <v>0</v>
      </c>
      <c r="W392" s="79">
        <v>0</v>
      </c>
      <c r="X392" s="79">
        <v>0</v>
      </c>
      <c r="Y392" s="79">
        <v>0</v>
      </c>
      <c r="Z392" s="79">
        <v>0</v>
      </c>
      <c r="AA392" s="79">
        <v>0</v>
      </c>
      <c r="AB392" s="79">
        <v>0</v>
      </c>
      <c r="AC392" s="79">
        <v>0</v>
      </c>
      <c r="AD392" s="79">
        <v>0</v>
      </c>
      <c r="AE392" s="79">
        <v>0</v>
      </c>
      <c r="AF392" s="79">
        <v>0</v>
      </c>
      <c r="AG392" s="79">
        <v>0</v>
      </c>
      <c r="AH392" s="79">
        <v>0</v>
      </c>
      <c r="AI392" s="79">
        <v>0</v>
      </c>
      <c r="AJ392" s="79">
        <v>0</v>
      </c>
      <c r="AK392" s="79">
        <v>0</v>
      </c>
      <c r="AL392" s="79">
        <v>0</v>
      </c>
      <c r="AM392" s="79">
        <f t="shared" si="5"/>
        <v>0</v>
      </c>
      <c r="AP392" s="45"/>
    </row>
    <row r="393" spans="1:42" ht="33" customHeight="1">
      <c r="A393" s="54">
        <v>1344</v>
      </c>
      <c r="B393" s="55" t="s">
        <v>371</v>
      </c>
      <c r="C393" s="80" t="s">
        <v>678</v>
      </c>
      <c r="D393" s="79">
        <v>0</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f t="shared" si="5"/>
        <v>0</v>
      </c>
      <c r="AP393" s="45"/>
    </row>
    <row r="394" spans="1:42" ht="33" customHeight="1">
      <c r="A394" s="54">
        <v>1345</v>
      </c>
      <c r="B394" s="55" t="s">
        <v>372</v>
      </c>
      <c r="C394" s="80" t="s">
        <v>678</v>
      </c>
      <c r="D394" s="79">
        <v>0</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0</v>
      </c>
      <c r="AF394" s="79">
        <v>0</v>
      </c>
      <c r="AG394" s="79">
        <v>0</v>
      </c>
      <c r="AH394" s="79">
        <v>0</v>
      </c>
      <c r="AI394" s="79">
        <v>0</v>
      </c>
      <c r="AJ394" s="79">
        <v>0</v>
      </c>
      <c r="AK394" s="79">
        <v>0</v>
      </c>
      <c r="AL394" s="79">
        <v>0</v>
      </c>
      <c r="AM394" s="79">
        <f t="shared" si="5"/>
        <v>0</v>
      </c>
      <c r="AP394" s="45"/>
    </row>
    <row r="395" spans="1:42" ht="33" customHeight="1">
      <c r="A395" s="54">
        <v>1346</v>
      </c>
      <c r="B395" s="55" t="s">
        <v>373</v>
      </c>
      <c r="C395" s="80" t="s">
        <v>678</v>
      </c>
      <c r="D395" s="79">
        <v>0</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f t="shared" si="5"/>
        <v>0</v>
      </c>
      <c r="AP395" s="45"/>
    </row>
    <row r="396" spans="1:42" ht="33" customHeight="1">
      <c r="A396" s="54">
        <v>1347</v>
      </c>
      <c r="B396" s="55" t="s">
        <v>374</v>
      </c>
      <c r="C396" s="80" t="s">
        <v>678</v>
      </c>
      <c r="D396" s="79">
        <v>0</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f t="shared" ref="AM396:AM459" si="6">SUM(D396:AL396)</f>
        <v>0</v>
      </c>
      <c r="AP396" s="45"/>
    </row>
    <row r="397" spans="1:42" ht="33" customHeight="1">
      <c r="A397" s="54">
        <v>1401</v>
      </c>
      <c r="B397" s="55" t="s">
        <v>375</v>
      </c>
      <c r="C397" s="80" t="s">
        <v>678</v>
      </c>
      <c r="D397" s="79">
        <v>0</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f t="shared" si="6"/>
        <v>0</v>
      </c>
      <c r="AP397" s="45"/>
    </row>
    <row r="398" spans="1:42" ht="33" customHeight="1">
      <c r="A398" s="54">
        <v>1402</v>
      </c>
      <c r="B398" s="55" t="s">
        <v>376</v>
      </c>
      <c r="C398" s="80" t="s">
        <v>678</v>
      </c>
      <c r="D398" s="79">
        <v>0</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f t="shared" si="6"/>
        <v>0</v>
      </c>
      <c r="AP398" s="45"/>
    </row>
    <row r="399" spans="1:42" ht="33" customHeight="1">
      <c r="A399" s="54">
        <v>1403</v>
      </c>
      <c r="B399" s="55" t="s">
        <v>1373</v>
      </c>
      <c r="C399" s="80" t="s">
        <v>678</v>
      </c>
      <c r="D399" s="79">
        <v>0</v>
      </c>
      <c r="E399" s="79">
        <v>0</v>
      </c>
      <c r="F399" s="79">
        <v>0</v>
      </c>
      <c r="G399" s="79">
        <v>0</v>
      </c>
      <c r="H399" s="79">
        <v>0</v>
      </c>
      <c r="I399" s="79">
        <v>0</v>
      </c>
      <c r="J399" s="79">
        <v>0</v>
      </c>
      <c r="K399" s="79">
        <v>0</v>
      </c>
      <c r="L399" s="79">
        <v>0</v>
      </c>
      <c r="M399" s="79">
        <v>0</v>
      </c>
      <c r="N399" s="79">
        <v>0</v>
      </c>
      <c r="O399" s="79">
        <v>0</v>
      </c>
      <c r="P399" s="79">
        <v>0</v>
      </c>
      <c r="Q399" s="79">
        <v>0</v>
      </c>
      <c r="R399" s="79">
        <v>0</v>
      </c>
      <c r="S399" s="79">
        <v>0</v>
      </c>
      <c r="T399" s="79">
        <v>0</v>
      </c>
      <c r="U399" s="79">
        <v>0</v>
      </c>
      <c r="V399" s="79">
        <v>0</v>
      </c>
      <c r="W399" s="79">
        <v>0</v>
      </c>
      <c r="X399" s="79">
        <v>0</v>
      </c>
      <c r="Y399" s="79">
        <v>0</v>
      </c>
      <c r="Z399" s="79">
        <v>0</v>
      </c>
      <c r="AA399" s="79">
        <v>0</v>
      </c>
      <c r="AB399" s="79">
        <v>0</v>
      </c>
      <c r="AC399" s="79">
        <v>0</v>
      </c>
      <c r="AD399" s="79">
        <v>0</v>
      </c>
      <c r="AE399" s="79">
        <v>0</v>
      </c>
      <c r="AF399" s="79">
        <v>0</v>
      </c>
      <c r="AG399" s="79">
        <v>0</v>
      </c>
      <c r="AH399" s="79">
        <v>0</v>
      </c>
      <c r="AI399" s="79">
        <v>0</v>
      </c>
      <c r="AJ399" s="79">
        <v>0</v>
      </c>
      <c r="AK399" s="79">
        <v>0</v>
      </c>
      <c r="AL399" s="79">
        <v>0</v>
      </c>
      <c r="AM399" s="79">
        <f t="shared" si="6"/>
        <v>0</v>
      </c>
      <c r="AP399" s="45"/>
    </row>
    <row r="400" spans="1:42" ht="33" customHeight="1">
      <c r="A400" s="54">
        <v>1404</v>
      </c>
      <c r="B400" s="55" t="s">
        <v>377</v>
      </c>
      <c r="C400" s="80" t="s">
        <v>678</v>
      </c>
      <c r="D400" s="79">
        <v>0</v>
      </c>
      <c r="E400" s="79">
        <v>0</v>
      </c>
      <c r="F400" s="79">
        <v>0</v>
      </c>
      <c r="G400" s="79">
        <v>0</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f t="shared" si="6"/>
        <v>0</v>
      </c>
      <c r="AP400" s="45"/>
    </row>
    <row r="401" spans="1:42" ht="33" customHeight="1">
      <c r="A401" s="54">
        <v>1405</v>
      </c>
      <c r="B401" s="55" t="s">
        <v>378</v>
      </c>
      <c r="C401" s="80" t="s">
        <v>678</v>
      </c>
      <c r="D401" s="79">
        <v>0</v>
      </c>
      <c r="E401" s="79">
        <v>0</v>
      </c>
      <c r="F401" s="79">
        <v>0</v>
      </c>
      <c r="G401" s="79">
        <v>0</v>
      </c>
      <c r="H401" s="79">
        <v>0</v>
      </c>
      <c r="I401" s="79">
        <v>0</v>
      </c>
      <c r="J401" s="79">
        <v>0</v>
      </c>
      <c r="K401" s="79">
        <v>0</v>
      </c>
      <c r="L401" s="79">
        <v>0</v>
      </c>
      <c r="M401" s="79">
        <v>0</v>
      </c>
      <c r="N401" s="79">
        <v>0</v>
      </c>
      <c r="O401" s="79">
        <v>0</v>
      </c>
      <c r="P401" s="79">
        <v>0</v>
      </c>
      <c r="Q401" s="79">
        <v>0</v>
      </c>
      <c r="R401" s="79">
        <v>0</v>
      </c>
      <c r="S401" s="79">
        <v>0</v>
      </c>
      <c r="T401" s="79">
        <v>0</v>
      </c>
      <c r="U401" s="79">
        <v>0</v>
      </c>
      <c r="V401" s="79">
        <v>0</v>
      </c>
      <c r="W401" s="79">
        <v>0</v>
      </c>
      <c r="X401" s="79">
        <v>0</v>
      </c>
      <c r="Y401" s="79">
        <v>0</v>
      </c>
      <c r="Z401" s="79">
        <v>0</v>
      </c>
      <c r="AA401" s="79">
        <v>0</v>
      </c>
      <c r="AB401" s="79">
        <v>0</v>
      </c>
      <c r="AC401" s="79">
        <v>0</v>
      </c>
      <c r="AD401" s="79">
        <v>0</v>
      </c>
      <c r="AE401" s="79">
        <v>0</v>
      </c>
      <c r="AF401" s="79">
        <v>0</v>
      </c>
      <c r="AG401" s="79">
        <v>0</v>
      </c>
      <c r="AH401" s="79">
        <v>0</v>
      </c>
      <c r="AI401" s="79">
        <v>0</v>
      </c>
      <c r="AJ401" s="79">
        <v>0</v>
      </c>
      <c r="AK401" s="79">
        <v>0</v>
      </c>
      <c r="AL401" s="79">
        <v>0</v>
      </c>
      <c r="AM401" s="79">
        <f t="shared" si="6"/>
        <v>0</v>
      </c>
      <c r="AP401" s="45"/>
    </row>
    <row r="402" spans="1:42" ht="33" customHeight="1">
      <c r="A402" s="54">
        <v>1406</v>
      </c>
      <c r="B402" s="55" t="s">
        <v>379</v>
      </c>
      <c r="C402" s="80" t="s">
        <v>678</v>
      </c>
      <c r="D402" s="79">
        <v>0</v>
      </c>
      <c r="E402" s="79">
        <v>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f t="shared" si="6"/>
        <v>0</v>
      </c>
      <c r="AP402" s="45"/>
    </row>
    <row r="403" spans="1:42" ht="33" customHeight="1">
      <c r="A403" s="54">
        <v>1407</v>
      </c>
      <c r="B403" s="55" t="s">
        <v>380</v>
      </c>
      <c r="C403" s="80" t="s">
        <v>678</v>
      </c>
      <c r="D403" s="79">
        <v>0</v>
      </c>
      <c r="E403" s="79">
        <v>0</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f t="shared" si="6"/>
        <v>0</v>
      </c>
      <c r="AP403" s="45"/>
    </row>
    <row r="404" spans="1:42" ht="33" customHeight="1">
      <c r="A404" s="54">
        <v>1408</v>
      </c>
      <c r="B404" s="55" t="s">
        <v>381</v>
      </c>
      <c r="C404" s="80" t="s">
        <v>678</v>
      </c>
      <c r="D404" s="79">
        <v>0</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f t="shared" si="6"/>
        <v>0</v>
      </c>
      <c r="AP404" s="45"/>
    </row>
    <row r="405" spans="1:42" ht="33" customHeight="1">
      <c r="A405" s="54">
        <v>1409</v>
      </c>
      <c r="B405" s="55" t="s">
        <v>382</v>
      </c>
      <c r="C405" s="80" t="s">
        <v>678</v>
      </c>
      <c r="D405" s="79">
        <v>0</v>
      </c>
      <c r="E405" s="79">
        <v>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f t="shared" si="6"/>
        <v>0</v>
      </c>
      <c r="AP405" s="45"/>
    </row>
    <row r="406" spans="1:42" ht="33" customHeight="1">
      <c r="A406" s="54">
        <v>1410</v>
      </c>
      <c r="B406" s="55" t="s">
        <v>383</v>
      </c>
      <c r="C406" s="80" t="s">
        <v>678</v>
      </c>
      <c r="D406" s="79">
        <v>0</v>
      </c>
      <c r="E406" s="79">
        <v>0</v>
      </c>
      <c r="F406" s="79">
        <v>0</v>
      </c>
      <c r="G406" s="79">
        <v>0</v>
      </c>
      <c r="H406" s="79">
        <v>0</v>
      </c>
      <c r="I406" s="79">
        <v>0</v>
      </c>
      <c r="J406" s="79">
        <v>0</v>
      </c>
      <c r="K406" s="79">
        <v>0</v>
      </c>
      <c r="L406" s="79">
        <v>0</v>
      </c>
      <c r="M406" s="79">
        <v>0</v>
      </c>
      <c r="N406" s="79">
        <v>0</v>
      </c>
      <c r="O406" s="79">
        <v>0</v>
      </c>
      <c r="P406" s="79">
        <v>0</v>
      </c>
      <c r="Q406" s="79">
        <v>0</v>
      </c>
      <c r="R406" s="79">
        <v>0</v>
      </c>
      <c r="S406" s="79">
        <v>0</v>
      </c>
      <c r="T406" s="79">
        <v>0</v>
      </c>
      <c r="U406" s="79">
        <v>0</v>
      </c>
      <c r="V406" s="79">
        <v>0</v>
      </c>
      <c r="W406" s="79">
        <v>0</v>
      </c>
      <c r="X406" s="79">
        <v>0</v>
      </c>
      <c r="Y406" s="79">
        <v>0</v>
      </c>
      <c r="Z406" s="79">
        <v>0</v>
      </c>
      <c r="AA406" s="79">
        <v>0</v>
      </c>
      <c r="AB406" s="79">
        <v>0</v>
      </c>
      <c r="AC406" s="79">
        <v>0</v>
      </c>
      <c r="AD406" s="79">
        <v>0</v>
      </c>
      <c r="AE406" s="79">
        <v>0</v>
      </c>
      <c r="AF406" s="79">
        <v>0</v>
      </c>
      <c r="AG406" s="79">
        <v>0</v>
      </c>
      <c r="AH406" s="79">
        <v>0</v>
      </c>
      <c r="AI406" s="79">
        <v>0</v>
      </c>
      <c r="AJ406" s="79">
        <v>0</v>
      </c>
      <c r="AK406" s="79">
        <v>0</v>
      </c>
      <c r="AL406" s="79">
        <v>0</v>
      </c>
      <c r="AM406" s="79">
        <f t="shared" si="6"/>
        <v>0</v>
      </c>
      <c r="AP406" s="45"/>
    </row>
    <row r="407" spans="1:42" ht="33" customHeight="1">
      <c r="A407" s="54">
        <v>1411</v>
      </c>
      <c r="B407" s="55" t="s">
        <v>384</v>
      </c>
      <c r="C407" s="80" t="s">
        <v>678</v>
      </c>
      <c r="D407" s="79">
        <v>0</v>
      </c>
      <c r="E407" s="79">
        <v>0</v>
      </c>
      <c r="F407" s="79">
        <v>0</v>
      </c>
      <c r="G407" s="79">
        <v>0</v>
      </c>
      <c r="H407" s="79">
        <v>0</v>
      </c>
      <c r="I407" s="79">
        <v>0</v>
      </c>
      <c r="J407" s="79">
        <v>0</v>
      </c>
      <c r="K407" s="79">
        <v>0</v>
      </c>
      <c r="L407" s="79">
        <v>0</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f t="shared" si="6"/>
        <v>0</v>
      </c>
      <c r="AP407" s="45"/>
    </row>
    <row r="408" spans="1:42" ht="33" customHeight="1">
      <c r="A408" s="54">
        <v>1412</v>
      </c>
      <c r="B408" s="55" t="s">
        <v>385</v>
      </c>
      <c r="C408" s="80" t="s">
        <v>678</v>
      </c>
      <c r="D408" s="79">
        <v>0</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f t="shared" si="6"/>
        <v>0</v>
      </c>
      <c r="AP408" s="45"/>
    </row>
    <row r="409" spans="1:42" ht="33" customHeight="1">
      <c r="A409" s="54">
        <v>1413</v>
      </c>
      <c r="B409" s="55" t="s">
        <v>358</v>
      </c>
      <c r="C409" s="80" t="s">
        <v>678</v>
      </c>
      <c r="D409" s="79">
        <v>0</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f t="shared" si="6"/>
        <v>0</v>
      </c>
      <c r="AP409" s="45"/>
    </row>
    <row r="410" spans="1:42" ht="33" customHeight="1">
      <c r="A410" s="54">
        <v>1414</v>
      </c>
      <c r="B410" s="55" t="s">
        <v>386</v>
      </c>
      <c r="C410" s="80" t="s">
        <v>678</v>
      </c>
      <c r="D410" s="79">
        <v>0</v>
      </c>
      <c r="E410" s="79">
        <v>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f t="shared" si="6"/>
        <v>0</v>
      </c>
      <c r="AP410" s="45"/>
    </row>
    <row r="411" spans="1:42" ht="33" customHeight="1">
      <c r="A411" s="54">
        <v>1415</v>
      </c>
      <c r="B411" s="55" t="s">
        <v>387</v>
      </c>
      <c r="C411" s="80" t="s">
        <v>678</v>
      </c>
      <c r="D411" s="79">
        <v>0</v>
      </c>
      <c r="E411" s="79">
        <v>0</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f t="shared" si="6"/>
        <v>0</v>
      </c>
      <c r="AP411" s="45"/>
    </row>
    <row r="412" spans="1:42" ht="33" customHeight="1">
      <c r="A412" s="54">
        <v>1416</v>
      </c>
      <c r="B412" s="55" t="s">
        <v>388</v>
      </c>
      <c r="C412" s="80" t="s">
        <v>678</v>
      </c>
      <c r="D412" s="79">
        <v>0</v>
      </c>
      <c r="E412" s="79">
        <v>0</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f t="shared" si="6"/>
        <v>0</v>
      </c>
      <c r="AP412" s="45"/>
    </row>
    <row r="413" spans="1:42" ht="33" customHeight="1">
      <c r="A413" s="54">
        <v>1417</v>
      </c>
      <c r="B413" s="55" t="s">
        <v>389</v>
      </c>
      <c r="C413" s="80" t="s">
        <v>678</v>
      </c>
      <c r="D413" s="79">
        <v>0</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f t="shared" si="6"/>
        <v>0</v>
      </c>
      <c r="AP413" s="45"/>
    </row>
    <row r="414" spans="1:42" ht="33" customHeight="1">
      <c r="A414" s="54">
        <v>1418</v>
      </c>
      <c r="B414" s="55" t="s">
        <v>390</v>
      </c>
      <c r="C414" s="80" t="s">
        <v>678</v>
      </c>
      <c r="D414" s="79">
        <v>0</v>
      </c>
      <c r="E414" s="79">
        <v>0</v>
      </c>
      <c r="F414" s="79">
        <v>0</v>
      </c>
      <c r="G414" s="79">
        <v>0</v>
      </c>
      <c r="H414" s="79">
        <v>0</v>
      </c>
      <c r="I414" s="79">
        <v>0</v>
      </c>
      <c r="J414" s="79">
        <v>0</v>
      </c>
      <c r="K414" s="79">
        <v>0</v>
      </c>
      <c r="L414" s="79">
        <v>0</v>
      </c>
      <c r="M414" s="79">
        <v>0</v>
      </c>
      <c r="N414" s="79">
        <v>0</v>
      </c>
      <c r="O414" s="79">
        <v>0</v>
      </c>
      <c r="P414" s="79">
        <v>0</v>
      </c>
      <c r="Q414" s="79">
        <v>0</v>
      </c>
      <c r="R414" s="79">
        <v>0</v>
      </c>
      <c r="S414" s="79">
        <v>0</v>
      </c>
      <c r="T414" s="79">
        <v>0</v>
      </c>
      <c r="U414" s="79">
        <v>0</v>
      </c>
      <c r="V414" s="79">
        <v>0</v>
      </c>
      <c r="W414" s="79">
        <v>0</v>
      </c>
      <c r="X414" s="79">
        <v>0</v>
      </c>
      <c r="Y414" s="79">
        <v>0</v>
      </c>
      <c r="Z414" s="79">
        <v>0</v>
      </c>
      <c r="AA414" s="79">
        <v>0</v>
      </c>
      <c r="AB414" s="79">
        <v>0</v>
      </c>
      <c r="AC414" s="79">
        <v>0</v>
      </c>
      <c r="AD414" s="79">
        <v>0</v>
      </c>
      <c r="AE414" s="79">
        <v>0</v>
      </c>
      <c r="AF414" s="79">
        <v>0</v>
      </c>
      <c r="AG414" s="79">
        <v>0</v>
      </c>
      <c r="AH414" s="79">
        <v>0</v>
      </c>
      <c r="AI414" s="79">
        <v>0</v>
      </c>
      <c r="AJ414" s="79">
        <v>0</v>
      </c>
      <c r="AK414" s="79">
        <v>0</v>
      </c>
      <c r="AL414" s="79">
        <v>0</v>
      </c>
      <c r="AM414" s="79">
        <f t="shared" si="6"/>
        <v>0</v>
      </c>
      <c r="AP414" s="45"/>
    </row>
    <row r="415" spans="1:42" ht="33" customHeight="1">
      <c r="A415" s="54">
        <v>1419</v>
      </c>
      <c r="B415" s="55" t="s">
        <v>391</v>
      </c>
      <c r="C415" s="80" t="s">
        <v>678</v>
      </c>
      <c r="D415" s="79">
        <v>0</v>
      </c>
      <c r="E415" s="79">
        <v>0</v>
      </c>
      <c r="F415" s="79">
        <v>0</v>
      </c>
      <c r="G415" s="79">
        <v>0</v>
      </c>
      <c r="H415" s="79">
        <v>0</v>
      </c>
      <c r="I415" s="79">
        <v>0</v>
      </c>
      <c r="J415" s="79">
        <v>0</v>
      </c>
      <c r="K415" s="79">
        <v>0</v>
      </c>
      <c r="L415" s="79">
        <v>0</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0</v>
      </c>
      <c r="AM415" s="79">
        <f t="shared" si="6"/>
        <v>0</v>
      </c>
      <c r="AP415" s="45"/>
    </row>
    <row r="416" spans="1:42" ht="33" customHeight="1">
      <c r="A416" s="54">
        <v>1420</v>
      </c>
      <c r="B416" s="55" t="s">
        <v>392</v>
      </c>
      <c r="C416" s="80" t="s">
        <v>678</v>
      </c>
      <c r="D416" s="79">
        <v>0</v>
      </c>
      <c r="E416" s="79">
        <v>0</v>
      </c>
      <c r="F416" s="79">
        <v>0</v>
      </c>
      <c r="G416" s="79">
        <v>0</v>
      </c>
      <c r="H416" s="79">
        <v>0</v>
      </c>
      <c r="I416" s="79">
        <v>0</v>
      </c>
      <c r="J416" s="79">
        <v>0</v>
      </c>
      <c r="K416" s="79">
        <v>0</v>
      </c>
      <c r="L416" s="79">
        <v>0</v>
      </c>
      <c r="M416" s="79">
        <v>0</v>
      </c>
      <c r="N416" s="79">
        <v>0</v>
      </c>
      <c r="O416" s="79">
        <v>0</v>
      </c>
      <c r="P416" s="79">
        <v>0</v>
      </c>
      <c r="Q416" s="79">
        <v>0</v>
      </c>
      <c r="R416" s="79">
        <v>0</v>
      </c>
      <c r="S416" s="79">
        <v>0</v>
      </c>
      <c r="T416" s="79">
        <v>0</v>
      </c>
      <c r="U416" s="79">
        <v>0</v>
      </c>
      <c r="V416" s="79">
        <v>0</v>
      </c>
      <c r="W416" s="79">
        <v>0</v>
      </c>
      <c r="X416" s="79">
        <v>0</v>
      </c>
      <c r="Y416" s="79">
        <v>0</v>
      </c>
      <c r="Z416" s="79">
        <v>0</v>
      </c>
      <c r="AA416" s="79">
        <v>0</v>
      </c>
      <c r="AB416" s="79">
        <v>0</v>
      </c>
      <c r="AC416" s="79">
        <v>0</v>
      </c>
      <c r="AD416" s="79">
        <v>0</v>
      </c>
      <c r="AE416" s="79">
        <v>0</v>
      </c>
      <c r="AF416" s="79">
        <v>0</v>
      </c>
      <c r="AG416" s="79">
        <v>0</v>
      </c>
      <c r="AH416" s="79">
        <v>0</v>
      </c>
      <c r="AI416" s="79">
        <v>0</v>
      </c>
      <c r="AJ416" s="79">
        <v>0</v>
      </c>
      <c r="AK416" s="79">
        <v>0</v>
      </c>
      <c r="AL416" s="79">
        <v>0</v>
      </c>
      <c r="AM416" s="79">
        <f t="shared" si="6"/>
        <v>0</v>
      </c>
      <c r="AP416" s="45"/>
    </row>
    <row r="417" spans="1:42" ht="33" customHeight="1">
      <c r="A417" s="54">
        <v>1421</v>
      </c>
      <c r="B417" s="55" t="s">
        <v>393</v>
      </c>
      <c r="C417" s="80" t="s">
        <v>678</v>
      </c>
      <c r="D417" s="79">
        <v>0</v>
      </c>
      <c r="E417" s="79">
        <v>0</v>
      </c>
      <c r="F417" s="79">
        <v>0</v>
      </c>
      <c r="G417" s="79">
        <v>0</v>
      </c>
      <c r="H417" s="79">
        <v>0</v>
      </c>
      <c r="I417" s="79">
        <v>0</v>
      </c>
      <c r="J417" s="79">
        <v>0</v>
      </c>
      <c r="K417" s="79">
        <v>0</v>
      </c>
      <c r="L417" s="79">
        <v>0</v>
      </c>
      <c r="M417" s="79">
        <v>0</v>
      </c>
      <c r="N417" s="79">
        <v>0</v>
      </c>
      <c r="O417" s="79">
        <v>0</v>
      </c>
      <c r="P417" s="79">
        <v>0</v>
      </c>
      <c r="Q417" s="79">
        <v>0</v>
      </c>
      <c r="R417" s="79">
        <v>0</v>
      </c>
      <c r="S417" s="79">
        <v>0</v>
      </c>
      <c r="T417" s="79">
        <v>0</v>
      </c>
      <c r="U417" s="79">
        <v>0</v>
      </c>
      <c r="V417" s="79">
        <v>0</v>
      </c>
      <c r="W417" s="79">
        <v>0</v>
      </c>
      <c r="X417" s="79">
        <v>0</v>
      </c>
      <c r="Y417" s="79">
        <v>0</v>
      </c>
      <c r="Z417" s="79">
        <v>0</v>
      </c>
      <c r="AA417" s="79">
        <v>0</v>
      </c>
      <c r="AB417" s="79">
        <v>0</v>
      </c>
      <c r="AC417" s="79">
        <v>0</v>
      </c>
      <c r="AD417" s="79">
        <v>0</v>
      </c>
      <c r="AE417" s="79">
        <v>0</v>
      </c>
      <c r="AF417" s="79">
        <v>0</v>
      </c>
      <c r="AG417" s="79">
        <v>0</v>
      </c>
      <c r="AH417" s="79">
        <v>0</v>
      </c>
      <c r="AI417" s="79">
        <v>0</v>
      </c>
      <c r="AJ417" s="79">
        <v>0</v>
      </c>
      <c r="AK417" s="79">
        <v>0</v>
      </c>
      <c r="AL417" s="79">
        <v>0</v>
      </c>
      <c r="AM417" s="79">
        <f t="shared" si="6"/>
        <v>0</v>
      </c>
      <c r="AP417" s="45"/>
    </row>
    <row r="418" spans="1:42" ht="33" customHeight="1">
      <c r="A418" s="54">
        <v>1422</v>
      </c>
      <c r="B418" s="55" t="s">
        <v>394</v>
      </c>
      <c r="C418" s="80" t="s">
        <v>678</v>
      </c>
      <c r="D418" s="79">
        <v>0</v>
      </c>
      <c r="E418" s="79">
        <v>0</v>
      </c>
      <c r="F418" s="79">
        <v>0</v>
      </c>
      <c r="G418" s="79">
        <v>0</v>
      </c>
      <c r="H418" s="79">
        <v>0</v>
      </c>
      <c r="I418" s="79">
        <v>0</v>
      </c>
      <c r="J418" s="79">
        <v>0</v>
      </c>
      <c r="K418" s="79">
        <v>0</v>
      </c>
      <c r="L418" s="79">
        <v>0</v>
      </c>
      <c r="M418" s="79">
        <v>0</v>
      </c>
      <c r="N418" s="79">
        <v>0</v>
      </c>
      <c r="O418" s="79">
        <v>0</v>
      </c>
      <c r="P418" s="79">
        <v>0</v>
      </c>
      <c r="Q418" s="79">
        <v>0</v>
      </c>
      <c r="R418" s="79">
        <v>0</v>
      </c>
      <c r="S418" s="79">
        <v>0</v>
      </c>
      <c r="T418" s="79">
        <v>0</v>
      </c>
      <c r="U418" s="79">
        <v>0</v>
      </c>
      <c r="V418" s="79">
        <v>0</v>
      </c>
      <c r="W418" s="79">
        <v>0</v>
      </c>
      <c r="X418" s="79">
        <v>0</v>
      </c>
      <c r="Y418" s="79">
        <v>0</v>
      </c>
      <c r="Z418" s="79">
        <v>0</v>
      </c>
      <c r="AA418" s="79">
        <v>0</v>
      </c>
      <c r="AB418" s="79">
        <v>0</v>
      </c>
      <c r="AC418" s="79">
        <v>0</v>
      </c>
      <c r="AD418" s="79">
        <v>0</v>
      </c>
      <c r="AE418" s="79">
        <v>0</v>
      </c>
      <c r="AF418" s="79">
        <v>0</v>
      </c>
      <c r="AG418" s="79">
        <v>0</v>
      </c>
      <c r="AH418" s="79">
        <v>0</v>
      </c>
      <c r="AI418" s="79">
        <v>0</v>
      </c>
      <c r="AJ418" s="79">
        <v>0</v>
      </c>
      <c r="AK418" s="79">
        <v>0</v>
      </c>
      <c r="AL418" s="79">
        <v>0</v>
      </c>
      <c r="AM418" s="79">
        <f t="shared" si="6"/>
        <v>0</v>
      </c>
      <c r="AP418" s="45"/>
    </row>
    <row r="419" spans="1:42" ht="33" customHeight="1">
      <c r="A419" s="54">
        <v>1423</v>
      </c>
      <c r="B419" s="55" t="s">
        <v>395</v>
      </c>
      <c r="C419" s="80" t="s">
        <v>678</v>
      </c>
      <c r="D419" s="79">
        <v>0</v>
      </c>
      <c r="E419" s="79">
        <v>0</v>
      </c>
      <c r="F419" s="79">
        <v>0</v>
      </c>
      <c r="G419" s="79">
        <v>0</v>
      </c>
      <c r="H419" s="79">
        <v>0</v>
      </c>
      <c r="I419" s="79">
        <v>0</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f t="shared" si="6"/>
        <v>0</v>
      </c>
      <c r="AP419" s="45"/>
    </row>
    <row r="420" spans="1:42" ht="33" customHeight="1">
      <c r="A420" s="54">
        <v>1424</v>
      </c>
      <c r="B420" s="55" t="s">
        <v>396</v>
      </c>
      <c r="C420" s="80" t="s">
        <v>678</v>
      </c>
      <c r="D420" s="79">
        <v>0</v>
      </c>
      <c r="E420" s="79">
        <v>0</v>
      </c>
      <c r="F420" s="79">
        <v>0</v>
      </c>
      <c r="G420" s="79">
        <v>0</v>
      </c>
      <c r="H420" s="79">
        <v>0</v>
      </c>
      <c r="I420" s="79">
        <v>0</v>
      </c>
      <c r="J420" s="79">
        <v>0</v>
      </c>
      <c r="K420" s="79">
        <v>0</v>
      </c>
      <c r="L420" s="79">
        <v>0</v>
      </c>
      <c r="M420" s="79">
        <v>0</v>
      </c>
      <c r="N420" s="79">
        <v>0</v>
      </c>
      <c r="O420" s="79">
        <v>0</v>
      </c>
      <c r="P420" s="79">
        <v>0</v>
      </c>
      <c r="Q420" s="79">
        <v>0</v>
      </c>
      <c r="R420" s="79">
        <v>0</v>
      </c>
      <c r="S420" s="79">
        <v>0</v>
      </c>
      <c r="T420" s="79">
        <v>0</v>
      </c>
      <c r="U420" s="79">
        <v>0</v>
      </c>
      <c r="V420" s="79">
        <v>0</v>
      </c>
      <c r="W420" s="79">
        <v>0</v>
      </c>
      <c r="X420" s="79">
        <v>0</v>
      </c>
      <c r="Y420" s="79">
        <v>0</v>
      </c>
      <c r="Z420" s="79">
        <v>0</v>
      </c>
      <c r="AA420" s="79">
        <v>0</v>
      </c>
      <c r="AB420" s="79">
        <v>0</v>
      </c>
      <c r="AC420" s="79">
        <v>0</v>
      </c>
      <c r="AD420" s="79">
        <v>0</v>
      </c>
      <c r="AE420" s="79">
        <v>0</v>
      </c>
      <c r="AF420" s="79">
        <v>0</v>
      </c>
      <c r="AG420" s="79">
        <v>0</v>
      </c>
      <c r="AH420" s="79">
        <v>0</v>
      </c>
      <c r="AI420" s="79">
        <v>0</v>
      </c>
      <c r="AJ420" s="79">
        <v>0</v>
      </c>
      <c r="AK420" s="79">
        <v>0</v>
      </c>
      <c r="AL420" s="79">
        <v>0</v>
      </c>
      <c r="AM420" s="79">
        <f t="shared" si="6"/>
        <v>0</v>
      </c>
      <c r="AP420" s="45"/>
    </row>
    <row r="421" spans="1:42" ht="33" customHeight="1">
      <c r="A421" s="54">
        <v>1425</v>
      </c>
      <c r="B421" s="55" t="s">
        <v>397</v>
      </c>
      <c r="C421" s="80" t="s">
        <v>678</v>
      </c>
      <c r="D421" s="79">
        <v>0</v>
      </c>
      <c r="E421" s="79">
        <v>0</v>
      </c>
      <c r="F421" s="79">
        <v>0</v>
      </c>
      <c r="G421" s="79">
        <v>0</v>
      </c>
      <c r="H421" s="79">
        <v>0</v>
      </c>
      <c r="I421" s="79">
        <v>0</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0</v>
      </c>
      <c r="AM421" s="79">
        <f t="shared" si="6"/>
        <v>0</v>
      </c>
      <c r="AP421" s="45"/>
    </row>
    <row r="422" spans="1:42" ht="33" customHeight="1">
      <c r="A422" s="54">
        <v>1426</v>
      </c>
      <c r="B422" s="55" t="s">
        <v>398</v>
      </c>
      <c r="C422" s="80" t="s">
        <v>678</v>
      </c>
      <c r="D422" s="79">
        <v>0</v>
      </c>
      <c r="E422" s="79">
        <v>0</v>
      </c>
      <c r="F422" s="79">
        <v>0</v>
      </c>
      <c r="G422" s="79">
        <v>0</v>
      </c>
      <c r="H422" s="79">
        <v>0</v>
      </c>
      <c r="I422" s="79">
        <v>0</v>
      </c>
      <c r="J422" s="79">
        <v>0</v>
      </c>
      <c r="K422" s="79">
        <v>0</v>
      </c>
      <c r="L422" s="79">
        <v>0</v>
      </c>
      <c r="M422" s="79">
        <v>0</v>
      </c>
      <c r="N422" s="79">
        <v>0</v>
      </c>
      <c r="O422" s="79">
        <v>0</v>
      </c>
      <c r="P422" s="79">
        <v>0</v>
      </c>
      <c r="Q422" s="79">
        <v>0</v>
      </c>
      <c r="R422" s="79">
        <v>0</v>
      </c>
      <c r="S422" s="79">
        <v>0</v>
      </c>
      <c r="T422" s="79">
        <v>0</v>
      </c>
      <c r="U422" s="79">
        <v>0</v>
      </c>
      <c r="V422" s="79">
        <v>0</v>
      </c>
      <c r="W422" s="79">
        <v>0</v>
      </c>
      <c r="X422" s="79">
        <v>0</v>
      </c>
      <c r="Y422" s="79">
        <v>0</v>
      </c>
      <c r="Z422" s="79">
        <v>0</v>
      </c>
      <c r="AA422" s="79">
        <v>0</v>
      </c>
      <c r="AB422" s="79">
        <v>0</v>
      </c>
      <c r="AC422" s="79">
        <v>0</v>
      </c>
      <c r="AD422" s="79">
        <v>0</v>
      </c>
      <c r="AE422" s="79">
        <v>0</v>
      </c>
      <c r="AF422" s="79">
        <v>0</v>
      </c>
      <c r="AG422" s="79">
        <v>0</v>
      </c>
      <c r="AH422" s="79">
        <v>0</v>
      </c>
      <c r="AI422" s="79">
        <v>0</v>
      </c>
      <c r="AJ422" s="79">
        <v>0</v>
      </c>
      <c r="AK422" s="79">
        <v>0</v>
      </c>
      <c r="AL422" s="79">
        <v>0</v>
      </c>
      <c r="AM422" s="79">
        <f t="shared" si="6"/>
        <v>0</v>
      </c>
      <c r="AP422" s="45"/>
    </row>
    <row r="423" spans="1:42" ht="33" customHeight="1">
      <c r="A423" s="54">
        <v>1427</v>
      </c>
      <c r="B423" s="55" t="s">
        <v>399</v>
      </c>
      <c r="C423" s="80" t="s">
        <v>678</v>
      </c>
      <c r="D423" s="79">
        <v>0</v>
      </c>
      <c r="E423" s="79">
        <v>0</v>
      </c>
      <c r="F423" s="79">
        <v>0</v>
      </c>
      <c r="G423" s="79">
        <v>0</v>
      </c>
      <c r="H423" s="79">
        <v>0</v>
      </c>
      <c r="I423" s="79">
        <v>0</v>
      </c>
      <c r="J423" s="79">
        <v>0</v>
      </c>
      <c r="K423" s="79">
        <v>0</v>
      </c>
      <c r="L423" s="79">
        <v>0</v>
      </c>
      <c r="M423" s="79">
        <v>0</v>
      </c>
      <c r="N423" s="79">
        <v>0</v>
      </c>
      <c r="O423" s="79">
        <v>0</v>
      </c>
      <c r="P423" s="79">
        <v>0</v>
      </c>
      <c r="Q423" s="79">
        <v>0</v>
      </c>
      <c r="R423" s="79">
        <v>0</v>
      </c>
      <c r="S423" s="79">
        <v>0</v>
      </c>
      <c r="T423" s="79">
        <v>0</v>
      </c>
      <c r="U423" s="79">
        <v>0</v>
      </c>
      <c r="V423" s="79">
        <v>0</v>
      </c>
      <c r="W423" s="79">
        <v>0</v>
      </c>
      <c r="X423" s="79">
        <v>0</v>
      </c>
      <c r="Y423" s="79">
        <v>0</v>
      </c>
      <c r="Z423" s="79">
        <v>0</v>
      </c>
      <c r="AA423" s="79">
        <v>0</v>
      </c>
      <c r="AB423" s="79">
        <v>0</v>
      </c>
      <c r="AC423" s="79">
        <v>0</v>
      </c>
      <c r="AD423" s="79">
        <v>0</v>
      </c>
      <c r="AE423" s="79">
        <v>0</v>
      </c>
      <c r="AF423" s="79">
        <v>0</v>
      </c>
      <c r="AG423" s="79">
        <v>0</v>
      </c>
      <c r="AH423" s="79">
        <v>0</v>
      </c>
      <c r="AI423" s="79">
        <v>0</v>
      </c>
      <c r="AJ423" s="79">
        <v>0</v>
      </c>
      <c r="AK423" s="79">
        <v>0</v>
      </c>
      <c r="AL423" s="79">
        <v>0</v>
      </c>
      <c r="AM423" s="79">
        <f t="shared" si="6"/>
        <v>0</v>
      </c>
      <c r="AP423" s="45"/>
    </row>
    <row r="424" spans="1:42" ht="33" customHeight="1">
      <c r="A424" s="54">
        <v>1428</v>
      </c>
      <c r="B424" s="55" t="s">
        <v>1374</v>
      </c>
      <c r="C424" s="80" t="s">
        <v>678</v>
      </c>
      <c r="D424" s="79">
        <v>0</v>
      </c>
      <c r="E424" s="79">
        <v>0</v>
      </c>
      <c r="F424" s="79">
        <v>0</v>
      </c>
      <c r="G424" s="79">
        <v>0</v>
      </c>
      <c r="H424" s="79">
        <v>0</v>
      </c>
      <c r="I424" s="79">
        <v>0</v>
      </c>
      <c r="J424" s="79">
        <v>0</v>
      </c>
      <c r="K424" s="79">
        <v>0</v>
      </c>
      <c r="L424" s="79">
        <v>0</v>
      </c>
      <c r="M424" s="79">
        <v>0</v>
      </c>
      <c r="N424" s="79">
        <v>0</v>
      </c>
      <c r="O424" s="79">
        <v>0</v>
      </c>
      <c r="P424" s="79">
        <v>0</v>
      </c>
      <c r="Q424" s="79">
        <v>0</v>
      </c>
      <c r="R424" s="79">
        <v>0</v>
      </c>
      <c r="S424" s="79">
        <v>0</v>
      </c>
      <c r="T424" s="79">
        <v>0</v>
      </c>
      <c r="U424" s="79">
        <v>0</v>
      </c>
      <c r="V424" s="79">
        <v>0</v>
      </c>
      <c r="W424" s="79">
        <v>0</v>
      </c>
      <c r="X424" s="79">
        <v>0</v>
      </c>
      <c r="Y424" s="79">
        <v>0</v>
      </c>
      <c r="Z424" s="79">
        <v>0</v>
      </c>
      <c r="AA424" s="79">
        <v>0</v>
      </c>
      <c r="AB424" s="79">
        <v>0</v>
      </c>
      <c r="AC424" s="79">
        <v>0</v>
      </c>
      <c r="AD424" s="79">
        <v>0</v>
      </c>
      <c r="AE424" s="79">
        <v>0</v>
      </c>
      <c r="AF424" s="79">
        <v>0</v>
      </c>
      <c r="AG424" s="79">
        <v>0</v>
      </c>
      <c r="AH424" s="79">
        <v>0</v>
      </c>
      <c r="AI424" s="79">
        <v>0</v>
      </c>
      <c r="AJ424" s="79">
        <v>0</v>
      </c>
      <c r="AK424" s="79">
        <v>0</v>
      </c>
      <c r="AL424" s="79">
        <v>0</v>
      </c>
      <c r="AM424" s="79">
        <f t="shared" si="6"/>
        <v>0</v>
      </c>
      <c r="AP424" s="45"/>
    </row>
    <row r="425" spans="1:42" ht="33" customHeight="1">
      <c r="A425" s="54">
        <v>1429</v>
      </c>
      <c r="B425" s="55" t="s">
        <v>400</v>
      </c>
      <c r="C425" s="80" t="s">
        <v>678</v>
      </c>
      <c r="D425" s="79">
        <v>0</v>
      </c>
      <c r="E425" s="79">
        <v>0</v>
      </c>
      <c r="F425" s="79">
        <v>0</v>
      </c>
      <c r="G425" s="79">
        <v>0</v>
      </c>
      <c r="H425" s="79">
        <v>0</v>
      </c>
      <c r="I425" s="79">
        <v>0</v>
      </c>
      <c r="J425" s="79">
        <v>0</v>
      </c>
      <c r="K425" s="79">
        <v>0</v>
      </c>
      <c r="L425" s="79">
        <v>0</v>
      </c>
      <c r="M425" s="79">
        <v>0</v>
      </c>
      <c r="N425" s="79">
        <v>0</v>
      </c>
      <c r="O425" s="79">
        <v>0</v>
      </c>
      <c r="P425" s="79">
        <v>0</v>
      </c>
      <c r="Q425" s="79">
        <v>0</v>
      </c>
      <c r="R425" s="79">
        <v>0</v>
      </c>
      <c r="S425" s="79">
        <v>0</v>
      </c>
      <c r="T425" s="79">
        <v>0</v>
      </c>
      <c r="U425" s="79">
        <v>0</v>
      </c>
      <c r="V425" s="79">
        <v>0</v>
      </c>
      <c r="W425" s="79">
        <v>0</v>
      </c>
      <c r="X425" s="79">
        <v>0</v>
      </c>
      <c r="Y425" s="79">
        <v>0</v>
      </c>
      <c r="Z425" s="79">
        <v>0</v>
      </c>
      <c r="AA425" s="79">
        <v>0</v>
      </c>
      <c r="AB425" s="79">
        <v>0</v>
      </c>
      <c r="AC425" s="79">
        <v>0</v>
      </c>
      <c r="AD425" s="79">
        <v>0</v>
      </c>
      <c r="AE425" s="79">
        <v>0</v>
      </c>
      <c r="AF425" s="79">
        <v>0</v>
      </c>
      <c r="AG425" s="79">
        <v>0</v>
      </c>
      <c r="AH425" s="79">
        <v>0</v>
      </c>
      <c r="AI425" s="79">
        <v>0</v>
      </c>
      <c r="AJ425" s="79">
        <v>0</v>
      </c>
      <c r="AK425" s="79">
        <v>0</v>
      </c>
      <c r="AL425" s="79">
        <v>0</v>
      </c>
      <c r="AM425" s="79">
        <f t="shared" si="6"/>
        <v>0</v>
      </c>
      <c r="AP425" s="45"/>
    </row>
    <row r="426" spans="1:42" ht="33" customHeight="1">
      <c r="A426" s="54">
        <v>1430</v>
      </c>
      <c r="B426" s="55" t="s">
        <v>401</v>
      </c>
      <c r="C426" s="80" t="s">
        <v>678</v>
      </c>
      <c r="D426" s="79">
        <v>0</v>
      </c>
      <c r="E426" s="79">
        <v>0</v>
      </c>
      <c r="F426" s="79">
        <v>0</v>
      </c>
      <c r="G426" s="79">
        <v>0</v>
      </c>
      <c r="H426" s="79">
        <v>0</v>
      </c>
      <c r="I426" s="79">
        <v>0</v>
      </c>
      <c r="J426" s="79">
        <v>0</v>
      </c>
      <c r="K426" s="79">
        <v>0</v>
      </c>
      <c r="L426" s="79">
        <v>0</v>
      </c>
      <c r="M426" s="79">
        <v>0</v>
      </c>
      <c r="N426" s="79">
        <v>0</v>
      </c>
      <c r="O426" s="79">
        <v>0</v>
      </c>
      <c r="P426" s="79">
        <v>0</v>
      </c>
      <c r="Q426" s="79">
        <v>0</v>
      </c>
      <c r="R426" s="79">
        <v>0</v>
      </c>
      <c r="S426" s="79">
        <v>0</v>
      </c>
      <c r="T426" s="79">
        <v>0</v>
      </c>
      <c r="U426" s="79">
        <v>0</v>
      </c>
      <c r="V426" s="79">
        <v>0</v>
      </c>
      <c r="W426" s="79">
        <v>0</v>
      </c>
      <c r="X426" s="79">
        <v>0</v>
      </c>
      <c r="Y426" s="79">
        <v>0</v>
      </c>
      <c r="Z426" s="79">
        <v>0</v>
      </c>
      <c r="AA426" s="79">
        <v>0</v>
      </c>
      <c r="AB426" s="79">
        <v>0</v>
      </c>
      <c r="AC426" s="79">
        <v>0</v>
      </c>
      <c r="AD426" s="79">
        <v>0</v>
      </c>
      <c r="AE426" s="79">
        <v>0</v>
      </c>
      <c r="AF426" s="79">
        <v>0</v>
      </c>
      <c r="AG426" s="79">
        <v>0</v>
      </c>
      <c r="AH426" s="79">
        <v>0</v>
      </c>
      <c r="AI426" s="79">
        <v>0</v>
      </c>
      <c r="AJ426" s="79">
        <v>0</v>
      </c>
      <c r="AK426" s="79">
        <v>0</v>
      </c>
      <c r="AL426" s="79">
        <v>0</v>
      </c>
      <c r="AM426" s="79">
        <f t="shared" si="6"/>
        <v>0</v>
      </c>
      <c r="AP426" s="45"/>
    </row>
    <row r="427" spans="1:42" ht="33" customHeight="1">
      <c r="A427" s="54">
        <v>1431</v>
      </c>
      <c r="B427" s="55" t="s">
        <v>402</v>
      </c>
      <c r="C427" s="80" t="s">
        <v>678</v>
      </c>
      <c r="D427" s="79">
        <v>0</v>
      </c>
      <c r="E427" s="79">
        <v>0</v>
      </c>
      <c r="F427" s="79">
        <v>0</v>
      </c>
      <c r="G427" s="79">
        <v>0</v>
      </c>
      <c r="H427" s="79">
        <v>0</v>
      </c>
      <c r="I427" s="79">
        <v>0</v>
      </c>
      <c r="J427" s="79">
        <v>0</v>
      </c>
      <c r="K427" s="79">
        <v>0</v>
      </c>
      <c r="L427" s="79">
        <v>0</v>
      </c>
      <c r="M427" s="79">
        <v>0</v>
      </c>
      <c r="N427" s="79">
        <v>0</v>
      </c>
      <c r="O427" s="79">
        <v>0</v>
      </c>
      <c r="P427" s="79">
        <v>0</v>
      </c>
      <c r="Q427" s="79">
        <v>0</v>
      </c>
      <c r="R427" s="79">
        <v>0</v>
      </c>
      <c r="S427" s="79">
        <v>0</v>
      </c>
      <c r="T427" s="79">
        <v>0</v>
      </c>
      <c r="U427" s="79">
        <v>0</v>
      </c>
      <c r="V427" s="79">
        <v>0</v>
      </c>
      <c r="W427" s="79">
        <v>0</v>
      </c>
      <c r="X427" s="79">
        <v>0</v>
      </c>
      <c r="Y427" s="79">
        <v>0</v>
      </c>
      <c r="Z427" s="79">
        <v>0</v>
      </c>
      <c r="AA427" s="79">
        <v>0</v>
      </c>
      <c r="AB427" s="79">
        <v>0</v>
      </c>
      <c r="AC427" s="79">
        <v>0</v>
      </c>
      <c r="AD427" s="79">
        <v>0</v>
      </c>
      <c r="AE427" s="79">
        <v>0</v>
      </c>
      <c r="AF427" s="79">
        <v>0</v>
      </c>
      <c r="AG427" s="79">
        <v>0</v>
      </c>
      <c r="AH427" s="79">
        <v>0</v>
      </c>
      <c r="AI427" s="79">
        <v>0</v>
      </c>
      <c r="AJ427" s="79">
        <v>0</v>
      </c>
      <c r="AK427" s="79">
        <v>0</v>
      </c>
      <c r="AL427" s="79">
        <v>0</v>
      </c>
      <c r="AM427" s="79">
        <f t="shared" si="6"/>
        <v>0</v>
      </c>
      <c r="AP427" s="45"/>
    </row>
    <row r="428" spans="1:42" ht="33" customHeight="1">
      <c r="A428" s="54">
        <v>1432</v>
      </c>
      <c r="B428" s="55" t="s">
        <v>403</v>
      </c>
      <c r="C428" s="80" t="s">
        <v>678</v>
      </c>
      <c r="D428" s="79">
        <v>0</v>
      </c>
      <c r="E428" s="79">
        <v>0</v>
      </c>
      <c r="F428" s="79">
        <v>0</v>
      </c>
      <c r="G428" s="79">
        <v>0</v>
      </c>
      <c r="H428" s="79">
        <v>0</v>
      </c>
      <c r="I428" s="79">
        <v>0</v>
      </c>
      <c r="J428" s="79">
        <v>0</v>
      </c>
      <c r="K428" s="79">
        <v>0</v>
      </c>
      <c r="L428" s="79">
        <v>0</v>
      </c>
      <c r="M428" s="79">
        <v>0</v>
      </c>
      <c r="N428" s="79">
        <v>0</v>
      </c>
      <c r="O428" s="79">
        <v>0</v>
      </c>
      <c r="P428" s="79">
        <v>0</v>
      </c>
      <c r="Q428" s="79">
        <v>0</v>
      </c>
      <c r="R428" s="79">
        <v>0</v>
      </c>
      <c r="S428" s="79">
        <v>0</v>
      </c>
      <c r="T428" s="79">
        <v>0</v>
      </c>
      <c r="U428" s="79">
        <v>0</v>
      </c>
      <c r="V428" s="79">
        <v>0</v>
      </c>
      <c r="W428" s="79">
        <v>0</v>
      </c>
      <c r="X428" s="79">
        <v>0</v>
      </c>
      <c r="Y428" s="79">
        <v>0</v>
      </c>
      <c r="Z428" s="79">
        <v>0</v>
      </c>
      <c r="AA428" s="79">
        <v>0</v>
      </c>
      <c r="AB428" s="79">
        <v>0</v>
      </c>
      <c r="AC428" s="79">
        <v>0</v>
      </c>
      <c r="AD428" s="79">
        <v>0</v>
      </c>
      <c r="AE428" s="79">
        <v>0</v>
      </c>
      <c r="AF428" s="79">
        <v>0</v>
      </c>
      <c r="AG428" s="79">
        <v>0</v>
      </c>
      <c r="AH428" s="79">
        <v>0</v>
      </c>
      <c r="AI428" s="79">
        <v>0</v>
      </c>
      <c r="AJ428" s="79">
        <v>0</v>
      </c>
      <c r="AK428" s="79">
        <v>0</v>
      </c>
      <c r="AL428" s="79">
        <v>0</v>
      </c>
      <c r="AM428" s="79">
        <f t="shared" si="6"/>
        <v>0</v>
      </c>
      <c r="AP428" s="45"/>
    </row>
    <row r="429" spans="1:42" ht="33" customHeight="1">
      <c r="A429" s="54">
        <v>1433</v>
      </c>
      <c r="B429" s="55" t="s">
        <v>404</v>
      </c>
      <c r="C429" s="80" t="s">
        <v>678</v>
      </c>
      <c r="D429" s="79">
        <v>0</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f t="shared" si="6"/>
        <v>0</v>
      </c>
      <c r="AP429" s="45"/>
    </row>
    <row r="430" spans="1:42" ht="33" customHeight="1">
      <c r="A430" s="54">
        <v>1434</v>
      </c>
      <c r="B430" s="55" t="s">
        <v>405</v>
      </c>
      <c r="C430" s="80" t="s">
        <v>678</v>
      </c>
      <c r="D430" s="79">
        <v>0</v>
      </c>
      <c r="E430" s="79">
        <v>0</v>
      </c>
      <c r="F430" s="79">
        <v>0</v>
      </c>
      <c r="G430" s="79">
        <v>0</v>
      </c>
      <c r="H430" s="79">
        <v>0</v>
      </c>
      <c r="I430" s="79">
        <v>0</v>
      </c>
      <c r="J430" s="79">
        <v>0</v>
      </c>
      <c r="K430" s="79">
        <v>0</v>
      </c>
      <c r="L430" s="79">
        <v>0</v>
      </c>
      <c r="M430" s="79">
        <v>0</v>
      </c>
      <c r="N430" s="79">
        <v>0</v>
      </c>
      <c r="O430" s="79">
        <v>0</v>
      </c>
      <c r="P430" s="79">
        <v>0</v>
      </c>
      <c r="Q430" s="79">
        <v>0</v>
      </c>
      <c r="R430" s="79">
        <v>0</v>
      </c>
      <c r="S430" s="79">
        <v>0</v>
      </c>
      <c r="T430" s="79">
        <v>0</v>
      </c>
      <c r="U430" s="79">
        <v>0</v>
      </c>
      <c r="V430" s="79">
        <v>0</v>
      </c>
      <c r="W430" s="79">
        <v>0</v>
      </c>
      <c r="X430" s="79">
        <v>0</v>
      </c>
      <c r="Y430" s="79">
        <v>0</v>
      </c>
      <c r="Z430" s="79">
        <v>0</v>
      </c>
      <c r="AA430" s="79">
        <v>0</v>
      </c>
      <c r="AB430" s="79">
        <v>0</v>
      </c>
      <c r="AC430" s="79">
        <v>0</v>
      </c>
      <c r="AD430" s="79">
        <v>0</v>
      </c>
      <c r="AE430" s="79">
        <v>0</v>
      </c>
      <c r="AF430" s="79">
        <v>0</v>
      </c>
      <c r="AG430" s="79">
        <v>0</v>
      </c>
      <c r="AH430" s="79">
        <v>0</v>
      </c>
      <c r="AI430" s="79">
        <v>0</v>
      </c>
      <c r="AJ430" s="79">
        <v>0</v>
      </c>
      <c r="AK430" s="79">
        <v>0</v>
      </c>
      <c r="AL430" s="79">
        <v>0</v>
      </c>
      <c r="AM430" s="79">
        <f t="shared" si="6"/>
        <v>0</v>
      </c>
      <c r="AP430" s="45"/>
    </row>
    <row r="431" spans="1:42" ht="33" customHeight="1">
      <c r="A431" s="54">
        <v>1435</v>
      </c>
      <c r="B431" s="55" t="s">
        <v>406</v>
      </c>
      <c r="C431" s="80" t="s">
        <v>678</v>
      </c>
      <c r="D431" s="79">
        <v>0</v>
      </c>
      <c r="E431" s="79">
        <v>0</v>
      </c>
      <c r="F431" s="79">
        <v>0</v>
      </c>
      <c r="G431" s="79">
        <v>0</v>
      </c>
      <c r="H431" s="79">
        <v>0</v>
      </c>
      <c r="I431" s="79">
        <v>0</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0</v>
      </c>
      <c r="AA431" s="79">
        <v>0</v>
      </c>
      <c r="AB431" s="79">
        <v>0</v>
      </c>
      <c r="AC431" s="79">
        <v>0</v>
      </c>
      <c r="AD431" s="79">
        <v>0</v>
      </c>
      <c r="AE431" s="79">
        <v>0</v>
      </c>
      <c r="AF431" s="79">
        <v>0</v>
      </c>
      <c r="AG431" s="79">
        <v>0</v>
      </c>
      <c r="AH431" s="79">
        <v>0</v>
      </c>
      <c r="AI431" s="79">
        <v>0</v>
      </c>
      <c r="AJ431" s="79">
        <v>0</v>
      </c>
      <c r="AK431" s="79">
        <v>0</v>
      </c>
      <c r="AL431" s="79">
        <v>0</v>
      </c>
      <c r="AM431" s="79">
        <f t="shared" si="6"/>
        <v>0</v>
      </c>
      <c r="AP431" s="45"/>
    </row>
    <row r="432" spans="1:42" ht="33" customHeight="1">
      <c r="A432" s="54">
        <v>1501</v>
      </c>
      <c r="B432" s="55" t="s">
        <v>407</v>
      </c>
      <c r="C432" s="80" t="s">
        <v>678</v>
      </c>
      <c r="D432" s="79">
        <v>0</v>
      </c>
      <c r="E432" s="79">
        <v>0</v>
      </c>
      <c r="F432" s="79">
        <v>0</v>
      </c>
      <c r="G432" s="79">
        <v>0</v>
      </c>
      <c r="H432" s="79">
        <v>0</v>
      </c>
      <c r="I432" s="79">
        <v>0</v>
      </c>
      <c r="J432" s="79">
        <v>0</v>
      </c>
      <c r="K432" s="79">
        <v>0</v>
      </c>
      <c r="L432" s="79">
        <v>0</v>
      </c>
      <c r="M432" s="79">
        <v>0</v>
      </c>
      <c r="N432" s="79">
        <v>0</v>
      </c>
      <c r="O432" s="79">
        <v>0</v>
      </c>
      <c r="P432" s="79">
        <v>0</v>
      </c>
      <c r="Q432" s="79">
        <v>0</v>
      </c>
      <c r="R432" s="79">
        <v>0</v>
      </c>
      <c r="S432" s="79">
        <v>0</v>
      </c>
      <c r="T432" s="79">
        <v>0</v>
      </c>
      <c r="U432" s="79">
        <v>0</v>
      </c>
      <c r="V432" s="79">
        <v>0</v>
      </c>
      <c r="W432" s="79">
        <v>0</v>
      </c>
      <c r="X432" s="79">
        <v>0</v>
      </c>
      <c r="Y432" s="79">
        <v>0</v>
      </c>
      <c r="Z432" s="79">
        <v>0</v>
      </c>
      <c r="AA432" s="79">
        <v>0</v>
      </c>
      <c r="AB432" s="79">
        <v>0</v>
      </c>
      <c r="AC432" s="79">
        <v>0</v>
      </c>
      <c r="AD432" s="79">
        <v>0</v>
      </c>
      <c r="AE432" s="79">
        <v>0</v>
      </c>
      <c r="AF432" s="79">
        <v>0</v>
      </c>
      <c r="AG432" s="79">
        <v>0</v>
      </c>
      <c r="AH432" s="79">
        <v>0</v>
      </c>
      <c r="AI432" s="79">
        <v>0</v>
      </c>
      <c r="AJ432" s="79">
        <v>0</v>
      </c>
      <c r="AK432" s="79">
        <v>0</v>
      </c>
      <c r="AL432" s="79">
        <v>0</v>
      </c>
      <c r="AM432" s="79">
        <f t="shared" si="6"/>
        <v>0</v>
      </c>
      <c r="AP432" s="45"/>
    </row>
    <row r="433" spans="1:42" ht="33" customHeight="1">
      <c r="A433" s="54">
        <v>1502</v>
      </c>
      <c r="B433" s="55" t="s">
        <v>408</v>
      </c>
      <c r="C433" s="80" t="s">
        <v>678</v>
      </c>
      <c r="D433" s="79">
        <v>0</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f t="shared" si="6"/>
        <v>0</v>
      </c>
      <c r="AP433" s="45"/>
    </row>
    <row r="434" spans="1:42" ht="33" customHeight="1">
      <c r="A434" s="54">
        <v>1503</v>
      </c>
      <c r="B434" s="55" t="s">
        <v>409</v>
      </c>
      <c r="C434" s="80" t="s">
        <v>678</v>
      </c>
      <c r="D434" s="79">
        <v>0</v>
      </c>
      <c r="E434" s="79">
        <v>0</v>
      </c>
      <c r="F434" s="79">
        <v>0</v>
      </c>
      <c r="G434" s="79">
        <v>0</v>
      </c>
      <c r="H434" s="79">
        <v>0</v>
      </c>
      <c r="I434" s="79">
        <v>0</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0</v>
      </c>
      <c r="AA434" s="79">
        <v>0</v>
      </c>
      <c r="AB434" s="79">
        <v>0</v>
      </c>
      <c r="AC434" s="79">
        <v>0</v>
      </c>
      <c r="AD434" s="79">
        <v>0</v>
      </c>
      <c r="AE434" s="79">
        <v>0</v>
      </c>
      <c r="AF434" s="79">
        <v>0</v>
      </c>
      <c r="AG434" s="79">
        <v>0</v>
      </c>
      <c r="AH434" s="79">
        <v>0</v>
      </c>
      <c r="AI434" s="79">
        <v>0</v>
      </c>
      <c r="AJ434" s="79">
        <v>0</v>
      </c>
      <c r="AK434" s="79">
        <v>0</v>
      </c>
      <c r="AL434" s="79">
        <v>0</v>
      </c>
      <c r="AM434" s="79">
        <f t="shared" si="6"/>
        <v>0</v>
      </c>
      <c r="AP434" s="45"/>
    </row>
    <row r="435" spans="1:42" ht="33" customHeight="1">
      <c r="A435" s="54">
        <v>1504</v>
      </c>
      <c r="B435" s="55" t="s">
        <v>410</v>
      </c>
      <c r="C435" s="80" t="s">
        <v>678</v>
      </c>
      <c r="D435" s="79">
        <v>0</v>
      </c>
      <c r="E435" s="79">
        <v>0</v>
      </c>
      <c r="F435" s="79">
        <v>0</v>
      </c>
      <c r="G435" s="79">
        <v>0</v>
      </c>
      <c r="H435" s="79">
        <v>0</v>
      </c>
      <c r="I435" s="79">
        <v>0</v>
      </c>
      <c r="J435" s="79">
        <v>0</v>
      </c>
      <c r="K435" s="79">
        <v>0</v>
      </c>
      <c r="L435" s="79">
        <v>0</v>
      </c>
      <c r="M435" s="79">
        <v>0</v>
      </c>
      <c r="N435" s="79">
        <v>0</v>
      </c>
      <c r="O435" s="79">
        <v>0</v>
      </c>
      <c r="P435" s="79">
        <v>0</v>
      </c>
      <c r="Q435" s="79">
        <v>0</v>
      </c>
      <c r="R435" s="79">
        <v>0</v>
      </c>
      <c r="S435" s="79">
        <v>0</v>
      </c>
      <c r="T435" s="79">
        <v>0</v>
      </c>
      <c r="U435" s="79">
        <v>0</v>
      </c>
      <c r="V435" s="79">
        <v>0</v>
      </c>
      <c r="W435" s="79">
        <v>0</v>
      </c>
      <c r="X435" s="79">
        <v>0</v>
      </c>
      <c r="Y435" s="79">
        <v>0</v>
      </c>
      <c r="Z435" s="79">
        <v>0</v>
      </c>
      <c r="AA435" s="79">
        <v>0</v>
      </c>
      <c r="AB435" s="79">
        <v>0</v>
      </c>
      <c r="AC435" s="79">
        <v>0</v>
      </c>
      <c r="AD435" s="79">
        <v>0</v>
      </c>
      <c r="AE435" s="79">
        <v>0</v>
      </c>
      <c r="AF435" s="79">
        <v>0</v>
      </c>
      <c r="AG435" s="79">
        <v>0</v>
      </c>
      <c r="AH435" s="79">
        <v>0</v>
      </c>
      <c r="AI435" s="79">
        <v>0</v>
      </c>
      <c r="AJ435" s="79">
        <v>0</v>
      </c>
      <c r="AK435" s="79">
        <v>0</v>
      </c>
      <c r="AL435" s="79">
        <v>0</v>
      </c>
      <c r="AM435" s="79">
        <f t="shared" si="6"/>
        <v>0</v>
      </c>
      <c r="AP435" s="45"/>
    </row>
    <row r="436" spans="1:42" ht="33" customHeight="1">
      <c r="A436" s="54">
        <v>1505</v>
      </c>
      <c r="B436" s="55" t="s">
        <v>411</v>
      </c>
      <c r="C436" s="80" t="s">
        <v>678</v>
      </c>
      <c r="D436" s="79">
        <v>0</v>
      </c>
      <c r="E436" s="79">
        <v>0</v>
      </c>
      <c r="F436" s="79">
        <v>0</v>
      </c>
      <c r="G436" s="79">
        <v>0</v>
      </c>
      <c r="H436" s="79">
        <v>0</v>
      </c>
      <c r="I436" s="79">
        <v>0</v>
      </c>
      <c r="J436" s="79">
        <v>0</v>
      </c>
      <c r="K436" s="79">
        <v>0</v>
      </c>
      <c r="L436" s="79">
        <v>0</v>
      </c>
      <c r="M436" s="79">
        <v>0</v>
      </c>
      <c r="N436" s="79">
        <v>0</v>
      </c>
      <c r="O436" s="79">
        <v>0</v>
      </c>
      <c r="P436" s="79">
        <v>0</v>
      </c>
      <c r="Q436" s="79">
        <v>0</v>
      </c>
      <c r="R436" s="79">
        <v>0</v>
      </c>
      <c r="S436" s="79">
        <v>0</v>
      </c>
      <c r="T436" s="79">
        <v>0</v>
      </c>
      <c r="U436" s="79">
        <v>0</v>
      </c>
      <c r="V436" s="79">
        <v>0</v>
      </c>
      <c r="W436" s="79">
        <v>0</v>
      </c>
      <c r="X436" s="79">
        <v>0</v>
      </c>
      <c r="Y436" s="79">
        <v>0</v>
      </c>
      <c r="Z436" s="79">
        <v>0</v>
      </c>
      <c r="AA436" s="79">
        <v>0</v>
      </c>
      <c r="AB436" s="79">
        <v>0</v>
      </c>
      <c r="AC436" s="79">
        <v>0</v>
      </c>
      <c r="AD436" s="79">
        <v>0</v>
      </c>
      <c r="AE436" s="79">
        <v>0</v>
      </c>
      <c r="AF436" s="79">
        <v>0</v>
      </c>
      <c r="AG436" s="79">
        <v>0</v>
      </c>
      <c r="AH436" s="79">
        <v>0</v>
      </c>
      <c r="AI436" s="79">
        <v>0</v>
      </c>
      <c r="AJ436" s="79">
        <v>0</v>
      </c>
      <c r="AK436" s="79">
        <v>0</v>
      </c>
      <c r="AL436" s="79">
        <v>0</v>
      </c>
      <c r="AM436" s="79">
        <f t="shared" si="6"/>
        <v>0</v>
      </c>
      <c r="AP436" s="45"/>
    </row>
    <row r="437" spans="1:42" ht="33" customHeight="1">
      <c r="A437" s="54">
        <v>1506</v>
      </c>
      <c r="B437" s="55" t="s">
        <v>412</v>
      </c>
      <c r="C437" s="80" t="s">
        <v>678</v>
      </c>
      <c r="D437" s="79">
        <v>0</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0</v>
      </c>
      <c r="AA437" s="79">
        <v>0</v>
      </c>
      <c r="AB437" s="79">
        <v>0</v>
      </c>
      <c r="AC437" s="79">
        <v>0</v>
      </c>
      <c r="AD437" s="79">
        <v>0</v>
      </c>
      <c r="AE437" s="79">
        <v>0</v>
      </c>
      <c r="AF437" s="79">
        <v>0</v>
      </c>
      <c r="AG437" s="79">
        <v>0</v>
      </c>
      <c r="AH437" s="79">
        <v>0</v>
      </c>
      <c r="AI437" s="79">
        <v>0</v>
      </c>
      <c r="AJ437" s="79">
        <v>0</v>
      </c>
      <c r="AK437" s="79">
        <v>0</v>
      </c>
      <c r="AL437" s="79">
        <v>0</v>
      </c>
      <c r="AM437" s="79">
        <f t="shared" si="6"/>
        <v>0</v>
      </c>
      <c r="AP437" s="45"/>
    </row>
    <row r="438" spans="1:42" ht="33" customHeight="1">
      <c r="A438" s="54">
        <v>1507</v>
      </c>
      <c r="B438" s="55" t="s">
        <v>413</v>
      </c>
      <c r="C438" s="80" t="s">
        <v>678</v>
      </c>
      <c r="D438" s="79">
        <v>0</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0</v>
      </c>
      <c r="AA438" s="79">
        <v>0</v>
      </c>
      <c r="AB438" s="79">
        <v>0</v>
      </c>
      <c r="AC438" s="79">
        <v>0</v>
      </c>
      <c r="AD438" s="79">
        <v>0</v>
      </c>
      <c r="AE438" s="79">
        <v>0</v>
      </c>
      <c r="AF438" s="79">
        <v>0</v>
      </c>
      <c r="AG438" s="79">
        <v>0</v>
      </c>
      <c r="AH438" s="79">
        <v>0</v>
      </c>
      <c r="AI438" s="79">
        <v>0</v>
      </c>
      <c r="AJ438" s="79">
        <v>0</v>
      </c>
      <c r="AK438" s="79">
        <v>0</v>
      </c>
      <c r="AL438" s="79">
        <v>0</v>
      </c>
      <c r="AM438" s="79">
        <f t="shared" si="6"/>
        <v>0</v>
      </c>
      <c r="AP438" s="45"/>
    </row>
    <row r="439" spans="1:42" ht="33" customHeight="1">
      <c r="A439" s="54">
        <v>1508</v>
      </c>
      <c r="B439" s="55" t="s">
        <v>414</v>
      </c>
      <c r="C439" s="80" t="s">
        <v>678</v>
      </c>
      <c r="D439" s="79">
        <v>0</v>
      </c>
      <c r="E439" s="79">
        <v>0</v>
      </c>
      <c r="F439" s="79">
        <v>0</v>
      </c>
      <c r="G439" s="79">
        <v>0</v>
      </c>
      <c r="H439" s="79">
        <v>0</v>
      </c>
      <c r="I439" s="79">
        <v>0</v>
      </c>
      <c r="J439" s="79">
        <v>0</v>
      </c>
      <c r="K439" s="79">
        <v>0</v>
      </c>
      <c r="L439" s="79">
        <v>0</v>
      </c>
      <c r="M439" s="79">
        <v>0</v>
      </c>
      <c r="N439" s="79">
        <v>0</v>
      </c>
      <c r="O439" s="79">
        <v>0</v>
      </c>
      <c r="P439" s="79">
        <v>0</v>
      </c>
      <c r="Q439" s="79">
        <v>0</v>
      </c>
      <c r="R439" s="79">
        <v>0</v>
      </c>
      <c r="S439" s="79">
        <v>0</v>
      </c>
      <c r="T439" s="79">
        <v>0</v>
      </c>
      <c r="U439" s="79">
        <v>0</v>
      </c>
      <c r="V439" s="79">
        <v>0</v>
      </c>
      <c r="W439" s="79">
        <v>0</v>
      </c>
      <c r="X439" s="79">
        <v>0</v>
      </c>
      <c r="Y439" s="79">
        <v>0</v>
      </c>
      <c r="Z439" s="79">
        <v>0</v>
      </c>
      <c r="AA439" s="79">
        <v>0</v>
      </c>
      <c r="AB439" s="79">
        <v>0</v>
      </c>
      <c r="AC439" s="79">
        <v>0</v>
      </c>
      <c r="AD439" s="79">
        <v>0</v>
      </c>
      <c r="AE439" s="79">
        <v>0</v>
      </c>
      <c r="AF439" s="79">
        <v>0</v>
      </c>
      <c r="AG439" s="79">
        <v>0</v>
      </c>
      <c r="AH439" s="79">
        <v>0</v>
      </c>
      <c r="AI439" s="79">
        <v>0</v>
      </c>
      <c r="AJ439" s="79">
        <v>0</v>
      </c>
      <c r="AK439" s="79">
        <v>0</v>
      </c>
      <c r="AL439" s="79">
        <v>0</v>
      </c>
      <c r="AM439" s="79">
        <f t="shared" si="6"/>
        <v>0</v>
      </c>
      <c r="AP439" s="45"/>
    </row>
    <row r="440" spans="1:42" ht="33" customHeight="1">
      <c r="A440" s="54">
        <v>1509</v>
      </c>
      <c r="B440" s="55" t="s">
        <v>415</v>
      </c>
      <c r="C440" s="80" t="s">
        <v>678</v>
      </c>
      <c r="D440" s="79">
        <v>0</v>
      </c>
      <c r="E440" s="79">
        <v>0</v>
      </c>
      <c r="F440" s="79">
        <v>0</v>
      </c>
      <c r="G440" s="79">
        <v>0</v>
      </c>
      <c r="H440" s="79">
        <v>0</v>
      </c>
      <c r="I440" s="79">
        <v>0</v>
      </c>
      <c r="J440" s="79">
        <v>0</v>
      </c>
      <c r="K440" s="79">
        <v>0</v>
      </c>
      <c r="L440" s="79">
        <v>0</v>
      </c>
      <c r="M440" s="79">
        <v>0</v>
      </c>
      <c r="N440" s="79">
        <v>0</v>
      </c>
      <c r="O440" s="79">
        <v>0</v>
      </c>
      <c r="P440" s="79">
        <v>0</v>
      </c>
      <c r="Q440" s="79">
        <v>0</v>
      </c>
      <c r="R440" s="79">
        <v>0</v>
      </c>
      <c r="S440" s="79">
        <v>0</v>
      </c>
      <c r="T440" s="79">
        <v>0</v>
      </c>
      <c r="U440" s="79">
        <v>0</v>
      </c>
      <c r="V440" s="79">
        <v>0</v>
      </c>
      <c r="W440" s="79">
        <v>0</v>
      </c>
      <c r="X440" s="79">
        <v>0</v>
      </c>
      <c r="Y440" s="79">
        <v>0</v>
      </c>
      <c r="Z440" s="79">
        <v>0</v>
      </c>
      <c r="AA440" s="79">
        <v>0</v>
      </c>
      <c r="AB440" s="79">
        <v>0</v>
      </c>
      <c r="AC440" s="79">
        <v>0</v>
      </c>
      <c r="AD440" s="79">
        <v>0</v>
      </c>
      <c r="AE440" s="79">
        <v>0</v>
      </c>
      <c r="AF440" s="79">
        <v>0</v>
      </c>
      <c r="AG440" s="79">
        <v>0</v>
      </c>
      <c r="AH440" s="79">
        <v>0</v>
      </c>
      <c r="AI440" s="79">
        <v>0</v>
      </c>
      <c r="AJ440" s="79">
        <v>0</v>
      </c>
      <c r="AK440" s="79">
        <v>0</v>
      </c>
      <c r="AL440" s="79">
        <v>0</v>
      </c>
      <c r="AM440" s="79">
        <f t="shared" si="6"/>
        <v>0</v>
      </c>
      <c r="AP440" s="45"/>
    </row>
    <row r="441" spans="1:42" ht="33" customHeight="1">
      <c r="A441" s="54">
        <v>1510</v>
      </c>
      <c r="B441" s="55" t="s">
        <v>416</v>
      </c>
      <c r="C441" s="80" t="s">
        <v>678</v>
      </c>
      <c r="D441" s="79">
        <v>0</v>
      </c>
      <c r="E441" s="79">
        <v>0</v>
      </c>
      <c r="F441" s="79">
        <v>0</v>
      </c>
      <c r="G441" s="79">
        <v>0</v>
      </c>
      <c r="H441" s="79">
        <v>0</v>
      </c>
      <c r="I441" s="79">
        <v>0</v>
      </c>
      <c r="J441" s="79">
        <v>0</v>
      </c>
      <c r="K441" s="79">
        <v>0</v>
      </c>
      <c r="L441" s="79">
        <v>0</v>
      </c>
      <c r="M441" s="79">
        <v>0</v>
      </c>
      <c r="N441" s="79">
        <v>0</v>
      </c>
      <c r="O441" s="79">
        <v>0</v>
      </c>
      <c r="P441" s="79">
        <v>0</v>
      </c>
      <c r="Q441" s="79">
        <v>0</v>
      </c>
      <c r="R441" s="79">
        <v>0</v>
      </c>
      <c r="S441" s="79">
        <v>0</v>
      </c>
      <c r="T441" s="79">
        <v>0</v>
      </c>
      <c r="U441" s="79">
        <v>0</v>
      </c>
      <c r="V441" s="79">
        <v>0</v>
      </c>
      <c r="W441" s="79">
        <v>0</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f t="shared" si="6"/>
        <v>0</v>
      </c>
      <c r="AP441" s="45"/>
    </row>
    <row r="442" spans="1:42" ht="33" customHeight="1">
      <c r="A442" s="54">
        <v>1511</v>
      </c>
      <c r="B442" s="55" t="s">
        <v>417</v>
      </c>
      <c r="C442" s="80" t="s">
        <v>678</v>
      </c>
      <c r="D442" s="79">
        <v>0</v>
      </c>
      <c r="E442" s="79">
        <v>0</v>
      </c>
      <c r="F442" s="79">
        <v>0</v>
      </c>
      <c r="G442" s="79">
        <v>0</v>
      </c>
      <c r="H442" s="79">
        <v>0</v>
      </c>
      <c r="I442" s="79">
        <v>0</v>
      </c>
      <c r="J442" s="79">
        <v>0</v>
      </c>
      <c r="K442" s="79">
        <v>0</v>
      </c>
      <c r="L442" s="79">
        <v>0</v>
      </c>
      <c r="M442" s="79">
        <v>0</v>
      </c>
      <c r="N442" s="79">
        <v>0</v>
      </c>
      <c r="O442" s="79">
        <v>0</v>
      </c>
      <c r="P442" s="79">
        <v>0</v>
      </c>
      <c r="Q442" s="79">
        <v>0</v>
      </c>
      <c r="R442" s="79">
        <v>0</v>
      </c>
      <c r="S442" s="79">
        <v>0</v>
      </c>
      <c r="T442" s="79">
        <v>0</v>
      </c>
      <c r="U442" s="79">
        <v>0</v>
      </c>
      <c r="V442" s="79">
        <v>0</v>
      </c>
      <c r="W442" s="79">
        <v>0</v>
      </c>
      <c r="X442" s="79">
        <v>0</v>
      </c>
      <c r="Y442" s="79">
        <v>0</v>
      </c>
      <c r="Z442" s="79">
        <v>0</v>
      </c>
      <c r="AA442" s="79">
        <v>0</v>
      </c>
      <c r="AB442" s="79">
        <v>0</v>
      </c>
      <c r="AC442" s="79">
        <v>0</v>
      </c>
      <c r="AD442" s="79">
        <v>0</v>
      </c>
      <c r="AE442" s="79">
        <v>0</v>
      </c>
      <c r="AF442" s="79">
        <v>0</v>
      </c>
      <c r="AG442" s="79">
        <v>0</v>
      </c>
      <c r="AH442" s="79">
        <v>0</v>
      </c>
      <c r="AI442" s="79">
        <v>0</v>
      </c>
      <c r="AJ442" s="79">
        <v>0</v>
      </c>
      <c r="AK442" s="79">
        <v>0</v>
      </c>
      <c r="AL442" s="79">
        <v>0</v>
      </c>
      <c r="AM442" s="79">
        <f t="shared" si="6"/>
        <v>0</v>
      </c>
      <c r="AP442" s="45"/>
    </row>
    <row r="443" spans="1:42" ht="33" customHeight="1">
      <c r="A443" s="54">
        <v>1512</v>
      </c>
      <c r="B443" s="55" t="s">
        <v>418</v>
      </c>
      <c r="C443" s="80" t="s">
        <v>678</v>
      </c>
      <c r="D443" s="79">
        <v>0</v>
      </c>
      <c r="E443" s="79">
        <v>0</v>
      </c>
      <c r="F443" s="79">
        <v>0</v>
      </c>
      <c r="G443" s="79">
        <v>0</v>
      </c>
      <c r="H443" s="79">
        <v>0</v>
      </c>
      <c r="I443" s="79">
        <v>0</v>
      </c>
      <c r="J443" s="79">
        <v>0</v>
      </c>
      <c r="K443" s="79">
        <v>0</v>
      </c>
      <c r="L443" s="79">
        <v>0</v>
      </c>
      <c r="M443" s="79">
        <v>0</v>
      </c>
      <c r="N443" s="79">
        <v>0</v>
      </c>
      <c r="O443" s="79">
        <v>0</v>
      </c>
      <c r="P443" s="79">
        <v>0</v>
      </c>
      <c r="Q443" s="79">
        <v>0</v>
      </c>
      <c r="R443" s="79">
        <v>0</v>
      </c>
      <c r="S443" s="79">
        <v>0</v>
      </c>
      <c r="T443" s="79">
        <v>0</v>
      </c>
      <c r="U443" s="79">
        <v>0</v>
      </c>
      <c r="V443" s="79">
        <v>0</v>
      </c>
      <c r="W443" s="79">
        <v>0</v>
      </c>
      <c r="X443" s="79">
        <v>0</v>
      </c>
      <c r="Y443" s="79">
        <v>0</v>
      </c>
      <c r="Z443" s="79">
        <v>0</v>
      </c>
      <c r="AA443" s="79">
        <v>0</v>
      </c>
      <c r="AB443" s="79">
        <v>0</v>
      </c>
      <c r="AC443" s="79">
        <v>0</v>
      </c>
      <c r="AD443" s="79">
        <v>0</v>
      </c>
      <c r="AE443" s="79">
        <v>0</v>
      </c>
      <c r="AF443" s="79">
        <v>0</v>
      </c>
      <c r="AG443" s="79">
        <v>0</v>
      </c>
      <c r="AH443" s="79">
        <v>0</v>
      </c>
      <c r="AI443" s="79">
        <v>0</v>
      </c>
      <c r="AJ443" s="79">
        <v>0</v>
      </c>
      <c r="AK443" s="79">
        <v>0</v>
      </c>
      <c r="AL443" s="79">
        <v>0</v>
      </c>
      <c r="AM443" s="79">
        <f t="shared" si="6"/>
        <v>0</v>
      </c>
      <c r="AP443" s="45"/>
    </row>
    <row r="444" spans="1:42" ht="33" customHeight="1">
      <c r="A444" s="54">
        <v>1513</v>
      </c>
      <c r="B444" s="55" t="s">
        <v>419</v>
      </c>
      <c r="C444" s="80" t="s">
        <v>678</v>
      </c>
      <c r="D444" s="79">
        <v>0</v>
      </c>
      <c r="E444" s="79">
        <v>0</v>
      </c>
      <c r="F444" s="79">
        <v>0</v>
      </c>
      <c r="G444" s="79">
        <v>0</v>
      </c>
      <c r="H444" s="79">
        <v>0</v>
      </c>
      <c r="I444" s="79">
        <v>0</v>
      </c>
      <c r="J444" s="79">
        <v>0</v>
      </c>
      <c r="K444" s="79">
        <v>0</v>
      </c>
      <c r="L444" s="79">
        <v>0</v>
      </c>
      <c r="M444" s="79">
        <v>0</v>
      </c>
      <c r="N444" s="79">
        <v>0</v>
      </c>
      <c r="O444" s="79">
        <v>0</v>
      </c>
      <c r="P444" s="79">
        <v>0</v>
      </c>
      <c r="Q444" s="79">
        <v>0</v>
      </c>
      <c r="R444" s="79">
        <v>0</v>
      </c>
      <c r="S444" s="79">
        <v>0</v>
      </c>
      <c r="T444" s="79">
        <v>0</v>
      </c>
      <c r="U444" s="79">
        <v>0</v>
      </c>
      <c r="V444" s="79">
        <v>0</v>
      </c>
      <c r="W444" s="79">
        <v>0</v>
      </c>
      <c r="X444" s="79">
        <v>0</v>
      </c>
      <c r="Y444" s="79">
        <v>0</v>
      </c>
      <c r="Z444" s="79">
        <v>0</v>
      </c>
      <c r="AA444" s="79">
        <v>0</v>
      </c>
      <c r="AB444" s="79">
        <v>0</v>
      </c>
      <c r="AC444" s="79">
        <v>0</v>
      </c>
      <c r="AD444" s="79">
        <v>0</v>
      </c>
      <c r="AE444" s="79">
        <v>0</v>
      </c>
      <c r="AF444" s="79">
        <v>0</v>
      </c>
      <c r="AG444" s="79">
        <v>0</v>
      </c>
      <c r="AH444" s="79">
        <v>0</v>
      </c>
      <c r="AI444" s="79">
        <v>0</v>
      </c>
      <c r="AJ444" s="79">
        <v>0</v>
      </c>
      <c r="AK444" s="79">
        <v>0</v>
      </c>
      <c r="AL444" s="79">
        <v>0</v>
      </c>
      <c r="AM444" s="79">
        <f t="shared" si="6"/>
        <v>0</v>
      </c>
      <c r="AP444" s="45"/>
    </row>
    <row r="445" spans="1:42" ht="33" customHeight="1">
      <c r="A445" s="54">
        <v>1514</v>
      </c>
      <c r="B445" s="55" t="s">
        <v>420</v>
      </c>
      <c r="C445" s="80" t="s">
        <v>678</v>
      </c>
      <c r="D445" s="79">
        <v>0</v>
      </c>
      <c r="E445" s="79">
        <v>0</v>
      </c>
      <c r="F445" s="79">
        <v>0</v>
      </c>
      <c r="G445" s="79">
        <v>0</v>
      </c>
      <c r="H445" s="79">
        <v>0</v>
      </c>
      <c r="I445" s="79">
        <v>0</v>
      </c>
      <c r="J445" s="79">
        <v>0</v>
      </c>
      <c r="K445" s="79">
        <v>0</v>
      </c>
      <c r="L445" s="79">
        <v>0</v>
      </c>
      <c r="M445" s="79">
        <v>0</v>
      </c>
      <c r="N445" s="79">
        <v>0</v>
      </c>
      <c r="O445" s="79">
        <v>0</v>
      </c>
      <c r="P445" s="79">
        <v>0</v>
      </c>
      <c r="Q445" s="79">
        <v>0</v>
      </c>
      <c r="R445" s="79">
        <v>0</v>
      </c>
      <c r="S445" s="79">
        <v>0</v>
      </c>
      <c r="T445" s="79">
        <v>0</v>
      </c>
      <c r="U445" s="79">
        <v>0</v>
      </c>
      <c r="V445" s="79">
        <v>0</v>
      </c>
      <c r="W445" s="79">
        <v>0</v>
      </c>
      <c r="X445" s="79">
        <v>0</v>
      </c>
      <c r="Y445" s="79">
        <v>0</v>
      </c>
      <c r="Z445" s="79">
        <v>0</v>
      </c>
      <c r="AA445" s="79">
        <v>0</v>
      </c>
      <c r="AB445" s="79">
        <v>0</v>
      </c>
      <c r="AC445" s="79">
        <v>0</v>
      </c>
      <c r="AD445" s="79">
        <v>0</v>
      </c>
      <c r="AE445" s="79">
        <v>0</v>
      </c>
      <c r="AF445" s="79">
        <v>0</v>
      </c>
      <c r="AG445" s="79">
        <v>0</v>
      </c>
      <c r="AH445" s="79">
        <v>0</v>
      </c>
      <c r="AI445" s="79">
        <v>0</v>
      </c>
      <c r="AJ445" s="79">
        <v>0</v>
      </c>
      <c r="AK445" s="79">
        <v>0</v>
      </c>
      <c r="AL445" s="79">
        <v>0</v>
      </c>
      <c r="AM445" s="79">
        <f t="shared" si="6"/>
        <v>0</v>
      </c>
      <c r="AP445" s="45"/>
    </row>
    <row r="446" spans="1:42" ht="33" customHeight="1">
      <c r="A446" s="54">
        <v>1515</v>
      </c>
      <c r="B446" s="55" t="s">
        <v>421</v>
      </c>
      <c r="C446" s="80" t="s">
        <v>678</v>
      </c>
      <c r="D446" s="79">
        <v>0</v>
      </c>
      <c r="E446" s="79">
        <v>0</v>
      </c>
      <c r="F446" s="79">
        <v>0</v>
      </c>
      <c r="G446" s="79">
        <v>0</v>
      </c>
      <c r="H446" s="79">
        <v>0</v>
      </c>
      <c r="I446" s="79">
        <v>0</v>
      </c>
      <c r="J446" s="79">
        <v>0</v>
      </c>
      <c r="K446" s="79">
        <v>0</v>
      </c>
      <c r="L446" s="79">
        <v>0</v>
      </c>
      <c r="M446" s="79">
        <v>0</v>
      </c>
      <c r="N446" s="79">
        <v>0</v>
      </c>
      <c r="O446" s="79">
        <v>0</v>
      </c>
      <c r="P446" s="79">
        <v>0</v>
      </c>
      <c r="Q446" s="79">
        <v>0</v>
      </c>
      <c r="R446" s="79">
        <v>0</v>
      </c>
      <c r="S446" s="79">
        <v>0</v>
      </c>
      <c r="T446" s="79">
        <v>0</v>
      </c>
      <c r="U446" s="79">
        <v>0</v>
      </c>
      <c r="V446" s="79">
        <v>0</v>
      </c>
      <c r="W446" s="79">
        <v>0</v>
      </c>
      <c r="X446" s="79">
        <v>0</v>
      </c>
      <c r="Y446" s="79">
        <v>0</v>
      </c>
      <c r="Z446" s="79">
        <v>0</v>
      </c>
      <c r="AA446" s="79">
        <v>0</v>
      </c>
      <c r="AB446" s="79">
        <v>0</v>
      </c>
      <c r="AC446" s="79">
        <v>0</v>
      </c>
      <c r="AD446" s="79">
        <v>0</v>
      </c>
      <c r="AE446" s="79">
        <v>0</v>
      </c>
      <c r="AF446" s="79">
        <v>0</v>
      </c>
      <c r="AG446" s="79">
        <v>0</v>
      </c>
      <c r="AH446" s="79">
        <v>0</v>
      </c>
      <c r="AI446" s="79">
        <v>0</v>
      </c>
      <c r="AJ446" s="79">
        <v>0</v>
      </c>
      <c r="AK446" s="79">
        <v>0</v>
      </c>
      <c r="AL446" s="79">
        <v>0</v>
      </c>
      <c r="AM446" s="79">
        <f t="shared" si="6"/>
        <v>0</v>
      </c>
      <c r="AP446" s="45"/>
    </row>
    <row r="447" spans="1:42" ht="33" customHeight="1">
      <c r="A447" s="54">
        <v>1516</v>
      </c>
      <c r="B447" s="55" t="s">
        <v>422</v>
      </c>
      <c r="C447" s="80" t="s">
        <v>678</v>
      </c>
      <c r="D447" s="79">
        <v>0</v>
      </c>
      <c r="E447" s="79">
        <v>0</v>
      </c>
      <c r="F447" s="79">
        <v>0</v>
      </c>
      <c r="G447" s="79">
        <v>0</v>
      </c>
      <c r="H447" s="79">
        <v>0</v>
      </c>
      <c r="I447" s="79">
        <v>0</v>
      </c>
      <c r="J447" s="79">
        <v>0</v>
      </c>
      <c r="K447" s="79">
        <v>0</v>
      </c>
      <c r="L447" s="79">
        <v>0</v>
      </c>
      <c r="M447" s="79">
        <v>0</v>
      </c>
      <c r="N447" s="79">
        <v>0</v>
      </c>
      <c r="O447" s="79">
        <v>0</v>
      </c>
      <c r="P447" s="79">
        <v>0</v>
      </c>
      <c r="Q447" s="79">
        <v>0</v>
      </c>
      <c r="R447" s="79">
        <v>0</v>
      </c>
      <c r="S447" s="79">
        <v>0</v>
      </c>
      <c r="T447" s="79">
        <v>0</v>
      </c>
      <c r="U447" s="79">
        <v>0</v>
      </c>
      <c r="V447" s="79">
        <v>0</v>
      </c>
      <c r="W447" s="79">
        <v>0</v>
      </c>
      <c r="X447" s="79">
        <v>0</v>
      </c>
      <c r="Y447" s="79">
        <v>0</v>
      </c>
      <c r="Z447" s="79">
        <v>0</v>
      </c>
      <c r="AA447" s="79">
        <v>0</v>
      </c>
      <c r="AB447" s="79">
        <v>0</v>
      </c>
      <c r="AC447" s="79">
        <v>0</v>
      </c>
      <c r="AD447" s="79">
        <v>0</v>
      </c>
      <c r="AE447" s="79">
        <v>0</v>
      </c>
      <c r="AF447" s="79">
        <v>0</v>
      </c>
      <c r="AG447" s="79">
        <v>0</v>
      </c>
      <c r="AH447" s="79">
        <v>0</v>
      </c>
      <c r="AI447" s="79">
        <v>0</v>
      </c>
      <c r="AJ447" s="79">
        <v>0</v>
      </c>
      <c r="AK447" s="79">
        <v>0</v>
      </c>
      <c r="AL447" s="79">
        <v>0</v>
      </c>
      <c r="AM447" s="79">
        <f t="shared" si="6"/>
        <v>0</v>
      </c>
      <c r="AP447" s="45"/>
    </row>
    <row r="448" spans="1:42" ht="33" customHeight="1">
      <c r="A448" s="54">
        <v>1517</v>
      </c>
      <c r="B448" s="55" t="s">
        <v>423</v>
      </c>
      <c r="C448" s="80" t="s">
        <v>678</v>
      </c>
      <c r="D448" s="79">
        <v>0</v>
      </c>
      <c r="E448" s="79">
        <v>0</v>
      </c>
      <c r="F448" s="79">
        <v>0</v>
      </c>
      <c r="G448" s="79">
        <v>0</v>
      </c>
      <c r="H448" s="79">
        <v>0</v>
      </c>
      <c r="I448" s="79">
        <v>0</v>
      </c>
      <c r="J448" s="79">
        <v>0</v>
      </c>
      <c r="K448" s="79">
        <v>0</v>
      </c>
      <c r="L448" s="79">
        <v>0</v>
      </c>
      <c r="M448" s="79">
        <v>0</v>
      </c>
      <c r="N448" s="79">
        <v>0</v>
      </c>
      <c r="O448" s="79">
        <v>0</v>
      </c>
      <c r="P448" s="79">
        <v>0</v>
      </c>
      <c r="Q448" s="79">
        <v>0</v>
      </c>
      <c r="R448" s="79">
        <v>0</v>
      </c>
      <c r="S448" s="79">
        <v>0</v>
      </c>
      <c r="T448" s="79">
        <v>0</v>
      </c>
      <c r="U448" s="79">
        <v>0</v>
      </c>
      <c r="V448" s="79">
        <v>0</v>
      </c>
      <c r="W448" s="79">
        <v>0</v>
      </c>
      <c r="X448" s="79">
        <v>0</v>
      </c>
      <c r="Y448" s="79">
        <v>0</v>
      </c>
      <c r="Z448" s="79">
        <v>0</v>
      </c>
      <c r="AA448" s="79">
        <v>0</v>
      </c>
      <c r="AB448" s="79">
        <v>0</v>
      </c>
      <c r="AC448" s="79">
        <v>0</v>
      </c>
      <c r="AD448" s="79">
        <v>0</v>
      </c>
      <c r="AE448" s="79">
        <v>0</v>
      </c>
      <c r="AF448" s="79">
        <v>0</v>
      </c>
      <c r="AG448" s="79">
        <v>0</v>
      </c>
      <c r="AH448" s="79">
        <v>0</v>
      </c>
      <c r="AI448" s="79">
        <v>0</v>
      </c>
      <c r="AJ448" s="79">
        <v>0</v>
      </c>
      <c r="AK448" s="79">
        <v>0</v>
      </c>
      <c r="AL448" s="79">
        <v>0</v>
      </c>
      <c r="AM448" s="79">
        <f t="shared" si="6"/>
        <v>0</v>
      </c>
      <c r="AP448" s="45"/>
    </row>
    <row r="449" spans="1:42" ht="33" customHeight="1">
      <c r="A449" s="54">
        <v>1518</v>
      </c>
      <c r="B449" s="55" t="s">
        <v>424</v>
      </c>
      <c r="C449" s="80" t="s">
        <v>678</v>
      </c>
      <c r="D449" s="79">
        <v>0</v>
      </c>
      <c r="E449" s="79">
        <v>0</v>
      </c>
      <c r="F449" s="79">
        <v>0</v>
      </c>
      <c r="G449" s="79">
        <v>0</v>
      </c>
      <c r="H449" s="79">
        <v>0</v>
      </c>
      <c r="I449" s="79">
        <v>0</v>
      </c>
      <c r="J449" s="79">
        <v>0</v>
      </c>
      <c r="K449" s="79">
        <v>0</v>
      </c>
      <c r="L449" s="79">
        <v>0</v>
      </c>
      <c r="M449" s="79">
        <v>0</v>
      </c>
      <c r="N449" s="79">
        <v>0</v>
      </c>
      <c r="O449" s="79">
        <v>0</v>
      </c>
      <c r="P449" s="79">
        <v>0</v>
      </c>
      <c r="Q449" s="79">
        <v>0</v>
      </c>
      <c r="R449" s="79">
        <v>0</v>
      </c>
      <c r="S449" s="79">
        <v>0</v>
      </c>
      <c r="T449" s="79">
        <v>0</v>
      </c>
      <c r="U449" s="79">
        <v>0</v>
      </c>
      <c r="V449" s="79">
        <v>0</v>
      </c>
      <c r="W449" s="79">
        <v>0</v>
      </c>
      <c r="X449" s="79">
        <v>0</v>
      </c>
      <c r="Y449" s="79">
        <v>0</v>
      </c>
      <c r="Z449" s="79">
        <v>0</v>
      </c>
      <c r="AA449" s="79">
        <v>0</v>
      </c>
      <c r="AB449" s="79">
        <v>0</v>
      </c>
      <c r="AC449" s="79">
        <v>0</v>
      </c>
      <c r="AD449" s="79">
        <v>0</v>
      </c>
      <c r="AE449" s="79">
        <v>0</v>
      </c>
      <c r="AF449" s="79">
        <v>0</v>
      </c>
      <c r="AG449" s="79">
        <v>0</v>
      </c>
      <c r="AH449" s="79">
        <v>0</v>
      </c>
      <c r="AI449" s="79">
        <v>0</v>
      </c>
      <c r="AJ449" s="79">
        <v>0</v>
      </c>
      <c r="AK449" s="79">
        <v>0</v>
      </c>
      <c r="AL449" s="79">
        <v>0</v>
      </c>
      <c r="AM449" s="79">
        <f t="shared" si="6"/>
        <v>0</v>
      </c>
      <c r="AP449" s="45"/>
    </row>
    <row r="450" spans="1:42" ht="33" customHeight="1">
      <c r="A450" s="54">
        <v>1519</v>
      </c>
      <c r="B450" s="55" t="s">
        <v>425</v>
      </c>
      <c r="C450" s="80" t="s">
        <v>678</v>
      </c>
      <c r="D450" s="79">
        <v>0</v>
      </c>
      <c r="E450" s="79">
        <v>0</v>
      </c>
      <c r="F450" s="79">
        <v>0</v>
      </c>
      <c r="G450" s="79">
        <v>0</v>
      </c>
      <c r="H450" s="79">
        <v>0</v>
      </c>
      <c r="I450" s="79">
        <v>0</v>
      </c>
      <c r="J450" s="79">
        <v>0</v>
      </c>
      <c r="K450" s="79">
        <v>0</v>
      </c>
      <c r="L450" s="79">
        <v>0</v>
      </c>
      <c r="M450" s="79">
        <v>0</v>
      </c>
      <c r="N450" s="79">
        <v>0</v>
      </c>
      <c r="O450" s="79">
        <v>0</v>
      </c>
      <c r="P450" s="79">
        <v>0</v>
      </c>
      <c r="Q450" s="79">
        <v>0</v>
      </c>
      <c r="R450" s="79">
        <v>0</v>
      </c>
      <c r="S450" s="79">
        <v>0</v>
      </c>
      <c r="T450" s="79">
        <v>0</v>
      </c>
      <c r="U450" s="79">
        <v>0</v>
      </c>
      <c r="V450" s="79">
        <v>0</v>
      </c>
      <c r="W450" s="79">
        <v>0</v>
      </c>
      <c r="X450" s="79">
        <v>0</v>
      </c>
      <c r="Y450" s="79">
        <v>0</v>
      </c>
      <c r="Z450" s="79">
        <v>0</v>
      </c>
      <c r="AA450" s="79">
        <v>0</v>
      </c>
      <c r="AB450" s="79">
        <v>0</v>
      </c>
      <c r="AC450" s="79">
        <v>0</v>
      </c>
      <c r="AD450" s="79">
        <v>0</v>
      </c>
      <c r="AE450" s="79">
        <v>0</v>
      </c>
      <c r="AF450" s="79">
        <v>0</v>
      </c>
      <c r="AG450" s="79">
        <v>0</v>
      </c>
      <c r="AH450" s="79">
        <v>0</v>
      </c>
      <c r="AI450" s="79">
        <v>0</v>
      </c>
      <c r="AJ450" s="79">
        <v>0</v>
      </c>
      <c r="AK450" s="79">
        <v>0</v>
      </c>
      <c r="AL450" s="79">
        <v>0</v>
      </c>
      <c r="AM450" s="79">
        <f t="shared" si="6"/>
        <v>0</v>
      </c>
      <c r="AP450" s="45"/>
    </row>
    <row r="451" spans="1:42" ht="33" customHeight="1">
      <c r="A451" s="54">
        <v>1520</v>
      </c>
      <c r="B451" s="55" t="s">
        <v>426</v>
      </c>
      <c r="C451" s="80" t="s">
        <v>678</v>
      </c>
      <c r="D451" s="79">
        <v>0</v>
      </c>
      <c r="E451" s="79">
        <v>0</v>
      </c>
      <c r="F451" s="79">
        <v>0</v>
      </c>
      <c r="G451" s="79">
        <v>0</v>
      </c>
      <c r="H451" s="79">
        <v>0</v>
      </c>
      <c r="I451" s="79">
        <v>0</v>
      </c>
      <c r="J451" s="79">
        <v>0</v>
      </c>
      <c r="K451" s="79">
        <v>0</v>
      </c>
      <c r="L451" s="79">
        <v>0</v>
      </c>
      <c r="M451" s="79">
        <v>0</v>
      </c>
      <c r="N451" s="79">
        <v>0</v>
      </c>
      <c r="O451" s="79">
        <v>0</v>
      </c>
      <c r="P451" s="79">
        <v>0</v>
      </c>
      <c r="Q451" s="79">
        <v>0</v>
      </c>
      <c r="R451" s="79">
        <v>0</v>
      </c>
      <c r="S451" s="79">
        <v>0</v>
      </c>
      <c r="T451" s="79">
        <v>0</v>
      </c>
      <c r="U451" s="79">
        <v>0</v>
      </c>
      <c r="V451" s="79">
        <v>0</v>
      </c>
      <c r="W451" s="79">
        <v>0</v>
      </c>
      <c r="X451" s="79">
        <v>0</v>
      </c>
      <c r="Y451" s="79">
        <v>0</v>
      </c>
      <c r="Z451" s="79">
        <v>0</v>
      </c>
      <c r="AA451" s="79">
        <v>0</v>
      </c>
      <c r="AB451" s="79">
        <v>0</v>
      </c>
      <c r="AC451" s="79">
        <v>0</v>
      </c>
      <c r="AD451" s="79">
        <v>0</v>
      </c>
      <c r="AE451" s="79">
        <v>0</v>
      </c>
      <c r="AF451" s="79">
        <v>0</v>
      </c>
      <c r="AG451" s="79">
        <v>0</v>
      </c>
      <c r="AH451" s="79">
        <v>0</v>
      </c>
      <c r="AI451" s="79">
        <v>0</v>
      </c>
      <c r="AJ451" s="79">
        <v>0</v>
      </c>
      <c r="AK451" s="79">
        <v>0</v>
      </c>
      <c r="AL451" s="79">
        <v>0</v>
      </c>
      <c r="AM451" s="79">
        <f t="shared" si="6"/>
        <v>0</v>
      </c>
      <c r="AP451" s="45"/>
    </row>
    <row r="452" spans="1:42" ht="33" customHeight="1">
      <c r="A452" s="54">
        <v>1521</v>
      </c>
      <c r="B452" s="55" t="s">
        <v>427</v>
      </c>
      <c r="C452" s="80" t="s">
        <v>678</v>
      </c>
      <c r="D452" s="79">
        <v>0</v>
      </c>
      <c r="E452" s="79">
        <v>0</v>
      </c>
      <c r="F452" s="79">
        <v>0</v>
      </c>
      <c r="G452" s="79">
        <v>0</v>
      </c>
      <c r="H452" s="79">
        <v>0</v>
      </c>
      <c r="I452" s="79">
        <v>0</v>
      </c>
      <c r="J452" s="79">
        <v>0</v>
      </c>
      <c r="K452" s="79">
        <v>0</v>
      </c>
      <c r="L452" s="79">
        <v>0</v>
      </c>
      <c r="M452" s="79">
        <v>0</v>
      </c>
      <c r="N452" s="79">
        <v>0</v>
      </c>
      <c r="O452" s="79">
        <v>0</v>
      </c>
      <c r="P452" s="79">
        <v>0</v>
      </c>
      <c r="Q452" s="79">
        <v>0</v>
      </c>
      <c r="R452" s="79">
        <v>0</v>
      </c>
      <c r="S452" s="79">
        <v>0</v>
      </c>
      <c r="T452" s="79">
        <v>0</v>
      </c>
      <c r="U452" s="79">
        <v>0</v>
      </c>
      <c r="V452" s="79">
        <v>0</v>
      </c>
      <c r="W452" s="79">
        <v>0</v>
      </c>
      <c r="X452" s="79">
        <v>0</v>
      </c>
      <c r="Y452" s="79">
        <v>0</v>
      </c>
      <c r="Z452" s="79">
        <v>0</v>
      </c>
      <c r="AA452" s="79">
        <v>0</v>
      </c>
      <c r="AB452" s="79">
        <v>0</v>
      </c>
      <c r="AC452" s="79">
        <v>0</v>
      </c>
      <c r="AD452" s="79">
        <v>0</v>
      </c>
      <c r="AE452" s="79">
        <v>0</v>
      </c>
      <c r="AF452" s="79">
        <v>0</v>
      </c>
      <c r="AG452" s="79">
        <v>0</v>
      </c>
      <c r="AH452" s="79">
        <v>0</v>
      </c>
      <c r="AI452" s="79">
        <v>0</v>
      </c>
      <c r="AJ452" s="79">
        <v>0</v>
      </c>
      <c r="AK452" s="79">
        <v>0</v>
      </c>
      <c r="AL452" s="79">
        <v>0</v>
      </c>
      <c r="AM452" s="79">
        <f t="shared" si="6"/>
        <v>0</v>
      </c>
      <c r="AP452" s="45"/>
    </row>
    <row r="453" spans="1:42" ht="33" customHeight="1">
      <c r="A453" s="54">
        <v>1522</v>
      </c>
      <c r="B453" s="55" t="s">
        <v>428</v>
      </c>
      <c r="C453" s="80" t="s">
        <v>678</v>
      </c>
      <c r="D453" s="79">
        <v>0</v>
      </c>
      <c r="E453" s="79">
        <v>0</v>
      </c>
      <c r="F453" s="79">
        <v>0</v>
      </c>
      <c r="G453" s="79">
        <v>0</v>
      </c>
      <c r="H453" s="79">
        <v>0</v>
      </c>
      <c r="I453" s="79">
        <v>0</v>
      </c>
      <c r="J453" s="79">
        <v>0</v>
      </c>
      <c r="K453" s="79">
        <v>0</v>
      </c>
      <c r="L453" s="79">
        <v>0</v>
      </c>
      <c r="M453" s="79">
        <v>0</v>
      </c>
      <c r="N453" s="79">
        <v>0</v>
      </c>
      <c r="O453" s="79">
        <v>0</v>
      </c>
      <c r="P453" s="79">
        <v>0</v>
      </c>
      <c r="Q453" s="79">
        <v>0</v>
      </c>
      <c r="R453" s="79">
        <v>0</v>
      </c>
      <c r="S453" s="79">
        <v>0</v>
      </c>
      <c r="T453" s="79">
        <v>0</v>
      </c>
      <c r="U453" s="79">
        <v>0</v>
      </c>
      <c r="V453" s="79">
        <v>0</v>
      </c>
      <c r="W453" s="79">
        <v>0</v>
      </c>
      <c r="X453" s="79">
        <v>0</v>
      </c>
      <c r="Y453" s="79">
        <v>0</v>
      </c>
      <c r="Z453" s="79">
        <v>0</v>
      </c>
      <c r="AA453" s="79">
        <v>0</v>
      </c>
      <c r="AB453" s="79">
        <v>0</v>
      </c>
      <c r="AC453" s="79">
        <v>0</v>
      </c>
      <c r="AD453" s="79">
        <v>0</v>
      </c>
      <c r="AE453" s="79">
        <v>0</v>
      </c>
      <c r="AF453" s="79">
        <v>0</v>
      </c>
      <c r="AG453" s="79">
        <v>0</v>
      </c>
      <c r="AH453" s="79">
        <v>0</v>
      </c>
      <c r="AI453" s="79">
        <v>0</v>
      </c>
      <c r="AJ453" s="79">
        <v>0</v>
      </c>
      <c r="AK453" s="79">
        <v>0</v>
      </c>
      <c r="AL453" s="79">
        <v>0</v>
      </c>
      <c r="AM453" s="79">
        <f t="shared" si="6"/>
        <v>0</v>
      </c>
      <c r="AP453" s="45"/>
    </row>
    <row r="454" spans="1:42" ht="33" customHeight="1">
      <c r="A454" s="54">
        <v>1523</v>
      </c>
      <c r="B454" s="55" t="s">
        <v>429</v>
      </c>
      <c r="C454" s="80" t="s">
        <v>678</v>
      </c>
      <c r="D454" s="79">
        <v>0</v>
      </c>
      <c r="E454" s="79">
        <v>0</v>
      </c>
      <c r="F454" s="79">
        <v>0</v>
      </c>
      <c r="G454" s="79">
        <v>0</v>
      </c>
      <c r="H454" s="79">
        <v>0</v>
      </c>
      <c r="I454" s="79">
        <v>0</v>
      </c>
      <c r="J454" s="79">
        <v>0</v>
      </c>
      <c r="K454" s="79">
        <v>0</v>
      </c>
      <c r="L454" s="79">
        <v>0</v>
      </c>
      <c r="M454" s="79">
        <v>0</v>
      </c>
      <c r="N454" s="79">
        <v>0</v>
      </c>
      <c r="O454" s="79">
        <v>0</v>
      </c>
      <c r="P454" s="79">
        <v>0</v>
      </c>
      <c r="Q454" s="79">
        <v>0</v>
      </c>
      <c r="R454" s="79">
        <v>0</v>
      </c>
      <c r="S454" s="79">
        <v>0</v>
      </c>
      <c r="T454" s="79">
        <v>0</v>
      </c>
      <c r="U454" s="79">
        <v>0</v>
      </c>
      <c r="V454" s="79">
        <v>0</v>
      </c>
      <c r="W454" s="79">
        <v>0</v>
      </c>
      <c r="X454" s="79">
        <v>0</v>
      </c>
      <c r="Y454" s="79">
        <v>0</v>
      </c>
      <c r="Z454" s="79">
        <v>0</v>
      </c>
      <c r="AA454" s="79">
        <v>0</v>
      </c>
      <c r="AB454" s="79">
        <v>0</v>
      </c>
      <c r="AC454" s="79">
        <v>0</v>
      </c>
      <c r="AD454" s="79">
        <v>0</v>
      </c>
      <c r="AE454" s="79">
        <v>0</v>
      </c>
      <c r="AF454" s="79">
        <v>0</v>
      </c>
      <c r="AG454" s="79">
        <v>0</v>
      </c>
      <c r="AH454" s="79">
        <v>0</v>
      </c>
      <c r="AI454" s="79">
        <v>0</v>
      </c>
      <c r="AJ454" s="79">
        <v>0</v>
      </c>
      <c r="AK454" s="79">
        <v>0</v>
      </c>
      <c r="AL454" s="79">
        <v>0</v>
      </c>
      <c r="AM454" s="79">
        <f t="shared" si="6"/>
        <v>0</v>
      </c>
      <c r="AP454" s="45"/>
    </row>
    <row r="455" spans="1:42" ht="33" customHeight="1">
      <c r="A455" s="54">
        <v>1524</v>
      </c>
      <c r="B455" s="55" t="s">
        <v>430</v>
      </c>
      <c r="C455" s="80" t="s">
        <v>678</v>
      </c>
      <c r="D455" s="79">
        <v>0</v>
      </c>
      <c r="E455" s="79">
        <v>0</v>
      </c>
      <c r="F455" s="79">
        <v>0</v>
      </c>
      <c r="G455" s="79">
        <v>0</v>
      </c>
      <c r="H455" s="79">
        <v>0</v>
      </c>
      <c r="I455" s="79">
        <v>0</v>
      </c>
      <c r="J455" s="79">
        <v>0</v>
      </c>
      <c r="K455" s="79">
        <v>0</v>
      </c>
      <c r="L455" s="79">
        <v>0</v>
      </c>
      <c r="M455" s="79">
        <v>0</v>
      </c>
      <c r="N455" s="79">
        <v>0</v>
      </c>
      <c r="O455" s="79">
        <v>0</v>
      </c>
      <c r="P455" s="79">
        <v>0</v>
      </c>
      <c r="Q455" s="79">
        <v>0</v>
      </c>
      <c r="R455" s="79">
        <v>0</v>
      </c>
      <c r="S455" s="79">
        <v>0</v>
      </c>
      <c r="T455" s="79">
        <v>0</v>
      </c>
      <c r="U455" s="79">
        <v>0</v>
      </c>
      <c r="V455" s="79">
        <v>0</v>
      </c>
      <c r="W455" s="79">
        <v>0</v>
      </c>
      <c r="X455" s="79">
        <v>0</v>
      </c>
      <c r="Y455" s="79">
        <v>0</v>
      </c>
      <c r="Z455" s="79">
        <v>0</v>
      </c>
      <c r="AA455" s="79">
        <v>0</v>
      </c>
      <c r="AB455" s="79">
        <v>0</v>
      </c>
      <c r="AC455" s="79">
        <v>0</v>
      </c>
      <c r="AD455" s="79">
        <v>0</v>
      </c>
      <c r="AE455" s="79">
        <v>0</v>
      </c>
      <c r="AF455" s="79">
        <v>0</v>
      </c>
      <c r="AG455" s="79">
        <v>0</v>
      </c>
      <c r="AH455" s="79">
        <v>0</v>
      </c>
      <c r="AI455" s="79">
        <v>0</v>
      </c>
      <c r="AJ455" s="79">
        <v>0</v>
      </c>
      <c r="AK455" s="79">
        <v>0</v>
      </c>
      <c r="AL455" s="79">
        <v>0</v>
      </c>
      <c r="AM455" s="79">
        <f t="shared" si="6"/>
        <v>0</v>
      </c>
      <c r="AP455" s="45"/>
    </row>
    <row r="456" spans="1:42" ht="33" customHeight="1">
      <c r="A456" s="54">
        <v>1525</v>
      </c>
      <c r="B456" s="55" t="s">
        <v>431</v>
      </c>
      <c r="C456" s="80" t="s">
        <v>678</v>
      </c>
      <c r="D456" s="79">
        <v>0</v>
      </c>
      <c r="E456" s="79">
        <v>0</v>
      </c>
      <c r="F456" s="79">
        <v>0</v>
      </c>
      <c r="G456" s="79">
        <v>0</v>
      </c>
      <c r="H456" s="79">
        <v>0</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0</v>
      </c>
      <c r="AE456" s="79">
        <v>0</v>
      </c>
      <c r="AF456" s="79">
        <v>0</v>
      </c>
      <c r="AG456" s="79">
        <v>0</v>
      </c>
      <c r="AH456" s="79">
        <v>0</v>
      </c>
      <c r="AI456" s="79">
        <v>0</v>
      </c>
      <c r="AJ456" s="79">
        <v>0</v>
      </c>
      <c r="AK456" s="79">
        <v>0</v>
      </c>
      <c r="AL456" s="79">
        <v>0</v>
      </c>
      <c r="AM456" s="79">
        <f t="shared" si="6"/>
        <v>0</v>
      </c>
      <c r="AP456" s="45"/>
    </row>
    <row r="457" spans="1:42" ht="33" customHeight="1">
      <c r="A457" s="54">
        <v>1526</v>
      </c>
      <c r="B457" s="55" t="s">
        <v>432</v>
      </c>
      <c r="C457" s="80" t="s">
        <v>678</v>
      </c>
      <c r="D457" s="79">
        <v>0</v>
      </c>
      <c r="E457" s="79">
        <v>0</v>
      </c>
      <c r="F457" s="79">
        <v>0</v>
      </c>
      <c r="G457" s="79">
        <v>0</v>
      </c>
      <c r="H457" s="79">
        <v>0</v>
      </c>
      <c r="I457" s="79">
        <v>0</v>
      </c>
      <c r="J457" s="79">
        <v>0</v>
      </c>
      <c r="K457" s="79">
        <v>0</v>
      </c>
      <c r="L457" s="79">
        <v>0</v>
      </c>
      <c r="M457" s="79">
        <v>0</v>
      </c>
      <c r="N457" s="79">
        <v>0</v>
      </c>
      <c r="O457" s="79">
        <v>0</v>
      </c>
      <c r="P457" s="79">
        <v>0</v>
      </c>
      <c r="Q457" s="79">
        <v>0</v>
      </c>
      <c r="R457" s="79">
        <v>0</v>
      </c>
      <c r="S457" s="79">
        <v>0</v>
      </c>
      <c r="T457" s="79">
        <v>0</v>
      </c>
      <c r="U457" s="79">
        <v>0</v>
      </c>
      <c r="V457" s="79">
        <v>0</v>
      </c>
      <c r="W457" s="79">
        <v>0</v>
      </c>
      <c r="X457" s="79">
        <v>0</v>
      </c>
      <c r="Y457" s="79">
        <v>0</v>
      </c>
      <c r="Z457" s="79">
        <v>0</v>
      </c>
      <c r="AA457" s="79">
        <v>0</v>
      </c>
      <c r="AB457" s="79">
        <v>0</v>
      </c>
      <c r="AC457" s="79">
        <v>0</v>
      </c>
      <c r="AD457" s="79">
        <v>0</v>
      </c>
      <c r="AE457" s="79">
        <v>0</v>
      </c>
      <c r="AF457" s="79">
        <v>0</v>
      </c>
      <c r="AG457" s="79">
        <v>0</v>
      </c>
      <c r="AH457" s="79">
        <v>0</v>
      </c>
      <c r="AI457" s="79">
        <v>0</v>
      </c>
      <c r="AJ457" s="79">
        <v>0</v>
      </c>
      <c r="AK457" s="79">
        <v>0</v>
      </c>
      <c r="AL457" s="79">
        <v>0</v>
      </c>
      <c r="AM457" s="79">
        <f t="shared" si="6"/>
        <v>0</v>
      </c>
      <c r="AP457" s="45"/>
    </row>
    <row r="458" spans="1:42" ht="33" customHeight="1">
      <c r="A458" s="54">
        <v>1527</v>
      </c>
      <c r="B458" s="55" t="s">
        <v>433</v>
      </c>
      <c r="C458" s="80" t="s">
        <v>678</v>
      </c>
      <c r="D458" s="79">
        <v>0</v>
      </c>
      <c r="E458" s="79">
        <v>0</v>
      </c>
      <c r="F458" s="79">
        <v>0</v>
      </c>
      <c r="G458" s="79">
        <v>0</v>
      </c>
      <c r="H458" s="79">
        <v>0</v>
      </c>
      <c r="I458" s="79">
        <v>0</v>
      </c>
      <c r="J458" s="79">
        <v>0</v>
      </c>
      <c r="K458" s="79">
        <v>0</v>
      </c>
      <c r="L458" s="79">
        <v>0</v>
      </c>
      <c r="M458" s="79">
        <v>0</v>
      </c>
      <c r="N458" s="79">
        <v>0</v>
      </c>
      <c r="O458" s="79">
        <v>0</v>
      </c>
      <c r="P458" s="79">
        <v>0</v>
      </c>
      <c r="Q458" s="79">
        <v>0</v>
      </c>
      <c r="R458" s="79">
        <v>0</v>
      </c>
      <c r="S458" s="79">
        <v>0</v>
      </c>
      <c r="T458" s="79">
        <v>0</v>
      </c>
      <c r="U458" s="79">
        <v>0</v>
      </c>
      <c r="V458" s="79">
        <v>0</v>
      </c>
      <c r="W458" s="79">
        <v>0</v>
      </c>
      <c r="X458" s="79">
        <v>0</v>
      </c>
      <c r="Y458" s="79">
        <v>0</v>
      </c>
      <c r="Z458" s="79">
        <v>0</v>
      </c>
      <c r="AA458" s="79">
        <v>0</v>
      </c>
      <c r="AB458" s="79">
        <v>0</v>
      </c>
      <c r="AC458" s="79">
        <v>0</v>
      </c>
      <c r="AD458" s="79">
        <v>0</v>
      </c>
      <c r="AE458" s="79">
        <v>0</v>
      </c>
      <c r="AF458" s="79">
        <v>0</v>
      </c>
      <c r="AG458" s="79">
        <v>0</v>
      </c>
      <c r="AH458" s="79">
        <v>0</v>
      </c>
      <c r="AI458" s="79">
        <v>0</v>
      </c>
      <c r="AJ458" s="79">
        <v>0</v>
      </c>
      <c r="AK458" s="79">
        <v>0</v>
      </c>
      <c r="AL458" s="79">
        <v>0</v>
      </c>
      <c r="AM458" s="79">
        <f t="shared" si="6"/>
        <v>0</v>
      </c>
      <c r="AP458" s="45"/>
    </row>
    <row r="459" spans="1:42" ht="33" customHeight="1">
      <c r="A459" s="54">
        <v>1528</v>
      </c>
      <c r="B459" s="55" t="s">
        <v>434</v>
      </c>
      <c r="C459" s="80" t="s">
        <v>678</v>
      </c>
      <c r="D459" s="79">
        <v>0</v>
      </c>
      <c r="E459" s="79">
        <v>0</v>
      </c>
      <c r="F459" s="79">
        <v>0</v>
      </c>
      <c r="G459" s="79">
        <v>0</v>
      </c>
      <c r="H459" s="79">
        <v>0</v>
      </c>
      <c r="I459" s="79">
        <v>0</v>
      </c>
      <c r="J459" s="79">
        <v>0</v>
      </c>
      <c r="K459" s="79">
        <v>0</v>
      </c>
      <c r="L459" s="79">
        <v>0</v>
      </c>
      <c r="M459" s="79">
        <v>0</v>
      </c>
      <c r="N459" s="79">
        <v>0</v>
      </c>
      <c r="O459" s="79">
        <v>0</v>
      </c>
      <c r="P459" s="79">
        <v>0</v>
      </c>
      <c r="Q459" s="79">
        <v>0</v>
      </c>
      <c r="R459" s="79">
        <v>0</v>
      </c>
      <c r="S459" s="79">
        <v>0</v>
      </c>
      <c r="T459" s="79">
        <v>0</v>
      </c>
      <c r="U459" s="79">
        <v>0</v>
      </c>
      <c r="V459" s="79">
        <v>0</v>
      </c>
      <c r="W459" s="79">
        <v>0</v>
      </c>
      <c r="X459" s="79">
        <v>0</v>
      </c>
      <c r="Y459" s="79">
        <v>0</v>
      </c>
      <c r="Z459" s="79">
        <v>0</v>
      </c>
      <c r="AA459" s="79">
        <v>0</v>
      </c>
      <c r="AB459" s="79">
        <v>0</v>
      </c>
      <c r="AC459" s="79">
        <v>0</v>
      </c>
      <c r="AD459" s="79">
        <v>0</v>
      </c>
      <c r="AE459" s="79">
        <v>0</v>
      </c>
      <c r="AF459" s="79">
        <v>0</v>
      </c>
      <c r="AG459" s="79">
        <v>0</v>
      </c>
      <c r="AH459" s="79">
        <v>0</v>
      </c>
      <c r="AI459" s="79">
        <v>0</v>
      </c>
      <c r="AJ459" s="79">
        <v>0</v>
      </c>
      <c r="AK459" s="79">
        <v>0</v>
      </c>
      <c r="AL459" s="79">
        <v>0</v>
      </c>
      <c r="AM459" s="79">
        <f t="shared" si="6"/>
        <v>0</v>
      </c>
      <c r="AP459" s="45"/>
    </row>
    <row r="460" spans="1:42" ht="33" customHeight="1">
      <c r="A460" s="54">
        <v>1529</v>
      </c>
      <c r="B460" s="55" t="s">
        <v>435</v>
      </c>
      <c r="C460" s="80" t="s">
        <v>678</v>
      </c>
      <c r="D460" s="79">
        <v>0</v>
      </c>
      <c r="E460" s="79">
        <v>0</v>
      </c>
      <c r="F460" s="79">
        <v>0</v>
      </c>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f t="shared" ref="AM460:AM523" si="7">SUM(D460:AL460)</f>
        <v>0</v>
      </c>
      <c r="AP460" s="45"/>
    </row>
    <row r="461" spans="1:42" ht="33" customHeight="1">
      <c r="A461" s="54">
        <v>1530</v>
      </c>
      <c r="B461" s="55" t="s">
        <v>436</v>
      </c>
      <c r="C461" s="80" t="s">
        <v>678</v>
      </c>
      <c r="D461" s="79">
        <v>0</v>
      </c>
      <c r="E461" s="79">
        <v>0</v>
      </c>
      <c r="F461" s="79">
        <v>0</v>
      </c>
      <c r="G461" s="79">
        <v>0</v>
      </c>
      <c r="H461" s="79">
        <v>0</v>
      </c>
      <c r="I461" s="79">
        <v>0</v>
      </c>
      <c r="J461" s="79">
        <v>0</v>
      </c>
      <c r="K461" s="79">
        <v>0</v>
      </c>
      <c r="L461" s="79">
        <v>0</v>
      </c>
      <c r="M461" s="79">
        <v>0</v>
      </c>
      <c r="N461" s="79">
        <v>0</v>
      </c>
      <c r="O461" s="79">
        <v>0</v>
      </c>
      <c r="P461" s="79">
        <v>0</v>
      </c>
      <c r="Q461" s="79">
        <v>0</v>
      </c>
      <c r="R461" s="79">
        <v>0</v>
      </c>
      <c r="S461" s="79">
        <v>0</v>
      </c>
      <c r="T461" s="79">
        <v>0</v>
      </c>
      <c r="U461" s="79">
        <v>0</v>
      </c>
      <c r="V461" s="79">
        <v>0</v>
      </c>
      <c r="W461" s="79">
        <v>0</v>
      </c>
      <c r="X461" s="79">
        <v>0</v>
      </c>
      <c r="Y461" s="79">
        <v>0</v>
      </c>
      <c r="Z461" s="79">
        <v>0</v>
      </c>
      <c r="AA461" s="79">
        <v>0</v>
      </c>
      <c r="AB461" s="79">
        <v>0</v>
      </c>
      <c r="AC461" s="79">
        <v>0</v>
      </c>
      <c r="AD461" s="79">
        <v>0</v>
      </c>
      <c r="AE461" s="79">
        <v>0</v>
      </c>
      <c r="AF461" s="79">
        <v>0</v>
      </c>
      <c r="AG461" s="79">
        <v>0</v>
      </c>
      <c r="AH461" s="79">
        <v>0</v>
      </c>
      <c r="AI461" s="79">
        <v>0</v>
      </c>
      <c r="AJ461" s="79">
        <v>0</v>
      </c>
      <c r="AK461" s="79">
        <v>0</v>
      </c>
      <c r="AL461" s="79">
        <v>0</v>
      </c>
      <c r="AM461" s="79">
        <f t="shared" si="7"/>
        <v>0</v>
      </c>
      <c r="AP461" s="45"/>
    </row>
    <row r="462" spans="1:42" ht="33" customHeight="1">
      <c r="A462" s="54">
        <v>1531</v>
      </c>
      <c r="B462" s="55" t="s">
        <v>437</v>
      </c>
      <c r="C462" s="80" t="s">
        <v>678</v>
      </c>
      <c r="D462" s="79">
        <v>0</v>
      </c>
      <c r="E462" s="79">
        <v>0</v>
      </c>
      <c r="F462" s="79">
        <v>0</v>
      </c>
      <c r="G462" s="79">
        <v>0</v>
      </c>
      <c r="H462" s="79">
        <v>0</v>
      </c>
      <c r="I462" s="79">
        <v>0</v>
      </c>
      <c r="J462" s="79">
        <v>0</v>
      </c>
      <c r="K462" s="79">
        <v>0</v>
      </c>
      <c r="L462" s="79">
        <v>0</v>
      </c>
      <c r="M462" s="79">
        <v>0</v>
      </c>
      <c r="N462" s="79">
        <v>0</v>
      </c>
      <c r="O462" s="79">
        <v>0</v>
      </c>
      <c r="P462" s="79">
        <v>0</v>
      </c>
      <c r="Q462" s="79">
        <v>0</v>
      </c>
      <c r="R462" s="79">
        <v>0</v>
      </c>
      <c r="S462" s="79">
        <v>0</v>
      </c>
      <c r="T462" s="79">
        <v>0</v>
      </c>
      <c r="U462" s="79">
        <v>0</v>
      </c>
      <c r="V462" s="79">
        <v>0</v>
      </c>
      <c r="W462" s="79">
        <v>0</v>
      </c>
      <c r="X462" s="79">
        <v>0</v>
      </c>
      <c r="Y462" s="79">
        <v>0</v>
      </c>
      <c r="Z462" s="79">
        <v>0</v>
      </c>
      <c r="AA462" s="79">
        <v>0</v>
      </c>
      <c r="AB462" s="79">
        <v>0</v>
      </c>
      <c r="AC462" s="79">
        <v>0</v>
      </c>
      <c r="AD462" s="79">
        <v>0</v>
      </c>
      <c r="AE462" s="79">
        <v>0</v>
      </c>
      <c r="AF462" s="79">
        <v>0</v>
      </c>
      <c r="AG462" s="79">
        <v>0</v>
      </c>
      <c r="AH462" s="79">
        <v>0</v>
      </c>
      <c r="AI462" s="79">
        <v>0</v>
      </c>
      <c r="AJ462" s="79">
        <v>0</v>
      </c>
      <c r="AK462" s="79">
        <v>0</v>
      </c>
      <c r="AL462" s="79">
        <v>0</v>
      </c>
      <c r="AM462" s="79">
        <f t="shared" si="7"/>
        <v>0</v>
      </c>
      <c r="AP462" s="45"/>
    </row>
    <row r="463" spans="1:42" ht="33" customHeight="1">
      <c r="A463" s="54">
        <v>1532</v>
      </c>
      <c r="B463" s="55" t="s">
        <v>438</v>
      </c>
      <c r="C463" s="80" t="s">
        <v>678</v>
      </c>
      <c r="D463" s="79">
        <v>0</v>
      </c>
      <c r="E463" s="79">
        <v>0</v>
      </c>
      <c r="F463" s="79">
        <v>0</v>
      </c>
      <c r="G463" s="79">
        <v>0</v>
      </c>
      <c r="H463" s="79">
        <v>0</v>
      </c>
      <c r="I463" s="79">
        <v>0</v>
      </c>
      <c r="J463" s="79">
        <v>0</v>
      </c>
      <c r="K463" s="79">
        <v>0</v>
      </c>
      <c r="L463" s="79">
        <v>0</v>
      </c>
      <c r="M463" s="79">
        <v>0</v>
      </c>
      <c r="N463" s="79">
        <v>0</v>
      </c>
      <c r="O463" s="79">
        <v>0</v>
      </c>
      <c r="P463" s="79">
        <v>0</v>
      </c>
      <c r="Q463" s="79">
        <v>0</v>
      </c>
      <c r="R463" s="79">
        <v>0</v>
      </c>
      <c r="S463" s="79">
        <v>0</v>
      </c>
      <c r="T463" s="79">
        <v>0</v>
      </c>
      <c r="U463" s="79">
        <v>0</v>
      </c>
      <c r="V463" s="79">
        <v>0</v>
      </c>
      <c r="W463" s="79">
        <v>0</v>
      </c>
      <c r="X463" s="79">
        <v>0</v>
      </c>
      <c r="Y463" s="79">
        <v>0</v>
      </c>
      <c r="Z463" s="79">
        <v>0</v>
      </c>
      <c r="AA463" s="79">
        <v>0</v>
      </c>
      <c r="AB463" s="79">
        <v>0</v>
      </c>
      <c r="AC463" s="79">
        <v>0</v>
      </c>
      <c r="AD463" s="79">
        <v>0</v>
      </c>
      <c r="AE463" s="79">
        <v>0</v>
      </c>
      <c r="AF463" s="79">
        <v>0</v>
      </c>
      <c r="AG463" s="79">
        <v>0</v>
      </c>
      <c r="AH463" s="79">
        <v>0</v>
      </c>
      <c r="AI463" s="79">
        <v>0</v>
      </c>
      <c r="AJ463" s="79">
        <v>0</v>
      </c>
      <c r="AK463" s="79">
        <v>0</v>
      </c>
      <c r="AL463" s="79">
        <v>0</v>
      </c>
      <c r="AM463" s="79">
        <f t="shared" si="7"/>
        <v>0</v>
      </c>
      <c r="AP463" s="45"/>
    </row>
    <row r="464" spans="1:42" ht="33" customHeight="1">
      <c r="A464" s="54">
        <v>1533</v>
      </c>
      <c r="B464" s="55" t="s">
        <v>439</v>
      </c>
      <c r="C464" s="80" t="s">
        <v>678</v>
      </c>
      <c r="D464" s="79">
        <v>0</v>
      </c>
      <c r="E464" s="79">
        <v>0</v>
      </c>
      <c r="F464" s="79">
        <v>0</v>
      </c>
      <c r="G464" s="79">
        <v>0</v>
      </c>
      <c r="H464" s="79">
        <v>0</v>
      </c>
      <c r="I464" s="79">
        <v>0</v>
      </c>
      <c r="J464" s="79">
        <v>0</v>
      </c>
      <c r="K464" s="79">
        <v>0</v>
      </c>
      <c r="L464" s="79">
        <v>0</v>
      </c>
      <c r="M464" s="79">
        <v>0</v>
      </c>
      <c r="N464" s="79">
        <v>0</v>
      </c>
      <c r="O464" s="79">
        <v>0</v>
      </c>
      <c r="P464" s="79">
        <v>0</v>
      </c>
      <c r="Q464" s="79">
        <v>0</v>
      </c>
      <c r="R464" s="79">
        <v>0</v>
      </c>
      <c r="S464" s="79">
        <v>0</v>
      </c>
      <c r="T464" s="79">
        <v>0</v>
      </c>
      <c r="U464" s="79">
        <v>0</v>
      </c>
      <c r="V464" s="79">
        <v>0</v>
      </c>
      <c r="W464" s="79">
        <v>0</v>
      </c>
      <c r="X464" s="79">
        <v>0</v>
      </c>
      <c r="Y464" s="79">
        <v>0</v>
      </c>
      <c r="Z464" s="79">
        <v>0</v>
      </c>
      <c r="AA464" s="79">
        <v>0</v>
      </c>
      <c r="AB464" s="79">
        <v>0</v>
      </c>
      <c r="AC464" s="79">
        <v>0</v>
      </c>
      <c r="AD464" s="79">
        <v>0</v>
      </c>
      <c r="AE464" s="79">
        <v>0</v>
      </c>
      <c r="AF464" s="79">
        <v>0</v>
      </c>
      <c r="AG464" s="79">
        <v>0</v>
      </c>
      <c r="AH464" s="79">
        <v>0</v>
      </c>
      <c r="AI464" s="79">
        <v>0</v>
      </c>
      <c r="AJ464" s="79">
        <v>0</v>
      </c>
      <c r="AK464" s="79">
        <v>0</v>
      </c>
      <c r="AL464" s="79">
        <v>0</v>
      </c>
      <c r="AM464" s="79">
        <f t="shared" si="7"/>
        <v>0</v>
      </c>
      <c r="AP464" s="45"/>
    </row>
    <row r="465" spans="1:42" ht="33" customHeight="1">
      <c r="A465" s="54">
        <v>1534</v>
      </c>
      <c r="B465" s="55" t="s">
        <v>440</v>
      </c>
      <c r="C465" s="80" t="s">
        <v>678</v>
      </c>
      <c r="D465" s="79">
        <v>0</v>
      </c>
      <c r="E465" s="79">
        <v>0</v>
      </c>
      <c r="F465" s="79">
        <v>0</v>
      </c>
      <c r="G465" s="79">
        <v>0</v>
      </c>
      <c r="H465" s="79">
        <v>0</v>
      </c>
      <c r="I465" s="79">
        <v>0</v>
      </c>
      <c r="J465" s="79">
        <v>0</v>
      </c>
      <c r="K465" s="79">
        <v>0</v>
      </c>
      <c r="L465" s="79">
        <v>0</v>
      </c>
      <c r="M465" s="79">
        <v>0</v>
      </c>
      <c r="N465" s="79">
        <v>0</v>
      </c>
      <c r="O465" s="79">
        <v>0</v>
      </c>
      <c r="P465" s="79">
        <v>0</v>
      </c>
      <c r="Q465" s="79">
        <v>0</v>
      </c>
      <c r="R465" s="79">
        <v>0</v>
      </c>
      <c r="S465" s="79">
        <v>0</v>
      </c>
      <c r="T465" s="79">
        <v>0</v>
      </c>
      <c r="U465" s="79">
        <v>0</v>
      </c>
      <c r="V465" s="79">
        <v>0</v>
      </c>
      <c r="W465" s="79">
        <v>0</v>
      </c>
      <c r="X465" s="79">
        <v>0</v>
      </c>
      <c r="Y465" s="79">
        <v>0</v>
      </c>
      <c r="Z465" s="79">
        <v>0</v>
      </c>
      <c r="AA465" s="79">
        <v>0</v>
      </c>
      <c r="AB465" s="79">
        <v>0</v>
      </c>
      <c r="AC465" s="79">
        <v>0</v>
      </c>
      <c r="AD465" s="79">
        <v>0</v>
      </c>
      <c r="AE465" s="79">
        <v>0</v>
      </c>
      <c r="AF465" s="79">
        <v>0</v>
      </c>
      <c r="AG465" s="79">
        <v>0</v>
      </c>
      <c r="AH465" s="79">
        <v>0</v>
      </c>
      <c r="AI465" s="79">
        <v>0</v>
      </c>
      <c r="AJ465" s="79">
        <v>0</v>
      </c>
      <c r="AK465" s="79">
        <v>0</v>
      </c>
      <c r="AL465" s="79">
        <v>0</v>
      </c>
      <c r="AM465" s="79">
        <f t="shared" si="7"/>
        <v>0</v>
      </c>
      <c r="AP465" s="45"/>
    </row>
    <row r="466" spans="1:42" ht="33" customHeight="1">
      <c r="A466" s="54">
        <v>1535</v>
      </c>
      <c r="B466" s="55" t="s">
        <v>441</v>
      </c>
      <c r="C466" s="80" t="s">
        <v>678</v>
      </c>
      <c r="D466" s="79">
        <v>0</v>
      </c>
      <c r="E466" s="79">
        <v>0</v>
      </c>
      <c r="F466" s="79">
        <v>0</v>
      </c>
      <c r="G466" s="79">
        <v>0</v>
      </c>
      <c r="H466" s="79">
        <v>0</v>
      </c>
      <c r="I466" s="79">
        <v>0</v>
      </c>
      <c r="J466" s="79">
        <v>0</v>
      </c>
      <c r="K466" s="79">
        <v>0</v>
      </c>
      <c r="L466" s="79">
        <v>0</v>
      </c>
      <c r="M466" s="79">
        <v>0</v>
      </c>
      <c r="N466" s="79">
        <v>0</v>
      </c>
      <c r="O466" s="79">
        <v>0</v>
      </c>
      <c r="P466" s="79">
        <v>0</v>
      </c>
      <c r="Q466" s="79">
        <v>0</v>
      </c>
      <c r="R466" s="79">
        <v>0</v>
      </c>
      <c r="S466" s="79">
        <v>0</v>
      </c>
      <c r="T466" s="79">
        <v>0</v>
      </c>
      <c r="U466" s="79">
        <v>0</v>
      </c>
      <c r="V466" s="79">
        <v>0</v>
      </c>
      <c r="W466" s="79">
        <v>0</v>
      </c>
      <c r="X466" s="79">
        <v>0</v>
      </c>
      <c r="Y466" s="79">
        <v>0</v>
      </c>
      <c r="Z466" s="79">
        <v>0</v>
      </c>
      <c r="AA466" s="79">
        <v>0</v>
      </c>
      <c r="AB466" s="79">
        <v>0</v>
      </c>
      <c r="AC466" s="79">
        <v>0</v>
      </c>
      <c r="AD466" s="79">
        <v>0</v>
      </c>
      <c r="AE466" s="79">
        <v>0</v>
      </c>
      <c r="AF466" s="79">
        <v>0</v>
      </c>
      <c r="AG466" s="79">
        <v>0</v>
      </c>
      <c r="AH466" s="79">
        <v>0</v>
      </c>
      <c r="AI466" s="79">
        <v>0</v>
      </c>
      <c r="AJ466" s="79">
        <v>0</v>
      </c>
      <c r="AK466" s="79">
        <v>0</v>
      </c>
      <c r="AL466" s="79">
        <v>0</v>
      </c>
      <c r="AM466" s="79">
        <f t="shared" si="7"/>
        <v>0</v>
      </c>
      <c r="AP466" s="45"/>
    </row>
    <row r="467" spans="1:42" ht="33" customHeight="1">
      <c r="A467" s="54">
        <v>1536</v>
      </c>
      <c r="B467" s="55" t="s">
        <v>442</v>
      </c>
      <c r="C467" s="80" t="s">
        <v>678</v>
      </c>
      <c r="D467" s="79">
        <v>0</v>
      </c>
      <c r="E467" s="79">
        <v>0</v>
      </c>
      <c r="F467" s="79">
        <v>0</v>
      </c>
      <c r="G467" s="79">
        <v>0</v>
      </c>
      <c r="H467" s="79">
        <v>0</v>
      </c>
      <c r="I467" s="79">
        <v>0</v>
      </c>
      <c r="J467" s="79">
        <v>0</v>
      </c>
      <c r="K467" s="79">
        <v>0</v>
      </c>
      <c r="L467" s="79">
        <v>0</v>
      </c>
      <c r="M467" s="79">
        <v>0</v>
      </c>
      <c r="N467" s="79">
        <v>0</v>
      </c>
      <c r="O467" s="79">
        <v>0</v>
      </c>
      <c r="P467" s="79">
        <v>0</v>
      </c>
      <c r="Q467" s="79">
        <v>0</v>
      </c>
      <c r="R467" s="79">
        <v>0</v>
      </c>
      <c r="S467" s="79">
        <v>0</v>
      </c>
      <c r="T467" s="79">
        <v>0</v>
      </c>
      <c r="U467" s="79">
        <v>0</v>
      </c>
      <c r="V467" s="79">
        <v>0</v>
      </c>
      <c r="W467" s="79">
        <v>0</v>
      </c>
      <c r="X467" s="79">
        <v>0</v>
      </c>
      <c r="Y467" s="79">
        <v>0</v>
      </c>
      <c r="Z467" s="79">
        <v>0</v>
      </c>
      <c r="AA467" s="79">
        <v>0</v>
      </c>
      <c r="AB467" s="79">
        <v>0</v>
      </c>
      <c r="AC467" s="79">
        <v>0</v>
      </c>
      <c r="AD467" s="79">
        <v>0</v>
      </c>
      <c r="AE467" s="79">
        <v>0</v>
      </c>
      <c r="AF467" s="79">
        <v>0</v>
      </c>
      <c r="AG467" s="79">
        <v>0</v>
      </c>
      <c r="AH467" s="79">
        <v>0</v>
      </c>
      <c r="AI467" s="79">
        <v>0</v>
      </c>
      <c r="AJ467" s="79">
        <v>0</v>
      </c>
      <c r="AK467" s="79">
        <v>0</v>
      </c>
      <c r="AL467" s="79">
        <v>0</v>
      </c>
      <c r="AM467" s="79">
        <f t="shared" si="7"/>
        <v>0</v>
      </c>
      <c r="AP467" s="45"/>
    </row>
    <row r="468" spans="1:42" ht="33" customHeight="1">
      <c r="A468" s="54">
        <v>1537</v>
      </c>
      <c r="B468" s="55" t="s">
        <v>443</v>
      </c>
      <c r="C468" s="80" t="s">
        <v>678</v>
      </c>
      <c r="D468" s="79">
        <v>0</v>
      </c>
      <c r="E468" s="79">
        <v>0</v>
      </c>
      <c r="F468" s="79">
        <v>0</v>
      </c>
      <c r="G468" s="79">
        <v>0</v>
      </c>
      <c r="H468" s="79">
        <v>0</v>
      </c>
      <c r="I468" s="79">
        <v>0</v>
      </c>
      <c r="J468" s="79">
        <v>0</v>
      </c>
      <c r="K468" s="79">
        <v>0</v>
      </c>
      <c r="L468" s="79">
        <v>0</v>
      </c>
      <c r="M468" s="79">
        <v>0</v>
      </c>
      <c r="N468" s="79">
        <v>0</v>
      </c>
      <c r="O468" s="79">
        <v>0</v>
      </c>
      <c r="P468" s="79">
        <v>0</v>
      </c>
      <c r="Q468" s="79">
        <v>0</v>
      </c>
      <c r="R468" s="79">
        <v>0</v>
      </c>
      <c r="S468" s="79">
        <v>0</v>
      </c>
      <c r="T468" s="79">
        <v>0</v>
      </c>
      <c r="U468" s="79">
        <v>0</v>
      </c>
      <c r="V468" s="79">
        <v>0</v>
      </c>
      <c r="W468" s="79">
        <v>0</v>
      </c>
      <c r="X468" s="79">
        <v>0</v>
      </c>
      <c r="Y468" s="79">
        <v>0</v>
      </c>
      <c r="Z468" s="79">
        <v>0</v>
      </c>
      <c r="AA468" s="79">
        <v>0</v>
      </c>
      <c r="AB468" s="79">
        <v>0</v>
      </c>
      <c r="AC468" s="79">
        <v>0</v>
      </c>
      <c r="AD468" s="79">
        <v>0</v>
      </c>
      <c r="AE468" s="79">
        <v>0</v>
      </c>
      <c r="AF468" s="79">
        <v>0</v>
      </c>
      <c r="AG468" s="79">
        <v>0</v>
      </c>
      <c r="AH468" s="79">
        <v>0</v>
      </c>
      <c r="AI468" s="79">
        <v>0</v>
      </c>
      <c r="AJ468" s="79">
        <v>0</v>
      </c>
      <c r="AK468" s="79">
        <v>0</v>
      </c>
      <c r="AL468" s="79">
        <v>0</v>
      </c>
      <c r="AM468" s="79">
        <f t="shared" si="7"/>
        <v>0</v>
      </c>
      <c r="AP468" s="45"/>
    </row>
    <row r="469" spans="1:42" ht="33" customHeight="1">
      <c r="A469" s="54">
        <v>1538</v>
      </c>
      <c r="B469" s="55" t="s">
        <v>444</v>
      </c>
      <c r="C469" s="80" t="s">
        <v>678</v>
      </c>
      <c r="D469" s="79">
        <v>0</v>
      </c>
      <c r="E469" s="79">
        <v>0</v>
      </c>
      <c r="F469" s="79">
        <v>0</v>
      </c>
      <c r="G469" s="79">
        <v>0</v>
      </c>
      <c r="H469" s="79">
        <v>0</v>
      </c>
      <c r="I469" s="79">
        <v>0</v>
      </c>
      <c r="J469" s="79">
        <v>0</v>
      </c>
      <c r="K469" s="79">
        <v>0</v>
      </c>
      <c r="L469" s="79">
        <v>0</v>
      </c>
      <c r="M469" s="79">
        <v>0</v>
      </c>
      <c r="N469" s="79">
        <v>0</v>
      </c>
      <c r="O469" s="79">
        <v>0</v>
      </c>
      <c r="P469" s="79">
        <v>0</v>
      </c>
      <c r="Q469" s="79">
        <v>0</v>
      </c>
      <c r="R469" s="79">
        <v>0</v>
      </c>
      <c r="S469" s="79">
        <v>0</v>
      </c>
      <c r="T469" s="79">
        <v>0</v>
      </c>
      <c r="U469" s="79">
        <v>0</v>
      </c>
      <c r="V469" s="79">
        <v>0</v>
      </c>
      <c r="W469" s="79">
        <v>0</v>
      </c>
      <c r="X469" s="79">
        <v>0</v>
      </c>
      <c r="Y469" s="79">
        <v>0</v>
      </c>
      <c r="Z469" s="79">
        <v>0</v>
      </c>
      <c r="AA469" s="79">
        <v>0</v>
      </c>
      <c r="AB469" s="79">
        <v>0</v>
      </c>
      <c r="AC469" s="79">
        <v>0</v>
      </c>
      <c r="AD469" s="79">
        <v>0</v>
      </c>
      <c r="AE469" s="79">
        <v>0</v>
      </c>
      <c r="AF469" s="79">
        <v>0</v>
      </c>
      <c r="AG469" s="79">
        <v>0</v>
      </c>
      <c r="AH469" s="79">
        <v>0</v>
      </c>
      <c r="AI469" s="79">
        <v>0</v>
      </c>
      <c r="AJ469" s="79">
        <v>0</v>
      </c>
      <c r="AK469" s="79">
        <v>0</v>
      </c>
      <c r="AL469" s="79">
        <v>0</v>
      </c>
      <c r="AM469" s="79">
        <f t="shared" si="7"/>
        <v>0</v>
      </c>
      <c r="AP469" s="45"/>
    </row>
    <row r="470" spans="1:42" ht="33" customHeight="1">
      <c r="A470" s="54">
        <v>1539</v>
      </c>
      <c r="B470" s="55" t="s">
        <v>445</v>
      </c>
      <c r="C470" s="80" t="s">
        <v>678</v>
      </c>
      <c r="D470" s="79">
        <v>0</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f t="shared" si="7"/>
        <v>0</v>
      </c>
      <c r="AP470" s="45"/>
    </row>
    <row r="471" spans="1:42" ht="33" customHeight="1">
      <c r="A471" s="54">
        <v>1540</v>
      </c>
      <c r="B471" s="55" t="s">
        <v>1375</v>
      </c>
      <c r="C471" s="80" t="s">
        <v>678</v>
      </c>
      <c r="D471" s="79">
        <v>0</v>
      </c>
      <c r="E471" s="79">
        <v>0</v>
      </c>
      <c r="F471" s="79">
        <v>0</v>
      </c>
      <c r="G471" s="79">
        <v>0</v>
      </c>
      <c r="H471" s="79">
        <v>0</v>
      </c>
      <c r="I471" s="79">
        <v>0</v>
      </c>
      <c r="J471" s="79">
        <v>0</v>
      </c>
      <c r="K471" s="79">
        <v>0</v>
      </c>
      <c r="L471" s="79">
        <v>0</v>
      </c>
      <c r="M471" s="79">
        <v>0</v>
      </c>
      <c r="N471" s="79">
        <v>0</v>
      </c>
      <c r="O471" s="79">
        <v>0</v>
      </c>
      <c r="P471" s="79">
        <v>0</v>
      </c>
      <c r="Q471" s="79">
        <v>0</v>
      </c>
      <c r="R471" s="79">
        <v>0</v>
      </c>
      <c r="S471" s="79">
        <v>0</v>
      </c>
      <c r="T471" s="79">
        <v>0</v>
      </c>
      <c r="U471" s="79">
        <v>0</v>
      </c>
      <c r="V471" s="79">
        <v>0</v>
      </c>
      <c r="W471" s="79">
        <v>0</v>
      </c>
      <c r="X471" s="79">
        <v>0</v>
      </c>
      <c r="Y471" s="79">
        <v>0</v>
      </c>
      <c r="Z471" s="79">
        <v>0</v>
      </c>
      <c r="AA471" s="79">
        <v>0</v>
      </c>
      <c r="AB471" s="79">
        <v>0</v>
      </c>
      <c r="AC471" s="79">
        <v>0</v>
      </c>
      <c r="AD471" s="79">
        <v>0</v>
      </c>
      <c r="AE471" s="79">
        <v>0</v>
      </c>
      <c r="AF471" s="79">
        <v>0</v>
      </c>
      <c r="AG471" s="79">
        <v>0</v>
      </c>
      <c r="AH471" s="79">
        <v>0</v>
      </c>
      <c r="AI471" s="79">
        <v>0</v>
      </c>
      <c r="AJ471" s="79">
        <v>0</v>
      </c>
      <c r="AK471" s="79">
        <v>0</v>
      </c>
      <c r="AL471" s="79">
        <v>0</v>
      </c>
      <c r="AM471" s="79">
        <f t="shared" si="7"/>
        <v>0</v>
      </c>
      <c r="AP471" s="45"/>
    </row>
    <row r="472" spans="1:42" ht="33" customHeight="1">
      <c r="A472" s="54">
        <v>1601</v>
      </c>
      <c r="B472" s="55" t="s">
        <v>446</v>
      </c>
      <c r="C472" s="80" t="s">
        <v>678</v>
      </c>
      <c r="D472" s="79">
        <v>0</v>
      </c>
      <c r="E472" s="79">
        <v>0</v>
      </c>
      <c r="F472" s="79">
        <v>0</v>
      </c>
      <c r="G472" s="79">
        <v>0</v>
      </c>
      <c r="H472" s="79">
        <v>0</v>
      </c>
      <c r="I472" s="79">
        <v>0</v>
      </c>
      <c r="J472" s="79">
        <v>0</v>
      </c>
      <c r="K472" s="79">
        <v>0</v>
      </c>
      <c r="L472" s="79">
        <v>0</v>
      </c>
      <c r="M472" s="79">
        <v>0</v>
      </c>
      <c r="N472" s="79">
        <v>0</v>
      </c>
      <c r="O472" s="79">
        <v>0</v>
      </c>
      <c r="P472" s="79">
        <v>0</v>
      </c>
      <c r="Q472" s="79">
        <v>0</v>
      </c>
      <c r="R472" s="79">
        <v>0</v>
      </c>
      <c r="S472" s="79">
        <v>0</v>
      </c>
      <c r="T472" s="79">
        <v>0</v>
      </c>
      <c r="U472" s="79">
        <v>0</v>
      </c>
      <c r="V472" s="79">
        <v>0</v>
      </c>
      <c r="W472" s="79">
        <v>0</v>
      </c>
      <c r="X472" s="79">
        <v>0</v>
      </c>
      <c r="Y472" s="79">
        <v>0</v>
      </c>
      <c r="Z472" s="79">
        <v>0</v>
      </c>
      <c r="AA472" s="79">
        <v>0</v>
      </c>
      <c r="AB472" s="79">
        <v>0</v>
      </c>
      <c r="AC472" s="79">
        <v>0</v>
      </c>
      <c r="AD472" s="79">
        <v>0</v>
      </c>
      <c r="AE472" s="79">
        <v>0</v>
      </c>
      <c r="AF472" s="79">
        <v>0</v>
      </c>
      <c r="AG472" s="79">
        <v>0</v>
      </c>
      <c r="AH472" s="79">
        <v>0</v>
      </c>
      <c r="AI472" s="79">
        <v>0</v>
      </c>
      <c r="AJ472" s="79">
        <v>0</v>
      </c>
      <c r="AK472" s="79">
        <v>0</v>
      </c>
      <c r="AL472" s="79">
        <v>0</v>
      </c>
      <c r="AM472" s="79">
        <f t="shared" si="7"/>
        <v>0</v>
      </c>
      <c r="AP472" s="45"/>
    </row>
    <row r="473" spans="1:42" ht="33" customHeight="1">
      <c r="A473" s="54">
        <v>1602</v>
      </c>
      <c r="B473" s="55" t="s">
        <v>447</v>
      </c>
      <c r="C473" s="80" t="s">
        <v>678</v>
      </c>
      <c r="D473" s="79">
        <v>0</v>
      </c>
      <c r="E473" s="79">
        <v>0</v>
      </c>
      <c r="F473" s="79">
        <v>0</v>
      </c>
      <c r="G473" s="79">
        <v>0</v>
      </c>
      <c r="H473" s="79">
        <v>0</v>
      </c>
      <c r="I473" s="79">
        <v>0</v>
      </c>
      <c r="J473" s="79">
        <v>0</v>
      </c>
      <c r="K473" s="79">
        <v>0</v>
      </c>
      <c r="L473" s="79">
        <v>0</v>
      </c>
      <c r="M473" s="79">
        <v>0</v>
      </c>
      <c r="N473" s="79">
        <v>0</v>
      </c>
      <c r="O473" s="79">
        <v>0</v>
      </c>
      <c r="P473" s="79">
        <v>0</v>
      </c>
      <c r="Q473" s="79">
        <v>0</v>
      </c>
      <c r="R473" s="79">
        <v>0</v>
      </c>
      <c r="S473" s="79">
        <v>0</v>
      </c>
      <c r="T473" s="79">
        <v>0</v>
      </c>
      <c r="U473" s="79">
        <v>0</v>
      </c>
      <c r="V473" s="79">
        <v>0</v>
      </c>
      <c r="W473" s="79">
        <v>0</v>
      </c>
      <c r="X473" s="79">
        <v>0</v>
      </c>
      <c r="Y473" s="79">
        <v>0</v>
      </c>
      <c r="Z473" s="79">
        <v>0</v>
      </c>
      <c r="AA473" s="79">
        <v>0</v>
      </c>
      <c r="AB473" s="79">
        <v>0</v>
      </c>
      <c r="AC473" s="79">
        <v>0</v>
      </c>
      <c r="AD473" s="79">
        <v>0</v>
      </c>
      <c r="AE473" s="79">
        <v>0</v>
      </c>
      <c r="AF473" s="79">
        <v>0</v>
      </c>
      <c r="AG473" s="79">
        <v>0</v>
      </c>
      <c r="AH473" s="79">
        <v>0</v>
      </c>
      <c r="AI473" s="79">
        <v>0</v>
      </c>
      <c r="AJ473" s="79">
        <v>0</v>
      </c>
      <c r="AK473" s="79">
        <v>0</v>
      </c>
      <c r="AL473" s="79">
        <v>0</v>
      </c>
      <c r="AM473" s="79">
        <f t="shared" si="7"/>
        <v>0</v>
      </c>
      <c r="AP473" s="45"/>
    </row>
    <row r="474" spans="1:42" ht="33" customHeight="1">
      <c r="A474" s="54">
        <v>1603</v>
      </c>
      <c r="B474" s="55" t="s">
        <v>448</v>
      </c>
      <c r="C474" s="80" t="s">
        <v>678</v>
      </c>
      <c r="D474" s="79">
        <v>0</v>
      </c>
      <c r="E474" s="79">
        <v>0</v>
      </c>
      <c r="F474" s="79">
        <v>0</v>
      </c>
      <c r="G474" s="79">
        <v>0</v>
      </c>
      <c r="H474" s="79">
        <v>0</v>
      </c>
      <c r="I474" s="79">
        <v>0</v>
      </c>
      <c r="J474" s="79">
        <v>0</v>
      </c>
      <c r="K474" s="79">
        <v>0</v>
      </c>
      <c r="L474" s="79">
        <v>0</v>
      </c>
      <c r="M474" s="79">
        <v>0</v>
      </c>
      <c r="N474" s="79">
        <v>0</v>
      </c>
      <c r="O474" s="79">
        <v>0</v>
      </c>
      <c r="P474" s="79">
        <v>0</v>
      </c>
      <c r="Q474" s="79">
        <v>0</v>
      </c>
      <c r="R474" s="79">
        <v>0</v>
      </c>
      <c r="S474" s="79">
        <v>0</v>
      </c>
      <c r="T474" s="79">
        <v>0</v>
      </c>
      <c r="U474" s="79">
        <v>0</v>
      </c>
      <c r="V474" s="79">
        <v>0</v>
      </c>
      <c r="W474" s="79">
        <v>0</v>
      </c>
      <c r="X474" s="79">
        <v>0</v>
      </c>
      <c r="Y474" s="79">
        <v>0</v>
      </c>
      <c r="Z474" s="79">
        <v>0</v>
      </c>
      <c r="AA474" s="79">
        <v>0</v>
      </c>
      <c r="AB474" s="79">
        <v>0</v>
      </c>
      <c r="AC474" s="79">
        <v>0</v>
      </c>
      <c r="AD474" s="79">
        <v>0</v>
      </c>
      <c r="AE474" s="79">
        <v>0</v>
      </c>
      <c r="AF474" s="79">
        <v>0</v>
      </c>
      <c r="AG474" s="79">
        <v>0</v>
      </c>
      <c r="AH474" s="79">
        <v>0</v>
      </c>
      <c r="AI474" s="79">
        <v>0</v>
      </c>
      <c r="AJ474" s="79">
        <v>0</v>
      </c>
      <c r="AK474" s="79">
        <v>0</v>
      </c>
      <c r="AL474" s="79">
        <v>0</v>
      </c>
      <c r="AM474" s="79">
        <f t="shared" si="7"/>
        <v>0</v>
      </c>
      <c r="AP474" s="45"/>
    </row>
    <row r="475" spans="1:42" ht="33" customHeight="1">
      <c r="A475" s="54">
        <v>1604</v>
      </c>
      <c r="B475" s="55" t="s">
        <v>449</v>
      </c>
      <c r="C475" s="80" t="s">
        <v>678</v>
      </c>
      <c r="D475" s="79">
        <v>0</v>
      </c>
      <c r="E475" s="79">
        <v>0</v>
      </c>
      <c r="F475" s="79">
        <v>0</v>
      </c>
      <c r="G475" s="79">
        <v>0</v>
      </c>
      <c r="H475" s="79">
        <v>0</v>
      </c>
      <c r="I475" s="79">
        <v>0</v>
      </c>
      <c r="J475" s="79">
        <v>0</v>
      </c>
      <c r="K475" s="79">
        <v>0</v>
      </c>
      <c r="L475" s="79">
        <v>0</v>
      </c>
      <c r="M475" s="79">
        <v>0</v>
      </c>
      <c r="N475" s="79">
        <v>0</v>
      </c>
      <c r="O475" s="79">
        <v>0</v>
      </c>
      <c r="P475" s="79">
        <v>0</v>
      </c>
      <c r="Q475" s="79">
        <v>0</v>
      </c>
      <c r="R475" s="79">
        <v>0</v>
      </c>
      <c r="S475" s="79">
        <v>0</v>
      </c>
      <c r="T475" s="79">
        <v>0</v>
      </c>
      <c r="U475" s="79">
        <v>0</v>
      </c>
      <c r="V475" s="79">
        <v>0</v>
      </c>
      <c r="W475" s="79">
        <v>0</v>
      </c>
      <c r="X475" s="79">
        <v>0</v>
      </c>
      <c r="Y475" s="79">
        <v>0</v>
      </c>
      <c r="Z475" s="79">
        <v>0</v>
      </c>
      <c r="AA475" s="79">
        <v>0</v>
      </c>
      <c r="AB475" s="79">
        <v>0</v>
      </c>
      <c r="AC475" s="79">
        <v>0</v>
      </c>
      <c r="AD475" s="79">
        <v>0</v>
      </c>
      <c r="AE475" s="79">
        <v>0</v>
      </c>
      <c r="AF475" s="79">
        <v>0</v>
      </c>
      <c r="AG475" s="79">
        <v>0</v>
      </c>
      <c r="AH475" s="79">
        <v>0</v>
      </c>
      <c r="AI475" s="79">
        <v>0</v>
      </c>
      <c r="AJ475" s="79">
        <v>0</v>
      </c>
      <c r="AK475" s="79">
        <v>0</v>
      </c>
      <c r="AL475" s="79">
        <v>0</v>
      </c>
      <c r="AM475" s="79">
        <f t="shared" si="7"/>
        <v>0</v>
      </c>
      <c r="AP475" s="45"/>
    </row>
    <row r="476" spans="1:42" ht="33" customHeight="1">
      <c r="A476" s="54">
        <v>1605</v>
      </c>
      <c r="B476" s="55" t="s">
        <v>450</v>
      </c>
      <c r="C476" s="80" t="s">
        <v>678</v>
      </c>
      <c r="D476" s="79">
        <v>0</v>
      </c>
      <c r="E476" s="79">
        <v>0</v>
      </c>
      <c r="F476" s="79">
        <v>0</v>
      </c>
      <c r="G476" s="79">
        <v>0</v>
      </c>
      <c r="H476" s="79">
        <v>0</v>
      </c>
      <c r="I476" s="79">
        <v>0</v>
      </c>
      <c r="J476" s="79">
        <v>0</v>
      </c>
      <c r="K476" s="79">
        <v>0</v>
      </c>
      <c r="L476" s="79">
        <v>0</v>
      </c>
      <c r="M476" s="79">
        <v>0</v>
      </c>
      <c r="N476" s="79">
        <v>0</v>
      </c>
      <c r="O476" s="79">
        <v>0</v>
      </c>
      <c r="P476" s="79">
        <v>0</v>
      </c>
      <c r="Q476" s="79">
        <v>0</v>
      </c>
      <c r="R476" s="79">
        <v>0</v>
      </c>
      <c r="S476" s="79">
        <v>0</v>
      </c>
      <c r="T476" s="79">
        <v>0</v>
      </c>
      <c r="U476" s="79">
        <v>0</v>
      </c>
      <c r="V476" s="79">
        <v>0</v>
      </c>
      <c r="W476" s="79">
        <v>0</v>
      </c>
      <c r="X476" s="79">
        <v>0</v>
      </c>
      <c r="Y476" s="79">
        <v>0</v>
      </c>
      <c r="Z476" s="79">
        <v>0</v>
      </c>
      <c r="AA476" s="79">
        <v>0</v>
      </c>
      <c r="AB476" s="79">
        <v>0</v>
      </c>
      <c r="AC476" s="79">
        <v>0</v>
      </c>
      <c r="AD476" s="79">
        <v>0</v>
      </c>
      <c r="AE476" s="79">
        <v>0</v>
      </c>
      <c r="AF476" s="79">
        <v>0</v>
      </c>
      <c r="AG476" s="79">
        <v>0</v>
      </c>
      <c r="AH476" s="79">
        <v>0</v>
      </c>
      <c r="AI476" s="79">
        <v>0</v>
      </c>
      <c r="AJ476" s="79">
        <v>0</v>
      </c>
      <c r="AK476" s="79">
        <v>0</v>
      </c>
      <c r="AL476" s="79">
        <v>0</v>
      </c>
      <c r="AM476" s="79">
        <f t="shared" si="7"/>
        <v>0</v>
      </c>
      <c r="AP476" s="45"/>
    </row>
    <row r="477" spans="1:42" ht="33" customHeight="1">
      <c r="A477" s="54">
        <v>1606</v>
      </c>
      <c r="B477" s="55" t="s">
        <v>451</v>
      </c>
      <c r="C477" s="80" t="s">
        <v>678</v>
      </c>
      <c r="D477" s="79">
        <v>0</v>
      </c>
      <c r="E477" s="79">
        <v>0</v>
      </c>
      <c r="F477" s="79">
        <v>0</v>
      </c>
      <c r="G477" s="79">
        <v>0</v>
      </c>
      <c r="H477" s="79">
        <v>0</v>
      </c>
      <c r="I477" s="79">
        <v>0</v>
      </c>
      <c r="J477" s="79">
        <v>0</v>
      </c>
      <c r="K477" s="79">
        <v>0</v>
      </c>
      <c r="L477" s="79">
        <v>0</v>
      </c>
      <c r="M477" s="79">
        <v>0</v>
      </c>
      <c r="N477" s="79">
        <v>0</v>
      </c>
      <c r="O477" s="79">
        <v>0</v>
      </c>
      <c r="P477" s="79">
        <v>0</v>
      </c>
      <c r="Q477" s="79">
        <v>0</v>
      </c>
      <c r="R477" s="79">
        <v>0</v>
      </c>
      <c r="S477" s="79">
        <v>0</v>
      </c>
      <c r="T477" s="79">
        <v>0</v>
      </c>
      <c r="U477" s="79">
        <v>0</v>
      </c>
      <c r="V477" s="79">
        <v>0</v>
      </c>
      <c r="W477" s="79">
        <v>0</v>
      </c>
      <c r="X477" s="79">
        <v>0</v>
      </c>
      <c r="Y477" s="79">
        <v>0</v>
      </c>
      <c r="Z477" s="79">
        <v>0</v>
      </c>
      <c r="AA477" s="79">
        <v>0</v>
      </c>
      <c r="AB477" s="79">
        <v>0</v>
      </c>
      <c r="AC477" s="79">
        <v>0</v>
      </c>
      <c r="AD477" s="79">
        <v>0</v>
      </c>
      <c r="AE477" s="79">
        <v>0</v>
      </c>
      <c r="AF477" s="79">
        <v>0</v>
      </c>
      <c r="AG477" s="79">
        <v>0</v>
      </c>
      <c r="AH477" s="79">
        <v>0</v>
      </c>
      <c r="AI477" s="79">
        <v>0</v>
      </c>
      <c r="AJ477" s="79">
        <v>0</v>
      </c>
      <c r="AK477" s="79">
        <v>0</v>
      </c>
      <c r="AL477" s="79">
        <v>0</v>
      </c>
      <c r="AM477" s="79">
        <f t="shared" si="7"/>
        <v>0</v>
      </c>
      <c r="AP477" s="45"/>
    </row>
    <row r="478" spans="1:42" ht="33" customHeight="1">
      <c r="A478" s="54">
        <v>1607</v>
      </c>
      <c r="B478" s="55" t="s">
        <v>452</v>
      </c>
      <c r="C478" s="80" t="s">
        <v>678</v>
      </c>
      <c r="D478" s="79">
        <v>0</v>
      </c>
      <c r="E478" s="79">
        <v>0</v>
      </c>
      <c r="F478" s="79">
        <v>0</v>
      </c>
      <c r="G478" s="79">
        <v>0</v>
      </c>
      <c r="H478" s="79">
        <v>0</v>
      </c>
      <c r="I478" s="79">
        <v>0</v>
      </c>
      <c r="J478" s="79">
        <v>0</v>
      </c>
      <c r="K478" s="79">
        <v>0</v>
      </c>
      <c r="L478" s="79">
        <v>0</v>
      </c>
      <c r="M478" s="79">
        <v>0</v>
      </c>
      <c r="N478" s="79">
        <v>0</v>
      </c>
      <c r="O478" s="79">
        <v>0</v>
      </c>
      <c r="P478" s="79">
        <v>0</v>
      </c>
      <c r="Q478" s="79">
        <v>0</v>
      </c>
      <c r="R478" s="79">
        <v>0</v>
      </c>
      <c r="S478" s="79">
        <v>0</v>
      </c>
      <c r="T478" s="79">
        <v>0</v>
      </c>
      <c r="U478" s="79">
        <v>0</v>
      </c>
      <c r="V478" s="79">
        <v>0</v>
      </c>
      <c r="W478" s="79">
        <v>0</v>
      </c>
      <c r="X478" s="79">
        <v>0</v>
      </c>
      <c r="Y478" s="79">
        <v>0</v>
      </c>
      <c r="Z478" s="79">
        <v>0</v>
      </c>
      <c r="AA478" s="79">
        <v>0</v>
      </c>
      <c r="AB478" s="79">
        <v>0</v>
      </c>
      <c r="AC478" s="79">
        <v>0</v>
      </c>
      <c r="AD478" s="79">
        <v>0</v>
      </c>
      <c r="AE478" s="79">
        <v>0</v>
      </c>
      <c r="AF478" s="79">
        <v>0</v>
      </c>
      <c r="AG478" s="79">
        <v>0</v>
      </c>
      <c r="AH478" s="79">
        <v>0</v>
      </c>
      <c r="AI478" s="79">
        <v>0</v>
      </c>
      <c r="AJ478" s="79">
        <v>0</v>
      </c>
      <c r="AK478" s="79">
        <v>0</v>
      </c>
      <c r="AL478" s="79">
        <v>0</v>
      </c>
      <c r="AM478" s="79">
        <f t="shared" si="7"/>
        <v>0</v>
      </c>
      <c r="AP478" s="45"/>
    </row>
    <row r="479" spans="1:42" ht="33" customHeight="1">
      <c r="A479" s="54">
        <v>1608</v>
      </c>
      <c r="B479" s="55" t="s">
        <v>453</v>
      </c>
      <c r="C479" s="80" t="s">
        <v>678</v>
      </c>
      <c r="D479" s="79">
        <v>0</v>
      </c>
      <c r="E479" s="79">
        <v>0</v>
      </c>
      <c r="F479" s="79">
        <v>0</v>
      </c>
      <c r="G479" s="79">
        <v>0</v>
      </c>
      <c r="H479" s="79">
        <v>0</v>
      </c>
      <c r="I479" s="79">
        <v>0</v>
      </c>
      <c r="J479" s="79">
        <v>0</v>
      </c>
      <c r="K479" s="79">
        <v>0</v>
      </c>
      <c r="L479" s="79">
        <v>0</v>
      </c>
      <c r="M479" s="79">
        <v>0</v>
      </c>
      <c r="N479" s="79">
        <v>0</v>
      </c>
      <c r="O479" s="79">
        <v>0</v>
      </c>
      <c r="P479" s="79">
        <v>0</v>
      </c>
      <c r="Q479" s="79">
        <v>0</v>
      </c>
      <c r="R479" s="79">
        <v>0</v>
      </c>
      <c r="S479" s="79">
        <v>0</v>
      </c>
      <c r="T479" s="79">
        <v>0</v>
      </c>
      <c r="U479" s="79">
        <v>0</v>
      </c>
      <c r="V479" s="79">
        <v>0</v>
      </c>
      <c r="W479" s="79">
        <v>0</v>
      </c>
      <c r="X479" s="79">
        <v>0</v>
      </c>
      <c r="Y479" s="79">
        <v>0</v>
      </c>
      <c r="Z479" s="79">
        <v>0</v>
      </c>
      <c r="AA479" s="79">
        <v>0</v>
      </c>
      <c r="AB479" s="79">
        <v>0</v>
      </c>
      <c r="AC479" s="79">
        <v>0</v>
      </c>
      <c r="AD479" s="79">
        <v>0</v>
      </c>
      <c r="AE479" s="79">
        <v>0</v>
      </c>
      <c r="AF479" s="79">
        <v>0</v>
      </c>
      <c r="AG479" s="79">
        <v>0</v>
      </c>
      <c r="AH479" s="79">
        <v>0</v>
      </c>
      <c r="AI479" s="79">
        <v>0</v>
      </c>
      <c r="AJ479" s="79">
        <v>0</v>
      </c>
      <c r="AK479" s="79">
        <v>0</v>
      </c>
      <c r="AL479" s="79">
        <v>0</v>
      </c>
      <c r="AM479" s="79">
        <f t="shared" si="7"/>
        <v>0</v>
      </c>
      <c r="AP479" s="45"/>
    </row>
    <row r="480" spans="1:42" ht="33" customHeight="1">
      <c r="A480" s="54">
        <v>1609</v>
      </c>
      <c r="B480" s="55" t="s">
        <v>454</v>
      </c>
      <c r="C480" s="80" t="s">
        <v>678</v>
      </c>
      <c r="D480" s="79">
        <v>0</v>
      </c>
      <c r="E480" s="79">
        <v>0</v>
      </c>
      <c r="F480" s="79">
        <v>0</v>
      </c>
      <c r="G480" s="79">
        <v>0</v>
      </c>
      <c r="H480" s="79">
        <v>0</v>
      </c>
      <c r="I480" s="79">
        <v>0</v>
      </c>
      <c r="J480" s="79">
        <v>0</v>
      </c>
      <c r="K480" s="79">
        <v>0</v>
      </c>
      <c r="L480" s="79">
        <v>0</v>
      </c>
      <c r="M480" s="79">
        <v>0</v>
      </c>
      <c r="N480" s="79">
        <v>0</v>
      </c>
      <c r="O480" s="79">
        <v>0</v>
      </c>
      <c r="P480" s="79">
        <v>0</v>
      </c>
      <c r="Q480" s="79">
        <v>0</v>
      </c>
      <c r="R480" s="79">
        <v>0</v>
      </c>
      <c r="S480" s="79">
        <v>0</v>
      </c>
      <c r="T480" s="79">
        <v>0</v>
      </c>
      <c r="U480" s="79">
        <v>0</v>
      </c>
      <c r="V480" s="79">
        <v>0</v>
      </c>
      <c r="W480" s="79">
        <v>0</v>
      </c>
      <c r="X480" s="79">
        <v>0</v>
      </c>
      <c r="Y480" s="79">
        <v>0</v>
      </c>
      <c r="Z480" s="79">
        <v>0</v>
      </c>
      <c r="AA480" s="79">
        <v>0</v>
      </c>
      <c r="AB480" s="79">
        <v>0</v>
      </c>
      <c r="AC480" s="79">
        <v>0</v>
      </c>
      <c r="AD480" s="79">
        <v>0</v>
      </c>
      <c r="AE480" s="79">
        <v>0</v>
      </c>
      <c r="AF480" s="79">
        <v>0</v>
      </c>
      <c r="AG480" s="79">
        <v>0</v>
      </c>
      <c r="AH480" s="79">
        <v>0</v>
      </c>
      <c r="AI480" s="79">
        <v>0</v>
      </c>
      <c r="AJ480" s="79">
        <v>0</v>
      </c>
      <c r="AK480" s="79">
        <v>0</v>
      </c>
      <c r="AL480" s="79">
        <v>0</v>
      </c>
      <c r="AM480" s="79">
        <f t="shared" si="7"/>
        <v>0</v>
      </c>
      <c r="AP480" s="45"/>
    </row>
    <row r="481" spans="1:42" ht="33" customHeight="1">
      <c r="A481" s="54">
        <v>1610</v>
      </c>
      <c r="B481" s="55" t="s">
        <v>1376</v>
      </c>
      <c r="C481" s="80" t="s">
        <v>678</v>
      </c>
      <c r="D481" s="79">
        <v>0</v>
      </c>
      <c r="E481" s="79">
        <v>0</v>
      </c>
      <c r="F481" s="79">
        <v>0</v>
      </c>
      <c r="G481" s="79">
        <v>0</v>
      </c>
      <c r="H481" s="79">
        <v>0</v>
      </c>
      <c r="I481" s="79">
        <v>0</v>
      </c>
      <c r="J481" s="79">
        <v>0</v>
      </c>
      <c r="K481" s="79">
        <v>0</v>
      </c>
      <c r="L481" s="79">
        <v>0</v>
      </c>
      <c r="M481" s="79">
        <v>0</v>
      </c>
      <c r="N481" s="79">
        <v>0</v>
      </c>
      <c r="O481" s="79">
        <v>0</v>
      </c>
      <c r="P481" s="79">
        <v>0</v>
      </c>
      <c r="Q481" s="79">
        <v>0</v>
      </c>
      <c r="R481" s="79">
        <v>0</v>
      </c>
      <c r="S481" s="79">
        <v>0</v>
      </c>
      <c r="T481" s="79">
        <v>0</v>
      </c>
      <c r="U481" s="79">
        <v>0</v>
      </c>
      <c r="V481" s="79">
        <v>0</v>
      </c>
      <c r="W481" s="79">
        <v>0</v>
      </c>
      <c r="X481" s="79">
        <v>0</v>
      </c>
      <c r="Y481" s="79">
        <v>0</v>
      </c>
      <c r="Z481" s="79">
        <v>0</v>
      </c>
      <c r="AA481" s="79">
        <v>0</v>
      </c>
      <c r="AB481" s="79">
        <v>0</v>
      </c>
      <c r="AC481" s="79">
        <v>0</v>
      </c>
      <c r="AD481" s="79">
        <v>0</v>
      </c>
      <c r="AE481" s="79">
        <v>0</v>
      </c>
      <c r="AF481" s="79">
        <v>0</v>
      </c>
      <c r="AG481" s="79">
        <v>0</v>
      </c>
      <c r="AH481" s="79">
        <v>0</v>
      </c>
      <c r="AI481" s="79">
        <v>0</v>
      </c>
      <c r="AJ481" s="79">
        <v>0</v>
      </c>
      <c r="AK481" s="79">
        <v>0</v>
      </c>
      <c r="AL481" s="79">
        <v>0</v>
      </c>
      <c r="AM481" s="79">
        <f t="shared" si="7"/>
        <v>0</v>
      </c>
      <c r="AP481" s="45"/>
    </row>
    <row r="482" spans="1:42" ht="33" customHeight="1">
      <c r="A482" s="54">
        <v>1611</v>
      </c>
      <c r="B482" s="55" t="s">
        <v>455</v>
      </c>
      <c r="C482" s="80" t="s">
        <v>678</v>
      </c>
      <c r="D482" s="79">
        <v>0</v>
      </c>
      <c r="E482" s="79">
        <v>0</v>
      </c>
      <c r="F482" s="79">
        <v>0</v>
      </c>
      <c r="G482" s="79">
        <v>0</v>
      </c>
      <c r="H482" s="79">
        <v>0</v>
      </c>
      <c r="I482" s="79">
        <v>0</v>
      </c>
      <c r="J482" s="79">
        <v>0</v>
      </c>
      <c r="K482" s="79">
        <v>0</v>
      </c>
      <c r="L482" s="79">
        <v>0</v>
      </c>
      <c r="M482" s="79">
        <v>0</v>
      </c>
      <c r="N482" s="79">
        <v>0</v>
      </c>
      <c r="O482" s="79">
        <v>0</v>
      </c>
      <c r="P482" s="79">
        <v>0</v>
      </c>
      <c r="Q482" s="79">
        <v>0</v>
      </c>
      <c r="R482" s="79">
        <v>0</v>
      </c>
      <c r="S482" s="79">
        <v>0</v>
      </c>
      <c r="T482" s="79">
        <v>0</v>
      </c>
      <c r="U482" s="79">
        <v>0</v>
      </c>
      <c r="V482" s="79">
        <v>0</v>
      </c>
      <c r="W482" s="79">
        <v>0</v>
      </c>
      <c r="X482" s="79">
        <v>0</v>
      </c>
      <c r="Y482" s="79">
        <v>0</v>
      </c>
      <c r="Z482" s="79">
        <v>0</v>
      </c>
      <c r="AA482" s="79">
        <v>0</v>
      </c>
      <c r="AB482" s="79">
        <v>0</v>
      </c>
      <c r="AC482" s="79">
        <v>0</v>
      </c>
      <c r="AD482" s="79">
        <v>0</v>
      </c>
      <c r="AE482" s="79">
        <v>0</v>
      </c>
      <c r="AF482" s="79">
        <v>0</v>
      </c>
      <c r="AG482" s="79">
        <v>0</v>
      </c>
      <c r="AH482" s="79">
        <v>0</v>
      </c>
      <c r="AI482" s="79">
        <v>0</v>
      </c>
      <c r="AJ482" s="79">
        <v>0</v>
      </c>
      <c r="AK482" s="79">
        <v>0</v>
      </c>
      <c r="AL482" s="79">
        <v>0</v>
      </c>
      <c r="AM482" s="79">
        <f t="shared" si="7"/>
        <v>0</v>
      </c>
      <c r="AP482" s="45"/>
    </row>
    <row r="483" spans="1:42" ht="33" customHeight="1">
      <c r="A483" s="54">
        <v>1701</v>
      </c>
      <c r="B483" s="55" t="s">
        <v>1377</v>
      </c>
      <c r="C483" s="80" t="s">
        <v>678</v>
      </c>
      <c r="D483" s="79">
        <v>0</v>
      </c>
      <c r="E483" s="79">
        <v>0</v>
      </c>
      <c r="F483" s="79">
        <v>0</v>
      </c>
      <c r="G483" s="79">
        <v>0</v>
      </c>
      <c r="H483" s="79">
        <v>0</v>
      </c>
      <c r="I483" s="79">
        <v>0</v>
      </c>
      <c r="J483" s="79">
        <v>0</v>
      </c>
      <c r="K483" s="79">
        <v>0</v>
      </c>
      <c r="L483" s="79">
        <v>0</v>
      </c>
      <c r="M483" s="79">
        <v>0</v>
      </c>
      <c r="N483" s="79">
        <v>0</v>
      </c>
      <c r="O483" s="79">
        <v>0</v>
      </c>
      <c r="P483" s="79">
        <v>0</v>
      </c>
      <c r="Q483" s="79">
        <v>0</v>
      </c>
      <c r="R483" s="79">
        <v>0</v>
      </c>
      <c r="S483" s="79">
        <v>0</v>
      </c>
      <c r="T483" s="79">
        <v>0</v>
      </c>
      <c r="U483" s="79">
        <v>0</v>
      </c>
      <c r="V483" s="79">
        <v>0</v>
      </c>
      <c r="W483" s="79">
        <v>0</v>
      </c>
      <c r="X483" s="79">
        <v>0</v>
      </c>
      <c r="Y483" s="79">
        <v>0</v>
      </c>
      <c r="Z483" s="79">
        <v>0</v>
      </c>
      <c r="AA483" s="79">
        <v>0</v>
      </c>
      <c r="AB483" s="79">
        <v>0</v>
      </c>
      <c r="AC483" s="79">
        <v>0</v>
      </c>
      <c r="AD483" s="79">
        <v>0</v>
      </c>
      <c r="AE483" s="79">
        <v>0</v>
      </c>
      <c r="AF483" s="79">
        <v>0</v>
      </c>
      <c r="AG483" s="79">
        <v>0</v>
      </c>
      <c r="AH483" s="79">
        <v>0</v>
      </c>
      <c r="AI483" s="79">
        <v>0</v>
      </c>
      <c r="AJ483" s="79">
        <v>0</v>
      </c>
      <c r="AK483" s="79">
        <v>0</v>
      </c>
      <c r="AL483" s="79">
        <v>0</v>
      </c>
      <c r="AM483" s="79">
        <f t="shared" si="7"/>
        <v>0</v>
      </c>
      <c r="AP483" s="45"/>
    </row>
    <row r="484" spans="1:42" ht="33" customHeight="1">
      <c r="A484" s="54">
        <v>1702</v>
      </c>
      <c r="B484" s="55" t="s">
        <v>456</v>
      </c>
      <c r="C484" s="80" t="s">
        <v>678</v>
      </c>
      <c r="D484" s="79">
        <v>0</v>
      </c>
      <c r="E484" s="79">
        <v>0</v>
      </c>
      <c r="F484" s="79">
        <v>0</v>
      </c>
      <c r="G484" s="79">
        <v>0</v>
      </c>
      <c r="H484" s="79">
        <v>0</v>
      </c>
      <c r="I484" s="79">
        <v>0</v>
      </c>
      <c r="J484" s="79">
        <v>0</v>
      </c>
      <c r="K484" s="79">
        <v>0</v>
      </c>
      <c r="L484" s="79">
        <v>0</v>
      </c>
      <c r="M484" s="79">
        <v>0</v>
      </c>
      <c r="N484" s="79">
        <v>0</v>
      </c>
      <c r="O484" s="79">
        <v>0</v>
      </c>
      <c r="P484" s="79">
        <v>0</v>
      </c>
      <c r="Q484" s="79">
        <v>0</v>
      </c>
      <c r="R484" s="79">
        <v>0</v>
      </c>
      <c r="S484" s="79">
        <v>0</v>
      </c>
      <c r="T484" s="79">
        <v>0</v>
      </c>
      <c r="U484" s="79">
        <v>0</v>
      </c>
      <c r="V484" s="79">
        <v>0</v>
      </c>
      <c r="W484" s="79">
        <v>0</v>
      </c>
      <c r="X484" s="79">
        <v>0</v>
      </c>
      <c r="Y484" s="79">
        <v>0</v>
      </c>
      <c r="Z484" s="79">
        <v>0</v>
      </c>
      <c r="AA484" s="79">
        <v>0</v>
      </c>
      <c r="AB484" s="79">
        <v>0</v>
      </c>
      <c r="AC484" s="79">
        <v>0</v>
      </c>
      <c r="AD484" s="79">
        <v>0</v>
      </c>
      <c r="AE484" s="79">
        <v>0</v>
      </c>
      <c r="AF484" s="79">
        <v>0</v>
      </c>
      <c r="AG484" s="79">
        <v>0</v>
      </c>
      <c r="AH484" s="79">
        <v>0</v>
      </c>
      <c r="AI484" s="79">
        <v>0</v>
      </c>
      <c r="AJ484" s="79">
        <v>0</v>
      </c>
      <c r="AK484" s="79">
        <v>0</v>
      </c>
      <c r="AL484" s="79">
        <v>0</v>
      </c>
      <c r="AM484" s="79">
        <f t="shared" si="7"/>
        <v>0</v>
      </c>
      <c r="AP484" s="45"/>
    </row>
    <row r="485" spans="1:42" ht="33" customHeight="1">
      <c r="A485" s="54">
        <v>1703</v>
      </c>
      <c r="B485" s="55" t="s">
        <v>457</v>
      </c>
      <c r="C485" s="80" t="s">
        <v>678</v>
      </c>
      <c r="D485" s="79">
        <v>0</v>
      </c>
      <c r="E485" s="79">
        <v>0</v>
      </c>
      <c r="F485" s="79">
        <v>0</v>
      </c>
      <c r="G485" s="79">
        <v>0</v>
      </c>
      <c r="H485" s="79">
        <v>0</v>
      </c>
      <c r="I485" s="79">
        <v>0</v>
      </c>
      <c r="J485" s="79">
        <v>0</v>
      </c>
      <c r="K485" s="79">
        <v>0</v>
      </c>
      <c r="L485" s="79">
        <v>0</v>
      </c>
      <c r="M485" s="79">
        <v>0</v>
      </c>
      <c r="N485" s="79">
        <v>0</v>
      </c>
      <c r="O485" s="79">
        <v>0</v>
      </c>
      <c r="P485" s="79">
        <v>0</v>
      </c>
      <c r="Q485" s="79">
        <v>0</v>
      </c>
      <c r="R485" s="79">
        <v>0</v>
      </c>
      <c r="S485" s="79">
        <v>0</v>
      </c>
      <c r="T485" s="79">
        <v>0</v>
      </c>
      <c r="U485" s="79">
        <v>0</v>
      </c>
      <c r="V485" s="79">
        <v>0</v>
      </c>
      <c r="W485" s="79">
        <v>0</v>
      </c>
      <c r="X485" s="79">
        <v>0</v>
      </c>
      <c r="Y485" s="79">
        <v>0</v>
      </c>
      <c r="Z485" s="79">
        <v>0</v>
      </c>
      <c r="AA485" s="79">
        <v>0</v>
      </c>
      <c r="AB485" s="79">
        <v>0</v>
      </c>
      <c r="AC485" s="79">
        <v>0</v>
      </c>
      <c r="AD485" s="79">
        <v>0</v>
      </c>
      <c r="AE485" s="79">
        <v>0</v>
      </c>
      <c r="AF485" s="79">
        <v>0</v>
      </c>
      <c r="AG485" s="79">
        <v>0</v>
      </c>
      <c r="AH485" s="79">
        <v>0</v>
      </c>
      <c r="AI485" s="79">
        <v>0</v>
      </c>
      <c r="AJ485" s="79">
        <v>0</v>
      </c>
      <c r="AK485" s="79">
        <v>0</v>
      </c>
      <c r="AL485" s="79">
        <v>0</v>
      </c>
      <c r="AM485" s="79">
        <f t="shared" si="7"/>
        <v>0</v>
      </c>
      <c r="AP485" s="45"/>
    </row>
    <row r="486" spans="1:42" ht="33" customHeight="1">
      <c r="A486" s="54">
        <v>1704</v>
      </c>
      <c r="B486" s="55" t="s">
        <v>1378</v>
      </c>
      <c r="C486" s="80" t="s">
        <v>678</v>
      </c>
      <c r="D486" s="79">
        <v>0</v>
      </c>
      <c r="E486" s="79">
        <v>0</v>
      </c>
      <c r="F486" s="79">
        <v>0</v>
      </c>
      <c r="G486" s="79">
        <v>0</v>
      </c>
      <c r="H486" s="79">
        <v>0</v>
      </c>
      <c r="I486" s="79">
        <v>0</v>
      </c>
      <c r="J486" s="79">
        <v>0</v>
      </c>
      <c r="K486" s="79">
        <v>0</v>
      </c>
      <c r="L486" s="79">
        <v>0</v>
      </c>
      <c r="M486" s="79">
        <v>0</v>
      </c>
      <c r="N486" s="79">
        <v>0</v>
      </c>
      <c r="O486" s="79">
        <v>0</v>
      </c>
      <c r="P486" s="79">
        <v>0</v>
      </c>
      <c r="Q486" s="79">
        <v>0</v>
      </c>
      <c r="R486" s="79">
        <v>0</v>
      </c>
      <c r="S486" s="79">
        <v>0</v>
      </c>
      <c r="T486" s="79">
        <v>0</v>
      </c>
      <c r="U486" s="79">
        <v>0</v>
      </c>
      <c r="V486" s="79">
        <v>0</v>
      </c>
      <c r="W486" s="79">
        <v>0</v>
      </c>
      <c r="X486" s="79">
        <v>0</v>
      </c>
      <c r="Y486" s="79">
        <v>0</v>
      </c>
      <c r="Z486" s="79">
        <v>0</v>
      </c>
      <c r="AA486" s="79">
        <v>0</v>
      </c>
      <c r="AB486" s="79">
        <v>0</v>
      </c>
      <c r="AC486" s="79">
        <v>0</v>
      </c>
      <c r="AD486" s="79">
        <v>0</v>
      </c>
      <c r="AE486" s="79">
        <v>0</v>
      </c>
      <c r="AF486" s="79">
        <v>0</v>
      </c>
      <c r="AG486" s="79">
        <v>0</v>
      </c>
      <c r="AH486" s="79">
        <v>0</v>
      </c>
      <c r="AI486" s="79">
        <v>0</v>
      </c>
      <c r="AJ486" s="79">
        <v>0</v>
      </c>
      <c r="AK486" s="79">
        <v>0</v>
      </c>
      <c r="AL486" s="79">
        <v>0</v>
      </c>
      <c r="AM486" s="79">
        <f t="shared" si="7"/>
        <v>0</v>
      </c>
      <c r="AP486" s="45"/>
    </row>
    <row r="487" spans="1:42" ht="33" customHeight="1">
      <c r="A487" s="54">
        <v>1705</v>
      </c>
      <c r="B487" s="55" t="s">
        <v>1379</v>
      </c>
      <c r="C487" s="80" t="s">
        <v>678</v>
      </c>
      <c r="D487" s="79">
        <v>0</v>
      </c>
      <c r="E487" s="79">
        <v>0</v>
      </c>
      <c r="F487" s="79">
        <v>0</v>
      </c>
      <c r="G487" s="79">
        <v>0</v>
      </c>
      <c r="H487" s="79">
        <v>0</v>
      </c>
      <c r="I487" s="79">
        <v>0</v>
      </c>
      <c r="J487" s="79">
        <v>0</v>
      </c>
      <c r="K487" s="79">
        <v>0</v>
      </c>
      <c r="L487" s="79">
        <v>0</v>
      </c>
      <c r="M487" s="79">
        <v>0</v>
      </c>
      <c r="N487" s="79">
        <v>0</v>
      </c>
      <c r="O487" s="79">
        <v>0</v>
      </c>
      <c r="P487" s="79">
        <v>0</v>
      </c>
      <c r="Q487" s="79">
        <v>0</v>
      </c>
      <c r="R487" s="79">
        <v>0</v>
      </c>
      <c r="S487" s="79">
        <v>0</v>
      </c>
      <c r="T487" s="79">
        <v>0</v>
      </c>
      <c r="U487" s="79">
        <v>0</v>
      </c>
      <c r="V487" s="79">
        <v>0</v>
      </c>
      <c r="W487" s="79">
        <v>0</v>
      </c>
      <c r="X487" s="79">
        <v>0</v>
      </c>
      <c r="Y487" s="79">
        <v>0</v>
      </c>
      <c r="Z487" s="79">
        <v>0</v>
      </c>
      <c r="AA487" s="79">
        <v>0</v>
      </c>
      <c r="AB487" s="79">
        <v>0</v>
      </c>
      <c r="AC487" s="79">
        <v>0</v>
      </c>
      <c r="AD487" s="79">
        <v>0</v>
      </c>
      <c r="AE487" s="79">
        <v>0</v>
      </c>
      <c r="AF487" s="79">
        <v>0</v>
      </c>
      <c r="AG487" s="79">
        <v>0</v>
      </c>
      <c r="AH487" s="79">
        <v>0</v>
      </c>
      <c r="AI487" s="79">
        <v>0</v>
      </c>
      <c r="AJ487" s="79">
        <v>0</v>
      </c>
      <c r="AK487" s="79">
        <v>0</v>
      </c>
      <c r="AL487" s="79">
        <v>0</v>
      </c>
      <c r="AM487" s="79">
        <f t="shared" si="7"/>
        <v>0</v>
      </c>
      <c r="AP487" s="45"/>
    </row>
    <row r="488" spans="1:42" ht="33" customHeight="1">
      <c r="A488" s="54">
        <v>1706</v>
      </c>
      <c r="B488" s="55" t="s">
        <v>458</v>
      </c>
      <c r="C488" s="80" t="s">
        <v>678</v>
      </c>
      <c r="D488" s="79">
        <v>0</v>
      </c>
      <c r="E488" s="79">
        <v>0</v>
      </c>
      <c r="F488" s="79">
        <v>0</v>
      </c>
      <c r="G488" s="79">
        <v>0</v>
      </c>
      <c r="H488" s="79">
        <v>0</v>
      </c>
      <c r="I488" s="79">
        <v>0</v>
      </c>
      <c r="J488" s="79">
        <v>0</v>
      </c>
      <c r="K488" s="79">
        <v>0</v>
      </c>
      <c r="L488" s="79">
        <v>0</v>
      </c>
      <c r="M488" s="79">
        <v>0</v>
      </c>
      <c r="N488" s="79">
        <v>0</v>
      </c>
      <c r="O488" s="79">
        <v>0</v>
      </c>
      <c r="P488" s="79">
        <v>0</v>
      </c>
      <c r="Q488" s="79">
        <v>0</v>
      </c>
      <c r="R488" s="79">
        <v>0</v>
      </c>
      <c r="S488" s="79">
        <v>0</v>
      </c>
      <c r="T488" s="79">
        <v>0</v>
      </c>
      <c r="U488" s="79">
        <v>0</v>
      </c>
      <c r="V488" s="79">
        <v>0</v>
      </c>
      <c r="W488" s="79">
        <v>0</v>
      </c>
      <c r="X488" s="79">
        <v>0</v>
      </c>
      <c r="Y488" s="79">
        <v>0</v>
      </c>
      <c r="Z488" s="79">
        <v>0</v>
      </c>
      <c r="AA488" s="79">
        <v>0</v>
      </c>
      <c r="AB488" s="79">
        <v>0</v>
      </c>
      <c r="AC488" s="79">
        <v>0</v>
      </c>
      <c r="AD488" s="79">
        <v>0</v>
      </c>
      <c r="AE488" s="79">
        <v>0</v>
      </c>
      <c r="AF488" s="79">
        <v>0</v>
      </c>
      <c r="AG488" s="79">
        <v>0</v>
      </c>
      <c r="AH488" s="79">
        <v>0</v>
      </c>
      <c r="AI488" s="79">
        <v>0</v>
      </c>
      <c r="AJ488" s="79">
        <v>0</v>
      </c>
      <c r="AK488" s="79">
        <v>0</v>
      </c>
      <c r="AL488" s="79">
        <v>0</v>
      </c>
      <c r="AM488" s="79">
        <f t="shared" si="7"/>
        <v>0</v>
      </c>
      <c r="AP488" s="45"/>
    </row>
    <row r="489" spans="1:42" ht="33" customHeight="1">
      <c r="A489" s="54">
        <v>1707</v>
      </c>
      <c r="B489" s="55" t="s">
        <v>459</v>
      </c>
      <c r="C489" s="80" t="s">
        <v>678</v>
      </c>
      <c r="D489" s="79">
        <v>0</v>
      </c>
      <c r="E489" s="79">
        <v>0</v>
      </c>
      <c r="F489" s="79">
        <v>0</v>
      </c>
      <c r="G489" s="79">
        <v>0</v>
      </c>
      <c r="H489" s="79">
        <v>0</v>
      </c>
      <c r="I489" s="79">
        <v>0</v>
      </c>
      <c r="J489" s="79">
        <v>0</v>
      </c>
      <c r="K489" s="79">
        <v>0</v>
      </c>
      <c r="L489" s="79">
        <v>0</v>
      </c>
      <c r="M489" s="79">
        <v>0</v>
      </c>
      <c r="N489" s="79">
        <v>0</v>
      </c>
      <c r="O489" s="79">
        <v>0</v>
      </c>
      <c r="P489" s="79">
        <v>0</v>
      </c>
      <c r="Q489" s="79">
        <v>0</v>
      </c>
      <c r="R489" s="79">
        <v>0</v>
      </c>
      <c r="S489" s="79">
        <v>0</v>
      </c>
      <c r="T489" s="79">
        <v>0</v>
      </c>
      <c r="U489" s="79">
        <v>0</v>
      </c>
      <c r="V489" s="79">
        <v>0</v>
      </c>
      <c r="W489" s="79">
        <v>0</v>
      </c>
      <c r="X489" s="79">
        <v>0</v>
      </c>
      <c r="Y489" s="79">
        <v>0</v>
      </c>
      <c r="Z489" s="79">
        <v>0</v>
      </c>
      <c r="AA489" s="79">
        <v>0</v>
      </c>
      <c r="AB489" s="79">
        <v>0</v>
      </c>
      <c r="AC489" s="79">
        <v>0</v>
      </c>
      <c r="AD489" s="79">
        <v>0</v>
      </c>
      <c r="AE489" s="79">
        <v>0</v>
      </c>
      <c r="AF489" s="79">
        <v>0</v>
      </c>
      <c r="AG489" s="79">
        <v>0</v>
      </c>
      <c r="AH489" s="79">
        <v>0</v>
      </c>
      <c r="AI489" s="79">
        <v>0</v>
      </c>
      <c r="AJ489" s="79">
        <v>0</v>
      </c>
      <c r="AK489" s="79">
        <v>0</v>
      </c>
      <c r="AL489" s="79">
        <v>0</v>
      </c>
      <c r="AM489" s="79">
        <f t="shared" si="7"/>
        <v>0</v>
      </c>
      <c r="AP489" s="45"/>
    </row>
    <row r="490" spans="1:42" ht="33" customHeight="1">
      <c r="A490" s="54">
        <v>1708</v>
      </c>
      <c r="B490" s="55" t="s">
        <v>460</v>
      </c>
      <c r="C490" s="80" t="s">
        <v>678</v>
      </c>
      <c r="D490" s="79">
        <v>0</v>
      </c>
      <c r="E490" s="79">
        <v>0</v>
      </c>
      <c r="F490" s="79">
        <v>0</v>
      </c>
      <c r="G490" s="79">
        <v>0</v>
      </c>
      <c r="H490" s="79">
        <v>0</v>
      </c>
      <c r="I490" s="79">
        <v>0</v>
      </c>
      <c r="J490" s="79">
        <v>0</v>
      </c>
      <c r="K490" s="79">
        <v>0</v>
      </c>
      <c r="L490" s="79">
        <v>0</v>
      </c>
      <c r="M490" s="79">
        <v>0</v>
      </c>
      <c r="N490" s="79">
        <v>0</v>
      </c>
      <c r="O490" s="79">
        <v>0</v>
      </c>
      <c r="P490" s="79">
        <v>0</v>
      </c>
      <c r="Q490" s="79">
        <v>0</v>
      </c>
      <c r="R490" s="79">
        <v>0</v>
      </c>
      <c r="S490" s="79">
        <v>0</v>
      </c>
      <c r="T490" s="79">
        <v>0</v>
      </c>
      <c r="U490" s="79">
        <v>0</v>
      </c>
      <c r="V490" s="79">
        <v>0</v>
      </c>
      <c r="W490" s="79">
        <v>0</v>
      </c>
      <c r="X490" s="79">
        <v>0</v>
      </c>
      <c r="Y490" s="79">
        <v>0</v>
      </c>
      <c r="Z490" s="79">
        <v>0</v>
      </c>
      <c r="AA490" s="79">
        <v>0</v>
      </c>
      <c r="AB490" s="79">
        <v>0</v>
      </c>
      <c r="AC490" s="79">
        <v>0</v>
      </c>
      <c r="AD490" s="79">
        <v>0</v>
      </c>
      <c r="AE490" s="79">
        <v>0</v>
      </c>
      <c r="AF490" s="79">
        <v>0</v>
      </c>
      <c r="AG490" s="79">
        <v>0</v>
      </c>
      <c r="AH490" s="79">
        <v>0</v>
      </c>
      <c r="AI490" s="79">
        <v>0</v>
      </c>
      <c r="AJ490" s="79">
        <v>0</v>
      </c>
      <c r="AK490" s="79">
        <v>0</v>
      </c>
      <c r="AL490" s="79">
        <v>0</v>
      </c>
      <c r="AM490" s="79">
        <f t="shared" si="7"/>
        <v>0</v>
      </c>
      <c r="AP490" s="45"/>
    </row>
    <row r="491" spans="1:42" ht="33" customHeight="1">
      <c r="A491" s="54">
        <v>1709</v>
      </c>
      <c r="B491" s="55" t="s">
        <v>461</v>
      </c>
      <c r="C491" s="80" t="s">
        <v>678</v>
      </c>
      <c r="D491" s="79">
        <v>0</v>
      </c>
      <c r="E491" s="79">
        <v>0</v>
      </c>
      <c r="F491" s="79">
        <v>0</v>
      </c>
      <c r="G491" s="79">
        <v>0</v>
      </c>
      <c r="H491" s="79">
        <v>0</v>
      </c>
      <c r="I491" s="79">
        <v>0</v>
      </c>
      <c r="J491" s="79">
        <v>0</v>
      </c>
      <c r="K491" s="79">
        <v>0</v>
      </c>
      <c r="L491" s="79">
        <v>0</v>
      </c>
      <c r="M491" s="79">
        <v>0</v>
      </c>
      <c r="N491" s="79">
        <v>0</v>
      </c>
      <c r="O491" s="79">
        <v>0</v>
      </c>
      <c r="P491" s="79">
        <v>0</v>
      </c>
      <c r="Q491" s="79">
        <v>0</v>
      </c>
      <c r="R491" s="79">
        <v>0</v>
      </c>
      <c r="S491" s="79">
        <v>0</v>
      </c>
      <c r="T491" s="79">
        <v>0</v>
      </c>
      <c r="U491" s="79">
        <v>0</v>
      </c>
      <c r="V491" s="79">
        <v>0</v>
      </c>
      <c r="W491" s="79">
        <v>0</v>
      </c>
      <c r="X491" s="79">
        <v>0</v>
      </c>
      <c r="Y491" s="79">
        <v>0</v>
      </c>
      <c r="Z491" s="79">
        <v>0</v>
      </c>
      <c r="AA491" s="79">
        <v>0</v>
      </c>
      <c r="AB491" s="79">
        <v>0</v>
      </c>
      <c r="AC491" s="79">
        <v>0</v>
      </c>
      <c r="AD491" s="79">
        <v>0</v>
      </c>
      <c r="AE491" s="79">
        <v>0</v>
      </c>
      <c r="AF491" s="79">
        <v>0</v>
      </c>
      <c r="AG491" s="79">
        <v>0</v>
      </c>
      <c r="AH491" s="79">
        <v>0</v>
      </c>
      <c r="AI491" s="79">
        <v>0</v>
      </c>
      <c r="AJ491" s="79">
        <v>0</v>
      </c>
      <c r="AK491" s="79">
        <v>0</v>
      </c>
      <c r="AL491" s="79">
        <v>0</v>
      </c>
      <c r="AM491" s="79">
        <f t="shared" si="7"/>
        <v>0</v>
      </c>
      <c r="AP491" s="45"/>
    </row>
    <row r="492" spans="1:42" ht="33" customHeight="1">
      <c r="A492" s="54">
        <v>1710</v>
      </c>
      <c r="B492" s="55" t="s">
        <v>462</v>
      </c>
      <c r="C492" s="80" t="s">
        <v>678</v>
      </c>
      <c r="D492" s="79">
        <v>0</v>
      </c>
      <c r="E492" s="79">
        <v>0</v>
      </c>
      <c r="F492" s="79">
        <v>0</v>
      </c>
      <c r="G492" s="79">
        <v>0</v>
      </c>
      <c r="H492" s="79">
        <v>0</v>
      </c>
      <c r="I492" s="79">
        <v>0</v>
      </c>
      <c r="J492" s="79">
        <v>0</v>
      </c>
      <c r="K492" s="79">
        <v>0</v>
      </c>
      <c r="L492" s="79">
        <v>0</v>
      </c>
      <c r="M492" s="79">
        <v>0</v>
      </c>
      <c r="N492" s="79">
        <v>0</v>
      </c>
      <c r="O492" s="79">
        <v>0</v>
      </c>
      <c r="P492" s="79">
        <v>0</v>
      </c>
      <c r="Q492" s="79">
        <v>0</v>
      </c>
      <c r="R492" s="79">
        <v>0</v>
      </c>
      <c r="S492" s="79">
        <v>0</v>
      </c>
      <c r="T492" s="79">
        <v>0</v>
      </c>
      <c r="U492" s="79">
        <v>0</v>
      </c>
      <c r="V492" s="79">
        <v>0</v>
      </c>
      <c r="W492" s="79">
        <v>0</v>
      </c>
      <c r="X492" s="79">
        <v>0</v>
      </c>
      <c r="Y492" s="79">
        <v>0</v>
      </c>
      <c r="Z492" s="79">
        <v>0</v>
      </c>
      <c r="AA492" s="79">
        <v>0</v>
      </c>
      <c r="AB492" s="79">
        <v>0</v>
      </c>
      <c r="AC492" s="79">
        <v>0</v>
      </c>
      <c r="AD492" s="79">
        <v>0</v>
      </c>
      <c r="AE492" s="79">
        <v>0</v>
      </c>
      <c r="AF492" s="79">
        <v>0</v>
      </c>
      <c r="AG492" s="79">
        <v>0</v>
      </c>
      <c r="AH492" s="79">
        <v>0</v>
      </c>
      <c r="AI492" s="79">
        <v>0</v>
      </c>
      <c r="AJ492" s="79">
        <v>0</v>
      </c>
      <c r="AK492" s="79">
        <v>0</v>
      </c>
      <c r="AL492" s="79">
        <v>0</v>
      </c>
      <c r="AM492" s="79">
        <f t="shared" si="7"/>
        <v>0</v>
      </c>
      <c r="AP492" s="45"/>
    </row>
    <row r="493" spans="1:42" ht="33" customHeight="1">
      <c r="A493" s="54">
        <v>1711</v>
      </c>
      <c r="B493" s="55" t="s">
        <v>463</v>
      </c>
      <c r="C493" s="80" t="s">
        <v>678</v>
      </c>
      <c r="D493" s="79">
        <v>0</v>
      </c>
      <c r="E493" s="79">
        <v>0</v>
      </c>
      <c r="F493" s="79">
        <v>0</v>
      </c>
      <c r="G493" s="79">
        <v>0</v>
      </c>
      <c r="H493" s="79">
        <v>0</v>
      </c>
      <c r="I493" s="79">
        <v>0</v>
      </c>
      <c r="J493" s="79">
        <v>0</v>
      </c>
      <c r="K493" s="79">
        <v>0</v>
      </c>
      <c r="L493" s="79">
        <v>0</v>
      </c>
      <c r="M493" s="79">
        <v>0</v>
      </c>
      <c r="N493" s="79">
        <v>0</v>
      </c>
      <c r="O493" s="79">
        <v>0</v>
      </c>
      <c r="P493" s="79">
        <v>0</v>
      </c>
      <c r="Q493" s="79">
        <v>0</v>
      </c>
      <c r="R493" s="79">
        <v>0</v>
      </c>
      <c r="S493" s="79">
        <v>0</v>
      </c>
      <c r="T493" s="79">
        <v>0</v>
      </c>
      <c r="U493" s="79">
        <v>0</v>
      </c>
      <c r="V493" s="79">
        <v>0</v>
      </c>
      <c r="W493" s="79">
        <v>0</v>
      </c>
      <c r="X493" s="79">
        <v>0</v>
      </c>
      <c r="Y493" s="79">
        <v>0</v>
      </c>
      <c r="Z493" s="79">
        <v>0</v>
      </c>
      <c r="AA493" s="79">
        <v>0</v>
      </c>
      <c r="AB493" s="79">
        <v>0</v>
      </c>
      <c r="AC493" s="79">
        <v>0</v>
      </c>
      <c r="AD493" s="79">
        <v>0</v>
      </c>
      <c r="AE493" s="79">
        <v>0</v>
      </c>
      <c r="AF493" s="79">
        <v>0</v>
      </c>
      <c r="AG493" s="79">
        <v>0</v>
      </c>
      <c r="AH493" s="79">
        <v>0</v>
      </c>
      <c r="AI493" s="79">
        <v>0</v>
      </c>
      <c r="AJ493" s="79">
        <v>0</v>
      </c>
      <c r="AK493" s="79">
        <v>0</v>
      </c>
      <c r="AL493" s="79">
        <v>0</v>
      </c>
      <c r="AM493" s="79">
        <f t="shared" si="7"/>
        <v>0</v>
      </c>
      <c r="AP493" s="45"/>
    </row>
    <row r="494" spans="1:42" ht="33" customHeight="1">
      <c r="A494" s="54">
        <v>1712</v>
      </c>
      <c r="B494" s="55" t="s">
        <v>464</v>
      </c>
      <c r="C494" s="80" t="s">
        <v>678</v>
      </c>
      <c r="D494" s="79">
        <v>0</v>
      </c>
      <c r="E494" s="79">
        <v>0</v>
      </c>
      <c r="F494" s="79">
        <v>0</v>
      </c>
      <c r="G494" s="79">
        <v>0</v>
      </c>
      <c r="H494" s="79">
        <v>0</v>
      </c>
      <c r="I494" s="79">
        <v>0</v>
      </c>
      <c r="J494" s="79">
        <v>0</v>
      </c>
      <c r="K494" s="79">
        <v>0</v>
      </c>
      <c r="L494" s="79">
        <v>0</v>
      </c>
      <c r="M494" s="79">
        <v>0</v>
      </c>
      <c r="N494" s="79">
        <v>0</v>
      </c>
      <c r="O494" s="79">
        <v>0</v>
      </c>
      <c r="P494" s="79">
        <v>0</v>
      </c>
      <c r="Q494" s="79">
        <v>0</v>
      </c>
      <c r="R494" s="79">
        <v>0</v>
      </c>
      <c r="S494" s="79">
        <v>0</v>
      </c>
      <c r="T494" s="79">
        <v>0</v>
      </c>
      <c r="U494" s="79">
        <v>0</v>
      </c>
      <c r="V494" s="79">
        <v>0</v>
      </c>
      <c r="W494" s="79">
        <v>0</v>
      </c>
      <c r="X494" s="79">
        <v>0</v>
      </c>
      <c r="Y494" s="79">
        <v>0</v>
      </c>
      <c r="Z494" s="79">
        <v>0</v>
      </c>
      <c r="AA494" s="79">
        <v>0</v>
      </c>
      <c r="AB494" s="79">
        <v>0</v>
      </c>
      <c r="AC494" s="79">
        <v>0</v>
      </c>
      <c r="AD494" s="79">
        <v>0</v>
      </c>
      <c r="AE494" s="79">
        <v>0</v>
      </c>
      <c r="AF494" s="79">
        <v>0</v>
      </c>
      <c r="AG494" s="79">
        <v>0</v>
      </c>
      <c r="AH494" s="79">
        <v>0</v>
      </c>
      <c r="AI494" s="79">
        <v>0</v>
      </c>
      <c r="AJ494" s="79">
        <v>0</v>
      </c>
      <c r="AK494" s="79">
        <v>0</v>
      </c>
      <c r="AL494" s="79">
        <v>0</v>
      </c>
      <c r="AM494" s="79">
        <f t="shared" si="7"/>
        <v>0</v>
      </c>
      <c r="AP494" s="45"/>
    </row>
    <row r="495" spans="1:42" ht="33" customHeight="1">
      <c r="A495" s="54">
        <v>1713</v>
      </c>
      <c r="B495" s="55" t="s">
        <v>465</v>
      </c>
      <c r="C495" s="80" t="s">
        <v>678</v>
      </c>
      <c r="D495" s="79">
        <v>0</v>
      </c>
      <c r="E495" s="79">
        <v>0</v>
      </c>
      <c r="F495" s="79">
        <v>0</v>
      </c>
      <c r="G495" s="79">
        <v>0</v>
      </c>
      <c r="H495" s="79">
        <v>0</v>
      </c>
      <c r="I495" s="79">
        <v>0</v>
      </c>
      <c r="J495" s="79">
        <v>0</v>
      </c>
      <c r="K495" s="79">
        <v>0</v>
      </c>
      <c r="L495" s="79">
        <v>0</v>
      </c>
      <c r="M495" s="79">
        <v>0</v>
      </c>
      <c r="N495" s="79">
        <v>0</v>
      </c>
      <c r="O495" s="79">
        <v>0</v>
      </c>
      <c r="P495" s="79">
        <v>0</v>
      </c>
      <c r="Q495" s="79">
        <v>0</v>
      </c>
      <c r="R495" s="79">
        <v>0</v>
      </c>
      <c r="S495" s="79">
        <v>0</v>
      </c>
      <c r="T495" s="79">
        <v>0</v>
      </c>
      <c r="U495" s="79">
        <v>0</v>
      </c>
      <c r="V495" s="79">
        <v>0</v>
      </c>
      <c r="W495" s="79">
        <v>0</v>
      </c>
      <c r="X495" s="79">
        <v>0</v>
      </c>
      <c r="Y495" s="79">
        <v>0</v>
      </c>
      <c r="Z495" s="79">
        <v>0</v>
      </c>
      <c r="AA495" s="79">
        <v>0</v>
      </c>
      <c r="AB495" s="79">
        <v>0</v>
      </c>
      <c r="AC495" s="79">
        <v>0</v>
      </c>
      <c r="AD495" s="79">
        <v>0</v>
      </c>
      <c r="AE495" s="79">
        <v>0</v>
      </c>
      <c r="AF495" s="79">
        <v>0</v>
      </c>
      <c r="AG495" s="79">
        <v>0</v>
      </c>
      <c r="AH495" s="79">
        <v>0</v>
      </c>
      <c r="AI495" s="79">
        <v>0</v>
      </c>
      <c r="AJ495" s="79">
        <v>0</v>
      </c>
      <c r="AK495" s="79">
        <v>0</v>
      </c>
      <c r="AL495" s="79">
        <v>0</v>
      </c>
      <c r="AM495" s="79">
        <f t="shared" si="7"/>
        <v>0</v>
      </c>
      <c r="AP495" s="45"/>
    </row>
    <row r="496" spans="1:42" ht="33" customHeight="1">
      <c r="A496" s="54">
        <v>1714</v>
      </c>
      <c r="B496" s="55" t="s">
        <v>466</v>
      </c>
      <c r="C496" s="80" t="s">
        <v>678</v>
      </c>
      <c r="D496" s="79">
        <v>0</v>
      </c>
      <c r="E496" s="79">
        <v>0</v>
      </c>
      <c r="F496" s="79">
        <v>0</v>
      </c>
      <c r="G496" s="79">
        <v>0</v>
      </c>
      <c r="H496" s="79">
        <v>0</v>
      </c>
      <c r="I496" s="79">
        <v>0</v>
      </c>
      <c r="J496" s="79">
        <v>0</v>
      </c>
      <c r="K496" s="79">
        <v>0</v>
      </c>
      <c r="L496" s="79">
        <v>0</v>
      </c>
      <c r="M496" s="79">
        <v>0</v>
      </c>
      <c r="N496" s="79">
        <v>0</v>
      </c>
      <c r="O496" s="79">
        <v>0</v>
      </c>
      <c r="P496" s="79">
        <v>0</v>
      </c>
      <c r="Q496" s="79">
        <v>0</v>
      </c>
      <c r="R496" s="79">
        <v>0</v>
      </c>
      <c r="S496" s="79">
        <v>0</v>
      </c>
      <c r="T496" s="79">
        <v>0</v>
      </c>
      <c r="U496" s="79">
        <v>0</v>
      </c>
      <c r="V496" s="79">
        <v>0</v>
      </c>
      <c r="W496" s="79">
        <v>0</v>
      </c>
      <c r="X496" s="79">
        <v>0</v>
      </c>
      <c r="Y496" s="79">
        <v>0</v>
      </c>
      <c r="Z496" s="79">
        <v>0</v>
      </c>
      <c r="AA496" s="79">
        <v>0</v>
      </c>
      <c r="AB496" s="79">
        <v>0</v>
      </c>
      <c r="AC496" s="79">
        <v>0</v>
      </c>
      <c r="AD496" s="79">
        <v>0</v>
      </c>
      <c r="AE496" s="79">
        <v>0</v>
      </c>
      <c r="AF496" s="79">
        <v>0</v>
      </c>
      <c r="AG496" s="79">
        <v>0</v>
      </c>
      <c r="AH496" s="79">
        <v>0</v>
      </c>
      <c r="AI496" s="79">
        <v>0</v>
      </c>
      <c r="AJ496" s="79">
        <v>0</v>
      </c>
      <c r="AK496" s="79">
        <v>0</v>
      </c>
      <c r="AL496" s="79">
        <v>0</v>
      </c>
      <c r="AM496" s="79">
        <f t="shared" si="7"/>
        <v>0</v>
      </c>
      <c r="AP496" s="45"/>
    </row>
    <row r="497" spans="1:42" ht="33" customHeight="1">
      <c r="A497" s="54">
        <v>1715</v>
      </c>
      <c r="B497" s="55" t="s">
        <v>467</v>
      </c>
      <c r="C497" s="80" t="s">
        <v>678</v>
      </c>
      <c r="D497" s="79">
        <v>0</v>
      </c>
      <c r="E497" s="79">
        <v>0</v>
      </c>
      <c r="F497" s="79">
        <v>0</v>
      </c>
      <c r="G497" s="79">
        <v>0</v>
      </c>
      <c r="H497" s="79">
        <v>0</v>
      </c>
      <c r="I497" s="79">
        <v>0</v>
      </c>
      <c r="J497" s="79">
        <v>0</v>
      </c>
      <c r="K497" s="79">
        <v>0</v>
      </c>
      <c r="L497" s="79">
        <v>0</v>
      </c>
      <c r="M497" s="79">
        <v>0</v>
      </c>
      <c r="N497" s="79">
        <v>0</v>
      </c>
      <c r="O497" s="79">
        <v>0</v>
      </c>
      <c r="P497" s="79">
        <v>0</v>
      </c>
      <c r="Q497" s="79">
        <v>0</v>
      </c>
      <c r="R497" s="79">
        <v>0</v>
      </c>
      <c r="S497" s="79">
        <v>0</v>
      </c>
      <c r="T497" s="79">
        <v>0</v>
      </c>
      <c r="U497" s="79">
        <v>0</v>
      </c>
      <c r="V497" s="79">
        <v>0</v>
      </c>
      <c r="W497" s="79">
        <v>0</v>
      </c>
      <c r="X497" s="79">
        <v>0</v>
      </c>
      <c r="Y497" s="79">
        <v>0</v>
      </c>
      <c r="Z497" s="79">
        <v>0</v>
      </c>
      <c r="AA497" s="79">
        <v>0</v>
      </c>
      <c r="AB497" s="79">
        <v>0</v>
      </c>
      <c r="AC497" s="79">
        <v>0</v>
      </c>
      <c r="AD497" s="79">
        <v>0</v>
      </c>
      <c r="AE497" s="79">
        <v>0</v>
      </c>
      <c r="AF497" s="79">
        <v>0</v>
      </c>
      <c r="AG497" s="79">
        <v>0</v>
      </c>
      <c r="AH497" s="79">
        <v>0</v>
      </c>
      <c r="AI497" s="79">
        <v>0</v>
      </c>
      <c r="AJ497" s="79">
        <v>0</v>
      </c>
      <c r="AK497" s="79">
        <v>0</v>
      </c>
      <c r="AL497" s="79">
        <v>0</v>
      </c>
      <c r="AM497" s="79">
        <f t="shared" si="7"/>
        <v>0</v>
      </c>
      <c r="AP497" s="45"/>
    </row>
    <row r="498" spans="1:42" ht="33" customHeight="1">
      <c r="A498" s="54">
        <v>1716</v>
      </c>
      <c r="B498" s="55" t="s">
        <v>468</v>
      </c>
      <c r="C498" s="80" t="s">
        <v>678</v>
      </c>
      <c r="D498" s="79">
        <v>0</v>
      </c>
      <c r="E498" s="79">
        <v>0</v>
      </c>
      <c r="F498" s="79">
        <v>0</v>
      </c>
      <c r="G498" s="79">
        <v>0</v>
      </c>
      <c r="H498" s="79">
        <v>0</v>
      </c>
      <c r="I498" s="79">
        <v>0</v>
      </c>
      <c r="J498" s="79">
        <v>0</v>
      </c>
      <c r="K498" s="79">
        <v>0</v>
      </c>
      <c r="L498" s="79">
        <v>0</v>
      </c>
      <c r="M498" s="79">
        <v>0</v>
      </c>
      <c r="N498" s="79">
        <v>0</v>
      </c>
      <c r="O498" s="79">
        <v>0</v>
      </c>
      <c r="P498" s="79">
        <v>0</v>
      </c>
      <c r="Q498" s="79">
        <v>0</v>
      </c>
      <c r="R498" s="79">
        <v>0</v>
      </c>
      <c r="S498" s="79">
        <v>0</v>
      </c>
      <c r="T498" s="79">
        <v>0</v>
      </c>
      <c r="U498" s="79">
        <v>0</v>
      </c>
      <c r="V498" s="79">
        <v>0</v>
      </c>
      <c r="W498" s="79">
        <v>0</v>
      </c>
      <c r="X498" s="79">
        <v>0</v>
      </c>
      <c r="Y498" s="79">
        <v>0</v>
      </c>
      <c r="Z498" s="79">
        <v>0</v>
      </c>
      <c r="AA498" s="79">
        <v>0</v>
      </c>
      <c r="AB498" s="79">
        <v>0</v>
      </c>
      <c r="AC498" s="79">
        <v>0</v>
      </c>
      <c r="AD498" s="79">
        <v>0</v>
      </c>
      <c r="AE498" s="79">
        <v>0</v>
      </c>
      <c r="AF498" s="79">
        <v>0</v>
      </c>
      <c r="AG498" s="79">
        <v>0</v>
      </c>
      <c r="AH498" s="79">
        <v>0</v>
      </c>
      <c r="AI498" s="79">
        <v>0</v>
      </c>
      <c r="AJ498" s="79">
        <v>0</v>
      </c>
      <c r="AK498" s="79">
        <v>0</v>
      </c>
      <c r="AL498" s="79">
        <v>0</v>
      </c>
      <c r="AM498" s="79">
        <f t="shared" si="7"/>
        <v>0</v>
      </c>
      <c r="AP498" s="45"/>
    </row>
    <row r="499" spans="1:42" ht="33" customHeight="1">
      <c r="A499" s="54">
        <v>1717</v>
      </c>
      <c r="B499" s="55" t="s">
        <v>469</v>
      </c>
      <c r="C499" s="80" t="s">
        <v>678</v>
      </c>
      <c r="D499" s="79">
        <v>0</v>
      </c>
      <c r="E499" s="79">
        <v>0</v>
      </c>
      <c r="F499" s="79">
        <v>0</v>
      </c>
      <c r="G499" s="79">
        <v>0</v>
      </c>
      <c r="H499" s="79">
        <v>0</v>
      </c>
      <c r="I499" s="79">
        <v>0</v>
      </c>
      <c r="J499" s="79">
        <v>0</v>
      </c>
      <c r="K499" s="79">
        <v>0</v>
      </c>
      <c r="L499" s="79">
        <v>0</v>
      </c>
      <c r="M499" s="79">
        <v>0</v>
      </c>
      <c r="N499" s="79">
        <v>0</v>
      </c>
      <c r="O499" s="79">
        <v>0</v>
      </c>
      <c r="P499" s="79">
        <v>0</v>
      </c>
      <c r="Q499" s="79">
        <v>0</v>
      </c>
      <c r="R499" s="79">
        <v>0</v>
      </c>
      <c r="S499" s="79">
        <v>0</v>
      </c>
      <c r="T499" s="79">
        <v>0</v>
      </c>
      <c r="U499" s="79">
        <v>0</v>
      </c>
      <c r="V499" s="79">
        <v>0</v>
      </c>
      <c r="W499" s="79">
        <v>0</v>
      </c>
      <c r="X499" s="79">
        <v>0</v>
      </c>
      <c r="Y499" s="79">
        <v>0</v>
      </c>
      <c r="Z499" s="79">
        <v>0</v>
      </c>
      <c r="AA499" s="79">
        <v>0</v>
      </c>
      <c r="AB499" s="79">
        <v>0</v>
      </c>
      <c r="AC499" s="79">
        <v>0</v>
      </c>
      <c r="AD499" s="79">
        <v>0</v>
      </c>
      <c r="AE499" s="79">
        <v>0</v>
      </c>
      <c r="AF499" s="79">
        <v>0</v>
      </c>
      <c r="AG499" s="79">
        <v>0</v>
      </c>
      <c r="AH499" s="79">
        <v>0</v>
      </c>
      <c r="AI499" s="79">
        <v>0</v>
      </c>
      <c r="AJ499" s="79">
        <v>0</v>
      </c>
      <c r="AK499" s="79">
        <v>0</v>
      </c>
      <c r="AL499" s="79">
        <v>0</v>
      </c>
      <c r="AM499" s="79">
        <f t="shared" si="7"/>
        <v>0</v>
      </c>
      <c r="AP499" s="45"/>
    </row>
    <row r="500" spans="1:42" ht="33" customHeight="1">
      <c r="A500" s="54">
        <v>1718</v>
      </c>
      <c r="B500" s="55" t="s">
        <v>470</v>
      </c>
      <c r="C500" s="80" t="s">
        <v>678</v>
      </c>
      <c r="D500" s="79">
        <v>0</v>
      </c>
      <c r="E500" s="79">
        <v>0</v>
      </c>
      <c r="F500" s="79">
        <v>0</v>
      </c>
      <c r="G500" s="79">
        <v>0</v>
      </c>
      <c r="H500" s="79">
        <v>0</v>
      </c>
      <c r="I500" s="79">
        <v>0</v>
      </c>
      <c r="J500" s="79">
        <v>0</v>
      </c>
      <c r="K500" s="79">
        <v>0</v>
      </c>
      <c r="L500" s="79">
        <v>0</v>
      </c>
      <c r="M500" s="79">
        <v>0</v>
      </c>
      <c r="N500" s="79">
        <v>0</v>
      </c>
      <c r="O500" s="79">
        <v>0</v>
      </c>
      <c r="P500" s="79">
        <v>0</v>
      </c>
      <c r="Q500" s="79">
        <v>0</v>
      </c>
      <c r="R500" s="79">
        <v>0</v>
      </c>
      <c r="S500" s="79">
        <v>0</v>
      </c>
      <c r="T500" s="79">
        <v>0</v>
      </c>
      <c r="U500" s="79">
        <v>0</v>
      </c>
      <c r="V500" s="79">
        <v>0</v>
      </c>
      <c r="W500" s="79">
        <v>0</v>
      </c>
      <c r="X500" s="79">
        <v>0</v>
      </c>
      <c r="Y500" s="79">
        <v>0</v>
      </c>
      <c r="Z500" s="79">
        <v>0</v>
      </c>
      <c r="AA500" s="79">
        <v>0</v>
      </c>
      <c r="AB500" s="79">
        <v>0</v>
      </c>
      <c r="AC500" s="79">
        <v>0</v>
      </c>
      <c r="AD500" s="79">
        <v>0</v>
      </c>
      <c r="AE500" s="79">
        <v>0</v>
      </c>
      <c r="AF500" s="79">
        <v>0</v>
      </c>
      <c r="AG500" s="79">
        <v>0</v>
      </c>
      <c r="AH500" s="79">
        <v>0</v>
      </c>
      <c r="AI500" s="79">
        <v>0</v>
      </c>
      <c r="AJ500" s="79">
        <v>0</v>
      </c>
      <c r="AK500" s="79">
        <v>0</v>
      </c>
      <c r="AL500" s="79">
        <v>0</v>
      </c>
      <c r="AM500" s="79">
        <f t="shared" si="7"/>
        <v>0</v>
      </c>
      <c r="AP500" s="45"/>
    </row>
    <row r="501" spans="1:42" ht="33" customHeight="1">
      <c r="A501" s="54">
        <v>1720</v>
      </c>
      <c r="B501" s="55" t="s">
        <v>471</v>
      </c>
      <c r="C501" s="80" t="s">
        <v>678</v>
      </c>
      <c r="D501" s="79">
        <v>0</v>
      </c>
      <c r="E501" s="79">
        <v>0</v>
      </c>
      <c r="F501" s="79">
        <v>0</v>
      </c>
      <c r="G501" s="79">
        <v>0</v>
      </c>
      <c r="H501" s="79">
        <v>0</v>
      </c>
      <c r="I501" s="79">
        <v>0</v>
      </c>
      <c r="J501" s="79">
        <v>0</v>
      </c>
      <c r="K501" s="79">
        <v>0</v>
      </c>
      <c r="L501" s="79">
        <v>0</v>
      </c>
      <c r="M501" s="79">
        <v>0</v>
      </c>
      <c r="N501" s="79">
        <v>0</v>
      </c>
      <c r="O501" s="79">
        <v>0</v>
      </c>
      <c r="P501" s="79">
        <v>0</v>
      </c>
      <c r="Q501" s="79">
        <v>0</v>
      </c>
      <c r="R501" s="79">
        <v>0</v>
      </c>
      <c r="S501" s="79">
        <v>0</v>
      </c>
      <c r="T501" s="79">
        <v>0</v>
      </c>
      <c r="U501" s="79">
        <v>0</v>
      </c>
      <c r="V501" s="79">
        <v>0</v>
      </c>
      <c r="W501" s="79">
        <v>0</v>
      </c>
      <c r="X501" s="79">
        <v>0</v>
      </c>
      <c r="Y501" s="79">
        <v>0</v>
      </c>
      <c r="Z501" s="79">
        <v>0</v>
      </c>
      <c r="AA501" s="79">
        <v>0</v>
      </c>
      <c r="AB501" s="79">
        <v>0</v>
      </c>
      <c r="AC501" s="79">
        <v>0</v>
      </c>
      <c r="AD501" s="79">
        <v>0</v>
      </c>
      <c r="AE501" s="79">
        <v>0</v>
      </c>
      <c r="AF501" s="79">
        <v>0</v>
      </c>
      <c r="AG501" s="79">
        <v>0</v>
      </c>
      <c r="AH501" s="79">
        <v>0</v>
      </c>
      <c r="AI501" s="79">
        <v>0</v>
      </c>
      <c r="AJ501" s="79">
        <v>0</v>
      </c>
      <c r="AK501" s="79">
        <v>0</v>
      </c>
      <c r="AL501" s="79">
        <v>0</v>
      </c>
      <c r="AM501" s="79">
        <f t="shared" si="7"/>
        <v>0</v>
      </c>
      <c r="AP501" s="45"/>
    </row>
    <row r="502" spans="1:42" ht="33" customHeight="1">
      <c r="A502" s="54">
        <v>1721</v>
      </c>
      <c r="B502" s="55" t="s">
        <v>472</v>
      </c>
      <c r="C502" s="80" t="s">
        <v>678</v>
      </c>
      <c r="D502" s="79">
        <v>0</v>
      </c>
      <c r="E502" s="79">
        <v>0</v>
      </c>
      <c r="F502" s="79">
        <v>0</v>
      </c>
      <c r="G502" s="79">
        <v>0</v>
      </c>
      <c r="H502" s="79">
        <v>0</v>
      </c>
      <c r="I502" s="79">
        <v>0</v>
      </c>
      <c r="J502" s="79">
        <v>0</v>
      </c>
      <c r="K502" s="79">
        <v>0</v>
      </c>
      <c r="L502" s="79">
        <v>0</v>
      </c>
      <c r="M502" s="79">
        <v>0</v>
      </c>
      <c r="N502" s="79">
        <v>0</v>
      </c>
      <c r="O502" s="79">
        <v>0</v>
      </c>
      <c r="P502" s="79">
        <v>0</v>
      </c>
      <c r="Q502" s="79">
        <v>0</v>
      </c>
      <c r="R502" s="79">
        <v>0</v>
      </c>
      <c r="S502" s="79">
        <v>0</v>
      </c>
      <c r="T502" s="79">
        <v>0</v>
      </c>
      <c r="U502" s="79">
        <v>0</v>
      </c>
      <c r="V502" s="79">
        <v>0</v>
      </c>
      <c r="W502" s="79">
        <v>0</v>
      </c>
      <c r="X502" s="79">
        <v>0</v>
      </c>
      <c r="Y502" s="79">
        <v>0</v>
      </c>
      <c r="Z502" s="79">
        <v>0</v>
      </c>
      <c r="AA502" s="79">
        <v>0</v>
      </c>
      <c r="AB502" s="79">
        <v>0</v>
      </c>
      <c r="AC502" s="79">
        <v>0</v>
      </c>
      <c r="AD502" s="79">
        <v>0</v>
      </c>
      <c r="AE502" s="79">
        <v>0</v>
      </c>
      <c r="AF502" s="79">
        <v>0</v>
      </c>
      <c r="AG502" s="79">
        <v>0</v>
      </c>
      <c r="AH502" s="79">
        <v>0</v>
      </c>
      <c r="AI502" s="79">
        <v>0</v>
      </c>
      <c r="AJ502" s="79">
        <v>0</v>
      </c>
      <c r="AK502" s="79">
        <v>0</v>
      </c>
      <c r="AL502" s="79">
        <v>0</v>
      </c>
      <c r="AM502" s="79">
        <f t="shared" si="7"/>
        <v>0</v>
      </c>
      <c r="AP502" s="45"/>
    </row>
    <row r="503" spans="1:42" ht="33" customHeight="1">
      <c r="A503" s="54">
        <v>1722</v>
      </c>
      <c r="B503" s="55" t="s">
        <v>473</v>
      </c>
      <c r="C503" s="80" t="s">
        <v>678</v>
      </c>
      <c r="D503" s="79">
        <v>0</v>
      </c>
      <c r="E503" s="79">
        <v>0</v>
      </c>
      <c r="F503" s="79">
        <v>0</v>
      </c>
      <c r="G503" s="79">
        <v>0</v>
      </c>
      <c r="H503" s="79">
        <v>0</v>
      </c>
      <c r="I503" s="79">
        <v>0</v>
      </c>
      <c r="J503" s="79">
        <v>0</v>
      </c>
      <c r="K503" s="79">
        <v>0</v>
      </c>
      <c r="L503" s="79">
        <v>0</v>
      </c>
      <c r="M503" s="79">
        <v>0</v>
      </c>
      <c r="N503" s="79">
        <v>0</v>
      </c>
      <c r="O503" s="79">
        <v>0</v>
      </c>
      <c r="P503" s="79">
        <v>0</v>
      </c>
      <c r="Q503" s="79">
        <v>0</v>
      </c>
      <c r="R503" s="79">
        <v>0</v>
      </c>
      <c r="S503" s="79">
        <v>0</v>
      </c>
      <c r="T503" s="79">
        <v>0</v>
      </c>
      <c r="U503" s="79">
        <v>0</v>
      </c>
      <c r="V503" s="79">
        <v>0</v>
      </c>
      <c r="W503" s="79">
        <v>0</v>
      </c>
      <c r="X503" s="79">
        <v>0</v>
      </c>
      <c r="Y503" s="79">
        <v>0</v>
      </c>
      <c r="Z503" s="79">
        <v>0</v>
      </c>
      <c r="AA503" s="79">
        <v>0</v>
      </c>
      <c r="AB503" s="79">
        <v>0</v>
      </c>
      <c r="AC503" s="79">
        <v>0</v>
      </c>
      <c r="AD503" s="79">
        <v>0</v>
      </c>
      <c r="AE503" s="79">
        <v>0</v>
      </c>
      <c r="AF503" s="79">
        <v>0</v>
      </c>
      <c r="AG503" s="79">
        <v>0</v>
      </c>
      <c r="AH503" s="79">
        <v>0</v>
      </c>
      <c r="AI503" s="79">
        <v>0</v>
      </c>
      <c r="AJ503" s="79">
        <v>0</v>
      </c>
      <c r="AK503" s="79">
        <v>0</v>
      </c>
      <c r="AL503" s="79">
        <v>0</v>
      </c>
      <c r="AM503" s="79">
        <f t="shared" si="7"/>
        <v>0</v>
      </c>
      <c r="AP503" s="45"/>
    </row>
    <row r="504" spans="1:42" ht="33" customHeight="1">
      <c r="A504" s="54">
        <v>1723</v>
      </c>
      <c r="B504" s="55" t="s">
        <v>474</v>
      </c>
      <c r="C504" s="80" t="s">
        <v>678</v>
      </c>
      <c r="D504" s="79">
        <v>0</v>
      </c>
      <c r="E504" s="79">
        <v>0</v>
      </c>
      <c r="F504" s="79">
        <v>0</v>
      </c>
      <c r="G504" s="79">
        <v>0</v>
      </c>
      <c r="H504" s="79">
        <v>0</v>
      </c>
      <c r="I504" s="79">
        <v>0</v>
      </c>
      <c r="J504" s="79">
        <v>0</v>
      </c>
      <c r="K504" s="79">
        <v>0</v>
      </c>
      <c r="L504" s="79">
        <v>0</v>
      </c>
      <c r="M504" s="79">
        <v>0</v>
      </c>
      <c r="N504" s="79">
        <v>0</v>
      </c>
      <c r="O504" s="79">
        <v>0</v>
      </c>
      <c r="P504" s="79">
        <v>0</v>
      </c>
      <c r="Q504" s="79">
        <v>0</v>
      </c>
      <c r="R504" s="79">
        <v>0</v>
      </c>
      <c r="S504" s="79">
        <v>0</v>
      </c>
      <c r="T504" s="79">
        <v>0</v>
      </c>
      <c r="U504" s="79">
        <v>0</v>
      </c>
      <c r="V504" s="79">
        <v>0</v>
      </c>
      <c r="W504" s="79">
        <v>0</v>
      </c>
      <c r="X504" s="79">
        <v>0</v>
      </c>
      <c r="Y504" s="79">
        <v>0</v>
      </c>
      <c r="Z504" s="79">
        <v>0</v>
      </c>
      <c r="AA504" s="79">
        <v>0</v>
      </c>
      <c r="AB504" s="79">
        <v>0</v>
      </c>
      <c r="AC504" s="79">
        <v>0</v>
      </c>
      <c r="AD504" s="79">
        <v>0</v>
      </c>
      <c r="AE504" s="79">
        <v>0</v>
      </c>
      <c r="AF504" s="79">
        <v>0</v>
      </c>
      <c r="AG504" s="79">
        <v>0</v>
      </c>
      <c r="AH504" s="79">
        <v>0</v>
      </c>
      <c r="AI504" s="79">
        <v>0</v>
      </c>
      <c r="AJ504" s="79">
        <v>0</v>
      </c>
      <c r="AK504" s="79">
        <v>0</v>
      </c>
      <c r="AL504" s="79">
        <v>0</v>
      </c>
      <c r="AM504" s="79">
        <f t="shared" si="7"/>
        <v>0</v>
      </c>
      <c r="AP504" s="45"/>
    </row>
    <row r="505" spans="1:42" ht="33" customHeight="1">
      <c r="A505" s="54">
        <v>1724</v>
      </c>
      <c r="B505" s="55" t="s">
        <v>475</v>
      </c>
      <c r="C505" s="80" t="s">
        <v>678</v>
      </c>
      <c r="D505" s="79">
        <v>0</v>
      </c>
      <c r="E505" s="79">
        <v>0</v>
      </c>
      <c r="F505" s="79">
        <v>0</v>
      </c>
      <c r="G505" s="79">
        <v>0</v>
      </c>
      <c r="H505" s="79">
        <v>0</v>
      </c>
      <c r="I505" s="79">
        <v>0</v>
      </c>
      <c r="J505" s="79">
        <v>0</v>
      </c>
      <c r="K505" s="79">
        <v>0</v>
      </c>
      <c r="L505" s="79">
        <v>0</v>
      </c>
      <c r="M505" s="79">
        <v>0</v>
      </c>
      <c r="N505" s="79">
        <v>0</v>
      </c>
      <c r="O505" s="79">
        <v>0</v>
      </c>
      <c r="P505" s="79">
        <v>0</v>
      </c>
      <c r="Q505" s="79">
        <v>0</v>
      </c>
      <c r="R505" s="79">
        <v>0</v>
      </c>
      <c r="S505" s="79">
        <v>0</v>
      </c>
      <c r="T505" s="79">
        <v>0</v>
      </c>
      <c r="U505" s="79">
        <v>0</v>
      </c>
      <c r="V505" s="79">
        <v>0</v>
      </c>
      <c r="W505" s="79">
        <v>0</v>
      </c>
      <c r="X505" s="79">
        <v>0</v>
      </c>
      <c r="Y505" s="79">
        <v>0</v>
      </c>
      <c r="Z505" s="79">
        <v>0</v>
      </c>
      <c r="AA505" s="79">
        <v>0</v>
      </c>
      <c r="AB505" s="79">
        <v>0</v>
      </c>
      <c r="AC505" s="79">
        <v>0</v>
      </c>
      <c r="AD505" s="79">
        <v>0</v>
      </c>
      <c r="AE505" s="79">
        <v>0</v>
      </c>
      <c r="AF505" s="79">
        <v>0</v>
      </c>
      <c r="AG505" s="79">
        <v>0</v>
      </c>
      <c r="AH505" s="79">
        <v>0</v>
      </c>
      <c r="AI505" s="79">
        <v>0</v>
      </c>
      <c r="AJ505" s="79">
        <v>0</v>
      </c>
      <c r="AK505" s="79">
        <v>0</v>
      </c>
      <c r="AL505" s="79">
        <v>0</v>
      </c>
      <c r="AM505" s="79">
        <f t="shared" si="7"/>
        <v>0</v>
      </c>
      <c r="AP505" s="45"/>
    </row>
    <row r="506" spans="1:42" ht="33" customHeight="1">
      <c r="A506" s="54">
        <v>1725</v>
      </c>
      <c r="B506" s="55" t="s">
        <v>476</v>
      </c>
      <c r="C506" s="80" t="s">
        <v>678</v>
      </c>
      <c r="D506" s="79">
        <v>0</v>
      </c>
      <c r="E506" s="79">
        <v>0</v>
      </c>
      <c r="F506" s="79">
        <v>0</v>
      </c>
      <c r="G506" s="79">
        <v>0</v>
      </c>
      <c r="H506" s="79">
        <v>0</v>
      </c>
      <c r="I506" s="79">
        <v>0</v>
      </c>
      <c r="J506" s="79">
        <v>0</v>
      </c>
      <c r="K506" s="79">
        <v>0</v>
      </c>
      <c r="L506" s="79">
        <v>0</v>
      </c>
      <c r="M506" s="79">
        <v>0</v>
      </c>
      <c r="N506" s="79">
        <v>0</v>
      </c>
      <c r="O506" s="79">
        <v>0</v>
      </c>
      <c r="P506" s="79">
        <v>0</v>
      </c>
      <c r="Q506" s="79">
        <v>0</v>
      </c>
      <c r="R506" s="79">
        <v>0</v>
      </c>
      <c r="S506" s="79">
        <v>0</v>
      </c>
      <c r="T506" s="79">
        <v>0</v>
      </c>
      <c r="U506" s="79">
        <v>0</v>
      </c>
      <c r="V506" s="79">
        <v>0</v>
      </c>
      <c r="W506" s="79">
        <v>0</v>
      </c>
      <c r="X506" s="79">
        <v>0</v>
      </c>
      <c r="Y506" s="79">
        <v>0</v>
      </c>
      <c r="Z506" s="79">
        <v>0</v>
      </c>
      <c r="AA506" s="79">
        <v>0</v>
      </c>
      <c r="AB506" s="79">
        <v>0</v>
      </c>
      <c r="AC506" s="79">
        <v>0</v>
      </c>
      <c r="AD506" s="79">
        <v>0</v>
      </c>
      <c r="AE506" s="79">
        <v>0</v>
      </c>
      <c r="AF506" s="79">
        <v>0</v>
      </c>
      <c r="AG506" s="79">
        <v>0</v>
      </c>
      <c r="AH506" s="79">
        <v>0</v>
      </c>
      <c r="AI506" s="79">
        <v>0</v>
      </c>
      <c r="AJ506" s="79">
        <v>0</v>
      </c>
      <c r="AK506" s="79">
        <v>0</v>
      </c>
      <c r="AL506" s="79">
        <v>0</v>
      </c>
      <c r="AM506" s="79">
        <f t="shared" si="7"/>
        <v>0</v>
      </c>
      <c r="AP506" s="45"/>
    </row>
    <row r="507" spans="1:42" ht="33" customHeight="1">
      <c r="A507" s="54">
        <v>1726</v>
      </c>
      <c r="B507" s="55" t="s">
        <v>477</v>
      </c>
      <c r="C507" s="80" t="s">
        <v>678</v>
      </c>
      <c r="D507" s="79">
        <v>0</v>
      </c>
      <c r="E507" s="79">
        <v>0</v>
      </c>
      <c r="F507" s="79">
        <v>0</v>
      </c>
      <c r="G507" s="79">
        <v>0</v>
      </c>
      <c r="H507" s="79">
        <v>0</v>
      </c>
      <c r="I507" s="79">
        <v>0</v>
      </c>
      <c r="J507" s="79">
        <v>0</v>
      </c>
      <c r="K507" s="79">
        <v>0</v>
      </c>
      <c r="L507" s="79">
        <v>0</v>
      </c>
      <c r="M507" s="79">
        <v>0</v>
      </c>
      <c r="N507" s="79">
        <v>0</v>
      </c>
      <c r="O507" s="79">
        <v>0</v>
      </c>
      <c r="P507" s="79">
        <v>0</v>
      </c>
      <c r="Q507" s="79">
        <v>0</v>
      </c>
      <c r="R507" s="79">
        <v>0</v>
      </c>
      <c r="S507" s="79">
        <v>0</v>
      </c>
      <c r="T507" s="79">
        <v>0</v>
      </c>
      <c r="U507" s="79">
        <v>0</v>
      </c>
      <c r="V507" s="79">
        <v>0</v>
      </c>
      <c r="W507" s="79">
        <v>0</v>
      </c>
      <c r="X507" s="79">
        <v>0</v>
      </c>
      <c r="Y507" s="79">
        <v>0</v>
      </c>
      <c r="Z507" s="79">
        <v>0</v>
      </c>
      <c r="AA507" s="79">
        <v>0</v>
      </c>
      <c r="AB507" s="79">
        <v>0</v>
      </c>
      <c r="AC507" s="79">
        <v>0</v>
      </c>
      <c r="AD507" s="79">
        <v>0</v>
      </c>
      <c r="AE507" s="79">
        <v>0</v>
      </c>
      <c r="AF507" s="79">
        <v>0</v>
      </c>
      <c r="AG507" s="79">
        <v>0</v>
      </c>
      <c r="AH507" s="79">
        <v>0</v>
      </c>
      <c r="AI507" s="79">
        <v>0</v>
      </c>
      <c r="AJ507" s="79">
        <v>0</v>
      </c>
      <c r="AK507" s="79">
        <v>0</v>
      </c>
      <c r="AL507" s="79">
        <v>0</v>
      </c>
      <c r="AM507" s="79">
        <f t="shared" si="7"/>
        <v>0</v>
      </c>
      <c r="AP507" s="45"/>
    </row>
    <row r="508" spans="1:42" ht="33" customHeight="1">
      <c r="A508" s="54">
        <v>1727</v>
      </c>
      <c r="B508" s="55" t="s">
        <v>478</v>
      </c>
      <c r="C508" s="80" t="s">
        <v>678</v>
      </c>
      <c r="D508" s="79">
        <v>0</v>
      </c>
      <c r="E508" s="79">
        <v>0</v>
      </c>
      <c r="F508" s="79">
        <v>0</v>
      </c>
      <c r="G508" s="79">
        <v>0</v>
      </c>
      <c r="H508" s="79">
        <v>0</v>
      </c>
      <c r="I508" s="79">
        <v>0</v>
      </c>
      <c r="J508" s="79">
        <v>0</v>
      </c>
      <c r="K508" s="79">
        <v>0</v>
      </c>
      <c r="L508" s="79">
        <v>0</v>
      </c>
      <c r="M508" s="79">
        <v>0</v>
      </c>
      <c r="N508" s="79">
        <v>0</v>
      </c>
      <c r="O508" s="79">
        <v>0</v>
      </c>
      <c r="P508" s="79">
        <v>0</v>
      </c>
      <c r="Q508" s="79">
        <v>0</v>
      </c>
      <c r="R508" s="79">
        <v>0</v>
      </c>
      <c r="S508" s="79">
        <v>0</v>
      </c>
      <c r="T508" s="79">
        <v>0</v>
      </c>
      <c r="U508" s="79">
        <v>0</v>
      </c>
      <c r="V508" s="79">
        <v>0</v>
      </c>
      <c r="W508" s="79">
        <v>0</v>
      </c>
      <c r="X508" s="79">
        <v>0</v>
      </c>
      <c r="Y508" s="79">
        <v>0</v>
      </c>
      <c r="Z508" s="79">
        <v>0</v>
      </c>
      <c r="AA508" s="79">
        <v>0</v>
      </c>
      <c r="AB508" s="79">
        <v>0</v>
      </c>
      <c r="AC508" s="79">
        <v>0</v>
      </c>
      <c r="AD508" s="79">
        <v>0</v>
      </c>
      <c r="AE508" s="79">
        <v>0</v>
      </c>
      <c r="AF508" s="79">
        <v>0</v>
      </c>
      <c r="AG508" s="79">
        <v>0</v>
      </c>
      <c r="AH508" s="79">
        <v>0</v>
      </c>
      <c r="AI508" s="79">
        <v>0</v>
      </c>
      <c r="AJ508" s="79">
        <v>0</v>
      </c>
      <c r="AK508" s="79">
        <v>0</v>
      </c>
      <c r="AL508" s="79">
        <v>0</v>
      </c>
      <c r="AM508" s="79">
        <f t="shared" si="7"/>
        <v>0</v>
      </c>
      <c r="AP508" s="45"/>
    </row>
    <row r="509" spans="1:42" ht="33" customHeight="1">
      <c r="A509" s="54">
        <v>1728</v>
      </c>
      <c r="B509" s="55" t="s">
        <v>479</v>
      </c>
      <c r="C509" s="80" t="s">
        <v>678</v>
      </c>
      <c r="D509" s="79">
        <v>0</v>
      </c>
      <c r="E509" s="79">
        <v>0</v>
      </c>
      <c r="F509" s="79">
        <v>0</v>
      </c>
      <c r="G509" s="79">
        <v>0</v>
      </c>
      <c r="H509" s="79">
        <v>0</v>
      </c>
      <c r="I509" s="79">
        <v>0</v>
      </c>
      <c r="J509" s="79">
        <v>0</v>
      </c>
      <c r="K509" s="79">
        <v>0</v>
      </c>
      <c r="L509" s="79">
        <v>0</v>
      </c>
      <c r="M509" s="79">
        <v>0</v>
      </c>
      <c r="N509" s="79">
        <v>0</v>
      </c>
      <c r="O509" s="79">
        <v>0</v>
      </c>
      <c r="P509" s="79">
        <v>0</v>
      </c>
      <c r="Q509" s="79">
        <v>0</v>
      </c>
      <c r="R509" s="79">
        <v>0</v>
      </c>
      <c r="S509" s="79">
        <v>0</v>
      </c>
      <c r="T509" s="79">
        <v>0</v>
      </c>
      <c r="U509" s="79">
        <v>0</v>
      </c>
      <c r="V509" s="79">
        <v>0</v>
      </c>
      <c r="W509" s="79">
        <v>0</v>
      </c>
      <c r="X509" s="79">
        <v>0</v>
      </c>
      <c r="Y509" s="79">
        <v>0</v>
      </c>
      <c r="Z509" s="79">
        <v>0</v>
      </c>
      <c r="AA509" s="79">
        <v>0</v>
      </c>
      <c r="AB509" s="79">
        <v>0</v>
      </c>
      <c r="AC509" s="79">
        <v>0</v>
      </c>
      <c r="AD509" s="79">
        <v>0</v>
      </c>
      <c r="AE509" s="79">
        <v>0</v>
      </c>
      <c r="AF509" s="79">
        <v>0</v>
      </c>
      <c r="AG509" s="79">
        <v>0</v>
      </c>
      <c r="AH509" s="79">
        <v>0</v>
      </c>
      <c r="AI509" s="79">
        <v>0</v>
      </c>
      <c r="AJ509" s="79">
        <v>0</v>
      </c>
      <c r="AK509" s="79">
        <v>0</v>
      </c>
      <c r="AL509" s="79">
        <v>0</v>
      </c>
      <c r="AM509" s="79">
        <f t="shared" si="7"/>
        <v>0</v>
      </c>
      <c r="AP509" s="45"/>
    </row>
    <row r="510" spans="1:42" ht="33" customHeight="1">
      <c r="A510" s="54">
        <v>1729</v>
      </c>
      <c r="B510" s="55" t="s">
        <v>480</v>
      </c>
      <c r="C510" s="80" t="s">
        <v>678</v>
      </c>
      <c r="D510" s="79">
        <v>0</v>
      </c>
      <c r="E510" s="79">
        <v>0</v>
      </c>
      <c r="F510" s="79">
        <v>0</v>
      </c>
      <c r="G510" s="79">
        <v>0</v>
      </c>
      <c r="H510" s="79">
        <v>0</v>
      </c>
      <c r="I510" s="79">
        <v>0</v>
      </c>
      <c r="J510" s="79">
        <v>0</v>
      </c>
      <c r="K510" s="79">
        <v>0</v>
      </c>
      <c r="L510" s="79">
        <v>0</v>
      </c>
      <c r="M510" s="79">
        <v>0</v>
      </c>
      <c r="N510" s="79">
        <v>0</v>
      </c>
      <c r="O510" s="79">
        <v>0</v>
      </c>
      <c r="P510" s="79">
        <v>0</v>
      </c>
      <c r="Q510" s="79">
        <v>0</v>
      </c>
      <c r="R510" s="79">
        <v>0</v>
      </c>
      <c r="S510" s="79">
        <v>0</v>
      </c>
      <c r="T510" s="79">
        <v>0</v>
      </c>
      <c r="U510" s="79">
        <v>0</v>
      </c>
      <c r="V510" s="79">
        <v>0</v>
      </c>
      <c r="W510" s="79">
        <v>0</v>
      </c>
      <c r="X510" s="79">
        <v>0</v>
      </c>
      <c r="Y510" s="79">
        <v>0</v>
      </c>
      <c r="Z510" s="79">
        <v>0</v>
      </c>
      <c r="AA510" s="79">
        <v>0</v>
      </c>
      <c r="AB510" s="79">
        <v>0</v>
      </c>
      <c r="AC510" s="79">
        <v>0</v>
      </c>
      <c r="AD510" s="79">
        <v>0</v>
      </c>
      <c r="AE510" s="79">
        <v>0</v>
      </c>
      <c r="AF510" s="79">
        <v>0</v>
      </c>
      <c r="AG510" s="79">
        <v>0</v>
      </c>
      <c r="AH510" s="79">
        <v>0</v>
      </c>
      <c r="AI510" s="79">
        <v>0</v>
      </c>
      <c r="AJ510" s="79">
        <v>0</v>
      </c>
      <c r="AK510" s="79">
        <v>0</v>
      </c>
      <c r="AL510" s="79">
        <v>0</v>
      </c>
      <c r="AM510" s="79">
        <f t="shared" si="7"/>
        <v>0</v>
      </c>
      <c r="AP510" s="45"/>
    </row>
    <row r="511" spans="1:42" ht="33" customHeight="1">
      <c r="A511" s="54">
        <v>1730</v>
      </c>
      <c r="B511" s="55" t="s">
        <v>481</v>
      </c>
      <c r="C511" s="80" t="s">
        <v>678</v>
      </c>
      <c r="D511" s="79">
        <v>0</v>
      </c>
      <c r="E511" s="79">
        <v>0</v>
      </c>
      <c r="F511" s="79">
        <v>0</v>
      </c>
      <c r="G511" s="79">
        <v>0</v>
      </c>
      <c r="H511" s="79">
        <v>0</v>
      </c>
      <c r="I511" s="79">
        <v>0</v>
      </c>
      <c r="J511" s="79">
        <v>0</v>
      </c>
      <c r="K511" s="79">
        <v>0</v>
      </c>
      <c r="L511" s="79">
        <v>0</v>
      </c>
      <c r="M511" s="79">
        <v>0</v>
      </c>
      <c r="N511" s="79">
        <v>0</v>
      </c>
      <c r="O511" s="79">
        <v>0</v>
      </c>
      <c r="P511" s="79">
        <v>0</v>
      </c>
      <c r="Q511" s="79">
        <v>0</v>
      </c>
      <c r="R511" s="79">
        <v>0</v>
      </c>
      <c r="S511" s="79">
        <v>0</v>
      </c>
      <c r="T511" s="79">
        <v>0</v>
      </c>
      <c r="U511" s="79">
        <v>0</v>
      </c>
      <c r="V511" s="79">
        <v>0</v>
      </c>
      <c r="W511" s="79">
        <v>0</v>
      </c>
      <c r="X511" s="79">
        <v>0</v>
      </c>
      <c r="Y511" s="79">
        <v>0</v>
      </c>
      <c r="Z511" s="79">
        <v>0</v>
      </c>
      <c r="AA511" s="79">
        <v>0</v>
      </c>
      <c r="AB511" s="79">
        <v>0</v>
      </c>
      <c r="AC511" s="79">
        <v>0</v>
      </c>
      <c r="AD511" s="79">
        <v>0</v>
      </c>
      <c r="AE511" s="79">
        <v>0</v>
      </c>
      <c r="AF511" s="79">
        <v>0</v>
      </c>
      <c r="AG511" s="79">
        <v>0</v>
      </c>
      <c r="AH511" s="79">
        <v>0</v>
      </c>
      <c r="AI511" s="79">
        <v>0</v>
      </c>
      <c r="AJ511" s="79">
        <v>0</v>
      </c>
      <c r="AK511" s="79">
        <v>0</v>
      </c>
      <c r="AL511" s="79">
        <v>0</v>
      </c>
      <c r="AM511" s="79">
        <f t="shared" si="7"/>
        <v>0</v>
      </c>
      <c r="AP511" s="45"/>
    </row>
    <row r="512" spans="1:42" ht="33" customHeight="1">
      <c r="A512" s="54">
        <v>1731</v>
      </c>
      <c r="B512" s="55" t="s">
        <v>482</v>
      </c>
      <c r="C512" s="80" t="s">
        <v>678</v>
      </c>
      <c r="D512" s="79">
        <v>0</v>
      </c>
      <c r="E512" s="79">
        <v>0</v>
      </c>
      <c r="F512" s="79">
        <v>0</v>
      </c>
      <c r="G512" s="79">
        <v>0</v>
      </c>
      <c r="H512" s="79">
        <v>0</v>
      </c>
      <c r="I512" s="79">
        <v>0</v>
      </c>
      <c r="J512" s="79">
        <v>0</v>
      </c>
      <c r="K512" s="79">
        <v>0</v>
      </c>
      <c r="L512" s="79">
        <v>0</v>
      </c>
      <c r="M512" s="79">
        <v>0</v>
      </c>
      <c r="N512" s="79">
        <v>0</v>
      </c>
      <c r="O512" s="79">
        <v>0</v>
      </c>
      <c r="P512" s="79">
        <v>0</v>
      </c>
      <c r="Q512" s="79">
        <v>0</v>
      </c>
      <c r="R512" s="79">
        <v>0</v>
      </c>
      <c r="S512" s="79">
        <v>0</v>
      </c>
      <c r="T512" s="79">
        <v>0</v>
      </c>
      <c r="U512" s="79">
        <v>0</v>
      </c>
      <c r="V512" s="79">
        <v>0</v>
      </c>
      <c r="W512" s="79">
        <v>0</v>
      </c>
      <c r="X512" s="79">
        <v>0</v>
      </c>
      <c r="Y512" s="79">
        <v>0</v>
      </c>
      <c r="Z512" s="79">
        <v>0</v>
      </c>
      <c r="AA512" s="79">
        <v>0</v>
      </c>
      <c r="AB512" s="79">
        <v>0</v>
      </c>
      <c r="AC512" s="79">
        <v>0</v>
      </c>
      <c r="AD512" s="79">
        <v>0</v>
      </c>
      <c r="AE512" s="79">
        <v>0</v>
      </c>
      <c r="AF512" s="79">
        <v>0</v>
      </c>
      <c r="AG512" s="79">
        <v>0</v>
      </c>
      <c r="AH512" s="79">
        <v>0</v>
      </c>
      <c r="AI512" s="79">
        <v>0</v>
      </c>
      <c r="AJ512" s="79">
        <v>0</v>
      </c>
      <c r="AK512" s="79">
        <v>0</v>
      </c>
      <c r="AL512" s="79">
        <v>0</v>
      </c>
      <c r="AM512" s="79">
        <f t="shared" si="7"/>
        <v>0</v>
      </c>
      <c r="AP512" s="45"/>
    </row>
    <row r="513" spans="1:42" ht="33" customHeight="1">
      <c r="A513" s="54">
        <v>1732</v>
      </c>
      <c r="B513" s="55" t="s">
        <v>483</v>
      </c>
      <c r="C513" s="80" t="s">
        <v>678</v>
      </c>
      <c r="D513" s="79">
        <v>0</v>
      </c>
      <c r="E513" s="79">
        <v>0</v>
      </c>
      <c r="F513" s="79">
        <v>0</v>
      </c>
      <c r="G513" s="79">
        <v>0</v>
      </c>
      <c r="H513" s="79">
        <v>0</v>
      </c>
      <c r="I513" s="79">
        <v>0</v>
      </c>
      <c r="J513" s="79">
        <v>0</v>
      </c>
      <c r="K513" s="79">
        <v>0</v>
      </c>
      <c r="L513" s="79">
        <v>0</v>
      </c>
      <c r="M513" s="79">
        <v>0</v>
      </c>
      <c r="N513" s="79">
        <v>0</v>
      </c>
      <c r="O513" s="79">
        <v>0</v>
      </c>
      <c r="P513" s="79">
        <v>0</v>
      </c>
      <c r="Q513" s="79">
        <v>0</v>
      </c>
      <c r="R513" s="79">
        <v>0</v>
      </c>
      <c r="S513" s="79">
        <v>0</v>
      </c>
      <c r="T513" s="79">
        <v>0</v>
      </c>
      <c r="U513" s="79">
        <v>0</v>
      </c>
      <c r="V513" s="79">
        <v>0</v>
      </c>
      <c r="W513" s="79">
        <v>0</v>
      </c>
      <c r="X513" s="79">
        <v>0</v>
      </c>
      <c r="Y513" s="79">
        <v>0</v>
      </c>
      <c r="Z513" s="79">
        <v>0</v>
      </c>
      <c r="AA513" s="79">
        <v>0</v>
      </c>
      <c r="AB513" s="79">
        <v>0</v>
      </c>
      <c r="AC513" s="79">
        <v>0</v>
      </c>
      <c r="AD513" s="79">
        <v>0</v>
      </c>
      <c r="AE513" s="79">
        <v>0</v>
      </c>
      <c r="AF513" s="79">
        <v>0</v>
      </c>
      <c r="AG513" s="79">
        <v>0</v>
      </c>
      <c r="AH513" s="79">
        <v>0</v>
      </c>
      <c r="AI513" s="79">
        <v>0</v>
      </c>
      <c r="AJ513" s="79">
        <v>0</v>
      </c>
      <c r="AK513" s="79">
        <v>0</v>
      </c>
      <c r="AL513" s="79">
        <v>0</v>
      </c>
      <c r="AM513" s="79">
        <f t="shared" si="7"/>
        <v>0</v>
      </c>
      <c r="AP513" s="45"/>
    </row>
    <row r="514" spans="1:42" ht="33" customHeight="1">
      <c r="A514" s="54">
        <v>1733</v>
      </c>
      <c r="B514" s="55" t="s">
        <v>484</v>
      </c>
      <c r="C514" s="80" t="s">
        <v>678</v>
      </c>
      <c r="D514" s="79">
        <v>0</v>
      </c>
      <c r="E514" s="79">
        <v>0</v>
      </c>
      <c r="F514" s="79">
        <v>0</v>
      </c>
      <c r="G514" s="79">
        <v>0</v>
      </c>
      <c r="H514" s="79">
        <v>0</v>
      </c>
      <c r="I514" s="79">
        <v>0</v>
      </c>
      <c r="J514" s="79">
        <v>0</v>
      </c>
      <c r="K514" s="79">
        <v>0</v>
      </c>
      <c r="L514" s="79">
        <v>0</v>
      </c>
      <c r="M514" s="79">
        <v>0</v>
      </c>
      <c r="N514" s="79">
        <v>0</v>
      </c>
      <c r="O514" s="79">
        <v>0</v>
      </c>
      <c r="P514" s="79">
        <v>0</v>
      </c>
      <c r="Q514" s="79">
        <v>0</v>
      </c>
      <c r="R514" s="79">
        <v>0</v>
      </c>
      <c r="S514" s="79">
        <v>0</v>
      </c>
      <c r="T514" s="79">
        <v>0</v>
      </c>
      <c r="U514" s="79">
        <v>0</v>
      </c>
      <c r="V514" s="79">
        <v>0</v>
      </c>
      <c r="W514" s="79">
        <v>0</v>
      </c>
      <c r="X514" s="79">
        <v>0</v>
      </c>
      <c r="Y514" s="79">
        <v>0</v>
      </c>
      <c r="Z514" s="79">
        <v>0</v>
      </c>
      <c r="AA514" s="79">
        <v>0</v>
      </c>
      <c r="AB514" s="79">
        <v>0</v>
      </c>
      <c r="AC514" s="79">
        <v>0</v>
      </c>
      <c r="AD514" s="79">
        <v>0</v>
      </c>
      <c r="AE514" s="79">
        <v>0</v>
      </c>
      <c r="AF514" s="79">
        <v>0</v>
      </c>
      <c r="AG514" s="79">
        <v>0</v>
      </c>
      <c r="AH514" s="79">
        <v>0</v>
      </c>
      <c r="AI514" s="79">
        <v>0</v>
      </c>
      <c r="AJ514" s="79">
        <v>0</v>
      </c>
      <c r="AK514" s="79">
        <v>0</v>
      </c>
      <c r="AL514" s="79">
        <v>0</v>
      </c>
      <c r="AM514" s="79">
        <f t="shared" si="7"/>
        <v>0</v>
      </c>
      <c r="AP514" s="45"/>
    </row>
    <row r="515" spans="1:42" ht="33" customHeight="1">
      <c r="A515" s="54">
        <v>1734</v>
      </c>
      <c r="B515" s="55" t="s">
        <v>485</v>
      </c>
      <c r="C515" s="80" t="s">
        <v>678</v>
      </c>
      <c r="D515" s="79">
        <v>0</v>
      </c>
      <c r="E515" s="79">
        <v>0</v>
      </c>
      <c r="F515" s="79">
        <v>0</v>
      </c>
      <c r="G515" s="79">
        <v>0</v>
      </c>
      <c r="H515" s="79">
        <v>0</v>
      </c>
      <c r="I515" s="79">
        <v>0</v>
      </c>
      <c r="J515" s="79">
        <v>0</v>
      </c>
      <c r="K515" s="79">
        <v>0</v>
      </c>
      <c r="L515" s="79">
        <v>0</v>
      </c>
      <c r="M515" s="79">
        <v>0</v>
      </c>
      <c r="N515" s="79">
        <v>0</v>
      </c>
      <c r="O515" s="79">
        <v>0</v>
      </c>
      <c r="P515" s="79">
        <v>0</v>
      </c>
      <c r="Q515" s="79">
        <v>0</v>
      </c>
      <c r="R515" s="79">
        <v>0</v>
      </c>
      <c r="S515" s="79">
        <v>0</v>
      </c>
      <c r="T515" s="79">
        <v>0</v>
      </c>
      <c r="U515" s="79">
        <v>0</v>
      </c>
      <c r="V515" s="79">
        <v>0</v>
      </c>
      <c r="W515" s="79">
        <v>0</v>
      </c>
      <c r="X515" s="79">
        <v>0</v>
      </c>
      <c r="Y515" s="79">
        <v>0</v>
      </c>
      <c r="Z515" s="79">
        <v>0</v>
      </c>
      <c r="AA515" s="79">
        <v>0</v>
      </c>
      <c r="AB515" s="79">
        <v>0</v>
      </c>
      <c r="AC515" s="79">
        <v>0</v>
      </c>
      <c r="AD515" s="79">
        <v>0</v>
      </c>
      <c r="AE515" s="79">
        <v>0</v>
      </c>
      <c r="AF515" s="79">
        <v>0</v>
      </c>
      <c r="AG515" s="79">
        <v>0</v>
      </c>
      <c r="AH515" s="79">
        <v>0</v>
      </c>
      <c r="AI515" s="79">
        <v>0</v>
      </c>
      <c r="AJ515" s="79">
        <v>0</v>
      </c>
      <c r="AK515" s="79">
        <v>0</v>
      </c>
      <c r="AL515" s="79">
        <v>0</v>
      </c>
      <c r="AM515" s="79">
        <f t="shared" si="7"/>
        <v>0</v>
      </c>
      <c r="AP515" s="45"/>
    </row>
    <row r="516" spans="1:42" ht="33" customHeight="1">
      <c r="A516" s="54">
        <v>1735</v>
      </c>
      <c r="B516" s="55" t="s">
        <v>486</v>
      </c>
      <c r="C516" s="80" t="s">
        <v>678</v>
      </c>
      <c r="D516" s="79">
        <v>0</v>
      </c>
      <c r="E516" s="79">
        <v>0</v>
      </c>
      <c r="F516" s="79">
        <v>0</v>
      </c>
      <c r="G516" s="79">
        <v>0</v>
      </c>
      <c r="H516" s="79">
        <v>0</v>
      </c>
      <c r="I516" s="79">
        <v>0</v>
      </c>
      <c r="J516" s="79">
        <v>0</v>
      </c>
      <c r="K516" s="79">
        <v>0</v>
      </c>
      <c r="L516" s="79">
        <v>0</v>
      </c>
      <c r="M516" s="79">
        <v>0</v>
      </c>
      <c r="N516" s="79">
        <v>0</v>
      </c>
      <c r="O516" s="79">
        <v>0</v>
      </c>
      <c r="P516" s="79">
        <v>0</v>
      </c>
      <c r="Q516" s="79">
        <v>0</v>
      </c>
      <c r="R516" s="79">
        <v>0</v>
      </c>
      <c r="S516" s="79">
        <v>0</v>
      </c>
      <c r="T516" s="79">
        <v>0</v>
      </c>
      <c r="U516" s="79">
        <v>0</v>
      </c>
      <c r="V516" s="79">
        <v>0</v>
      </c>
      <c r="W516" s="79">
        <v>0</v>
      </c>
      <c r="X516" s="79">
        <v>0</v>
      </c>
      <c r="Y516" s="79">
        <v>0</v>
      </c>
      <c r="Z516" s="79">
        <v>0</v>
      </c>
      <c r="AA516" s="79">
        <v>0</v>
      </c>
      <c r="AB516" s="79">
        <v>0</v>
      </c>
      <c r="AC516" s="79">
        <v>0</v>
      </c>
      <c r="AD516" s="79">
        <v>0</v>
      </c>
      <c r="AE516" s="79">
        <v>0</v>
      </c>
      <c r="AF516" s="79">
        <v>0</v>
      </c>
      <c r="AG516" s="79">
        <v>0</v>
      </c>
      <c r="AH516" s="79">
        <v>0</v>
      </c>
      <c r="AI516" s="79">
        <v>0</v>
      </c>
      <c r="AJ516" s="79">
        <v>0</v>
      </c>
      <c r="AK516" s="79">
        <v>0</v>
      </c>
      <c r="AL516" s="79">
        <v>0</v>
      </c>
      <c r="AM516" s="79">
        <f t="shared" si="7"/>
        <v>0</v>
      </c>
      <c r="AP516" s="45"/>
    </row>
    <row r="517" spans="1:42" ht="33" customHeight="1">
      <c r="A517" s="54">
        <v>1736</v>
      </c>
      <c r="B517" s="55" t="s">
        <v>487</v>
      </c>
      <c r="C517" s="80" t="s">
        <v>678</v>
      </c>
      <c r="D517" s="79">
        <v>0</v>
      </c>
      <c r="E517" s="79">
        <v>0</v>
      </c>
      <c r="F517" s="79">
        <v>0</v>
      </c>
      <c r="G517" s="79">
        <v>0</v>
      </c>
      <c r="H517" s="79">
        <v>0</v>
      </c>
      <c r="I517" s="79">
        <v>0</v>
      </c>
      <c r="J517" s="79">
        <v>0</v>
      </c>
      <c r="K517" s="79">
        <v>0</v>
      </c>
      <c r="L517" s="79">
        <v>0</v>
      </c>
      <c r="M517" s="79">
        <v>0</v>
      </c>
      <c r="N517" s="79">
        <v>0</v>
      </c>
      <c r="O517" s="79">
        <v>0</v>
      </c>
      <c r="P517" s="79">
        <v>0</v>
      </c>
      <c r="Q517" s="79">
        <v>0</v>
      </c>
      <c r="R517" s="79">
        <v>0</v>
      </c>
      <c r="S517" s="79">
        <v>0</v>
      </c>
      <c r="T517" s="79">
        <v>0</v>
      </c>
      <c r="U517" s="79">
        <v>0</v>
      </c>
      <c r="V517" s="79">
        <v>0</v>
      </c>
      <c r="W517" s="79">
        <v>0</v>
      </c>
      <c r="X517" s="79">
        <v>0</v>
      </c>
      <c r="Y517" s="79">
        <v>0</v>
      </c>
      <c r="Z517" s="79">
        <v>0</v>
      </c>
      <c r="AA517" s="79">
        <v>0</v>
      </c>
      <c r="AB517" s="79">
        <v>0</v>
      </c>
      <c r="AC517" s="79">
        <v>0</v>
      </c>
      <c r="AD517" s="79">
        <v>0</v>
      </c>
      <c r="AE517" s="79">
        <v>0</v>
      </c>
      <c r="AF517" s="79">
        <v>0</v>
      </c>
      <c r="AG517" s="79">
        <v>0</v>
      </c>
      <c r="AH517" s="79">
        <v>0</v>
      </c>
      <c r="AI517" s="79">
        <v>0</v>
      </c>
      <c r="AJ517" s="79">
        <v>0</v>
      </c>
      <c r="AK517" s="79">
        <v>0</v>
      </c>
      <c r="AL517" s="79">
        <v>0</v>
      </c>
      <c r="AM517" s="79">
        <f t="shared" si="7"/>
        <v>0</v>
      </c>
      <c r="AP517" s="45"/>
    </row>
    <row r="518" spans="1:42" ht="33" customHeight="1">
      <c r="A518" s="54">
        <v>1737</v>
      </c>
      <c r="B518" s="55" t="s">
        <v>488</v>
      </c>
      <c r="C518" s="80" t="s">
        <v>678</v>
      </c>
      <c r="D518" s="79">
        <v>0</v>
      </c>
      <c r="E518" s="79">
        <v>0</v>
      </c>
      <c r="F518" s="79">
        <v>0</v>
      </c>
      <c r="G518" s="79">
        <v>0</v>
      </c>
      <c r="H518" s="79">
        <v>0</v>
      </c>
      <c r="I518" s="79">
        <v>0</v>
      </c>
      <c r="J518" s="79">
        <v>0</v>
      </c>
      <c r="K518" s="79">
        <v>0</v>
      </c>
      <c r="L518" s="79">
        <v>0</v>
      </c>
      <c r="M518" s="79">
        <v>0</v>
      </c>
      <c r="N518" s="79">
        <v>0</v>
      </c>
      <c r="O518" s="79">
        <v>0</v>
      </c>
      <c r="P518" s="79">
        <v>0</v>
      </c>
      <c r="Q518" s="79">
        <v>0</v>
      </c>
      <c r="R518" s="79">
        <v>0</v>
      </c>
      <c r="S518" s="79">
        <v>0</v>
      </c>
      <c r="T518" s="79">
        <v>0</v>
      </c>
      <c r="U518" s="79">
        <v>0</v>
      </c>
      <c r="V518" s="79">
        <v>0</v>
      </c>
      <c r="W518" s="79">
        <v>0</v>
      </c>
      <c r="X518" s="79">
        <v>0</v>
      </c>
      <c r="Y518" s="79">
        <v>0</v>
      </c>
      <c r="Z518" s="79">
        <v>0</v>
      </c>
      <c r="AA518" s="79">
        <v>0</v>
      </c>
      <c r="AB518" s="79">
        <v>0</v>
      </c>
      <c r="AC518" s="79">
        <v>0</v>
      </c>
      <c r="AD518" s="79">
        <v>0</v>
      </c>
      <c r="AE518" s="79">
        <v>0</v>
      </c>
      <c r="AF518" s="79">
        <v>0</v>
      </c>
      <c r="AG518" s="79">
        <v>0</v>
      </c>
      <c r="AH518" s="79">
        <v>0</v>
      </c>
      <c r="AI518" s="79">
        <v>0</v>
      </c>
      <c r="AJ518" s="79">
        <v>0</v>
      </c>
      <c r="AK518" s="79">
        <v>0</v>
      </c>
      <c r="AL518" s="79">
        <v>0</v>
      </c>
      <c r="AM518" s="79">
        <f t="shared" si="7"/>
        <v>0</v>
      </c>
      <c r="AP518" s="45"/>
    </row>
    <row r="519" spans="1:42" ht="33" customHeight="1">
      <c r="A519" s="54">
        <v>1738</v>
      </c>
      <c r="B519" s="55" t="s">
        <v>489</v>
      </c>
      <c r="C519" s="80" t="s">
        <v>678</v>
      </c>
      <c r="D519" s="79">
        <v>0</v>
      </c>
      <c r="E519" s="79">
        <v>0</v>
      </c>
      <c r="F519" s="79">
        <v>0</v>
      </c>
      <c r="G519" s="79">
        <v>0</v>
      </c>
      <c r="H519" s="79">
        <v>0</v>
      </c>
      <c r="I519" s="79">
        <v>0</v>
      </c>
      <c r="J519" s="79">
        <v>0</v>
      </c>
      <c r="K519" s="79">
        <v>0</v>
      </c>
      <c r="L519" s="79">
        <v>0</v>
      </c>
      <c r="M519" s="79">
        <v>0</v>
      </c>
      <c r="N519" s="79">
        <v>0</v>
      </c>
      <c r="O519" s="79">
        <v>0</v>
      </c>
      <c r="P519" s="79">
        <v>0</v>
      </c>
      <c r="Q519" s="79">
        <v>0</v>
      </c>
      <c r="R519" s="79">
        <v>0</v>
      </c>
      <c r="S519" s="79">
        <v>0</v>
      </c>
      <c r="T519" s="79">
        <v>0</v>
      </c>
      <c r="U519" s="79">
        <v>0</v>
      </c>
      <c r="V519" s="79">
        <v>0</v>
      </c>
      <c r="W519" s="79">
        <v>0</v>
      </c>
      <c r="X519" s="79">
        <v>0</v>
      </c>
      <c r="Y519" s="79">
        <v>0</v>
      </c>
      <c r="Z519" s="79">
        <v>0</v>
      </c>
      <c r="AA519" s="79">
        <v>0</v>
      </c>
      <c r="AB519" s="79">
        <v>0</v>
      </c>
      <c r="AC519" s="79">
        <v>0</v>
      </c>
      <c r="AD519" s="79">
        <v>0</v>
      </c>
      <c r="AE519" s="79">
        <v>0</v>
      </c>
      <c r="AF519" s="79">
        <v>0</v>
      </c>
      <c r="AG519" s="79">
        <v>0</v>
      </c>
      <c r="AH519" s="79">
        <v>0</v>
      </c>
      <c r="AI519" s="79">
        <v>0</v>
      </c>
      <c r="AJ519" s="79">
        <v>0</v>
      </c>
      <c r="AK519" s="79">
        <v>0</v>
      </c>
      <c r="AL519" s="79">
        <v>0</v>
      </c>
      <c r="AM519" s="79">
        <f t="shared" si="7"/>
        <v>0</v>
      </c>
      <c r="AP519" s="45"/>
    </row>
    <row r="520" spans="1:42" ht="33" customHeight="1">
      <c r="A520" s="54">
        <v>1739</v>
      </c>
      <c r="B520" s="55" t="s">
        <v>490</v>
      </c>
      <c r="C520" s="80" t="s">
        <v>678</v>
      </c>
      <c r="D520" s="79">
        <v>0</v>
      </c>
      <c r="E520" s="79">
        <v>0</v>
      </c>
      <c r="F520" s="79">
        <v>0</v>
      </c>
      <c r="G520" s="79">
        <v>0</v>
      </c>
      <c r="H520" s="79">
        <v>0</v>
      </c>
      <c r="I520" s="79">
        <v>0</v>
      </c>
      <c r="J520" s="79">
        <v>0</v>
      </c>
      <c r="K520" s="79">
        <v>0</v>
      </c>
      <c r="L520" s="79">
        <v>0</v>
      </c>
      <c r="M520" s="79">
        <v>0</v>
      </c>
      <c r="N520" s="79">
        <v>0</v>
      </c>
      <c r="O520" s="79">
        <v>0</v>
      </c>
      <c r="P520" s="79">
        <v>0</v>
      </c>
      <c r="Q520" s="79">
        <v>0</v>
      </c>
      <c r="R520" s="79">
        <v>0</v>
      </c>
      <c r="S520" s="79">
        <v>0</v>
      </c>
      <c r="T520" s="79">
        <v>0</v>
      </c>
      <c r="U520" s="79">
        <v>0</v>
      </c>
      <c r="V520" s="79">
        <v>0</v>
      </c>
      <c r="W520" s="79">
        <v>0</v>
      </c>
      <c r="X520" s="79">
        <v>0</v>
      </c>
      <c r="Y520" s="79">
        <v>0</v>
      </c>
      <c r="Z520" s="79">
        <v>0</v>
      </c>
      <c r="AA520" s="79">
        <v>0</v>
      </c>
      <c r="AB520" s="79">
        <v>0</v>
      </c>
      <c r="AC520" s="79">
        <v>0</v>
      </c>
      <c r="AD520" s="79">
        <v>0</v>
      </c>
      <c r="AE520" s="79">
        <v>0</v>
      </c>
      <c r="AF520" s="79">
        <v>0</v>
      </c>
      <c r="AG520" s="79">
        <v>0</v>
      </c>
      <c r="AH520" s="79">
        <v>0</v>
      </c>
      <c r="AI520" s="79">
        <v>0</v>
      </c>
      <c r="AJ520" s="79">
        <v>0</v>
      </c>
      <c r="AK520" s="79">
        <v>0</v>
      </c>
      <c r="AL520" s="79">
        <v>0</v>
      </c>
      <c r="AM520" s="79">
        <f t="shared" si="7"/>
        <v>0</v>
      </c>
      <c r="AP520" s="45"/>
    </row>
    <row r="521" spans="1:42" ht="33" customHeight="1">
      <c r="A521" s="54">
        <v>1740</v>
      </c>
      <c r="B521" s="55" t="s">
        <v>491</v>
      </c>
      <c r="C521" s="80" t="s">
        <v>678</v>
      </c>
      <c r="D521" s="79">
        <v>0</v>
      </c>
      <c r="E521" s="79">
        <v>0</v>
      </c>
      <c r="F521" s="79">
        <v>0</v>
      </c>
      <c r="G521" s="79">
        <v>0</v>
      </c>
      <c r="H521" s="79">
        <v>0</v>
      </c>
      <c r="I521" s="79">
        <v>0</v>
      </c>
      <c r="J521" s="79">
        <v>0</v>
      </c>
      <c r="K521" s="79">
        <v>0</v>
      </c>
      <c r="L521" s="79">
        <v>0</v>
      </c>
      <c r="M521" s="79">
        <v>0</v>
      </c>
      <c r="N521" s="79">
        <v>0</v>
      </c>
      <c r="O521" s="79">
        <v>0</v>
      </c>
      <c r="P521" s="79">
        <v>0</v>
      </c>
      <c r="Q521" s="79">
        <v>0</v>
      </c>
      <c r="R521" s="79">
        <v>0</v>
      </c>
      <c r="S521" s="79">
        <v>0</v>
      </c>
      <c r="T521" s="79">
        <v>0</v>
      </c>
      <c r="U521" s="79">
        <v>0</v>
      </c>
      <c r="V521" s="79">
        <v>0</v>
      </c>
      <c r="W521" s="79">
        <v>0</v>
      </c>
      <c r="X521" s="79">
        <v>0</v>
      </c>
      <c r="Y521" s="79">
        <v>0</v>
      </c>
      <c r="Z521" s="79">
        <v>0</v>
      </c>
      <c r="AA521" s="79">
        <v>0</v>
      </c>
      <c r="AB521" s="79">
        <v>0</v>
      </c>
      <c r="AC521" s="79">
        <v>0</v>
      </c>
      <c r="AD521" s="79">
        <v>0</v>
      </c>
      <c r="AE521" s="79">
        <v>0</v>
      </c>
      <c r="AF521" s="79">
        <v>0</v>
      </c>
      <c r="AG521" s="79">
        <v>0</v>
      </c>
      <c r="AH521" s="79">
        <v>0</v>
      </c>
      <c r="AI521" s="79">
        <v>0</v>
      </c>
      <c r="AJ521" s="79">
        <v>0</v>
      </c>
      <c r="AK521" s="79">
        <v>0</v>
      </c>
      <c r="AL521" s="79">
        <v>0</v>
      </c>
      <c r="AM521" s="79">
        <f t="shared" si="7"/>
        <v>0</v>
      </c>
      <c r="AP521" s="45"/>
    </row>
    <row r="522" spans="1:42" ht="33" customHeight="1">
      <c r="A522" s="54">
        <v>1741</v>
      </c>
      <c r="B522" s="55" t="s">
        <v>492</v>
      </c>
      <c r="C522" s="80" t="s">
        <v>678</v>
      </c>
      <c r="D522" s="79">
        <v>0</v>
      </c>
      <c r="E522" s="79">
        <v>0</v>
      </c>
      <c r="F522" s="79">
        <v>0</v>
      </c>
      <c r="G522" s="79">
        <v>0</v>
      </c>
      <c r="H522" s="79">
        <v>0</v>
      </c>
      <c r="I522" s="79">
        <v>0</v>
      </c>
      <c r="J522" s="79">
        <v>0</v>
      </c>
      <c r="K522" s="79">
        <v>0</v>
      </c>
      <c r="L522" s="79">
        <v>0</v>
      </c>
      <c r="M522" s="79">
        <v>0</v>
      </c>
      <c r="N522" s="79">
        <v>0</v>
      </c>
      <c r="O522" s="79">
        <v>0</v>
      </c>
      <c r="P522" s="79">
        <v>0</v>
      </c>
      <c r="Q522" s="79">
        <v>0</v>
      </c>
      <c r="R522" s="79">
        <v>0</v>
      </c>
      <c r="S522" s="79">
        <v>0</v>
      </c>
      <c r="T522" s="79">
        <v>0</v>
      </c>
      <c r="U522" s="79">
        <v>0</v>
      </c>
      <c r="V522" s="79">
        <v>0</v>
      </c>
      <c r="W522" s="79">
        <v>0</v>
      </c>
      <c r="X522" s="79">
        <v>0</v>
      </c>
      <c r="Y522" s="79">
        <v>0</v>
      </c>
      <c r="Z522" s="79">
        <v>0</v>
      </c>
      <c r="AA522" s="79">
        <v>0</v>
      </c>
      <c r="AB522" s="79">
        <v>0</v>
      </c>
      <c r="AC522" s="79">
        <v>0</v>
      </c>
      <c r="AD522" s="79">
        <v>0</v>
      </c>
      <c r="AE522" s="79">
        <v>0</v>
      </c>
      <c r="AF522" s="79">
        <v>0</v>
      </c>
      <c r="AG522" s="79">
        <v>0</v>
      </c>
      <c r="AH522" s="79">
        <v>0</v>
      </c>
      <c r="AI522" s="79">
        <v>0</v>
      </c>
      <c r="AJ522" s="79">
        <v>0</v>
      </c>
      <c r="AK522" s="79">
        <v>0</v>
      </c>
      <c r="AL522" s="79">
        <v>0</v>
      </c>
      <c r="AM522" s="79">
        <f t="shared" si="7"/>
        <v>0</v>
      </c>
      <c r="AP522" s="45"/>
    </row>
    <row r="523" spans="1:42" ht="33" customHeight="1">
      <c r="A523" s="54">
        <v>1742</v>
      </c>
      <c r="B523" s="55" t="s">
        <v>493</v>
      </c>
      <c r="C523" s="80" t="s">
        <v>678</v>
      </c>
      <c r="D523" s="79">
        <v>0</v>
      </c>
      <c r="E523" s="79">
        <v>0</v>
      </c>
      <c r="F523" s="79">
        <v>0</v>
      </c>
      <c r="G523" s="79">
        <v>0</v>
      </c>
      <c r="H523" s="79">
        <v>0</v>
      </c>
      <c r="I523" s="79">
        <v>0</v>
      </c>
      <c r="J523" s="79">
        <v>0</v>
      </c>
      <c r="K523" s="79">
        <v>0</v>
      </c>
      <c r="L523" s="79">
        <v>0</v>
      </c>
      <c r="M523" s="79">
        <v>0</v>
      </c>
      <c r="N523" s="79">
        <v>0</v>
      </c>
      <c r="O523" s="79">
        <v>0</v>
      </c>
      <c r="P523" s="79">
        <v>0</v>
      </c>
      <c r="Q523" s="79">
        <v>0</v>
      </c>
      <c r="R523" s="79">
        <v>0</v>
      </c>
      <c r="S523" s="79">
        <v>0</v>
      </c>
      <c r="T523" s="79">
        <v>0</v>
      </c>
      <c r="U523" s="79">
        <v>0</v>
      </c>
      <c r="V523" s="79">
        <v>0</v>
      </c>
      <c r="W523" s="79">
        <v>0</v>
      </c>
      <c r="X523" s="79">
        <v>0</v>
      </c>
      <c r="Y523" s="79">
        <v>0</v>
      </c>
      <c r="Z523" s="79">
        <v>0</v>
      </c>
      <c r="AA523" s="79">
        <v>0</v>
      </c>
      <c r="AB523" s="79">
        <v>0</v>
      </c>
      <c r="AC523" s="79">
        <v>0</v>
      </c>
      <c r="AD523" s="79">
        <v>0</v>
      </c>
      <c r="AE523" s="79">
        <v>0</v>
      </c>
      <c r="AF523" s="79">
        <v>0</v>
      </c>
      <c r="AG523" s="79">
        <v>0</v>
      </c>
      <c r="AH523" s="79">
        <v>0</v>
      </c>
      <c r="AI523" s="79">
        <v>0</v>
      </c>
      <c r="AJ523" s="79">
        <v>0</v>
      </c>
      <c r="AK523" s="79">
        <v>0</v>
      </c>
      <c r="AL523" s="79">
        <v>0</v>
      </c>
      <c r="AM523" s="79">
        <f t="shared" si="7"/>
        <v>0</v>
      </c>
      <c r="AP523" s="45"/>
    </row>
    <row r="524" spans="1:42" ht="33" customHeight="1">
      <c r="A524" s="54">
        <v>1743</v>
      </c>
      <c r="B524" s="55" t="s">
        <v>494</v>
      </c>
      <c r="C524" s="80" t="s">
        <v>678</v>
      </c>
      <c r="D524" s="79">
        <v>0</v>
      </c>
      <c r="E524" s="79">
        <v>0</v>
      </c>
      <c r="F524" s="79">
        <v>0</v>
      </c>
      <c r="G524" s="79">
        <v>0</v>
      </c>
      <c r="H524" s="79">
        <v>0</v>
      </c>
      <c r="I524" s="79">
        <v>0</v>
      </c>
      <c r="J524" s="79">
        <v>0</v>
      </c>
      <c r="K524" s="79">
        <v>0</v>
      </c>
      <c r="L524" s="79">
        <v>0</v>
      </c>
      <c r="M524" s="79">
        <v>0</v>
      </c>
      <c r="N524" s="79">
        <v>0</v>
      </c>
      <c r="O524" s="79">
        <v>0</v>
      </c>
      <c r="P524" s="79">
        <v>0</v>
      </c>
      <c r="Q524" s="79">
        <v>0</v>
      </c>
      <c r="R524" s="79">
        <v>0</v>
      </c>
      <c r="S524" s="79">
        <v>0</v>
      </c>
      <c r="T524" s="79">
        <v>0</v>
      </c>
      <c r="U524" s="79">
        <v>0</v>
      </c>
      <c r="V524" s="79">
        <v>0</v>
      </c>
      <c r="W524" s="79">
        <v>0</v>
      </c>
      <c r="X524" s="79">
        <v>0</v>
      </c>
      <c r="Y524" s="79">
        <v>0</v>
      </c>
      <c r="Z524" s="79">
        <v>0</v>
      </c>
      <c r="AA524" s="79">
        <v>0</v>
      </c>
      <c r="AB524" s="79">
        <v>0</v>
      </c>
      <c r="AC524" s="79">
        <v>0</v>
      </c>
      <c r="AD524" s="79">
        <v>0</v>
      </c>
      <c r="AE524" s="79">
        <v>0</v>
      </c>
      <c r="AF524" s="79">
        <v>0</v>
      </c>
      <c r="AG524" s="79">
        <v>0</v>
      </c>
      <c r="AH524" s="79">
        <v>0</v>
      </c>
      <c r="AI524" s="79">
        <v>0</v>
      </c>
      <c r="AJ524" s="79">
        <v>0</v>
      </c>
      <c r="AK524" s="79">
        <v>0</v>
      </c>
      <c r="AL524" s="79">
        <v>0</v>
      </c>
      <c r="AM524" s="79">
        <f t="shared" ref="AM524:AM587" si="8">SUM(D524:AL524)</f>
        <v>0</v>
      </c>
      <c r="AP524" s="45"/>
    </row>
    <row r="525" spans="1:42" ht="33" customHeight="1">
      <c r="A525" s="54">
        <v>1744</v>
      </c>
      <c r="B525" s="55" t="s">
        <v>495</v>
      </c>
      <c r="C525" s="80" t="s">
        <v>678</v>
      </c>
      <c r="D525" s="79">
        <v>0</v>
      </c>
      <c r="E525" s="79">
        <v>0</v>
      </c>
      <c r="F525" s="79">
        <v>0</v>
      </c>
      <c r="G525" s="79">
        <v>0</v>
      </c>
      <c r="H525" s="79">
        <v>0</v>
      </c>
      <c r="I525" s="79">
        <v>0</v>
      </c>
      <c r="J525" s="79">
        <v>0</v>
      </c>
      <c r="K525" s="79">
        <v>0</v>
      </c>
      <c r="L525" s="79">
        <v>0</v>
      </c>
      <c r="M525" s="79">
        <v>0</v>
      </c>
      <c r="N525" s="79">
        <v>0</v>
      </c>
      <c r="O525" s="79">
        <v>0</v>
      </c>
      <c r="P525" s="79">
        <v>0</v>
      </c>
      <c r="Q525" s="79">
        <v>0</v>
      </c>
      <c r="R525" s="79">
        <v>0</v>
      </c>
      <c r="S525" s="79">
        <v>0</v>
      </c>
      <c r="T525" s="79">
        <v>0</v>
      </c>
      <c r="U525" s="79">
        <v>0</v>
      </c>
      <c r="V525" s="79">
        <v>0</v>
      </c>
      <c r="W525" s="79">
        <v>0</v>
      </c>
      <c r="X525" s="79">
        <v>0</v>
      </c>
      <c r="Y525" s="79">
        <v>0</v>
      </c>
      <c r="Z525" s="79">
        <v>0</v>
      </c>
      <c r="AA525" s="79">
        <v>0</v>
      </c>
      <c r="AB525" s="79">
        <v>0</v>
      </c>
      <c r="AC525" s="79">
        <v>0</v>
      </c>
      <c r="AD525" s="79">
        <v>0</v>
      </c>
      <c r="AE525" s="79">
        <v>0</v>
      </c>
      <c r="AF525" s="79">
        <v>0</v>
      </c>
      <c r="AG525" s="79">
        <v>0</v>
      </c>
      <c r="AH525" s="79">
        <v>0</v>
      </c>
      <c r="AI525" s="79">
        <v>0</v>
      </c>
      <c r="AJ525" s="79">
        <v>0</v>
      </c>
      <c r="AK525" s="79">
        <v>0</v>
      </c>
      <c r="AL525" s="79">
        <v>0</v>
      </c>
      <c r="AM525" s="79">
        <f t="shared" si="8"/>
        <v>0</v>
      </c>
      <c r="AP525" s="45"/>
    </row>
    <row r="526" spans="1:42" ht="33" customHeight="1">
      <c r="A526" s="54">
        <v>1745</v>
      </c>
      <c r="B526" s="55" t="s">
        <v>496</v>
      </c>
      <c r="C526" s="80" t="s">
        <v>678</v>
      </c>
      <c r="D526" s="79">
        <v>0</v>
      </c>
      <c r="E526" s="79">
        <v>0</v>
      </c>
      <c r="F526" s="79">
        <v>0</v>
      </c>
      <c r="G526" s="79">
        <v>0</v>
      </c>
      <c r="H526" s="79">
        <v>0</v>
      </c>
      <c r="I526" s="79">
        <v>0</v>
      </c>
      <c r="J526" s="79">
        <v>0</v>
      </c>
      <c r="K526" s="79">
        <v>0</v>
      </c>
      <c r="L526" s="79">
        <v>0</v>
      </c>
      <c r="M526" s="79">
        <v>0</v>
      </c>
      <c r="N526" s="79">
        <v>0</v>
      </c>
      <c r="O526" s="79">
        <v>0</v>
      </c>
      <c r="P526" s="79">
        <v>0</v>
      </c>
      <c r="Q526" s="79">
        <v>0</v>
      </c>
      <c r="R526" s="79">
        <v>0</v>
      </c>
      <c r="S526" s="79">
        <v>0</v>
      </c>
      <c r="T526" s="79">
        <v>0</v>
      </c>
      <c r="U526" s="79">
        <v>0</v>
      </c>
      <c r="V526" s="79">
        <v>0</v>
      </c>
      <c r="W526" s="79">
        <v>0</v>
      </c>
      <c r="X526" s="79">
        <v>0</v>
      </c>
      <c r="Y526" s="79">
        <v>0</v>
      </c>
      <c r="Z526" s="79">
        <v>0</v>
      </c>
      <c r="AA526" s="79">
        <v>0</v>
      </c>
      <c r="AB526" s="79">
        <v>0</v>
      </c>
      <c r="AC526" s="79">
        <v>0</v>
      </c>
      <c r="AD526" s="79">
        <v>0</v>
      </c>
      <c r="AE526" s="79">
        <v>0</v>
      </c>
      <c r="AF526" s="79">
        <v>0</v>
      </c>
      <c r="AG526" s="79">
        <v>0</v>
      </c>
      <c r="AH526" s="79">
        <v>0</v>
      </c>
      <c r="AI526" s="79">
        <v>0</v>
      </c>
      <c r="AJ526" s="79">
        <v>0</v>
      </c>
      <c r="AK526" s="79">
        <v>0</v>
      </c>
      <c r="AL526" s="79">
        <v>0</v>
      </c>
      <c r="AM526" s="79">
        <f t="shared" si="8"/>
        <v>0</v>
      </c>
      <c r="AP526" s="45"/>
    </row>
    <row r="527" spans="1:42" ht="33" customHeight="1">
      <c r="A527" s="54">
        <v>1746</v>
      </c>
      <c r="B527" s="55" t="s">
        <v>497</v>
      </c>
      <c r="C527" s="80" t="s">
        <v>678</v>
      </c>
      <c r="D527" s="79">
        <v>0</v>
      </c>
      <c r="E527" s="79">
        <v>0</v>
      </c>
      <c r="F527" s="79">
        <v>0</v>
      </c>
      <c r="G527" s="79">
        <v>0</v>
      </c>
      <c r="H527" s="79">
        <v>0</v>
      </c>
      <c r="I527" s="79">
        <v>0</v>
      </c>
      <c r="J527" s="79">
        <v>0</v>
      </c>
      <c r="K527" s="79">
        <v>0</v>
      </c>
      <c r="L527" s="79">
        <v>0</v>
      </c>
      <c r="M527" s="79">
        <v>0</v>
      </c>
      <c r="N527" s="79">
        <v>0</v>
      </c>
      <c r="O527" s="79">
        <v>0</v>
      </c>
      <c r="P527" s="79">
        <v>0</v>
      </c>
      <c r="Q527" s="79">
        <v>0</v>
      </c>
      <c r="R527" s="79">
        <v>0</v>
      </c>
      <c r="S527" s="79">
        <v>0</v>
      </c>
      <c r="T527" s="79">
        <v>0</v>
      </c>
      <c r="U527" s="79">
        <v>0</v>
      </c>
      <c r="V527" s="79">
        <v>0</v>
      </c>
      <c r="W527" s="79">
        <v>0</v>
      </c>
      <c r="X527" s="79">
        <v>0</v>
      </c>
      <c r="Y527" s="79">
        <v>0</v>
      </c>
      <c r="Z527" s="79">
        <v>0</v>
      </c>
      <c r="AA527" s="79">
        <v>0</v>
      </c>
      <c r="AB527" s="79">
        <v>0</v>
      </c>
      <c r="AC527" s="79">
        <v>0</v>
      </c>
      <c r="AD527" s="79">
        <v>0</v>
      </c>
      <c r="AE527" s="79">
        <v>0</v>
      </c>
      <c r="AF527" s="79">
        <v>0</v>
      </c>
      <c r="AG527" s="79">
        <v>0</v>
      </c>
      <c r="AH527" s="79">
        <v>0</v>
      </c>
      <c r="AI527" s="79">
        <v>0</v>
      </c>
      <c r="AJ527" s="79">
        <v>0</v>
      </c>
      <c r="AK527" s="79">
        <v>0</v>
      </c>
      <c r="AL527" s="79">
        <v>0</v>
      </c>
      <c r="AM527" s="79">
        <f t="shared" si="8"/>
        <v>0</v>
      </c>
      <c r="AP527" s="45"/>
    </row>
    <row r="528" spans="1:42" ht="33" customHeight="1">
      <c r="A528" s="54">
        <v>1747</v>
      </c>
      <c r="B528" s="55" t="s">
        <v>1376</v>
      </c>
      <c r="C528" s="80" t="s">
        <v>678</v>
      </c>
      <c r="D528" s="79">
        <v>0</v>
      </c>
      <c r="E528" s="79">
        <v>0</v>
      </c>
      <c r="F528" s="79">
        <v>0</v>
      </c>
      <c r="G528" s="79">
        <v>0</v>
      </c>
      <c r="H528" s="79">
        <v>0</v>
      </c>
      <c r="I528" s="79">
        <v>0</v>
      </c>
      <c r="J528" s="79">
        <v>0</v>
      </c>
      <c r="K528" s="79">
        <v>0</v>
      </c>
      <c r="L528" s="79">
        <v>0</v>
      </c>
      <c r="M528" s="79">
        <v>0</v>
      </c>
      <c r="N528" s="79">
        <v>0</v>
      </c>
      <c r="O528" s="79">
        <v>0</v>
      </c>
      <c r="P528" s="79">
        <v>0</v>
      </c>
      <c r="Q528" s="79">
        <v>0</v>
      </c>
      <c r="R528" s="79">
        <v>0</v>
      </c>
      <c r="S528" s="79">
        <v>0</v>
      </c>
      <c r="T528" s="79">
        <v>0</v>
      </c>
      <c r="U528" s="79">
        <v>0</v>
      </c>
      <c r="V528" s="79">
        <v>0</v>
      </c>
      <c r="W528" s="79">
        <v>0</v>
      </c>
      <c r="X528" s="79">
        <v>0</v>
      </c>
      <c r="Y528" s="79">
        <v>0</v>
      </c>
      <c r="Z528" s="79">
        <v>0</v>
      </c>
      <c r="AA528" s="79">
        <v>0</v>
      </c>
      <c r="AB528" s="79">
        <v>0</v>
      </c>
      <c r="AC528" s="79">
        <v>0</v>
      </c>
      <c r="AD528" s="79">
        <v>0</v>
      </c>
      <c r="AE528" s="79">
        <v>0</v>
      </c>
      <c r="AF528" s="79">
        <v>0</v>
      </c>
      <c r="AG528" s="79">
        <v>0</v>
      </c>
      <c r="AH528" s="79">
        <v>0</v>
      </c>
      <c r="AI528" s="79">
        <v>0</v>
      </c>
      <c r="AJ528" s="79">
        <v>0</v>
      </c>
      <c r="AK528" s="79">
        <v>0</v>
      </c>
      <c r="AL528" s="79">
        <v>0</v>
      </c>
      <c r="AM528" s="79">
        <f t="shared" si="8"/>
        <v>0</v>
      </c>
      <c r="AP528" s="45"/>
    </row>
    <row r="529" spans="1:42" ht="33" customHeight="1">
      <c r="A529" s="54">
        <v>1748</v>
      </c>
      <c r="B529" s="55" t="s">
        <v>498</v>
      </c>
      <c r="C529" s="80" t="s">
        <v>678</v>
      </c>
      <c r="D529" s="79">
        <v>0</v>
      </c>
      <c r="E529" s="79">
        <v>0</v>
      </c>
      <c r="F529" s="79">
        <v>0</v>
      </c>
      <c r="G529" s="79">
        <v>0</v>
      </c>
      <c r="H529" s="79">
        <v>0</v>
      </c>
      <c r="I529" s="79">
        <v>0</v>
      </c>
      <c r="J529" s="79">
        <v>0</v>
      </c>
      <c r="K529" s="79">
        <v>0</v>
      </c>
      <c r="L529" s="79">
        <v>0</v>
      </c>
      <c r="M529" s="79">
        <v>0</v>
      </c>
      <c r="N529" s="79">
        <v>0</v>
      </c>
      <c r="O529" s="79">
        <v>0</v>
      </c>
      <c r="P529" s="79">
        <v>0</v>
      </c>
      <c r="Q529" s="79">
        <v>0</v>
      </c>
      <c r="R529" s="79">
        <v>0</v>
      </c>
      <c r="S529" s="79">
        <v>0</v>
      </c>
      <c r="T529" s="79">
        <v>0</v>
      </c>
      <c r="U529" s="79">
        <v>0</v>
      </c>
      <c r="V529" s="79">
        <v>0</v>
      </c>
      <c r="W529" s="79">
        <v>0</v>
      </c>
      <c r="X529" s="79">
        <v>0</v>
      </c>
      <c r="Y529" s="79">
        <v>0</v>
      </c>
      <c r="Z529" s="79">
        <v>0</v>
      </c>
      <c r="AA529" s="79">
        <v>0</v>
      </c>
      <c r="AB529" s="79">
        <v>0</v>
      </c>
      <c r="AC529" s="79">
        <v>0</v>
      </c>
      <c r="AD529" s="79">
        <v>0</v>
      </c>
      <c r="AE529" s="79">
        <v>0</v>
      </c>
      <c r="AF529" s="79">
        <v>0</v>
      </c>
      <c r="AG529" s="79">
        <v>0</v>
      </c>
      <c r="AH529" s="79">
        <v>0</v>
      </c>
      <c r="AI529" s="79">
        <v>0</v>
      </c>
      <c r="AJ529" s="79">
        <v>0</v>
      </c>
      <c r="AK529" s="79">
        <v>0</v>
      </c>
      <c r="AL529" s="79">
        <v>0</v>
      </c>
      <c r="AM529" s="79">
        <f t="shared" si="8"/>
        <v>0</v>
      </c>
      <c r="AP529" s="45"/>
    </row>
    <row r="530" spans="1:42" ht="33" customHeight="1">
      <c r="A530" s="54">
        <v>1749</v>
      </c>
      <c r="B530" s="55" t="s">
        <v>499</v>
      </c>
      <c r="C530" s="80" t="s">
        <v>678</v>
      </c>
      <c r="D530" s="79">
        <v>0</v>
      </c>
      <c r="E530" s="79">
        <v>0</v>
      </c>
      <c r="F530" s="79">
        <v>0</v>
      </c>
      <c r="G530" s="79">
        <v>0</v>
      </c>
      <c r="H530" s="79">
        <v>0</v>
      </c>
      <c r="I530" s="79">
        <v>0</v>
      </c>
      <c r="J530" s="79">
        <v>0</v>
      </c>
      <c r="K530" s="79">
        <v>0</v>
      </c>
      <c r="L530" s="79">
        <v>0</v>
      </c>
      <c r="M530" s="79">
        <v>0</v>
      </c>
      <c r="N530" s="79">
        <v>0</v>
      </c>
      <c r="O530" s="79">
        <v>0</v>
      </c>
      <c r="P530" s="79">
        <v>0</v>
      </c>
      <c r="Q530" s="79">
        <v>0</v>
      </c>
      <c r="R530" s="79">
        <v>0</v>
      </c>
      <c r="S530" s="79">
        <v>0</v>
      </c>
      <c r="T530" s="79">
        <v>0</v>
      </c>
      <c r="U530" s="79">
        <v>0</v>
      </c>
      <c r="V530" s="79">
        <v>0</v>
      </c>
      <c r="W530" s="79">
        <v>0</v>
      </c>
      <c r="X530" s="79">
        <v>0</v>
      </c>
      <c r="Y530" s="79">
        <v>0</v>
      </c>
      <c r="Z530" s="79">
        <v>0</v>
      </c>
      <c r="AA530" s="79">
        <v>0</v>
      </c>
      <c r="AB530" s="79">
        <v>0</v>
      </c>
      <c r="AC530" s="79">
        <v>0</v>
      </c>
      <c r="AD530" s="79">
        <v>0</v>
      </c>
      <c r="AE530" s="79">
        <v>0</v>
      </c>
      <c r="AF530" s="79">
        <v>0</v>
      </c>
      <c r="AG530" s="79">
        <v>0</v>
      </c>
      <c r="AH530" s="79">
        <v>0</v>
      </c>
      <c r="AI530" s="79">
        <v>0</v>
      </c>
      <c r="AJ530" s="79">
        <v>0</v>
      </c>
      <c r="AK530" s="79">
        <v>0</v>
      </c>
      <c r="AL530" s="79">
        <v>0</v>
      </c>
      <c r="AM530" s="79">
        <f t="shared" si="8"/>
        <v>0</v>
      </c>
      <c r="AP530" s="45"/>
    </row>
    <row r="531" spans="1:42" ht="33" customHeight="1">
      <c r="A531" s="54">
        <v>1750</v>
      </c>
      <c r="B531" s="55" t="s">
        <v>500</v>
      </c>
      <c r="C531" s="80" t="s">
        <v>678</v>
      </c>
      <c r="D531" s="79">
        <v>0</v>
      </c>
      <c r="E531" s="79">
        <v>0</v>
      </c>
      <c r="F531" s="79">
        <v>0</v>
      </c>
      <c r="G531" s="79">
        <v>0</v>
      </c>
      <c r="H531" s="79">
        <v>0</v>
      </c>
      <c r="I531" s="79">
        <v>0</v>
      </c>
      <c r="J531" s="79">
        <v>0</v>
      </c>
      <c r="K531" s="79">
        <v>0</v>
      </c>
      <c r="L531" s="79">
        <v>0</v>
      </c>
      <c r="M531" s="79">
        <v>0</v>
      </c>
      <c r="N531" s="79">
        <v>0</v>
      </c>
      <c r="O531" s="79">
        <v>0</v>
      </c>
      <c r="P531" s="79">
        <v>0</v>
      </c>
      <c r="Q531" s="79">
        <v>0</v>
      </c>
      <c r="R531" s="79">
        <v>0</v>
      </c>
      <c r="S531" s="79">
        <v>0</v>
      </c>
      <c r="T531" s="79">
        <v>0</v>
      </c>
      <c r="U531" s="79">
        <v>0</v>
      </c>
      <c r="V531" s="79">
        <v>0</v>
      </c>
      <c r="W531" s="79">
        <v>0</v>
      </c>
      <c r="X531" s="79">
        <v>0</v>
      </c>
      <c r="Y531" s="79">
        <v>0</v>
      </c>
      <c r="Z531" s="79">
        <v>0</v>
      </c>
      <c r="AA531" s="79">
        <v>0</v>
      </c>
      <c r="AB531" s="79">
        <v>0</v>
      </c>
      <c r="AC531" s="79">
        <v>0</v>
      </c>
      <c r="AD531" s="79">
        <v>0</v>
      </c>
      <c r="AE531" s="79">
        <v>0</v>
      </c>
      <c r="AF531" s="79">
        <v>0</v>
      </c>
      <c r="AG531" s="79">
        <v>0</v>
      </c>
      <c r="AH531" s="79">
        <v>0</v>
      </c>
      <c r="AI531" s="79">
        <v>0</v>
      </c>
      <c r="AJ531" s="79">
        <v>0</v>
      </c>
      <c r="AK531" s="79">
        <v>0</v>
      </c>
      <c r="AL531" s="79">
        <v>0</v>
      </c>
      <c r="AM531" s="79">
        <f t="shared" si="8"/>
        <v>0</v>
      </c>
      <c r="AP531" s="45"/>
    </row>
    <row r="532" spans="1:42" ht="33" customHeight="1">
      <c r="A532" s="54">
        <v>1751</v>
      </c>
      <c r="B532" s="55" t="s">
        <v>501</v>
      </c>
      <c r="C532" s="80" t="s">
        <v>678</v>
      </c>
      <c r="D532" s="79">
        <v>0</v>
      </c>
      <c r="E532" s="79">
        <v>0</v>
      </c>
      <c r="F532" s="79">
        <v>0</v>
      </c>
      <c r="G532" s="79">
        <v>0</v>
      </c>
      <c r="H532" s="79">
        <v>0</v>
      </c>
      <c r="I532" s="79">
        <v>0</v>
      </c>
      <c r="J532" s="79">
        <v>0</v>
      </c>
      <c r="K532" s="79">
        <v>0</v>
      </c>
      <c r="L532" s="79">
        <v>0</v>
      </c>
      <c r="M532" s="79">
        <v>0</v>
      </c>
      <c r="N532" s="79">
        <v>0</v>
      </c>
      <c r="O532" s="79">
        <v>0</v>
      </c>
      <c r="P532" s="79">
        <v>0</v>
      </c>
      <c r="Q532" s="79">
        <v>0</v>
      </c>
      <c r="R532" s="79">
        <v>0</v>
      </c>
      <c r="S532" s="79">
        <v>0</v>
      </c>
      <c r="T532" s="79">
        <v>0</v>
      </c>
      <c r="U532" s="79">
        <v>0</v>
      </c>
      <c r="V532" s="79">
        <v>0</v>
      </c>
      <c r="W532" s="79">
        <v>0</v>
      </c>
      <c r="X532" s="79">
        <v>0</v>
      </c>
      <c r="Y532" s="79">
        <v>0</v>
      </c>
      <c r="Z532" s="79">
        <v>0</v>
      </c>
      <c r="AA532" s="79">
        <v>0</v>
      </c>
      <c r="AB532" s="79">
        <v>0</v>
      </c>
      <c r="AC532" s="79">
        <v>0</v>
      </c>
      <c r="AD532" s="79">
        <v>0</v>
      </c>
      <c r="AE532" s="79">
        <v>0</v>
      </c>
      <c r="AF532" s="79">
        <v>0</v>
      </c>
      <c r="AG532" s="79">
        <v>0</v>
      </c>
      <c r="AH532" s="79">
        <v>0</v>
      </c>
      <c r="AI532" s="79">
        <v>0</v>
      </c>
      <c r="AJ532" s="79">
        <v>0</v>
      </c>
      <c r="AK532" s="79">
        <v>0</v>
      </c>
      <c r="AL532" s="79">
        <v>0</v>
      </c>
      <c r="AM532" s="79">
        <f t="shared" si="8"/>
        <v>0</v>
      </c>
      <c r="AP532" s="45"/>
    </row>
    <row r="533" spans="1:42" ht="33" customHeight="1">
      <c r="A533" s="54">
        <v>1752</v>
      </c>
      <c r="B533" s="55" t="s">
        <v>502</v>
      </c>
      <c r="C533" s="80" t="s">
        <v>678</v>
      </c>
      <c r="D533" s="79">
        <v>0</v>
      </c>
      <c r="E533" s="79">
        <v>0</v>
      </c>
      <c r="F533" s="79">
        <v>0</v>
      </c>
      <c r="G533" s="79">
        <v>0</v>
      </c>
      <c r="H533" s="79">
        <v>0</v>
      </c>
      <c r="I533" s="79">
        <v>0</v>
      </c>
      <c r="J533" s="79">
        <v>0</v>
      </c>
      <c r="K533" s="79">
        <v>0</v>
      </c>
      <c r="L533" s="79">
        <v>0</v>
      </c>
      <c r="M533" s="79">
        <v>0</v>
      </c>
      <c r="N533" s="79">
        <v>0</v>
      </c>
      <c r="O533" s="79">
        <v>0</v>
      </c>
      <c r="P533" s="79">
        <v>0</v>
      </c>
      <c r="Q533" s="79">
        <v>0</v>
      </c>
      <c r="R533" s="79">
        <v>0</v>
      </c>
      <c r="S533" s="79">
        <v>0</v>
      </c>
      <c r="T533" s="79">
        <v>0</v>
      </c>
      <c r="U533" s="79">
        <v>0</v>
      </c>
      <c r="V533" s="79">
        <v>0</v>
      </c>
      <c r="W533" s="79">
        <v>0</v>
      </c>
      <c r="X533" s="79">
        <v>0</v>
      </c>
      <c r="Y533" s="79">
        <v>0</v>
      </c>
      <c r="Z533" s="79">
        <v>0</v>
      </c>
      <c r="AA533" s="79">
        <v>0</v>
      </c>
      <c r="AB533" s="79">
        <v>0</v>
      </c>
      <c r="AC533" s="79">
        <v>0</v>
      </c>
      <c r="AD533" s="79">
        <v>0</v>
      </c>
      <c r="AE533" s="79">
        <v>0</v>
      </c>
      <c r="AF533" s="79">
        <v>0</v>
      </c>
      <c r="AG533" s="79">
        <v>0</v>
      </c>
      <c r="AH533" s="79">
        <v>0</v>
      </c>
      <c r="AI533" s="79">
        <v>0</v>
      </c>
      <c r="AJ533" s="79">
        <v>0</v>
      </c>
      <c r="AK533" s="79">
        <v>0</v>
      </c>
      <c r="AL533" s="79">
        <v>0</v>
      </c>
      <c r="AM533" s="79">
        <f t="shared" si="8"/>
        <v>0</v>
      </c>
      <c r="AP533" s="45"/>
    </row>
    <row r="534" spans="1:42" ht="33" customHeight="1">
      <c r="A534" s="54">
        <v>1753</v>
      </c>
      <c r="B534" s="55" t="s">
        <v>503</v>
      </c>
      <c r="C534" s="80" t="s">
        <v>678</v>
      </c>
      <c r="D534" s="79">
        <v>0</v>
      </c>
      <c r="E534" s="79">
        <v>0</v>
      </c>
      <c r="F534" s="79">
        <v>0</v>
      </c>
      <c r="G534" s="79">
        <v>0</v>
      </c>
      <c r="H534" s="79">
        <v>0</v>
      </c>
      <c r="I534" s="79">
        <v>0</v>
      </c>
      <c r="J534" s="79">
        <v>0</v>
      </c>
      <c r="K534" s="79">
        <v>0</v>
      </c>
      <c r="L534" s="79">
        <v>0</v>
      </c>
      <c r="M534" s="79">
        <v>0</v>
      </c>
      <c r="N534" s="79">
        <v>0</v>
      </c>
      <c r="O534" s="79">
        <v>0</v>
      </c>
      <c r="P534" s="79">
        <v>0</v>
      </c>
      <c r="Q534" s="79">
        <v>0</v>
      </c>
      <c r="R534" s="79">
        <v>0</v>
      </c>
      <c r="S534" s="79">
        <v>0</v>
      </c>
      <c r="T534" s="79">
        <v>0</v>
      </c>
      <c r="U534" s="79">
        <v>0</v>
      </c>
      <c r="V534" s="79">
        <v>0</v>
      </c>
      <c r="W534" s="79">
        <v>0</v>
      </c>
      <c r="X534" s="79">
        <v>0</v>
      </c>
      <c r="Y534" s="79">
        <v>0</v>
      </c>
      <c r="Z534" s="79">
        <v>0</v>
      </c>
      <c r="AA534" s="79">
        <v>0</v>
      </c>
      <c r="AB534" s="79">
        <v>0</v>
      </c>
      <c r="AC534" s="79">
        <v>0</v>
      </c>
      <c r="AD534" s="79">
        <v>0</v>
      </c>
      <c r="AE534" s="79">
        <v>0</v>
      </c>
      <c r="AF534" s="79">
        <v>0</v>
      </c>
      <c r="AG534" s="79">
        <v>0</v>
      </c>
      <c r="AH534" s="79">
        <v>0</v>
      </c>
      <c r="AI534" s="79">
        <v>0</v>
      </c>
      <c r="AJ534" s="79">
        <v>0</v>
      </c>
      <c r="AK534" s="79">
        <v>0</v>
      </c>
      <c r="AL534" s="79">
        <v>0</v>
      </c>
      <c r="AM534" s="79">
        <f t="shared" si="8"/>
        <v>0</v>
      </c>
      <c r="AP534" s="45"/>
    </row>
    <row r="535" spans="1:42" ht="33" customHeight="1">
      <c r="A535" s="54">
        <v>1754</v>
      </c>
      <c r="B535" s="55" t="s">
        <v>504</v>
      </c>
      <c r="C535" s="80" t="s">
        <v>678</v>
      </c>
      <c r="D535" s="79">
        <v>0</v>
      </c>
      <c r="E535" s="79">
        <v>0</v>
      </c>
      <c r="F535" s="79">
        <v>0</v>
      </c>
      <c r="G535" s="79">
        <v>0</v>
      </c>
      <c r="H535" s="79">
        <v>0</v>
      </c>
      <c r="I535" s="79">
        <v>0</v>
      </c>
      <c r="J535" s="79">
        <v>0</v>
      </c>
      <c r="K535" s="79">
        <v>0</v>
      </c>
      <c r="L535" s="79">
        <v>0</v>
      </c>
      <c r="M535" s="79">
        <v>0</v>
      </c>
      <c r="N535" s="79">
        <v>0</v>
      </c>
      <c r="O535" s="79">
        <v>0</v>
      </c>
      <c r="P535" s="79">
        <v>0</v>
      </c>
      <c r="Q535" s="79">
        <v>0</v>
      </c>
      <c r="R535" s="79">
        <v>0</v>
      </c>
      <c r="S535" s="79">
        <v>0</v>
      </c>
      <c r="T535" s="79">
        <v>0</v>
      </c>
      <c r="U535" s="79">
        <v>0</v>
      </c>
      <c r="V535" s="79">
        <v>0</v>
      </c>
      <c r="W535" s="79">
        <v>0</v>
      </c>
      <c r="X535" s="79">
        <v>0</v>
      </c>
      <c r="Y535" s="79">
        <v>0</v>
      </c>
      <c r="Z535" s="79">
        <v>0</v>
      </c>
      <c r="AA535" s="79">
        <v>0</v>
      </c>
      <c r="AB535" s="79">
        <v>0</v>
      </c>
      <c r="AC535" s="79">
        <v>0</v>
      </c>
      <c r="AD535" s="79">
        <v>0</v>
      </c>
      <c r="AE535" s="79">
        <v>0</v>
      </c>
      <c r="AF535" s="79">
        <v>0</v>
      </c>
      <c r="AG535" s="79">
        <v>0</v>
      </c>
      <c r="AH535" s="79">
        <v>0</v>
      </c>
      <c r="AI535" s="79">
        <v>0</v>
      </c>
      <c r="AJ535" s="79">
        <v>0</v>
      </c>
      <c r="AK535" s="79">
        <v>0</v>
      </c>
      <c r="AL535" s="79">
        <v>0</v>
      </c>
      <c r="AM535" s="79">
        <f t="shared" si="8"/>
        <v>0</v>
      </c>
      <c r="AP535" s="45"/>
    </row>
    <row r="536" spans="1:42" ht="33" customHeight="1">
      <c r="A536" s="54">
        <v>1755</v>
      </c>
      <c r="B536" s="55" t="s">
        <v>505</v>
      </c>
      <c r="C536" s="80" t="s">
        <v>678</v>
      </c>
      <c r="D536" s="79">
        <v>0</v>
      </c>
      <c r="E536" s="79">
        <v>0</v>
      </c>
      <c r="F536" s="79">
        <v>0</v>
      </c>
      <c r="G536" s="79">
        <v>0</v>
      </c>
      <c r="H536" s="79">
        <v>0</v>
      </c>
      <c r="I536" s="79">
        <v>0</v>
      </c>
      <c r="J536" s="79">
        <v>0</v>
      </c>
      <c r="K536" s="79">
        <v>0</v>
      </c>
      <c r="L536" s="79">
        <v>0</v>
      </c>
      <c r="M536" s="79">
        <v>0</v>
      </c>
      <c r="N536" s="79">
        <v>0</v>
      </c>
      <c r="O536" s="79">
        <v>0</v>
      </c>
      <c r="P536" s="79">
        <v>0</v>
      </c>
      <c r="Q536" s="79">
        <v>0</v>
      </c>
      <c r="R536" s="79">
        <v>0</v>
      </c>
      <c r="S536" s="79">
        <v>0</v>
      </c>
      <c r="T536" s="79">
        <v>0</v>
      </c>
      <c r="U536" s="79">
        <v>0</v>
      </c>
      <c r="V536" s="79">
        <v>0</v>
      </c>
      <c r="W536" s="79">
        <v>0</v>
      </c>
      <c r="X536" s="79">
        <v>0</v>
      </c>
      <c r="Y536" s="79">
        <v>0</v>
      </c>
      <c r="Z536" s="79">
        <v>0</v>
      </c>
      <c r="AA536" s="79">
        <v>0</v>
      </c>
      <c r="AB536" s="79">
        <v>0</v>
      </c>
      <c r="AC536" s="79">
        <v>0</v>
      </c>
      <c r="AD536" s="79">
        <v>0</v>
      </c>
      <c r="AE536" s="79">
        <v>0</v>
      </c>
      <c r="AF536" s="79">
        <v>0</v>
      </c>
      <c r="AG536" s="79">
        <v>0</v>
      </c>
      <c r="AH536" s="79">
        <v>0</v>
      </c>
      <c r="AI536" s="79">
        <v>0</v>
      </c>
      <c r="AJ536" s="79">
        <v>0</v>
      </c>
      <c r="AK536" s="79">
        <v>0</v>
      </c>
      <c r="AL536" s="79">
        <v>0</v>
      </c>
      <c r="AM536" s="79">
        <f t="shared" si="8"/>
        <v>0</v>
      </c>
      <c r="AP536" s="45"/>
    </row>
    <row r="537" spans="1:42" ht="33" customHeight="1">
      <c r="A537" s="54">
        <v>1756</v>
      </c>
      <c r="B537" s="55" t="s">
        <v>506</v>
      </c>
      <c r="C537" s="80" t="s">
        <v>678</v>
      </c>
      <c r="D537" s="79">
        <v>0</v>
      </c>
      <c r="E537" s="79">
        <v>0</v>
      </c>
      <c r="F537" s="79">
        <v>0</v>
      </c>
      <c r="G537" s="79">
        <v>0</v>
      </c>
      <c r="H537" s="79">
        <v>0</v>
      </c>
      <c r="I537" s="79">
        <v>0</v>
      </c>
      <c r="J537" s="79">
        <v>0</v>
      </c>
      <c r="K537" s="79">
        <v>0</v>
      </c>
      <c r="L537" s="79">
        <v>0</v>
      </c>
      <c r="M537" s="79">
        <v>0</v>
      </c>
      <c r="N537" s="79">
        <v>0</v>
      </c>
      <c r="O537" s="79">
        <v>0</v>
      </c>
      <c r="P537" s="79">
        <v>0</v>
      </c>
      <c r="Q537" s="79">
        <v>0</v>
      </c>
      <c r="R537" s="79">
        <v>0</v>
      </c>
      <c r="S537" s="79">
        <v>0</v>
      </c>
      <c r="T537" s="79">
        <v>0</v>
      </c>
      <c r="U537" s="79">
        <v>0</v>
      </c>
      <c r="V537" s="79">
        <v>0</v>
      </c>
      <c r="W537" s="79">
        <v>0</v>
      </c>
      <c r="X537" s="79">
        <v>0</v>
      </c>
      <c r="Y537" s="79">
        <v>0</v>
      </c>
      <c r="Z537" s="79">
        <v>0</v>
      </c>
      <c r="AA537" s="79">
        <v>0</v>
      </c>
      <c r="AB537" s="79">
        <v>0</v>
      </c>
      <c r="AC537" s="79">
        <v>0</v>
      </c>
      <c r="AD537" s="79">
        <v>0</v>
      </c>
      <c r="AE537" s="79">
        <v>0</v>
      </c>
      <c r="AF537" s="79">
        <v>0</v>
      </c>
      <c r="AG537" s="79">
        <v>0</v>
      </c>
      <c r="AH537" s="79">
        <v>0</v>
      </c>
      <c r="AI537" s="79">
        <v>0</v>
      </c>
      <c r="AJ537" s="79">
        <v>0</v>
      </c>
      <c r="AK537" s="79">
        <v>0</v>
      </c>
      <c r="AL537" s="79">
        <v>0</v>
      </c>
      <c r="AM537" s="79">
        <f t="shared" si="8"/>
        <v>0</v>
      </c>
      <c r="AP537" s="45"/>
    </row>
    <row r="538" spans="1:42" ht="33" customHeight="1">
      <c r="A538" s="54">
        <v>1801</v>
      </c>
      <c r="B538" s="55" t="s">
        <v>507</v>
      </c>
      <c r="C538" s="80" t="s">
        <v>678</v>
      </c>
      <c r="D538" s="79">
        <v>0</v>
      </c>
      <c r="E538" s="79">
        <v>0</v>
      </c>
      <c r="F538" s="79">
        <v>0</v>
      </c>
      <c r="G538" s="79">
        <v>0</v>
      </c>
      <c r="H538" s="79">
        <v>0</v>
      </c>
      <c r="I538" s="79">
        <v>0</v>
      </c>
      <c r="J538" s="79">
        <v>0</v>
      </c>
      <c r="K538" s="79">
        <v>0</v>
      </c>
      <c r="L538" s="79">
        <v>0</v>
      </c>
      <c r="M538" s="79">
        <v>0</v>
      </c>
      <c r="N538" s="79">
        <v>0</v>
      </c>
      <c r="O538" s="79">
        <v>0</v>
      </c>
      <c r="P538" s="79">
        <v>0</v>
      </c>
      <c r="Q538" s="79">
        <v>0</v>
      </c>
      <c r="R538" s="79">
        <v>0</v>
      </c>
      <c r="S538" s="79">
        <v>0</v>
      </c>
      <c r="T538" s="79">
        <v>0</v>
      </c>
      <c r="U538" s="79">
        <v>0</v>
      </c>
      <c r="V538" s="79">
        <v>0</v>
      </c>
      <c r="W538" s="79">
        <v>0</v>
      </c>
      <c r="X538" s="79">
        <v>0</v>
      </c>
      <c r="Y538" s="79">
        <v>0</v>
      </c>
      <c r="Z538" s="79">
        <v>0</v>
      </c>
      <c r="AA538" s="79">
        <v>0</v>
      </c>
      <c r="AB538" s="79">
        <v>0</v>
      </c>
      <c r="AC538" s="79">
        <v>0</v>
      </c>
      <c r="AD538" s="79">
        <v>0</v>
      </c>
      <c r="AE538" s="79">
        <v>0</v>
      </c>
      <c r="AF538" s="79">
        <v>0</v>
      </c>
      <c r="AG538" s="79">
        <v>0</v>
      </c>
      <c r="AH538" s="79">
        <v>0</v>
      </c>
      <c r="AI538" s="79">
        <v>0</v>
      </c>
      <c r="AJ538" s="79">
        <v>0</v>
      </c>
      <c r="AK538" s="79">
        <v>0</v>
      </c>
      <c r="AL538" s="79">
        <v>0</v>
      </c>
      <c r="AM538" s="79">
        <f t="shared" si="8"/>
        <v>0</v>
      </c>
      <c r="AP538" s="45"/>
    </row>
    <row r="539" spans="1:42" ht="33" customHeight="1">
      <c r="A539" s="54">
        <v>1802</v>
      </c>
      <c r="B539" s="55" t="s">
        <v>489</v>
      </c>
      <c r="C539" s="80" t="s">
        <v>678</v>
      </c>
      <c r="D539" s="79">
        <v>0</v>
      </c>
      <c r="E539" s="79">
        <v>0</v>
      </c>
      <c r="F539" s="79">
        <v>0</v>
      </c>
      <c r="G539" s="79">
        <v>0</v>
      </c>
      <c r="H539" s="79">
        <v>0</v>
      </c>
      <c r="I539" s="79">
        <v>0</v>
      </c>
      <c r="J539" s="79">
        <v>0</v>
      </c>
      <c r="K539" s="79">
        <v>0</v>
      </c>
      <c r="L539" s="79">
        <v>0</v>
      </c>
      <c r="M539" s="79">
        <v>0</v>
      </c>
      <c r="N539" s="79">
        <v>0</v>
      </c>
      <c r="O539" s="79">
        <v>0</v>
      </c>
      <c r="P539" s="79">
        <v>0</v>
      </c>
      <c r="Q539" s="79">
        <v>0</v>
      </c>
      <c r="R539" s="79">
        <v>0</v>
      </c>
      <c r="S539" s="79">
        <v>0</v>
      </c>
      <c r="T539" s="79">
        <v>0</v>
      </c>
      <c r="U539" s="79">
        <v>0</v>
      </c>
      <c r="V539" s="79">
        <v>0</v>
      </c>
      <c r="W539" s="79">
        <v>0</v>
      </c>
      <c r="X539" s="79">
        <v>0</v>
      </c>
      <c r="Y539" s="79">
        <v>0</v>
      </c>
      <c r="Z539" s="79">
        <v>0</v>
      </c>
      <c r="AA539" s="79">
        <v>0</v>
      </c>
      <c r="AB539" s="79">
        <v>0</v>
      </c>
      <c r="AC539" s="79">
        <v>0</v>
      </c>
      <c r="AD539" s="79">
        <v>0</v>
      </c>
      <c r="AE539" s="79">
        <v>0</v>
      </c>
      <c r="AF539" s="79">
        <v>0</v>
      </c>
      <c r="AG539" s="79">
        <v>0</v>
      </c>
      <c r="AH539" s="79">
        <v>0</v>
      </c>
      <c r="AI539" s="79">
        <v>0</v>
      </c>
      <c r="AJ539" s="79">
        <v>0</v>
      </c>
      <c r="AK539" s="79">
        <v>0</v>
      </c>
      <c r="AL539" s="79">
        <v>0</v>
      </c>
      <c r="AM539" s="79">
        <f t="shared" si="8"/>
        <v>0</v>
      </c>
      <c r="AP539" s="45"/>
    </row>
    <row r="540" spans="1:42" ht="33" customHeight="1">
      <c r="A540" s="54">
        <v>1803</v>
      </c>
      <c r="B540" s="55" t="s">
        <v>508</v>
      </c>
      <c r="C540" s="80" t="s">
        <v>678</v>
      </c>
      <c r="D540" s="79">
        <v>0</v>
      </c>
      <c r="E540" s="79">
        <v>0</v>
      </c>
      <c r="F540" s="79">
        <v>0</v>
      </c>
      <c r="G540" s="79">
        <v>0</v>
      </c>
      <c r="H540" s="79">
        <v>0</v>
      </c>
      <c r="I540" s="79">
        <v>0</v>
      </c>
      <c r="J540" s="79">
        <v>0</v>
      </c>
      <c r="K540" s="79">
        <v>0</v>
      </c>
      <c r="L540" s="79">
        <v>0</v>
      </c>
      <c r="M540" s="79">
        <v>0</v>
      </c>
      <c r="N540" s="79">
        <v>0</v>
      </c>
      <c r="O540" s="79">
        <v>0</v>
      </c>
      <c r="P540" s="79">
        <v>0</v>
      </c>
      <c r="Q540" s="79">
        <v>0</v>
      </c>
      <c r="R540" s="79">
        <v>0</v>
      </c>
      <c r="S540" s="79">
        <v>0</v>
      </c>
      <c r="T540" s="79">
        <v>0</v>
      </c>
      <c r="U540" s="79">
        <v>0</v>
      </c>
      <c r="V540" s="79">
        <v>0</v>
      </c>
      <c r="W540" s="79">
        <v>0</v>
      </c>
      <c r="X540" s="79">
        <v>0</v>
      </c>
      <c r="Y540" s="79">
        <v>0</v>
      </c>
      <c r="Z540" s="79">
        <v>0</v>
      </c>
      <c r="AA540" s="79">
        <v>0</v>
      </c>
      <c r="AB540" s="79">
        <v>0</v>
      </c>
      <c r="AC540" s="79">
        <v>0</v>
      </c>
      <c r="AD540" s="79">
        <v>0</v>
      </c>
      <c r="AE540" s="79">
        <v>0</v>
      </c>
      <c r="AF540" s="79">
        <v>0</v>
      </c>
      <c r="AG540" s="79">
        <v>0</v>
      </c>
      <c r="AH540" s="79">
        <v>0</v>
      </c>
      <c r="AI540" s="79">
        <v>0</v>
      </c>
      <c r="AJ540" s="79">
        <v>0</v>
      </c>
      <c r="AK540" s="79">
        <v>0</v>
      </c>
      <c r="AL540" s="79">
        <v>0</v>
      </c>
      <c r="AM540" s="79">
        <f t="shared" si="8"/>
        <v>0</v>
      </c>
      <c r="AP540" s="45"/>
    </row>
    <row r="541" spans="1:42" ht="33" customHeight="1">
      <c r="A541" s="54">
        <v>1805</v>
      </c>
      <c r="B541" s="55" t="s">
        <v>509</v>
      </c>
      <c r="C541" s="80" t="s">
        <v>678</v>
      </c>
      <c r="D541" s="79">
        <v>0</v>
      </c>
      <c r="E541" s="79">
        <v>0</v>
      </c>
      <c r="F541" s="79">
        <v>0</v>
      </c>
      <c r="G541" s="79">
        <v>0</v>
      </c>
      <c r="H541" s="79">
        <v>0</v>
      </c>
      <c r="I541" s="79">
        <v>0</v>
      </c>
      <c r="J541" s="79">
        <v>0</v>
      </c>
      <c r="K541" s="79">
        <v>0</v>
      </c>
      <c r="L541" s="79">
        <v>0</v>
      </c>
      <c r="M541" s="79">
        <v>0</v>
      </c>
      <c r="N541" s="79">
        <v>0</v>
      </c>
      <c r="O541" s="79">
        <v>0</v>
      </c>
      <c r="P541" s="79">
        <v>0</v>
      </c>
      <c r="Q541" s="79">
        <v>0</v>
      </c>
      <c r="R541" s="79">
        <v>0</v>
      </c>
      <c r="S541" s="79">
        <v>0</v>
      </c>
      <c r="T541" s="79">
        <v>0</v>
      </c>
      <c r="U541" s="79">
        <v>0</v>
      </c>
      <c r="V541" s="79">
        <v>0</v>
      </c>
      <c r="W541" s="79">
        <v>0</v>
      </c>
      <c r="X541" s="79">
        <v>0</v>
      </c>
      <c r="Y541" s="79">
        <v>0</v>
      </c>
      <c r="Z541" s="79">
        <v>0</v>
      </c>
      <c r="AA541" s="79">
        <v>0</v>
      </c>
      <c r="AB541" s="79">
        <v>0</v>
      </c>
      <c r="AC541" s="79">
        <v>0</v>
      </c>
      <c r="AD541" s="79">
        <v>0</v>
      </c>
      <c r="AE541" s="79">
        <v>0</v>
      </c>
      <c r="AF541" s="79">
        <v>0</v>
      </c>
      <c r="AG541" s="79">
        <v>0</v>
      </c>
      <c r="AH541" s="79">
        <v>0</v>
      </c>
      <c r="AI541" s="79">
        <v>0</v>
      </c>
      <c r="AJ541" s="79">
        <v>0</v>
      </c>
      <c r="AK541" s="79">
        <v>0</v>
      </c>
      <c r="AL541" s="79">
        <v>0</v>
      </c>
      <c r="AM541" s="79">
        <f t="shared" si="8"/>
        <v>0</v>
      </c>
      <c r="AP541" s="45"/>
    </row>
    <row r="542" spans="1:42" ht="33" customHeight="1">
      <c r="A542" s="54">
        <v>1806</v>
      </c>
      <c r="B542" s="55" t="s">
        <v>510</v>
      </c>
      <c r="C542" s="80" t="s">
        <v>678</v>
      </c>
      <c r="D542" s="79">
        <v>0</v>
      </c>
      <c r="E542" s="79">
        <v>0</v>
      </c>
      <c r="F542" s="79">
        <v>0</v>
      </c>
      <c r="G542" s="79">
        <v>0</v>
      </c>
      <c r="H542" s="79">
        <v>0</v>
      </c>
      <c r="I542" s="79">
        <v>0</v>
      </c>
      <c r="J542" s="79">
        <v>0</v>
      </c>
      <c r="K542" s="79">
        <v>0</v>
      </c>
      <c r="L542" s="79">
        <v>0</v>
      </c>
      <c r="M542" s="79">
        <v>0</v>
      </c>
      <c r="N542" s="79">
        <v>0</v>
      </c>
      <c r="O542" s="79">
        <v>0</v>
      </c>
      <c r="P542" s="79">
        <v>0</v>
      </c>
      <c r="Q542" s="79">
        <v>0</v>
      </c>
      <c r="R542" s="79">
        <v>0</v>
      </c>
      <c r="S542" s="79">
        <v>0</v>
      </c>
      <c r="T542" s="79">
        <v>0</v>
      </c>
      <c r="U542" s="79">
        <v>0</v>
      </c>
      <c r="V542" s="79">
        <v>0</v>
      </c>
      <c r="W542" s="79">
        <v>0</v>
      </c>
      <c r="X542" s="79">
        <v>0</v>
      </c>
      <c r="Y542" s="79">
        <v>0</v>
      </c>
      <c r="Z542" s="79">
        <v>0</v>
      </c>
      <c r="AA542" s="79">
        <v>0</v>
      </c>
      <c r="AB542" s="79">
        <v>0</v>
      </c>
      <c r="AC542" s="79">
        <v>0</v>
      </c>
      <c r="AD542" s="79">
        <v>0</v>
      </c>
      <c r="AE542" s="79">
        <v>0</v>
      </c>
      <c r="AF542" s="79">
        <v>0</v>
      </c>
      <c r="AG542" s="79">
        <v>0</v>
      </c>
      <c r="AH542" s="79">
        <v>0</v>
      </c>
      <c r="AI542" s="79">
        <v>0</v>
      </c>
      <c r="AJ542" s="79">
        <v>0</v>
      </c>
      <c r="AK542" s="79">
        <v>0</v>
      </c>
      <c r="AL542" s="79">
        <v>0</v>
      </c>
      <c r="AM542" s="79">
        <f t="shared" si="8"/>
        <v>0</v>
      </c>
      <c r="AP542" s="45"/>
    </row>
    <row r="543" spans="1:42" ht="33" customHeight="1">
      <c r="A543" s="54">
        <v>1807</v>
      </c>
      <c r="B543" s="55" t="s">
        <v>511</v>
      </c>
      <c r="C543" s="80" t="s">
        <v>678</v>
      </c>
      <c r="D543" s="79">
        <v>0</v>
      </c>
      <c r="E543" s="79">
        <v>0</v>
      </c>
      <c r="F543" s="79">
        <v>0</v>
      </c>
      <c r="G543" s="79">
        <v>0</v>
      </c>
      <c r="H543" s="79">
        <v>0</v>
      </c>
      <c r="I543" s="79">
        <v>0</v>
      </c>
      <c r="J543" s="79">
        <v>0</v>
      </c>
      <c r="K543" s="79">
        <v>0</v>
      </c>
      <c r="L543" s="79">
        <v>0</v>
      </c>
      <c r="M543" s="79">
        <v>0</v>
      </c>
      <c r="N543" s="79">
        <v>0</v>
      </c>
      <c r="O543" s="79">
        <v>0</v>
      </c>
      <c r="P543" s="79">
        <v>0</v>
      </c>
      <c r="Q543" s="79">
        <v>0</v>
      </c>
      <c r="R543" s="79">
        <v>0</v>
      </c>
      <c r="S543" s="79">
        <v>0</v>
      </c>
      <c r="T543" s="79">
        <v>0</v>
      </c>
      <c r="U543" s="79">
        <v>0</v>
      </c>
      <c r="V543" s="79">
        <v>0</v>
      </c>
      <c r="W543" s="79">
        <v>0</v>
      </c>
      <c r="X543" s="79">
        <v>0</v>
      </c>
      <c r="Y543" s="79">
        <v>0</v>
      </c>
      <c r="Z543" s="79">
        <v>0</v>
      </c>
      <c r="AA543" s="79">
        <v>0</v>
      </c>
      <c r="AB543" s="79">
        <v>0</v>
      </c>
      <c r="AC543" s="79">
        <v>0</v>
      </c>
      <c r="AD543" s="79">
        <v>0</v>
      </c>
      <c r="AE543" s="79">
        <v>0</v>
      </c>
      <c r="AF543" s="79">
        <v>0</v>
      </c>
      <c r="AG543" s="79">
        <v>0</v>
      </c>
      <c r="AH543" s="79">
        <v>0</v>
      </c>
      <c r="AI543" s="79">
        <v>0</v>
      </c>
      <c r="AJ543" s="79">
        <v>0</v>
      </c>
      <c r="AK543" s="79">
        <v>0</v>
      </c>
      <c r="AL543" s="79">
        <v>0</v>
      </c>
      <c r="AM543" s="79">
        <f t="shared" si="8"/>
        <v>0</v>
      </c>
      <c r="AP543" s="45"/>
    </row>
    <row r="544" spans="1:42" ht="33" customHeight="1">
      <c r="A544" s="54">
        <v>1808</v>
      </c>
      <c r="B544" s="55" t="s">
        <v>512</v>
      </c>
      <c r="C544" s="80" t="s">
        <v>678</v>
      </c>
      <c r="D544" s="79">
        <v>0</v>
      </c>
      <c r="E544" s="79">
        <v>0</v>
      </c>
      <c r="F544" s="79">
        <v>0</v>
      </c>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f t="shared" si="8"/>
        <v>0</v>
      </c>
      <c r="AP544" s="45"/>
    </row>
    <row r="545" spans="1:42" ht="33" customHeight="1">
      <c r="A545" s="54">
        <v>1809</v>
      </c>
      <c r="B545" s="55" t="s">
        <v>513</v>
      </c>
      <c r="C545" s="80" t="s">
        <v>678</v>
      </c>
      <c r="D545" s="79">
        <v>0</v>
      </c>
      <c r="E545" s="79">
        <v>0</v>
      </c>
      <c r="F545" s="79">
        <v>0</v>
      </c>
      <c r="G545" s="79">
        <v>0</v>
      </c>
      <c r="H545" s="79">
        <v>0</v>
      </c>
      <c r="I545" s="79">
        <v>0</v>
      </c>
      <c r="J545" s="79">
        <v>0</v>
      </c>
      <c r="K545" s="79">
        <v>0</v>
      </c>
      <c r="L545" s="79">
        <v>0</v>
      </c>
      <c r="M545" s="79">
        <v>0</v>
      </c>
      <c r="N545" s="79">
        <v>0</v>
      </c>
      <c r="O545" s="79">
        <v>0</v>
      </c>
      <c r="P545" s="79">
        <v>0</v>
      </c>
      <c r="Q545" s="79">
        <v>0</v>
      </c>
      <c r="R545" s="79">
        <v>0</v>
      </c>
      <c r="S545" s="79">
        <v>0</v>
      </c>
      <c r="T545" s="79">
        <v>0</v>
      </c>
      <c r="U545" s="79">
        <v>0</v>
      </c>
      <c r="V545" s="79">
        <v>0</v>
      </c>
      <c r="W545" s="79">
        <v>0</v>
      </c>
      <c r="X545" s="79">
        <v>0</v>
      </c>
      <c r="Y545" s="79">
        <v>0</v>
      </c>
      <c r="Z545" s="79">
        <v>0</v>
      </c>
      <c r="AA545" s="79">
        <v>0</v>
      </c>
      <c r="AB545" s="79">
        <v>0</v>
      </c>
      <c r="AC545" s="79">
        <v>0</v>
      </c>
      <c r="AD545" s="79">
        <v>0</v>
      </c>
      <c r="AE545" s="79">
        <v>0</v>
      </c>
      <c r="AF545" s="79">
        <v>0</v>
      </c>
      <c r="AG545" s="79">
        <v>0</v>
      </c>
      <c r="AH545" s="79">
        <v>0</v>
      </c>
      <c r="AI545" s="79">
        <v>0</v>
      </c>
      <c r="AJ545" s="79">
        <v>0</v>
      </c>
      <c r="AK545" s="79">
        <v>0</v>
      </c>
      <c r="AL545" s="79">
        <v>0</v>
      </c>
      <c r="AM545" s="79">
        <f t="shared" si="8"/>
        <v>0</v>
      </c>
      <c r="AP545" s="45"/>
    </row>
    <row r="546" spans="1:42" ht="33" customHeight="1">
      <c r="A546" s="54">
        <v>1810</v>
      </c>
      <c r="B546" s="55" t="s">
        <v>514</v>
      </c>
      <c r="C546" s="80" t="s">
        <v>678</v>
      </c>
      <c r="D546" s="79">
        <v>0</v>
      </c>
      <c r="E546" s="79">
        <v>0</v>
      </c>
      <c r="F546" s="79">
        <v>0</v>
      </c>
      <c r="G546" s="79">
        <v>0</v>
      </c>
      <c r="H546" s="79">
        <v>0</v>
      </c>
      <c r="I546" s="79">
        <v>0</v>
      </c>
      <c r="J546" s="79">
        <v>0</v>
      </c>
      <c r="K546" s="79">
        <v>0</v>
      </c>
      <c r="L546" s="79">
        <v>0</v>
      </c>
      <c r="M546" s="79">
        <v>0</v>
      </c>
      <c r="N546" s="79">
        <v>0</v>
      </c>
      <c r="O546" s="79">
        <v>0</v>
      </c>
      <c r="P546" s="79">
        <v>0</v>
      </c>
      <c r="Q546" s="79">
        <v>0</v>
      </c>
      <c r="R546" s="79">
        <v>0</v>
      </c>
      <c r="S546" s="79">
        <v>0</v>
      </c>
      <c r="T546" s="79">
        <v>0</v>
      </c>
      <c r="U546" s="79">
        <v>0</v>
      </c>
      <c r="V546" s="79">
        <v>0</v>
      </c>
      <c r="W546" s="79">
        <v>0</v>
      </c>
      <c r="X546" s="79">
        <v>0</v>
      </c>
      <c r="Y546" s="79">
        <v>0</v>
      </c>
      <c r="Z546" s="79">
        <v>0</v>
      </c>
      <c r="AA546" s="79">
        <v>0</v>
      </c>
      <c r="AB546" s="79">
        <v>0</v>
      </c>
      <c r="AC546" s="79">
        <v>0</v>
      </c>
      <c r="AD546" s="79">
        <v>0</v>
      </c>
      <c r="AE546" s="79">
        <v>0</v>
      </c>
      <c r="AF546" s="79">
        <v>0</v>
      </c>
      <c r="AG546" s="79">
        <v>0</v>
      </c>
      <c r="AH546" s="79">
        <v>0</v>
      </c>
      <c r="AI546" s="79">
        <v>0</v>
      </c>
      <c r="AJ546" s="79">
        <v>0</v>
      </c>
      <c r="AK546" s="79">
        <v>0</v>
      </c>
      <c r="AL546" s="79">
        <v>0</v>
      </c>
      <c r="AM546" s="79">
        <f t="shared" si="8"/>
        <v>0</v>
      </c>
      <c r="AP546" s="45"/>
    </row>
    <row r="547" spans="1:42" ht="33" customHeight="1">
      <c r="A547" s="54">
        <v>1811</v>
      </c>
      <c r="B547" s="55" t="s">
        <v>515</v>
      </c>
      <c r="C547" s="80" t="s">
        <v>678</v>
      </c>
      <c r="D547" s="79">
        <v>0</v>
      </c>
      <c r="E547" s="79">
        <v>0</v>
      </c>
      <c r="F547" s="79">
        <v>0</v>
      </c>
      <c r="G547" s="79">
        <v>0</v>
      </c>
      <c r="H547" s="79">
        <v>0</v>
      </c>
      <c r="I547" s="79">
        <v>0</v>
      </c>
      <c r="J547" s="79">
        <v>0</v>
      </c>
      <c r="K547" s="79">
        <v>0</v>
      </c>
      <c r="L547" s="79">
        <v>0</v>
      </c>
      <c r="M547" s="79">
        <v>0</v>
      </c>
      <c r="N547" s="79">
        <v>0</v>
      </c>
      <c r="O547" s="79">
        <v>0</v>
      </c>
      <c r="P547" s="79">
        <v>0</v>
      </c>
      <c r="Q547" s="79">
        <v>0</v>
      </c>
      <c r="R547" s="79">
        <v>0</v>
      </c>
      <c r="S547" s="79">
        <v>0</v>
      </c>
      <c r="T547" s="79">
        <v>0</v>
      </c>
      <c r="U547" s="79">
        <v>0</v>
      </c>
      <c r="V547" s="79">
        <v>0</v>
      </c>
      <c r="W547" s="79">
        <v>0</v>
      </c>
      <c r="X547" s="79">
        <v>0</v>
      </c>
      <c r="Y547" s="79">
        <v>0</v>
      </c>
      <c r="Z547" s="79">
        <v>0</v>
      </c>
      <c r="AA547" s="79">
        <v>0</v>
      </c>
      <c r="AB547" s="79">
        <v>0</v>
      </c>
      <c r="AC547" s="79">
        <v>0</v>
      </c>
      <c r="AD547" s="79">
        <v>0</v>
      </c>
      <c r="AE547" s="79">
        <v>0</v>
      </c>
      <c r="AF547" s="79">
        <v>0</v>
      </c>
      <c r="AG547" s="79">
        <v>0</v>
      </c>
      <c r="AH547" s="79">
        <v>0</v>
      </c>
      <c r="AI547" s="79">
        <v>0</v>
      </c>
      <c r="AJ547" s="79">
        <v>0</v>
      </c>
      <c r="AK547" s="79">
        <v>0</v>
      </c>
      <c r="AL547" s="79">
        <v>0</v>
      </c>
      <c r="AM547" s="79">
        <f t="shared" si="8"/>
        <v>0</v>
      </c>
      <c r="AP547" s="45"/>
    </row>
    <row r="548" spans="1:42" ht="33" customHeight="1">
      <c r="A548" s="54">
        <v>1812</v>
      </c>
      <c r="B548" s="55" t="s">
        <v>516</v>
      </c>
      <c r="C548" s="80" t="s">
        <v>678</v>
      </c>
      <c r="D548" s="79">
        <v>0</v>
      </c>
      <c r="E548" s="79">
        <v>0</v>
      </c>
      <c r="F548" s="79">
        <v>0</v>
      </c>
      <c r="G548" s="79">
        <v>0</v>
      </c>
      <c r="H548" s="79">
        <v>0</v>
      </c>
      <c r="I548" s="79">
        <v>0</v>
      </c>
      <c r="J548" s="79">
        <v>0</v>
      </c>
      <c r="K548" s="79">
        <v>0</v>
      </c>
      <c r="L548" s="79">
        <v>0</v>
      </c>
      <c r="M548" s="79">
        <v>0</v>
      </c>
      <c r="N548" s="79">
        <v>0</v>
      </c>
      <c r="O548" s="79">
        <v>0</v>
      </c>
      <c r="P548" s="79">
        <v>0</v>
      </c>
      <c r="Q548" s="79">
        <v>0</v>
      </c>
      <c r="R548" s="79">
        <v>0</v>
      </c>
      <c r="S548" s="79">
        <v>0</v>
      </c>
      <c r="T548" s="79">
        <v>0</v>
      </c>
      <c r="U548" s="79">
        <v>0</v>
      </c>
      <c r="V548" s="79">
        <v>0</v>
      </c>
      <c r="W548" s="79">
        <v>0</v>
      </c>
      <c r="X548" s="79">
        <v>0</v>
      </c>
      <c r="Y548" s="79">
        <v>0</v>
      </c>
      <c r="Z548" s="79">
        <v>0</v>
      </c>
      <c r="AA548" s="79">
        <v>0</v>
      </c>
      <c r="AB548" s="79">
        <v>0</v>
      </c>
      <c r="AC548" s="79">
        <v>0</v>
      </c>
      <c r="AD548" s="79">
        <v>0</v>
      </c>
      <c r="AE548" s="79">
        <v>0</v>
      </c>
      <c r="AF548" s="79">
        <v>0</v>
      </c>
      <c r="AG548" s="79">
        <v>0</v>
      </c>
      <c r="AH548" s="79">
        <v>0</v>
      </c>
      <c r="AI548" s="79">
        <v>0</v>
      </c>
      <c r="AJ548" s="79">
        <v>0</v>
      </c>
      <c r="AK548" s="79">
        <v>0</v>
      </c>
      <c r="AL548" s="79">
        <v>0</v>
      </c>
      <c r="AM548" s="79">
        <f t="shared" si="8"/>
        <v>0</v>
      </c>
      <c r="AP548" s="45"/>
    </row>
    <row r="549" spans="1:42" ht="33" customHeight="1">
      <c r="A549" s="54">
        <v>1813</v>
      </c>
      <c r="B549" s="55" t="s">
        <v>517</v>
      </c>
      <c r="C549" s="80" t="s">
        <v>678</v>
      </c>
      <c r="D549" s="79">
        <v>0</v>
      </c>
      <c r="E549" s="79">
        <v>0</v>
      </c>
      <c r="F549" s="79">
        <v>0</v>
      </c>
      <c r="G549" s="79">
        <v>0</v>
      </c>
      <c r="H549" s="79">
        <v>0</v>
      </c>
      <c r="I549" s="79">
        <v>0</v>
      </c>
      <c r="J549" s="79">
        <v>0</v>
      </c>
      <c r="K549" s="79">
        <v>0</v>
      </c>
      <c r="L549" s="79">
        <v>0</v>
      </c>
      <c r="M549" s="79">
        <v>0</v>
      </c>
      <c r="N549" s="79">
        <v>0</v>
      </c>
      <c r="O549" s="79">
        <v>0</v>
      </c>
      <c r="P549" s="79">
        <v>0</v>
      </c>
      <c r="Q549" s="79">
        <v>0</v>
      </c>
      <c r="R549" s="79">
        <v>0</v>
      </c>
      <c r="S549" s="79">
        <v>0</v>
      </c>
      <c r="T549" s="79">
        <v>0</v>
      </c>
      <c r="U549" s="79">
        <v>0</v>
      </c>
      <c r="V549" s="79">
        <v>0</v>
      </c>
      <c r="W549" s="79">
        <v>0</v>
      </c>
      <c r="X549" s="79">
        <v>0</v>
      </c>
      <c r="Y549" s="79">
        <v>0</v>
      </c>
      <c r="Z549" s="79">
        <v>0</v>
      </c>
      <c r="AA549" s="79">
        <v>0</v>
      </c>
      <c r="AB549" s="79">
        <v>0</v>
      </c>
      <c r="AC549" s="79">
        <v>0</v>
      </c>
      <c r="AD549" s="79">
        <v>0</v>
      </c>
      <c r="AE549" s="79">
        <v>0</v>
      </c>
      <c r="AF549" s="79">
        <v>0</v>
      </c>
      <c r="AG549" s="79">
        <v>0</v>
      </c>
      <c r="AH549" s="79">
        <v>0</v>
      </c>
      <c r="AI549" s="79">
        <v>0</v>
      </c>
      <c r="AJ549" s="79">
        <v>0</v>
      </c>
      <c r="AK549" s="79">
        <v>0</v>
      </c>
      <c r="AL549" s="79">
        <v>0</v>
      </c>
      <c r="AM549" s="79">
        <f t="shared" si="8"/>
        <v>0</v>
      </c>
      <c r="AP549" s="45"/>
    </row>
    <row r="550" spans="1:42" ht="33" customHeight="1">
      <c r="A550" s="54">
        <v>1814</v>
      </c>
      <c r="B550" s="55" t="s">
        <v>518</v>
      </c>
      <c r="C550" s="80" t="s">
        <v>678</v>
      </c>
      <c r="D550" s="79">
        <v>0</v>
      </c>
      <c r="E550" s="79">
        <v>0</v>
      </c>
      <c r="F550" s="79">
        <v>0</v>
      </c>
      <c r="G550" s="79">
        <v>0</v>
      </c>
      <c r="H550" s="79">
        <v>0</v>
      </c>
      <c r="I550" s="79">
        <v>0</v>
      </c>
      <c r="J550" s="79">
        <v>0</v>
      </c>
      <c r="K550" s="79">
        <v>0</v>
      </c>
      <c r="L550" s="79">
        <v>0</v>
      </c>
      <c r="M550" s="79">
        <v>0</v>
      </c>
      <c r="N550" s="79">
        <v>0</v>
      </c>
      <c r="O550" s="79">
        <v>0</v>
      </c>
      <c r="P550" s="79">
        <v>0</v>
      </c>
      <c r="Q550" s="79">
        <v>0</v>
      </c>
      <c r="R550" s="79">
        <v>0</v>
      </c>
      <c r="S550" s="79">
        <v>0</v>
      </c>
      <c r="T550" s="79">
        <v>0</v>
      </c>
      <c r="U550" s="79">
        <v>0</v>
      </c>
      <c r="V550" s="79">
        <v>0</v>
      </c>
      <c r="W550" s="79">
        <v>0</v>
      </c>
      <c r="X550" s="79">
        <v>0</v>
      </c>
      <c r="Y550" s="79">
        <v>0</v>
      </c>
      <c r="Z550" s="79">
        <v>0</v>
      </c>
      <c r="AA550" s="79">
        <v>0</v>
      </c>
      <c r="AB550" s="79">
        <v>0</v>
      </c>
      <c r="AC550" s="79">
        <v>0</v>
      </c>
      <c r="AD550" s="79">
        <v>0</v>
      </c>
      <c r="AE550" s="79">
        <v>0</v>
      </c>
      <c r="AF550" s="79">
        <v>0</v>
      </c>
      <c r="AG550" s="79">
        <v>0</v>
      </c>
      <c r="AH550" s="79">
        <v>0</v>
      </c>
      <c r="AI550" s="79">
        <v>0</v>
      </c>
      <c r="AJ550" s="79">
        <v>0</v>
      </c>
      <c r="AK550" s="79">
        <v>0</v>
      </c>
      <c r="AL550" s="79">
        <v>0</v>
      </c>
      <c r="AM550" s="79">
        <f t="shared" si="8"/>
        <v>0</v>
      </c>
      <c r="AP550" s="45"/>
    </row>
    <row r="551" spans="1:42" ht="33" customHeight="1">
      <c r="A551" s="54">
        <v>1815</v>
      </c>
      <c r="B551" s="55" t="s">
        <v>500</v>
      </c>
      <c r="C551" s="80" t="s">
        <v>678</v>
      </c>
      <c r="D551" s="79">
        <v>0</v>
      </c>
      <c r="E551" s="79">
        <v>0</v>
      </c>
      <c r="F551" s="79">
        <v>0</v>
      </c>
      <c r="G551" s="79">
        <v>0</v>
      </c>
      <c r="H551" s="79">
        <v>0</v>
      </c>
      <c r="I551" s="79">
        <v>0</v>
      </c>
      <c r="J551" s="79">
        <v>0</v>
      </c>
      <c r="K551" s="79">
        <v>0</v>
      </c>
      <c r="L551" s="79">
        <v>0</v>
      </c>
      <c r="M551" s="79">
        <v>0</v>
      </c>
      <c r="N551" s="79">
        <v>0</v>
      </c>
      <c r="O551" s="79">
        <v>0</v>
      </c>
      <c r="P551" s="79">
        <v>0</v>
      </c>
      <c r="Q551" s="79">
        <v>0</v>
      </c>
      <c r="R551" s="79">
        <v>0</v>
      </c>
      <c r="S551" s="79">
        <v>0</v>
      </c>
      <c r="T551" s="79">
        <v>0</v>
      </c>
      <c r="U551" s="79">
        <v>0</v>
      </c>
      <c r="V551" s="79">
        <v>0</v>
      </c>
      <c r="W551" s="79">
        <v>0</v>
      </c>
      <c r="X551" s="79">
        <v>0</v>
      </c>
      <c r="Y551" s="79">
        <v>0</v>
      </c>
      <c r="Z551" s="79">
        <v>0</v>
      </c>
      <c r="AA551" s="79">
        <v>0</v>
      </c>
      <c r="AB551" s="79">
        <v>0</v>
      </c>
      <c r="AC551" s="79">
        <v>0</v>
      </c>
      <c r="AD551" s="79">
        <v>0</v>
      </c>
      <c r="AE551" s="79">
        <v>0</v>
      </c>
      <c r="AF551" s="79">
        <v>0</v>
      </c>
      <c r="AG551" s="79">
        <v>0</v>
      </c>
      <c r="AH551" s="79">
        <v>0</v>
      </c>
      <c r="AI551" s="79">
        <v>0</v>
      </c>
      <c r="AJ551" s="79">
        <v>0</v>
      </c>
      <c r="AK551" s="79">
        <v>0</v>
      </c>
      <c r="AL551" s="79">
        <v>0</v>
      </c>
      <c r="AM551" s="79">
        <f t="shared" si="8"/>
        <v>0</v>
      </c>
      <c r="AP551" s="45"/>
    </row>
    <row r="552" spans="1:42" ht="33" customHeight="1">
      <c r="A552" s="54">
        <v>1816</v>
      </c>
      <c r="B552" s="55" t="s">
        <v>519</v>
      </c>
      <c r="C552" s="80" t="s">
        <v>678</v>
      </c>
      <c r="D552" s="79">
        <v>0</v>
      </c>
      <c r="E552" s="79">
        <v>0</v>
      </c>
      <c r="F552" s="79">
        <v>0</v>
      </c>
      <c r="G552" s="79">
        <v>0</v>
      </c>
      <c r="H552" s="79">
        <v>0</v>
      </c>
      <c r="I552" s="79">
        <v>0</v>
      </c>
      <c r="J552" s="79">
        <v>0</v>
      </c>
      <c r="K552" s="79">
        <v>0</v>
      </c>
      <c r="L552" s="79">
        <v>0</v>
      </c>
      <c r="M552" s="79">
        <v>0</v>
      </c>
      <c r="N552" s="79">
        <v>0</v>
      </c>
      <c r="O552" s="79">
        <v>0</v>
      </c>
      <c r="P552" s="79">
        <v>0</v>
      </c>
      <c r="Q552" s="79">
        <v>0</v>
      </c>
      <c r="R552" s="79">
        <v>0</v>
      </c>
      <c r="S552" s="79">
        <v>0</v>
      </c>
      <c r="T552" s="79">
        <v>0</v>
      </c>
      <c r="U552" s="79">
        <v>0</v>
      </c>
      <c r="V552" s="79">
        <v>0</v>
      </c>
      <c r="W552" s="79">
        <v>0</v>
      </c>
      <c r="X552" s="79">
        <v>0</v>
      </c>
      <c r="Y552" s="79">
        <v>0</v>
      </c>
      <c r="Z552" s="79">
        <v>0</v>
      </c>
      <c r="AA552" s="79">
        <v>0</v>
      </c>
      <c r="AB552" s="79">
        <v>0</v>
      </c>
      <c r="AC552" s="79">
        <v>0</v>
      </c>
      <c r="AD552" s="79">
        <v>0</v>
      </c>
      <c r="AE552" s="79">
        <v>0</v>
      </c>
      <c r="AF552" s="79">
        <v>0</v>
      </c>
      <c r="AG552" s="79">
        <v>0</v>
      </c>
      <c r="AH552" s="79">
        <v>0</v>
      </c>
      <c r="AI552" s="79">
        <v>0</v>
      </c>
      <c r="AJ552" s="79">
        <v>0</v>
      </c>
      <c r="AK552" s="79">
        <v>0</v>
      </c>
      <c r="AL552" s="79">
        <v>0</v>
      </c>
      <c r="AM552" s="79">
        <f t="shared" si="8"/>
        <v>0</v>
      </c>
      <c r="AP552" s="45"/>
    </row>
    <row r="553" spans="1:42" ht="33" customHeight="1">
      <c r="A553" s="54">
        <v>1817</v>
      </c>
      <c r="B553" s="55" t="s">
        <v>520</v>
      </c>
      <c r="C553" s="80" t="s">
        <v>678</v>
      </c>
      <c r="D553" s="79">
        <v>0</v>
      </c>
      <c r="E553" s="79">
        <v>0</v>
      </c>
      <c r="F553" s="79">
        <v>0</v>
      </c>
      <c r="G553" s="79">
        <v>0</v>
      </c>
      <c r="H553" s="79">
        <v>0</v>
      </c>
      <c r="I553" s="79">
        <v>0</v>
      </c>
      <c r="J553" s="79">
        <v>0</v>
      </c>
      <c r="K553" s="79">
        <v>0</v>
      </c>
      <c r="L553" s="79">
        <v>0</v>
      </c>
      <c r="M553" s="79">
        <v>0</v>
      </c>
      <c r="N553" s="79">
        <v>0</v>
      </c>
      <c r="O553" s="79">
        <v>0</v>
      </c>
      <c r="P553" s="79">
        <v>0</v>
      </c>
      <c r="Q553" s="79">
        <v>0</v>
      </c>
      <c r="R553" s="79">
        <v>0</v>
      </c>
      <c r="S553" s="79">
        <v>0</v>
      </c>
      <c r="T553" s="79">
        <v>0</v>
      </c>
      <c r="U553" s="79">
        <v>0</v>
      </c>
      <c r="V553" s="79">
        <v>0</v>
      </c>
      <c r="W553" s="79">
        <v>0</v>
      </c>
      <c r="X553" s="79">
        <v>0</v>
      </c>
      <c r="Y553" s="79">
        <v>0</v>
      </c>
      <c r="Z553" s="79">
        <v>0</v>
      </c>
      <c r="AA553" s="79">
        <v>0</v>
      </c>
      <c r="AB553" s="79">
        <v>0</v>
      </c>
      <c r="AC553" s="79">
        <v>0</v>
      </c>
      <c r="AD553" s="79">
        <v>0</v>
      </c>
      <c r="AE553" s="79">
        <v>0</v>
      </c>
      <c r="AF553" s="79">
        <v>0</v>
      </c>
      <c r="AG553" s="79">
        <v>0</v>
      </c>
      <c r="AH553" s="79">
        <v>0</v>
      </c>
      <c r="AI553" s="79">
        <v>0</v>
      </c>
      <c r="AJ553" s="79">
        <v>0</v>
      </c>
      <c r="AK553" s="79">
        <v>0</v>
      </c>
      <c r="AL553" s="79">
        <v>0</v>
      </c>
      <c r="AM553" s="79">
        <f t="shared" si="8"/>
        <v>0</v>
      </c>
      <c r="AP553" s="45"/>
    </row>
    <row r="554" spans="1:42" ht="33" customHeight="1">
      <c r="A554" s="54">
        <v>1818</v>
      </c>
      <c r="B554" s="55" t="s">
        <v>521</v>
      </c>
      <c r="C554" s="80" t="s">
        <v>678</v>
      </c>
      <c r="D554" s="79">
        <v>0</v>
      </c>
      <c r="E554" s="79">
        <v>0</v>
      </c>
      <c r="F554" s="79">
        <v>0</v>
      </c>
      <c r="G554" s="79">
        <v>0</v>
      </c>
      <c r="H554" s="79">
        <v>0</v>
      </c>
      <c r="I554" s="79">
        <v>0</v>
      </c>
      <c r="J554" s="79">
        <v>0</v>
      </c>
      <c r="K554" s="79">
        <v>0</v>
      </c>
      <c r="L554" s="79">
        <v>0</v>
      </c>
      <c r="M554" s="79">
        <v>0</v>
      </c>
      <c r="N554" s="79">
        <v>0</v>
      </c>
      <c r="O554" s="79">
        <v>0</v>
      </c>
      <c r="P554" s="79">
        <v>0</v>
      </c>
      <c r="Q554" s="79">
        <v>0</v>
      </c>
      <c r="R554" s="79">
        <v>0</v>
      </c>
      <c r="S554" s="79">
        <v>0</v>
      </c>
      <c r="T554" s="79">
        <v>0</v>
      </c>
      <c r="U554" s="79">
        <v>0</v>
      </c>
      <c r="V554" s="79">
        <v>0</v>
      </c>
      <c r="W554" s="79">
        <v>0</v>
      </c>
      <c r="X554" s="79">
        <v>0</v>
      </c>
      <c r="Y554" s="79">
        <v>0</v>
      </c>
      <c r="Z554" s="79">
        <v>0</v>
      </c>
      <c r="AA554" s="79">
        <v>0</v>
      </c>
      <c r="AB554" s="79">
        <v>0</v>
      </c>
      <c r="AC554" s="79">
        <v>0</v>
      </c>
      <c r="AD554" s="79">
        <v>0</v>
      </c>
      <c r="AE554" s="79">
        <v>0</v>
      </c>
      <c r="AF554" s="79">
        <v>0</v>
      </c>
      <c r="AG554" s="79">
        <v>0</v>
      </c>
      <c r="AH554" s="79">
        <v>0</v>
      </c>
      <c r="AI554" s="79">
        <v>0</v>
      </c>
      <c r="AJ554" s="79">
        <v>0</v>
      </c>
      <c r="AK554" s="79">
        <v>0</v>
      </c>
      <c r="AL554" s="79">
        <v>0</v>
      </c>
      <c r="AM554" s="79">
        <f t="shared" si="8"/>
        <v>0</v>
      </c>
      <c r="AP554" s="45"/>
    </row>
    <row r="555" spans="1:42" ht="33" customHeight="1">
      <c r="A555" s="54">
        <v>1819</v>
      </c>
      <c r="B555" s="55" t="s">
        <v>522</v>
      </c>
      <c r="C555" s="80" t="s">
        <v>678</v>
      </c>
      <c r="D555" s="79">
        <v>0</v>
      </c>
      <c r="E555" s="79">
        <v>0</v>
      </c>
      <c r="F555" s="79">
        <v>0</v>
      </c>
      <c r="G555" s="79">
        <v>0</v>
      </c>
      <c r="H555" s="79">
        <v>0</v>
      </c>
      <c r="I555" s="79">
        <v>0</v>
      </c>
      <c r="J555" s="79">
        <v>0</v>
      </c>
      <c r="K555" s="79">
        <v>0</v>
      </c>
      <c r="L555" s="79">
        <v>0</v>
      </c>
      <c r="M555" s="79">
        <v>0</v>
      </c>
      <c r="N555" s="79">
        <v>0</v>
      </c>
      <c r="O555" s="79">
        <v>0</v>
      </c>
      <c r="P555" s="79">
        <v>0</v>
      </c>
      <c r="Q555" s="79">
        <v>0</v>
      </c>
      <c r="R555" s="79">
        <v>0</v>
      </c>
      <c r="S555" s="79">
        <v>0</v>
      </c>
      <c r="T555" s="79">
        <v>0</v>
      </c>
      <c r="U555" s="79">
        <v>0</v>
      </c>
      <c r="V555" s="79">
        <v>0</v>
      </c>
      <c r="W555" s="79">
        <v>0</v>
      </c>
      <c r="X555" s="79">
        <v>0</v>
      </c>
      <c r="Y555" s="79">
        <v>0</v>
      </c>
      <c r="Z555" s="79">
        <v>0</v>
      </c>
      <c r="AA555" s="79">
        <v>0</v>
      </c>
      <c r="AB555" s="79">
        <v>0</v>
      </c>
      <c r="AC555" s="79">
        <v>0</v>
      </c>
      <c r="AD555" s="79">
        <v>0</v>
      </c>
      <c r="AE555" s="79">
        <v>0</v>
      </c>
      <c r="AF555" s="79">
        <v>0</v>
      </c>
      <c r="AG555" s="79">
        <v>0</v>
      </c>
      <c r="AH555" s="79">
        <v>0</v>
      </c>
      <c r="AI555" s="79">
        <v>0</v>
      </c>
      <c r="AJ555" s="79">
        <v>0</v>
      </c>
      <c r="AK555" s="79">
        <v>0</v>
      </c>
      <c r="AL555" s="79">
        <v>0</v>
      </c>
      <c r="AM555" s="79">
        <f t="shared" si="8"/>
        <v>0</v>
      </c>
      <c r="AP555" s="45"/>
    </row>
    <row r="556" spans="1:42" ht="33" customHeight="1">
      <c r="A556" s="54">
        <v>1820</v>
      </c>
      <c r="B556" s="55" t="s">
        <v>523</v>
      </c>
      <c r="C556" s="80" t="s">
        <v>678</v>
      </c>
      <c r="D556" s="79">
        <v>0</v>
      </c>
      <c r="E556" s="79">
        <v>0</v>
      </c>
      <c r="F556" s="79">
        <v>0</v>
      </c>
      <c r="G556" s="79">
        <v>0</v>
      </c>
      <c r="H556" s="79">
        <v>0</v>
      </c>
      <c r="I556" s="79">
        <v>0</v>
      </c>
      <c r="J556" s="79">
        <v>0</v>
      </c>
      <c r="K556" s="79">
        <v>0</v>
      </c>
      <c r="L556" s="79">
        <v>0</v>
      </c>
      <c r="M556" s="79">
        <v>0</v>
      </c>
      <c r="N556" s="79">
        <v>0</v>
      </c>
      <c r="O556" s="79">
        <v>0</v>
      </c>
      <c r="P556" s="79">
        <v>0</v>
      </c>
      <c r="Q556" s="79">
        <v>0</v>
      </c>
      <c r="R556" s="79">
        <v>0</v>
      </c>
      <c r="S556" s="79">
        <v>0</v>
      </c>
      <c r="T556" s="79">
        <v>0</v>
      </c>
      <c r="U556" s="79">
        <v>0</v>
      </c>
      <c r="V556" s="79">
        <v>0</v>
      </c>
      <c r="W556" s="79">
        <v>0</v>
      </c>
      <c r="X556" s="79">
        <v>0</v>
      </c>
      <c r="Y556" s="79">
        <v>0</v>
      </c>
      <c r="Z556" s="79">
        <v>0</v>
      </c>
      <c r="AA556" s="79">
        <v>0</v>
      </c>
      <c r="AB556" s="79">
        <v>0</v>
      </c>
      <c r="AC556" s="79">
        <v>0</v>
      </c>
      <c r="AD556" s="79">
        <v>0</v>
      </c>
      <c r="AE556" s="79">
        <v>0</v>
      </c>
      <c r="AF556" s="79">
        <v>0</v>
      </c>
      <c r="AG556" s="79">
        <v>0</v>
      </c>
      <c r="AH556" s="79">
        <v>0</v>
      </c>
      <c r="AI556" s="79">
        <v>0</v>
      </c>
      <c r="AJ556" s="79">
        <v>0</v>
      </c>
      <c r="AK556" s="79">
        <v>0</v>
      </c>
      <c r="AL556" s="79">
        <v>0</v>
      </c>
      <c r="AM556" s="79">
        <f t="shared" si="8"/>
        <v>0</v>
      </c>
      <c r="AP556" s="45"/>
    </row>
    <row r="557" spans="1:42" ht="33" customHeight="1">
      <c r="A557" s="54">
        <v>1901</v>
      </c>
      <c r="B557" s="55" t="s">
        <v>524</v>
      </c>
      <c r="C557" s="80" t="s">
        <v>678</v>
      </c>
      <c r="D557" s="79">
        <v>0</v>
      </c>
      <c r="E557" s="79">
        <v>0</v>
      </c>
      <c r="F557" s="79">
        <v>0</v>
      </c>
      <c r="G557" s="79">
        <v>0</v>
      </c>
      <c r="H557" s="79">
        <v>0</v>
      </c>
      <c r="I557" s="79">
        <v>0</v>
      </c>
      <c r="J557" s="79">
        <v>0</v>
      </c>
      <c r="K557" s="79">
        <v>0</v>
      </c>
      <c r="L557" s="79">
        <v>0</v>
      </c>
      <c r="M557" s="79">
        <v>0</v>
      </c>
      <c r="N557" s="79">
        <v>0</v>
      </c>
      <c r="O557" s="79">
        <v>0</v>
      </c>
      <c r="P557" s="79">
        <v>0</v>
      </c>
      <c r="Q557" s="79">
        <v>0</v>
      </c>
      <c r="R557" s="79">
        <v>0</v>
      </c>
      <c r="S557" s="79">
        <v>0</v>
      </c>
      <c r="T557" s="79">
        <v>0</v>
      </c>
      <c r="U557" s="79">
        <v>0</v>
      </c>
      <c r="V557" s="79">
        <v>0</v>
      </c>
      <c r="W557" s="79">
        <v>0</v>
      </c>
      <c r="X557" s="79">
        <v>0</v>
      </c>
      <c r="Y557" s="79">
        <v>0</v>
      </c>
      <c r="Z557" s="79">
        <v>0</v>
      </c>
      <c r="AA557" s="79">
        <v>0</v>
      </c>
      <c r="AB557" s="79">
        <v>0</v>
      </c>
      <c r="AC557" s="79">
        <v>0</v>
      </c>
      <c r="AD557" s="79">
        <v>0</v>
      </c>
      <c r="AE557" s="79">
        <v>0</v>
      </c>
      <c r="AF557" s="79">
        <v>0</v>
      </c>
      <c r="AG557" s="79">
        <v>0</v>
      </c>
      <c r="AH557" s="79">
        <v>0</v>
      </c>
      <c r="AI557" s="79">
        <v>0</v>
      </c>
      <c r="AJ557" s="79">
        <v>0</v>
      </c>
      <c r="AK557" s="79">
        <v>0</v>
      </c>
      <c r="AL557" s="79">
        <v>0</v>
      </c>
      <c r="AM557" s="79">
        <f t="shared" si="8"/>
        <v>0</v>
      </c>
      <c r="AP557" s="45"/>
    </row>
    <row r="558" spans="1:42" ht="33" customHeight="1">
      <c r="A558" s="54">
        <v>1902</v>
      </c>
      <c r="B558" s="55" t="s">
        <v>525</v>
      </c>
      <c r="C558" s="80" t="s">
        <v>678</v>
      </c>
      <c r="D558" s="79">
        <v>0</v>
      </c>
      <c r="E558" s="79">
        <v>0</v>
      </c>
      <c r="F558" s="79">
        <v>0</v>
      </c>
      <c r="G558" s="79">
        <v>0</v>
      </c>
      <c r="H558" s="79">
        <v>0</v>
      </c>
      <c r="I558" s="79">
        <v>0</v>
      </c>
      <c r="J558" s="79">
        <v>0</v>
      </c>
      <c r="K558" s="79">
        <v>0</v>
      </c>
      <c r="L558" s="79">
        <v>0</v>
      </c>
      <c r="M558" s="79">
        <v>0</v>
      </c>
      <c r="N558" s="79">
        <v>0</v>
      </c>
      <c r="O558" s="79">
        <v>0</v>
      </c>
      <c r="P558" s="79">
        <v>0</v>
      </c>
      <c r="Q558" s="79">
        <v>0</v>
      </c>
      <c r="R558" s="79">
        <v>0</v>
      </c>
      <c r="S558" s="79">
        <v>0</v>
      </c>
      <c r="T558" s="79">
        <v>0</v>
      </c>
      <c r="U558" s="79">
        <v>0</v>
      </c>
      <c r="V558" s="79">
        <v>0</v>
      </c>
      <c r="W558" s="79">
        <v>0</v>
      </c>
      <c r="X558" s="79">
        <v>0</v>
      </c>
      <c r="Y558" s="79">
        <v>0</v>
      </c>
      <c r="Z558" s="79">
        <v>0</v>
      </c>
      <c r="AA558" s="79">
        <v>0</v>
      </c>
      <c r="AB558" s="79">
        <v>0</v>
      </c>
      <c r="AC558" s="79">
        <v>0</v>
      </c>
      <c r="AD558" s="79">
        <v>0</v>
      </c>
      <c r="AE558" s="79">
        <v>0</v>
      </c>
      <c r="AF558" s="79">
        <v>0</v>
      </c>
      <c r="AG558" s="79">
        <v>0</v>
      </c>
      <c r="AH558" s="79">
        <v>0</v>
      </c>
      <c r="AI558" s="79">
        <v>0</v>
      </c>
      <c r="AJ558" s="79">
        <v>0</v>
      </c>
      <c r="AK558" s="79">
        <v>0</v>
      </c>
      <c r="AL558" s="79">
        <v>0</v>
      </c>
      <c r="AM558" s="79">
        <f t="shared" si="8"/>
        <v>0</v>
      </c>
      <c r="AP558" s="45"/>
    </row>
    <row r="559" spans="1:42" ht="33" customHeight="1">
      <c r="A559" s="54">
        <v>1903</v>
      </c>
      <c r="B559" s="55" t="s">
        <v>526</v>
      </c>
      <c r="C559" s="80" t="s">
        <v>678</v>
      </c>
      <c r="D559" s="79">
        <v>0</v>
      </c>
      <c r="E559" s="79">
        <v>0</v>
      </c>
      <c r="F559" s="79">
        <v>0</v>
      </c>
      <c r="G559" s="79">
        <v>0</v>
      </c>
      <c r="H559" s="79">
        <v>0</v>
      </c>
      <c r="I559" s="79">
        <v>0</v>
      </c>
      <c r="J559" s="79">
        <v>0</v>
      </c>
      <c r="K559" s="79">
        <v>0</v>
      </c>
      <c r="L559" s="79">
        <v>0</v>
      </c>
      <c r="M559" s="79">
        <v>0</v>
      </c>
      <c r="N559" s="79">
        <v>0</v>
      </c>
      <c r="O559" s="79">
        <v>0</v>
      </c>
      <c r="P559" s="79">
        <v>0</v>
      </c>
      <c r="Q559" s="79">
        <v>0</v>
      </c>
      <c r="R559" s="79">
        <v>0</v>
      </c>
      <c r="S559" s="79">
        <v>0</v>
      </c>
      <c r="T559" s="79">
        <v>0</v>
      </c>
      <c r="U559" s="79">
        <v>0</v>
      </c>
      <c r="V559" s="79">
        <v>0</v>
      </c>
      <c r="W559" s="79">
        <v>0</v>
      </c>
      <c r="X559" s="79">
        <v>0</v>
      </c>
      <c r="Y559" s="79">
        <v>0</v>
      </c>
      <c r="Z559" s="79">
        <v>0</v>
      </c>
      <c r="AA559" s="79">
        <v>0</v>
      </c>
      <c r="AB559" s="79">
        <v>0</v>
      </c>
      <c r="AC559" s="79">
        <v>0</v>
      </c>
      <c r="AD559" s="79">
        <v>0</v>
      </c>
      <c r="AE559" s="79">
        <v>0</v>
      </c>
      <c r="AF559" s="79">
        <v>0</v>
      </c>
      <c r="AG559" s="79">
        <v>0</v>
      </c>
      <c r="AH559" s="79">
        <v>0</v>
      </c>
      <c r="AI559" s="79">
        <v>0</v>
      </c>
      <c r="AJ559" s="79">
        <v>0</v>
      </c>
      <c r="AK559" s="79">
        <v>0</v>
      </c>
      <c r="AL559" s="79">
        <v>0</v>
      </c>
      <c r="AM559" s="79">
        <f t="shared" si="8"/>
        <v>0</v>
      </c>
      <c r="AP559" s="45"/>
    </row>
    <row r="560" spans="1:42" ht="33" customHeight="1">
      <c r="A560" s="54">
        <v>1904</v>
      </c>
      <c r="B560" s="55" t="s">
        <v>527</v>
      </c>
      <c r="C560" s="80" t="s">
        <v>678</v>
      </c>
      <c r="D560" s="79">
        <v>0</v>
      </c>
      <c r="E560" s="79">
        <v>0</v>
      </c>
      <c r="F560" s="79">
        <v>0</v>
      </c>
      <c r="G560" s="79">
        <v>0</v>
      </c>
      <c r="H560" s="79">
        <v>0</v>
      </c>
      <c r="I560" s="79">
        <v>0</v>
      </c>
      <c r="J560" s="79">
        <v>0</v>
      </c>
      <c r="K560" s="79">
        <v>0</v>
      </c>
      <c r="L560" s="79">
        <v>0</v>
      </c>
      <c r="M560" s="79">
        <v>0</v>
      </c>
      <c r="N560" s="79">
        <v>0</v>
      </c>
      <c r="O560" s="79">
        <v>0</v>
      </c>
      <c r="P560" s="79">
        <v>0</v>
      </c>
      <c r="Q560" s="79">
        <v>0</v>
      </c>
      <c r="R560" s="79">
        <v>0</v>
      </c>
      <c r="S560" s="79">
        <v>0</v>
      </c>
      <c r="T560" s="79">
        <v>0</v>
      </c>
      <c r="U560" s="79">
        <v>0</v>
      </c>
      <c r="V560" s="79">
        <v>0</v>
      </c>
      <c r="W560" s="79">
        <v>0</v>
      </c>
      <c r="X560" s="79">
        <v>0</v>
      </c>
      <c r="Y560" s="79">
        <v>0</v>
      </c>
      <c r="Z560" s="79">
        <v>0</v>
      </c>
      <c r="AA560" s="79">
        <v>0</v>
      </c>
      <c r="AB560" s="79">
        <v>0</v>
      </c>
      <c r="AC560" s="79">
        <v>0</v>
      </c>
      <c r="AD560" s="79">
        <v>0</v>
      </c>
      <c r="AE560" s="79">
        <v>0</v>
      </c>
      <c r="AF560" s="79">
        <v>0</v>
      </c>
      <c r="AG560" s="79">
        <v>0</v>
      </c>
      <c r="AH560" s="79">
        <v>0</v>
      </c>
      <c r="AI560" s="79">
        <v>0</v>
      </c>
      <c r="AJ560" s="79">
        <v>0</v>
      </c>
      <c r="AK560" s="79">
        <v>0</v>
      </c>
      <c r="AL560" s="79">
        <v>0</v>
      </c>
      <c r="AM560" s="79">
        <f t="shared" si="8"/>
        <v>0</v>
      </c>
      <c r="AP560" s="45"/>
    </row>
    <row r="561" spans="1:42" ht="33" customHeight="1">
      <c r="A561" s="54">
        <v>1905</v>
      </c>
      <c r="B561" s="55" t="s">
        <v>528</v>
      </c>
      <c r="C561" s="80" t="s">
        <v>678</v>
      </c>
      <c r="D561" s="79">
        <v>0</v>
      </c>
      <c r="E561" s="79">
        <v>0</v>
      </c>
      <c r="F561" s="79">
        <v>0</v>
      </c>
      <c r="G561" s="79">
        <v>0</v>
      </c>
      <c r="H561" s="79">
        <v>0</v>
      </c>
      <c r="I561" s="79">
        <v>0</v>
      </c>
      <c r="J561" s="79">
        <v>0</v>
      </c>
      <c r="K561" s="79">
        <v>0</v>
      </c>
      <c r="L561" s="79">
        <v>0</v>
      </c>
      <c r="M561" s="79">
        <v>0</v>
      </c>
      <c r="N561" s="79">
        <v>0</v>
      </c>
      <c r="O561" s="79">
        <v>0</v>
      </c>
      <c r="P561" s="79">
        <v>0</v>
      </c>
      <c r="Q561" s="79">
        <v>0</v>
      </c>
      <c r="R561" s="79">
        <v>0</v>
      </c>
      <c r="S561" s="79">
        <v>0</v>
      </c>
      <c r="T561" s="79">
        <v>0</v>
      </c>
      <c r="U561" s="79">
        <v>0</v>
      </c>
      <c r="V561" s="79">
        <v>0</v>
      </c>
      <c r="W561" s="79">
        <v>0</v>
      </c>
      <c r="X561" s="79">
        <v>0</v>
      </c>
      <c r="Y561" s="79">
        <v>0</v>
      </c>
      <c r="Z561" s="79">
        <v>0</v>
      </c>
      <c r="AA561" s="79">
        <v>0</v>
      </c>
      <c r="AB561" s="79">
        <v>0</v>
      </c>
      <c r="AC561" s="79">
        <v>0</v>
      </c>
      <c r="AD561" s="79">
        <v>0</v>
      </c>
      <c r="AE561" s="79">
        <v>0</v>
      </c>
      <c r="AF561" s="79">
        <v>0</v>
      </c>
      <c r="AG561" s="79">
        <v>0</v>
      </c>
      <c r="AH561" s="79">
        <v>0</v>
      </c>
      <c r="AI561" s="79">
        <v>0</v>
      </c>
      <c r="AJ561" s="79">
        <v>0</v>
      </c>
      <c r="AK561" s="79">
        <v>0</v>
      </c>
      <c r="AL561" s="79">
        <v>0</v>
      </c>
      <c r="AM561" s="79">
        <f t="shared" si="8"/>
        <v>0</v>
      </c>
      <c r="AP561" s="45"/>
    </row>
    <row r="562" spans="1:42" ht="33" customHeight="1">
      <c r="A562" s="54">
        <v>1906</v>
      </c>
      <c r="B562" s="55" t="s">
        <v>504</v>
      </c>
      <c r="C562" s="80" t="s">
        <v>678</v>
      </c>
      <c r="D562" s="79">
        <v>0</v>
      </c>
      <c r="E562" s="79">
        <v>0</v>
      </c>
      <c r="F562" s="79">
        <v>0</v>
      </c>
      <c r="G562" s="79">
        <v>0</v>
      </c>
      <c r="H562" s="79">
        <v>0</v>
      </c>
      <c r="I562" s="79">
        <v>0</v>
      </c>
      <c r="J562" s="79">
        <v>0</v>
      </c>
      <c r="K562" s="79">
        <v>0</v>
      </c>
      <c r="L562" s="79">
        <v>0</v>
      </c>
      <c r="M562" s="79">
        <v>0</v>
      </c>
      <c r="N562" s="79">
        <v>0</v>
      </c>
      <c r="O562" s="79">
        <v>0</v>
      </c>
      <c r="P562" s="79">
        <v>0</v>
      </c>
      <c r="Q562" s="79">
        <v>0</v>
      </c>
      <c r="R562" s="79">
        <v>0</v>
      </c>
      <c r="S562" s="79">
        <v>0</v>
      </c>
      <c r="T562" s="79">
        <v>0</v>
      </c>
      <c r="U562" s="79">
        <v>0</v>
      </c>
      <c r="V562" s="79">
        <v>0</v>
      </c>
      <c r="W562" s="79">
        <v>0</v>
      </c>
      <c r="X562" s="79">
        <v>0</v>
      </c>
      <c r="Y562" s="79">
        <v>0</v>
      </c>
      <c r="Z562" s="79">
        <v>0</v>
      </c>
      <c r="AA562" s="79">
        <v>0</v>
      </c>
      <c r="AB562" s="79">
        <v>0</v>
      </c>
      <c r="AC562" s="79">
        <v>0</v>
      </c>
      <c r="AD562" s="79">
        <v>0</v>
      </c>
      <c r="AE562" s="79">
        <v>0</v>
      </c>
      <c r="AF562" s="79">
        <v>0</v>
      </c>
      <c r="AG562" s="79">
        <v>0</v>
      </c>
      <c r="AH562" s="79">
        <v>0</v>
      </c>
      <c r="AI562" s="79">
        <v>0</v>
      </c>
      <c r="AJ562" s="79">
        <v>0</v>
      </c>
      <c r="AK562" s="79">
        <v>0</v>
      </c>
      <c r="AL562" s="79">
        <v>0</v>
      </c>
      <c r="AM562" s="79">
        <f t="shared" si="8"/>
        <v>0</v>
      </c>
      <c r="AP562" s="45"/>
    </row>
    <row r="563" spans="1:42" ht="33" customHeight="1">
      <c r="A563" s="54">
        <v>1907</v>
      </c>
      <c r="B563" s="55" t="s">
        <v>529</v>
      </c>
      <c r="C563" s="80" t="s">
        <v>678</v>
      </c>
      <c r="D563" s="79">
        <v>0</v>
      </c>
      <c r="E563" s="79">
        <v>0</v>
      </c>
      <c r="F563" s="79">
        <v>0</v>
      </c>
      <c r="G563" s="79">
        <v>0</v>
      </c>
      <c r="H563" s="79">
        <v>0</v>
      </c>
      <c r="I563" s="79">
        <v>0</v>
      </c>
      <c r="J563" s="79">
        <v>0</v>
      </c>
      <c r="K563" s="79">
        <v>0</v>
      </c>
      <c r="L563" s="79">
        <v>0</v>
      </c>
      <c r="M563" s="79">
        <v>0</v>
      </c>
      <c r="N563" s="79">
        <v>0</v>
      </c>
      <c r="O563" s="79">
        <v>0</v>
      </c>
      <c r="P563" s="79">
        <v>0</v>
      </c>
      <c r="Q563" s="79">
        <v>0</v>
      </c>
      <c r="R563" s="79">
        <v>0</v>
      </c>
      <c r="S563" s="79">
        <v>0</v>
      </c>
      <c r="T563" s="79">
        <v>0</v>
      </c>
      <c r="U563" s="79">
        <v>0</v>
      </c>
      <c r="V563" s="79">
        <v>0</v>
      </c>
      <c r="W563" s="79">
        <v>0</v>
      </c>
      <c r="X563" s="79">
        <v>0</v>
      </c>
      <c r="Y563" s="79">
        <v>0</v>
      </c>
      <c r="Z563" s="79">
        <v>0</v>
      </c>
      <c r="AA563" s="79">
        <v>0</v>
      </c>
      <c r="AB563" s="79">
        <v>0</v>
      </c>
      <c r="AC563" s="79">
        <v>0</v>
      </c>
      <c r="AD563" s="79">
        <v>0</v>
      </c>
      <c r="AE563" s="79">
        <v>0</v>
      </c>
      <c r="AF563" s="79">
        <v>0</v>
      </c>
      <c r="AG563" s="79">
        <v>0</v>
      </c>
      <c r="AH563" s="79">
        <v>0</v>
      </c>
      <c r="AI563" s="79">
        <v>0</v>
      </c>
      <c r="AJ563" s="79">
        <v>0</v>
      </c>
      <c r="AK563" s="79">
        <v>0</v>
      </c>
      <c r="AL563" s="79">
        <v>0</v>
      </c>
      <c r="AM563" s="79">
        <f t="shared" si="8"/>
        <v>0</v>
      </c>
      <c r="AP563" s="45"/>
    </row>
    <row r="564" spans="1:42" ht="33" customHeight="1">
      <c r="A564" s="54">
        <v>1908</v>
      </c>
      <c r="B564" s="55" t="s">
        <v>530</v>
      </c>
      <c r="C564" s="80" t="s">
        <v>678</v>
      </c>
      <c r="D564" s="79">
        <v>0</v>
      </c>
      <c r="E564" s="79">
        <v>0</v>
      </c>
      <c r="F564" s="79">
        <v>0</v>
      </c>
      <c r="G564" s="79">
        <v>0</v>
      </c>
      <c r="H564" s="79">
        <v>0</v>
      </c>
      <c r="I564" s="79">
        <v>0</v>
      </c>
      <c r="J564" s="79">
        <v>0</v>
      </c>
      <c r="K564" s="79">
        <v>0</v>
      </c>
      <c r="L564" s="79">
        <v>0</v>
      </c>
      <c r="M564" s="79">
        <v>0</v>
      </c>
      <c r="N564" s="79">
        <v>0</v>
      </c>
      <c r="O564" s="79">
        <v>0</v>
      </c>
      <c r="P564" s="79">
        <v>0</v>
      </c>
      <c r="Q564" s="79">
        <v>0</v>
      </c>
      <c r="R564" s="79">
        <v>0</v>
      </c>
      <c r="S564" s="79">
        <v>0</v>
      </c>
      <c r="T564" s="79">
        <v>0</v>
      </c>
      <c r="U564" s="79">
        <v>0</v>
      </c>
      <c r="V564" s="79">
        <v>0</v>
      </c>
      <c r="W564" s="79">
        <v>0</v>
      </c>
      <c r="X564" s="79">
        <v>0</v>
      </c>
      <c r="Y564" s="79">
        <v>0</v>
      </c>
      <c r="Z564" s="79">
        <v>0</v>
      </c>
      <c r="AA564" s="79">
        <v>0</v>
      </c>
      <c r="AB564" s="79">
        <v>0</v>
      </c>
      <c r="AC564" s="79">
        <v>0</v>
      </c>
      <c r="AD564" s="79">
        <v>0</v>
      </c>
      <c r="AE564" s="79">
        <v>0</v>
      </c>
      <c r="AF564" s="79">
        <v>0</v>
      </c>
      <c r="AG564" s="79">
        <v>0</v>
      </c>
      <c r="AH564" s="79">
        <v>0</v>
      </c>
      <c r="AI564" s="79">
        <v>0</v>
      </c>
      <c r="AJ564" s="79">
        <v>0</v>
      </c>
      <c r="AK564" s="79">
        <v>0</v>
      </c>
      <c r="AL564" s="79">
        <v>0</v>
      </c>
      <c r="AM564" s="79">
        <f t="shared" si="8"/>
        <v>0</v>
      </c>
      <c r="AP564" s="45"/>
    </row>
    <row r="565" spans="1:42" ht="33" customHeight="1">
      <c r="A565" s="54">
        <v>1909</v>
      </c>
      <c r="B565" s="55" t="s">
        <v>454</v>
      </c>
      <c r="C565" s="80" t="s">
        <v>678</v>
      </c>
      <c r="D565" s="79">
        <v>0</v>
      </c>
      <c r="E565" s="79">
        <v>0</v>
      </c>
      <c r="F565" s="79">
        <v>0</v>
      </c>
      <c r="G565" s="79">
        <v>0</v>
      </c>
      <c r="H565" s="79">
        <v>0</v>
      </c>
      <c r="I565" s="79">
        <v>0</v>
      </c>
      <c r="J565" s="79">
        <v>0</v>
      </c>
      <c r="K565" s="79">
        <v>0</v>
      </c>
      <c r="L565" s="79">
        <v>0</v>
      </c>
      <c r="M565" s="79">
        <v>0</v>
      </c>
      <c r="N565" s="79">
        <v>0</v>
      </c>
      <c r="O565" s="79">
        <v>0</v>
      </c>
      <c r="P565" s="79">
        <v>0</v>
      </c>
      <c r="Q565" s="79">
        <v>0</v>
      </c>
      <c r="R565" s="79">
        <v>0</v>
      </c>
      <c r="S565" s="79">
        <v>0</v>
      </c>
      <c r="T565" s="79">
        <v>0</v>
      </c>
      <c r="U565" s="79">
        <v>0</v>
      </c>
      <c r="V565" s="79">
        <v>0</v>
      </c>
      <c r="W565" s="79">
        <v>0</v>
      </c>
      <c r="X565" s="79">
        <v>0</v>
      </c>
      <c r="Y565" s="79">
        <v>0</v>
      </c>
      <c r="Z565" s="79">
        <v>0</v>
      </c>
      <c r="AA565" s="79">
        <v>0</v>
      </c>
      <c r="AB565" s="79">
        <v>0</v>
      </c>
      <c r="AC565" s="79">
        <v>0</v>
      </c>
      <c r="AD565" s="79">
        <v>0</v>
      </c>
      <c r="AE565" s="79">
        <v>0</v>
      </c>
      <c r="AF565" s="79">
        <v>0</v>
      </c>
      <c r="AG565" s="79">
        <v>0</v>
      </c>
      <c r="AH565" s="79">
        <v>0</v>
      </c>
      <c r="AI565" s="79">
        <v>0</v>
      </c>
      <c r="AJ565" s="79">
        <v>0</v>
      </c>
      <c r="AK565" s="79">
        <v>0</v>
      </c>
      <c r="AL565" s="79">
        <v>0</v>
      </c>
      <c r="AM565" s="79">
        <f t="shared" si="8"/>
        <v>0</v>
      </c>
      <c r="AP565" s="45"/>
    </row>
    <row r="566" spans="1:42" ht="33" customHeight="1">
      <c r="A566" s="54">
        <v>1910</v>
      </c>
      <c r="B566" s="55" t="s">
        <v>531</v>
      </c>
      <c r="C566" s="80" t="s">
        <v>678</v>
      </c>
      <c r="D566" s="79">
        <v>0</v>
      </c>
      <c r="E566" s="79">
        <v>0</v>
      </c>
      <c r="F566" s="79">
        <v>0</v>
      </c>
      <c r="G566" s="79">
        <v>0</v>
      </c>
      <c r="H566" s="79">
        <v>0</v>
      </c>
      <c r="I566" s="79">
        <v>0</v>
      </c>
      <c r="J566" s="79">
        <v>0</v>
      </c>
      <c r="K566" s="79">
        <v>0</v>
      </c>
      <c r="L566" s="79">
        <v>0</v>
      </c>
      <c r="M566" s="79">
        <v>0</v>
      </c>
      <c r="N566" s="79">
        <v>0</v>
      </c>
      <c r="O566" s="79">
        <v>0</v>
      </c>
      <c r="P566" s="79">
        <v>0</v>
      </c>
      <c r="Q566" s="79">
        <v>0</v>
      </c>
      <c r="R566" s="79">
        <v>0</v>
      </c>
      <c r="S566" s="79">
        <v>0</v>
      </c>
      <c r="T566" s="79">
        <v>0</v>
      </c>
      <c r="U566" s="79">
        <v>0</v>
      </c>
      <c r="V566" s="79">
        <v>0</v>
      </c>
      <c r="W566" s="79">
        <v>0</v>
      </c>
      <c r="X566" s="79">
        <v>0</v>
      </c>
      <c r="Y566" s="79">
        <v>0</v>
      </c>
      <c r="Z566" s="79">
        <v>0</v>
      </c>
      <c r="AA566" s="79">
        <v>0</v>
      </c>
      <c r="AB566" s="79">
        <v>0</v>
      </c>
      <c r="AC566" s="79">
        <v>0</v>
      </c>
      <c r="AD566" s="79">
        <v>0</v>
      </c>
      <c r="AE566" s="79">
        <v>0</v>
      </c>
      <c r="AF566" s="79">
        <v>0</v>
      </c>
      <c r="AG566" s="79">
        <v>0</v>
      </c>
      <c r="AH566" s="79">
        <v>0</v>
      </c>
      <c r="AI566" s="79">
        <v>0</v>
      </c>
      <c r="AJ566" s="79">
        <v>0</v>
      </c>
      <c r="AK566" s="79">
        <v>0</v>
      </c>
      <c r="AL566" s="79">
        <v>0</v>
      </c>
      <c r="AM566" s="79">
        <f t="shared" si="8"/>
        <v>0</v>
      </c>
      <c r="AP566" s="45"/>
    </row>
    <row r="567" spans="1:42" ht="33" customHeight="1">
      <c r="A567" s="54">
        <v>1911</v>
      </c>
      <c r="B567" s="55" t="s">
        <v>532</v>
      </c>
      <c r="C567" s="80" t="s">
        <v>678</v>
      </c>
      <c r="D567" s="79">
        <v>0</v>
      </c>
      <c r="E567" s="79">
        <v>0</v>
      </c>
      <c r="F567" s="79">
        <v>0</v>
      </c>
      <c r="G567" s="79">
        <v>0</v>
      </c>
      <c r="H567" s="79">
        <v>0</v>
      </c>
      <c r="I567" s="79">
        <v>0</v>
      </c>
      <c r="J567" s="79">
        <v>0</v>
      </c>
      <c r="K567" s="79">
        <v>0</v>
      </c>
      <c r="L567" s="79">
        <v>0</v>
      </c>
      <c r="M567" s="79">
        <v>0</v>
      </c>
      <c r="N567" s="79">
        <v>0</v>
      </c>
      <c r="O567" s="79">
        <v>0</v>
      </c>
      <c r="P567" s="79">
        <v>0</v>
      </c>
      <c r="Q567" s="79">
        <v>0</v>
      </c>
      <c r="R567" s="79">
        <v>0</v>
      </c>
      <c r="S567" s="79">
        <v>0</v>
      </c>
      <c r="T567" s="79">
        <v>0</v>
      </c>
      <c r="U567" s="79">
        <v>0</v>
      </c>
      <c r="V567" s="79">
        <v>0</v>
      </c>
      <c r="W567" s="79">
        <v>0</v>
      </c>
      <c r="X567" s="79">
        <v>0</v>
      </c>
      <c r="Y567" s="79">
        <v>0</v>
      </c>
      <c r="Z567" s="79">
        <v>0</v>
      </c>
      <c r="AA567" s="79">
        <v>0</v>
      </c>
      <c r="AB567" s="79">
        <v>0</v>
      </c>
      <c r="AC567" s="79">
        <v>0</v>
      </c>
      <c r="AD567" s="79">
        <v>0</v>
      </c>
      <c r="AE567" s="79">
        <v>0</v>
      </c>
      <c r="AF567" s="79">
        <v>0</v>
      </c>
      <c r="AG567" s="79">
        <v>0</v>
      </c>
      <c r="AH567" s="79">
        <v>0</v>
      </c>
      <c r="AI567" s="79">
        <v>0</v>
      </c>
      <c r="AJ567" s="79">
        <v>0</v>
      </c>
      <c r="AK567" s="79">
        <v>0</v>
      </c>
      <c r="AL567" s="79">
        <v>0</v>
      </c>
      <c r="AM567" s="79">
        <f t="shared" si="8"/>
        <v>0</v>
      </c>
      <c r="AP567" s="45"/>
    </row>
    <row r="568" spans="1:42" ht="33" customHeight="1">
      <c r="A568" s="54">
        <v>1912</v>
      </c>
      <c r="B568" s="55" t="s">
        <v>533</v>
      </c>
      <c r="C568" s="80" t="s">
        <v>678</v>
      </c>
      <c r="D568" s="79">
        <v>0</v>
      </c>
      <c r="E568" s="79">
        <v>0</v>
      </c>
      <c r="F568" s="79">
        <v>0</v>
      </c>
      <c r="G568" s="79">
        <v>0</v>
      </c>
      <c r="H568" s="79">
        <v>0</v>
      </c>
      <c r="I568" s="79">
        <v>0</v>
      </c>
      <c r="J568" s="79">
        <v>0</v>
      </c>
      <c r="K568" s="79">
        <v>0</v>
      </c>
      <c r="L568" s="79">
        <v>0</v>
      </c>
      <c r="M568" s="79">
        <v>0</v>
      </c>
      <c r="N568" s="79">
        <v>0</v>
      </c>
      <c r="O568" s="79">
        <v>0</v>
      </c>
      <c r="P568" s="79">
        <v>0</v>
      </c>
      <c r="Q568" s="79">
        <v>0</v>
      </c>
      <c r="R568" s="79">
        <v>0</v>
      </c>
      <c r="S568" s="79">
        <v>0</v>
      </c>
      <c r="T568" s="79">
        <v>0</v>
      </c>
      <c r="U568" s="79">
        <v>0</v>
      </c>
      <c r="V568" s="79">
        <v>0</v>
      </c>
      <c r="W568" s="79">
        <v>0</v>
      </c>
      <c r="X568" s="79">
        <v>0</v>
      </c>
      <c r="Y568" s="79">
        <v>0</v>
      </c>
      <c r="Z568" s="79">
        <v>0</v>
      </c>
      <c r="AA568" s="79">
        <v>0</v>
      </c>
      <c r="AB568" s="79">
        <v>0</v>
      </c>
      <c r="AC568" s="79">
        <v>0</v>
      </c>
      <c r="AD568" s="79">
        <v>0</v>
      </c>
      <c r="AE568" s="79">
        <v>0</v>
      </c>
      <c r="AF568" s="79">
        <v>0</v>
      </c>
      <c r="AG568" s="79">
        <v>0</v>
      </c>
      <c r="AH568" s="79">
        <v>0</v>
      </c>
      <c r="AI568" s="79">
        <v>0</v>
      </c>
      <c r="AJ568" s="79">
        <v>0</v>
      </c>
      <c r="AK568" s="79">
        <v>0</v>
      </c>
      <c r="AL568" s="79">
        <v>0</v>
      </c>
      <c r="AM568" s="79">
        <f t="shared" si="8"/>
        <v>0</v>
      </c>
      <c r="AP568" s="45"/>
    </row>
    <row r="569" spans="1:42" ht="33" customHeight="1">
      <c r="A569" s="54">
        <v>1913</v>
      </c>
      <c r="B569" s="55" t="s">
        <v>534</v>
      </c>
      <c r="C569" s="80" t="s">
        <v>678</v>
      </c>
      <c r="D569" s="79">
        <v>0</v>
      </c>
      <c r="E569" s="79">
        <v>0</v>
      </c>
      <c r="F569" s="79">
        <v>0</v>
      </c>
      <c r="G569" s="79">
        <v>0</v>
      </c>
      <c r="H569" s="79">
        <v>0</v>
      </c>
      <c r="I569" s="79">
        <v>0</v>
      </c>
      <c r="J569" s="79">
        <v>0</v>
      </c>
      <c r="K569" s="79">
        <v>0</v>
      </c>
      <c r="L569" s="79">
        <v>0</v>
      </c>
      <c r="M569" s="79">
        <v>0</v>
      </c>
      <c r="N569" s="79">
        <v>0</v>
      </c>
      <c r="O569" s="79">
        <v>0</v>
      </c>
      <c r="P569" s="79">
        <v>0</v>
      </c>
      <c r="Q569" s="79">
        <v>0</v>
      </c>
      <c r="R569" s="79">
        <v>0</v>
      </c>
      <c r="S569" s="79">
        <v>0</v>
      </c>
      <c r="T569" s="79">
        <v>0</v>
      </c>
      <c r="U569" s="79">
        <v>0</v>
      </c>
      <c r="V569" s="79">
        <v>0</v>
      </c>
      <c r="W569" s="79">
        <v>0</v>
      </c>
      <c r="X569" s="79">
        <v>0</v>
      </c>
      <c r="Y569" s="79">
        <v>0</v>
      </c>
      <c r="Z569" s="79">
        <v>0</v>
      </c>
      <c r="AA569" s="79">
        <v>0</v>
      </c>
      <c r="AB569" s="79">
        <v>0</v>
      </c>
      <c r="AC569" s="79">
        <v>0</v>
      </c>
      <c r="AD569" s="79">
        <v>0</v>
      </c>
      <c r="AE569" s="79">
        <v>0</v>
      </c>
      <c r="AF569" s="79">
        <v>0</v>
      </c>
      <c r="AG569" s="79">
        <v>0</v>
      </c>
      <c r="AH569" s="79">
        <v>0</v>
      </c>
      <c r="AI569" s="79">
        <v>0</v>
      </c>
      <c r="AJ569" s="79">
        <v>0</v>
      </c>
      <c r="AK569" s="79">
        <v>0</v>
      </c>
      <c r="AL569" s="79">
        <v>0</v>
      </c>
      <c r="AM569" s="79">
        <f t="shared" si="8"/>
        <v>0</v>
      </c>
      <c r="AP569" s="45"/>
    </row>
    <row r="570" spans="1:42" ht="33" customHeight="1">
      <c r="A570" s="54">
        <v>1914</v>
      </c>
      <c r="B570" s="55" t="s">
        <v>535</v>
      </c>
      <c r="C570" s="80" t="s">
        <v>678</v>
      </c>
      <c r="D570" s="79">
        <v>0</v>
      </c>
      <c r="E570" s="79">
        <v>0</v>
      </c>
      <c r="F570" s="79">
        <v>0</v>
      </c>
      <c r="G570" s="79">
        <v>0</v>
      </c>
      <c r="H570" s="79">
        <v>0</v>
      </c>
      <c r="I570" s="79">
        <v>0</v>
      </c>
      <c r="J570" s="79">
        <v>0</v>
      </c>
      <c r="K570" s="79">
        <v>0</v>
      </c>
      <c r="L570" s="79">
        <v>0</v>
      </c>
      <c r="M570" s="79">
        <v>0</v>
      </c>
      <c r="N570" s="79">
        <v>0</v>
      </c>
      <c r="O570" s="79">
        <v>0</v>
      </c>
      <c r="P570" s="79">
        <v>0</v>
      </c>
      <c r="Q570" s="79">
        <v>0</v>
      </c>
      <c r="R570" s="79">
        <v>0</v>
      </c>
      <c r="S570" s="79">
        <v>0</v>
      </c>
      <c r="T570" s="79">
        <v>0</v>
      </c>
      <c r="U570" s="79">
        <v>0</v>
      </c>
      <c r="V570" s="79">
        <v>0</v>
      </c>
      <c r="W570" s="79">
        <v>0</v>
      </c>
      <c r="X570" s="79">
        <v>0</v>
      </c>
      <c r="Y570" s="79">
        <v>0</v>
      </c>
      <c r="Z570" s="79">
        <v>0</v>
      </c>
      <c r="AA570" s="79">
        <v>0</v>
      </c>
      <c r="AB570" s="79">
        <v>0</v>
      </c>
      <c r="AC570" s="79">
        <v>0</v>
      </c>
      <c r="AD570" s="79">
        <v>0</v>
      </c>
      <c r="AE570" s="79">
        <v>0</v>
      </c>
      <c r="AF570" s="79">
        <v>0</v>
      </c>
      <c r="AG570" s="79">
        <v>0</v>
      </c>
      <c r="AH570" s="79">
        <v>0</v>
      </c>
      <c r="AI570" s="79">
        <v>0</v>
      </c>
      <c r="AJ570" s="79">
        <v>0</v>
      </c>
      <c r="AK570" s="79">
        <v>0</v>
      </c>
      <c r="AL570" s="79">
        <v>0</v>
      </c>
      <c r="AM570" s="79">
        <f t="shared" si="8"/>
        <v>0</v>
      </c>
      <c r="AP570" s="45"/>
    </row>
    <row r="571" spans="1:42" ht="33" customHeight="1">
      <c r="A571" s="54">
        <v>1915</v>
      </c>
      <c r="B571" s="55" t="s">
        <v>536</v>
      </c>
      <c r="C571" s="80" t="s">
        <v>678</v>
      </c>
      <c r="D571" s="79">
        <v>0</v>
      </c>
      <c r="E571" s="79">
        <v>0</v>
      </c>
      <c r="F571" s="79">
        <v>0</v>
      </c>
      <c r="G571" s="79">
        <v>0</v>
      </c>
      <c r="H571" s="79">
        <v>0</v>
      </c>
      <c r="I571" s="79">
        <v>0</v>
      </c>
      <c r="J571" s="79">
        <v>0</v>
      </c>
      <c r="K571" s="79">
        <v>0</v>
      </c>
      <c r="L571" s="79">
        <v>0</v>
      </c>
      <c r="M571" s="79">
        <v>0</v>
      </c>
      <c r="N571" s="79">
        <v>0</v>
      </c>
      <c r="O571" s="79">
        <v>0</v>
      </c>
      <c r="P571" s="79">
        <v>0</v>
      </c>
      <c r="Q571" s="79">
        <v>0</v>
      </c>
      <c r="R571" s="79">
        <v>0</v>
      </c>
      <c r="S571" s="79">
        <v>0</v>
      </c>
      <c r="T571" s="79">
        <v>0</v>
      </c>
      <c r="U571" s="79">
        <v>0</v>
      </c>
      <c r="V571" s="79">
        <v>0</v>
      </c>
      <c r="W571" s="79">
        <v>0</v>
      </c>
      <c r="X571" s="79">
        <v>0</v>
      </c>
      <c r="Y571" s="79">
        <v>0</v>
      </c>
      <c r="Z571" s="79">
        <v>0</v>
      </c>
      <c r="AA571" s="79">
        <v>0</v>
      </c>
      <c r="AB571" s="79">
        <v>0</v>
      </c>
      <c r="AC571" s="79">
        <v>0</v>
      </c>
      <c r="AD571" s="79">
        <v>0</v>
      </c>
      <c r="AE571" s="79">
        <v>0</v>
      </c>
      <c r="AF571" s="79">
        <v>0</v>
      </c>
      <c r="AG571" s="79">
        <v>0</v>
      </c>
      <c r="AH571" s="79">
        <v>0</v>
      </c>
      <c r="AI571" s="79">
        <v>0</v>
      </c>
      <c r="AJ571" s="79">
        <v>0</v>
      </c>
      <c r="AK571" s="79">
        <v>0</v>
      </c>
      <c r="AL571" s="79">
        <v>0</v>
      </c>
      <c r="AM571" s="79">
        <f t="shared" si="8"/>
        <v>0</v>
      </c>
      <c r="AP571" s="45"/>
    </row>
    <row r="572" spans="1:42" ht="33" customHeight="1">
      <c r="A572" s="54">
        <v>2301</v>
      </c>
      <c r="B572" s="55" t="s">
        <v>537</v>
      </c>
      <c r="C572" s="80" t="s">
        <v>725</v>
      </c>
      <c r="D572" s="79">
        <v>0</v>
      </c>
      <c r="E572" s="79">
        <v>0</v>
      </c>
      <c r="F572" s="79">
        <v>0</v>
      </c>
      <c r="G572" s="79">
        <v>0</v>
      </c>
      <c r="H572" s="79">
        <v>0</v>
      </c>
      <c r="I572" s="79">
        <v>0</v>
      </c>
      <c r="J572" s="79">
        <v>0</v>
      </c>
      <c r="K572" s="79">
        <v>0</v>
      </c>
      <c r="L572" s="79">
        <v>0</v>
      </c>
      <c r="M572" s="79">
        <v>0</v>
      </c>
      <c r="N572" s="79">
        <v>0</v>
      </c>
      <c r="O572" s="79">
        <v>0</v>
      </c>
      <c r="P572" s="79">
        <v>0</v>
      </c>
      <c r="Q572" s="79">
        <v>0</v>
      </c>
      <c r="R572" s="79">
        <v>0</v>
      </c>
      <c r="S572" s="79">
        <v>0</v>
      </c>
      <c r="T572" s="79">
        <v>0</v>
      </c>
      <c r="U572" s="79">
        <v>0</v>
      </c>
      <c r="V572" s="79">
        <v>0</v>
      </c>
      <c r="W572" s="79">
        <v>0</v>
      </c>
      <c r="X572" s="79">
        <v>0</v>
      </c>
      <c r="Y572" s="79">
        <v>0</v>
      </c>
      <c r="Z572" s="79">
        <v>0</v>
      </c>
      <c r="AA572" s="79">
        <v>0</v>
      </c>
      <c r="AB572" s="79">
        <v>0</v>
      </c>
      <c r="AC572" s="79">
        <v>0</v>
      </c>
      <c r="AD572" s="79">
        <v>0</v>
      </c>
      <c r="AE572" s="79">
        <v>0</v>
      </c>
      <c r="AF572" s="79">
        <v>0</v>
      </c>
      <c r="AG572" s="79">
        <v>0</v>
      </c>
      <c r="AH572" s="79">
        <v>0</v>
      </c>
      <c r="AI572" s="79">
        <v>0</v>
      </c>
      <c r="AJ572" s="79">
        <v>0</v>
      </c>
      <c r="AK572" s="79">
        <v>0</v>
      </c>
      <c r="AL572" s="79">
        <v>0</v>
      </c>
      <c r="AM572" s="79">
        <f t="shared" si="8"/>
        <v>0</v>
      </c>
      <c r="AP572" s="45"/>
    </row>
    <row r="573" spans="1:42" ht="33" customHeight="1">
      <c r="A573" s="54">
        <v>2302</v>
      </c>
      <c r="B573" s="55" t="s">
        <v>538</v>
      </c>
      <c r="C573" s="80" t="s">
        <v>725</v>
      </c>
      <c r="D573" s="79">
        <v>0</v>
      </c>
      <c r="E573" s="79">
        <v>0</v>
      </c>
      <c r="F573" s="79">
        <v>0</v>
      </c>
      <c r="G573" s="79">
        <v>0</v>
      </c>
      <c r="H573" s="79">
        <v>0</v>
      </c>
      <c r="I573" s="79">
        <v>0</v>
      </c>
      <c r="J573" s="79">
        <v>0</v>
      </c>
      <c r="K573" s="79">
        <v>0</v>
      </c>
      <c r="L573" s="79">
        <v>0</v>
      </c>
      <c r="M573" s="79">
        <v>0</v>
      </c>
      <c r="N573" s="79">
        <v>0</v>
      </c>
      <c r="O573" s="79">
        <v>0</v>
      </c>
      <c r="P573" s="79">
        <v>0</v>
      </c>
      <c r="Q573" s="79">
        <v>0</v>
      </c>
      <c r="R573" s="79">
        <v>0</v>
      </c>
      <c r="S573" s="79">
        <v>0</v>
      </c>
      <c r="T573" s="79">
        <v>0</v>
      </c>
      <c r="U573" s="79">
        <v>0</v>
      </c>
      <c r="V573" s="79">
        <v>0</v>
      </c>
      <c r="W573" s="79">
        <v>0</v>
      </c>
      <c r="X573" s="79">
        <v>0</v>
      </c>
      <c r="Y573" s="79">
        <v>0</v>
      </c>
      <c r="Z573" s="79">
        <v>0</v>
      </c>
      <c r="AA573" s="79">
        <v>0</v>
      </c>
      <c r="AB573" s="79">
        <v>0</v>
      </c>
      <c r="AC573" s="79">
        <v>0</v>
      </c>
      <c r="AD573" s="79">
        <v>0</v>
      </c>
      <c r="AE573" s="79">
        <v>0</v>
      </c>
      <c r="AF573" s="79">
        <v>0</v>
      </c>
      <c r="AG573" s="79">
        <v>0</v>
      </c>
      <c r="AH573" s="79">
        <v>0</v>
      </c>
      <c r="AI573" s="79">
        <v>0</v>
      </c>
      <c r="AJ573" s="79">
        <v>0</v>
      </c>
      <c r="AK573" s="79">
        <v>0</v>
      </c>
      <c r="AL573" s="79">
        <v>0</v>
      </c>
      <c r="AM573" s="79">
        <f t="shared" si="8"/>
        <v>0</v>
      </c>
      <c r="AP573" s="45"/>
    </row>
    <row r="574" spans="1:42" ht="33" customHeight="1">
      <c r="A574" s="54">
        <v>2303</v>
      </c>
      <c r="B574" s="55" t="s">
        <v>539</v>
      </c>
      <c r="C574" s="80" t="s">
        <v>725</v>
      </c>
      <c r="D574" s="79">
        <v>0</v>
      </c>
      <c r="E574" s="79">
        <v>0</v>
      </c>
      <c r="F574" s="79">
        <v>0</v>
      </c>
      <c r="G574" s="79">
        <v>0</v>
      </c>
      <c r="H574" s="79">
        <v>0</v>
      </c>
      <c r="I574" s="79">
        <v>0</v>
      </c>
      <c r="J574" s="79">
        <v>0</v>
      </c>
      <c r="K574" s="79">
        <v>0</v>
      </c>
      <c r="L574" s="79">
        <v>0</v>
      </c>
      <c r="M574" s="79">
        <v>0</v>
      </c>
      <c r="N574" s="79">
        <v>0</v>
      </c>
      <c r="O574" s="79">
        <v>0</v>
      </c>
      <c r="P574" s="79">
        <v>0</v>
      </c>
      <c r="Q574" s="79">
        <v>0</v>
      </c>
      <c r="R574" s="79">
        <v>0</v>
      </c>
      <c r="S574" s="79">
        <v>0</v>
      </c>
      <c r="T574" s="79">
        <v>0</v>
      </c>
      <c r="U574" s="79">
        <v>0</v>
      </c>
      <c r="V574" s="79">
        <v>0</v>
      </c>
      <c r="W574" s="79">
        <v>0</v>
      </c>
      <c r="X574" s="79">
        <v>0</v>
      </c>
      <c r="Y574" s="79">
        <v>0</v>
      </c>
      <c r="Z574" s="79">
        <v>0</v>
      </c>
      <c r="AA574" s="79">
        <v>0</v>
      </c>
      <c r="AB574" s="79">
        <v>0</v>
      </c>
      <c r="AC574" s="79">
        <v>0</v>
      </c>
      <c r="AD574" s="79">
        <v>0</v>
      </c>
      <c r="AE574" s="79">
        <v>0</v>
      </c>
      <c r="AF574" s="79">
        <v>0</v>
      </c>
      <c r="AG574" s="79">
        <v>0</v>
      </c>
      <c r="AH574" s="79">
        <v>0</v>
      </c>
      <c r="AI574" s="79">
        <v>0</v>
      </c>
      <c r="AJ574" s="79">
        <v>0</v>
      </c>
      <c r="AK574" s="79">
        <v>0</v>
      </c>
      <c r="AL574" s="79">
        <v>0</v>
      </c>
      <c r="AM574" s="79">
        <f t="shared" si="8"/>
        <v>0</v>
      </c>
      <c r="AP574" s="45"/>
    </row>
    <row r="575" spans="1:42" ht="33" customHeight="1">
      <c r="A575" s="54">
        <v>2311</v>
      </c>
      <c r="B575" s="55" t="s">
        <v>1380</v>
      </c>
      <c r="C575" s="80" t="s">
        <v>659</v>
      </c>
      <c r="D575" s="79">
        <v>0</v>
      </c>
      <c r="E575" s="79">
        <v>0</v>
      </c>
      <c r="F575" s="79">
        <v>0</v>
      </c>
      <c r="G575" s="79">
        <v>0</v>
      </c>
      <c r="H575" s="79">
        <v>0</v>
      </c>
      <c r="I575" s="79">
        <v>0</v>
      </c>
      <c r="J575" s="79">
        <v>0</v>
      </c>
      <c r="K575" s="79">
        <v>0</v>
      </c>
      <c r="L575" s="79">
        <v>0</v>
      </c>
      <c r="M575" s="79">
        <v>0</v>
      </c>
      <c r="N575" s="79">
        <v>0</v>
      </c>
      <c r="O575" s="79">
        <v>0</v>
      </c>
      <c r="P575" s="79">
        <v>0</v>
      </c>
      <c r="Q575" s="79">
        <v>0</v>
      </c>
      <c r="R575" s="79">
        <v>0</v>
      </c>
      <c r="S575" s="79">
        <v>0</v>
      </c>
      <c r="T575" s="79">
        <v>0</v>
      </c>
      <c r="U575" s="79">
        <v>0</v>
      </c>
      <c r="V575" s="79">
        <v>0</v>
      </c>
      <c r="W575" s="79">
        <v>0</v>
      </c>
      <c r="X575" s="79">
        <v>0</v>
      </c>
      <c r="Y575" s="79">
        <v>0</v>
      </c>
      <c r="Z575" s="79">
        <v>0</v>
      </c>
      <c r="AA575" s="79">
        <v>0</v>
      </c>
      <c r="AB575" s="79">
        <v>0</v>
      </c>
      <c r="AC575" s="79">
        <v>0</v>
      </c>
      <c r="AD575" s="79">
        <v>0</v>
      </c>
      <c r="AE575" s="79">
        <v>0</v>
      </c>
      <c r="AF575" s="79">
        <v>0</v>
      </c>
      <c r="AG575" s="79">
        <v>0</v>
      </c>
      <c r="AH575" s="79">
        <v>0</v>
      </c>
      <c r="AI575" s="79">
        <v>0</v>
      </c>
      <c r="AJ575" s="79">
        <v>0</v>
      </c>
      <c r="AK575" s="79">
        <v>0</v>
      </c>
      <c r="AL575" s="79">
        <v>0</v>
      </c>
      <c r="AM575" s="79">
        <f t="shared" si="8"/>
        <v>0</v>
      </c>
      <c r="AP575" s="45"/>
    </row>
    <row r="576" spans="1:42" ht="33" customHeight="1">
      <c r="A576" s="54">
        <v>2312</v>
      </c>
      <c r="B576" s="55" t="s">
        <v>1381</v>
      </c>
      <c r="C576" s="80" t="s">
        <v>659</v>
      </c>
      <c r="D576" s="79">
        <v>0</v>
      </c>
      <c r="E576" s="79">
        <v>0</v>
      </c>
      <c r="F576" s="79">
        <v>0</v>
      </c>
      <c r="G576" s="79">
        <v>0</v>
      </c>
      <c r="H576" s="79">
        <v>0</v>
      </c>
      <c r="I576" s="79">
        <v>0</v>
      </c>
      <c r="J576" s="79">
        <v>0</v>
      </c>
      <c r="K576" s="79">
        <v>0</v>
      </c>
      <c r="L576" s="79">
        <v>0</v>
      </c>
      <c r="M576" s="79">
        <v>0</v>
      </c>
      <c r="N576" s="79">
        <v>0</v>
      </c>
      <c r="O576" s="79">
        <v>0</v>
      </c>
      <c r="P576" s="79">
        <v>0</v>
      </c>
      <c r="Q576" s="79">
        <v>0</v>
      </c>
      <c r="R576" s="79">
        <v>0</v>
      </c>
      <c r="S576" s="79">
        <v>0</v>
      </c>
      <c r="T576" s="79">
        <v>0</v>
      </c>
      <c r="U576" s="79">
        <v>0</v>
      </c>
      <c r="V576" s="79">
        <v>0</v>
      </c>
      <c r="W576" s="79">
        <v>0</v>
      </c>
      <c r="X576" s="79">
        <v>0</v>
      </c>
      <c r="Y576" s="79">
        <v>0</v>
      </c>
      <c r="Z576" s="79">
        <v>0</v>
      </c>
      <c r="AA576" s="79">
        <v>0</v>
      </c>
      <c r="AB576" s="79">
        <v>0</v>
      </c>
      <c r="AC576" s="79">
        <v>0</v>
      </c>
      <c r="AD576" s="79">
        <v>0</v>
      </c>
      <c r="AE576" s="79">
        <v>0</v>
      </c>
      <c r="AF576" s="79">
        <v>0</v>
      </c>
      <c r="AG576" s="79">
        <v>0</v>
      </c>
      <c r="AH576" s="79">
        <v>0</v>
      </c>
      <c r="AI576" s="79">
        <v>0</v>
      </c>
      <c r="AJ576" s="79">
        <v>0</v>
      </c>
      <c r="AK576" s="79">
        <v>0</v>
      </c>
      <c r="AL576" s="79">
        <v>0</v>
      </c>
      <c r="AM576" s="79">
        <f t="shared" si="8"/>
        <v>0</v>
      </c>
      <c r="AP576" s="45"/>
    </row>
    <row r="577" spans="1:42" ht="33" customHeight="1">
      <c r="A577" s="54">
        <v>2313</v>
      </c>
      <c r="B577" s="55" t="s">
        <v>1382</v>
      </c>
      <c r="C577" s="80" t="s">
        <v>659</v>
      </c>
      <c r="D577" s="79">
        <v>0</v>
      </c>
      <c r="E577" s="79">
        <v>0</v>
      </c>
      <c r="F577" s="79">
        <v>0</v>
      </c>
      <c r="G577" s="79">
        <v>0</v>
      </c>
      <c r="H577" s="79">
        <v>0</v>
      </c>
      <c r="I577" s="79">
        <v>0</v>
      </c>
      <c r="J577" s="79">
        <v>0</v>
      </c>
      <c r="K577" s="79">
        <v>0</v>
      </c>
      <c r="L577" s="79">
        <v>0</v>
      </c>
      <c r="M577" s="79">
        <v>0</v>
      </c>
      <c r="N577" s="79">
        <v>0</v>
      </c>
      <c r="O577" s="79">
        <v>0</v>
      </c>
      <c r="P577" s="79">
        <v>0</v>
      </c>
      <c r="Q577" s="79">
        <v>0</v>
      </c>
      <c r="R577" s="79">
        <v>0</v>
      </c>
      <c r="S577" s="79">
        <v>0</v>
      </c>
      <c r="T577" s="79">
        <v>0</v>
      </c>
      <c r="U577" s="79">
        <v>0</v>
      </c>
      <c r="V577" s="79">
        <v>0</v>
      </c>
      <c r="W577" s="79">
        <v>0</v>
      </c>
      <c r="X577" s="79">
        <v>0</v>
      </c>
      <c r="Y577" s="79">
        <v>0</v>
      </c>
      <c r="Z577" s="79">
        <v>0</v>
      </c>
      <c r="AA577" s="79">
        <v>0</v>
      </c>
      <c r="AB577" s="79">
        <v>0</v>
      </c>
      <c r="AC577" s="79">
        <v>0</v>
      </c>
      <c r="AD577" s="79">
        <v>0</v>
      </c>
      <c r="AE577" s="79">
        <v>0</v>
      </c>
      <c r="AF577" s="79">
        <v>0</v>
      </c>
      <c r="AG577" s="79">
        <v>0</v>
      </c>
      <c r="AH577" s="79">
        <v>0</v>
      </c>
      <c r="AI577" s="79">
        <v>0</v>
      </c>
      <c r="AJ577" s="79">
        <v>0</v>
      </c>
      <c r="AK577" s="79">
        <v>0</v>
      </c>
      <c r="AL577" s="79">
        <v>0</v>
      </c>
      <c r="AM577" s="79">
        <f t="shared" si="8"/>
        <v>0</v>
      </c>
      <c r="AP577" s="45"/>
    </row>
    <row r="578" spans="1:42" ht="33" customHeight="1">
      <c r="A578" s="54">
        <v>2314</v>
      </c>
      <c r="B578" s="55" t="s">
        <v>1383</v>
      </c>
      <c r="C578" s="80" t="s">
        <v>659</v>
      </c>
      <c r="D578" s="79">
        <v>0</v>
      </c>
      <c r="E578" s="79">
        <v>0</v>
      </c>
      <c r="F578" s="79">
        <v>0</v>
      </c>
      <c r="G578" s="79">
        <v>0</v>
      </c>
      <c r="H578" s="79">
        <v>0</v>
      </c>
      <c r="I578" s="79">
        <v>0</v>
      </c>
      <c r="J578" s="79">
        <v>0</v>
      </c>
      <c r="K578" s="79">
        <v>0</v>
      </c>
      <c r="L578" s="79">
        <v>0</v>
      </c>
      <c r="M578" s="79">
        <v>0</v>
      </c>
      <c r="N578" s="79">
        <v>0</v>
      </c>
      <c r="O578" s="79">
        <v>0</v>
      </c>
      <c r="P578" s="79">
        <v>0</v>
      </c>
      <c r="Q578" s="79">
        <v>0</v>
      </c>
      <c r="R578" s="79">
        <v>0</v>
      </c>
      <c r="S578" s="79">
        <v>0</v>
      </c>
      <c r="T578" s="79">
        <v>0</v>
      </c>
      <c r="U578" s="79">
        <v>0</v>
      </c>
      <c r="V578" s="79">
        <v>0</v>
      </c>
      <c r="W578" s="79">
        <v>0</v>
      </c>
      <c r="X578" s="79">
        <v>0</v>
      </c>
      <c r="Y578" s="79">
        <v>0</v>
      </c>
      <c r="Z578" s="79">
        <v>0</v>
      </c>
      <c r="AA578" s="79">
        <v>0</v>
      </c>
      <c r="AB578" s="79">
        <v>0</v>
      </c>
      <c r="AC578" s="79">
        <v>0</v>
      </c>
      <c r="AD578" s="79">
        <v>0</v>
      </c>
      <c r="AE578" s="79">
        <v>0</v>
      </c>
      <c r="AF578" s="79">
        <v>0</v>
      </c>
      <c r="AG578" s="79">
        <v>0</v>
      </c>
      <c r="AH578" s="79">
        <v>0</v>
      </c>
      <c r="AI578" s="79">
        <v>0</v>
      </c>
      <c r="AJ578" s="79">
        <v>0</v>
      </c>
      <c r="AK578" s="79">
        <v>0</v>
      </c>
      <c r="AL578" s="79">
        <v>0</v>
      </c>
      <c r="AM578" s="79">
        <f t="shared" si="8"/>
        <v>0</v>
      </c>
      <c r="AP578" s="45"/>
    </row>
    <row r="579" spans="1:42" ht="33" customHeight="1">
      <c r="A579" s="54">
        <v>2315</v>
      </c>
      <c r="B579" s="55" t="s">
        <v>543</v>
      </c>
      <c r="C579" s="80" t="s">
        <v>659</v>
      </c>
      <c r="D579" s="79">
        <v>0</v>
      </c>
      <c r="E579" s="79">
        <v>0</v>
      </c>
      <c r="F579" s="79">
        <v>0</v>
      </c>
      <c r="G579" s="79">
        <v>0</v>
      </c>
      <c r="H579" s="79">
        <v>0</v>
      </c>
      <c r="I579" s="79">
        <v>0</v>
      </c>
      <c r="J579" s="79">
        <v>0</v>
      </c>
      <c r="K579" s="79">
        <v>0</v>
      </c>
      <c r="L579" s="79">
        <v>0</v>
      </c>
      <c r="M579" s="79">
        <v>0</v>
      </c>
      <c r="N579" s="79">
        <v>0</v>
      </c>
      <c r="O579" s="79">
        <v>0</v>
      </c>
      <c r="P579" s="79">
        <v>0</v>
      </c>
      <c r="Q579" s="79">
        <v>0</v>
      </c>
      <c r="R579" s="79">
        <v>0</v>
      </c>
      <c r="S579" s="79">
        <v>0</v>
      </c>
      <c r="T579" s="79">
        <v>0</v>
      </c>
      <c r="U579" s="79">
        <v>0</v>
      </c>
      <c r="V579" s="79">
        <v>0</v>
      </c>
      <c r="W579" s="79">
        <v>0</v>
      </c>
      <c r="X579" s="79">
        <v>0</v>
      </c>
      <c r="Y579" s="79">
        <v>0</v>
      </c>
      <c r="Z579" s="79">
        <v>0</v>
      </c>
      <c r="AA579" s="79">
        <v>0</v>
      </c>
      <c r="AB579" s="79">
        <v>0</v>
      </c>
      <c r="AC579" s="79">
        <v>0</v>
      </c>
      <c r="AD579" s="79">
        <v>0</v>
      </c>
      <c r="AE579" s="79">
        <v>0</v>
      </c>
      <c r="AF579" s="79">
        <v>0</v>
      </c>
      <c r="AG579" s="79">
        <v>0</v>
      </c>
      <c r="AH579" s="79">
        <v>0</v>
      </c>
      <c r="AI579" s="79">
        <v>0</v>
      </c>
      <c r="AJ579" s="79">
        <v>0</v>
      </c>
      <c r="AK579" s="79">
        <v>0</v>
      </c>
      <c r="AL579" s="79">
        <v>0</v>
      </c>
      <c r="AM579" s="79">
        <f t="shared" si="8"/>
        <v>0</v>
      </c>
      <c r="AP579" s="45"/>
    </row>
    <row r="580" spans="1:42" ht="33" customHeight="1">
      <c r="A580" s="54">
        <v>2316</v>
      </c>
      <c r="B580" s="55" t="s">
        <v>544</v>
      </c>
      <c r="C580" s="80" t="s">
        <v>659</v>
      </c>
      <c r="D580" s="79">
        <v>0</v>
      </c>
      <c r="E580" s="79">
        <v>0</v>
      </c>
      <c r="F580" s="79">
        <v>0</v>
      </c>
      <c r="G580" s="79">
        <v>0</v>
      </c>
      <c r="H580" s="79">
        <v>0</v>
      </c>
      <c r="I580" s="79">
        <v>0</v>
      </c>
      <c r="J580" s="79">
        <v>0</v>
      </c>
      <c r="K580" s="79">
        <v>0</v>
      </c>
      <c r="L580" s="79">
        <v>0</v>
      </c>
      <c r="M580" s="79">
        <v>0</v>
      </c>
      <c r="N580" s="79">
        <v>0</v>
      </c>
      <c r="O580" s="79">
        <v>0</v>
      </c>
      <c r="P580" s="79">
        <v>0</v>
      </c>
      <c r="Q580" s="79">
        <v>0</v>
      </c>
      <c r="R580" s="79">
        <v>0</v>
      </c>
      <c r="S580" s="79">
        <v>0</v>
      </c>
      <c r="T580" s="79">
        <v>0</v>
      </c>
      <c r="U580" s="79">
        <v>0</v>
      </c>
      <c r="V580" s="79">
        <v>0</v>
      </c>
      <c r="W580" s="79">
        <v>0</v>
      </c>
      <c r="X580" s="79">
        <v>0</v>
      </c>
      <c r="Y580" s="79">
        <v>0</v>
      </c>
      <c r="Z580" s="79">
        <v>0</v>
      </c>
      <c r="AA580" s="79">
        <v>0</v>
      </c>
      <c r="AB580" s="79">
        <v>0</v>
      </c>
      <c r="AC580" s="79">
        <v>0</v>
      </c>
      <c r="AD580" s="79">
        <v>0</v>
      </c>
      <c r="AE580" s="79">
        <v>0</v>
      </c>
      <c r="AF580" s="79">
        <v>0</v>
      </c>
      <c r="AG580" s="79">
        <v>0</v>
      </c>
      <c r="AH580" s="79">
        <v>0</v>
      </c>
      <c r="AI580" s="79">
        <v>0</v>
      </c>
      <c r="AJ580" s="79">
        <v>0</v>
      </c>
      <c r="AK580" s="79">
        <v>0</v>
      </c>
      <c r="AL580" s="79">
        <v>0</v>
      </c>
      <c r="AM580" s="79">
        <f t="shared" si="8"/>
        <v>0</v>
      </c>
      <c r="AP580" s="45"/>
    </row>
    <row r="581" spans="1:42" ht="33" customHeight="1">
      <c r="A581" s="54">
        <v>2317</v>
      </c>
      <c r="B581" s="55" t="s">
        <v>545</v>
      </c>
      <c r="C581" s="80" t="s">
        <v>659</v>
      </c>
      <c r="D581" s="79">
        <v>0</v>
      </c>
      <c r="E581" s="79">
        <v>0</v>
      </c>
      <c r="F581" s="79">
        <v>0</v>
      </c>
      <c r="G581" s="79">
        <v>0</v>
      </c>
      <c r="H581" s="79">
        <v>0</v>
      </c>
      <c r="I581" s="79">
        <v>0</v>
      </c>
      <c r="J581" s="79">
        <v>0</v>
      </c>
      <c r="K581" s="79">
        <v>0</v>
      </c>
      <c r="L581" s="79">
        <v>0</v>
      </c>
      <c r="M581" s="79">
        <v>0</v>
      </c>
      <c r="N581" s="79">
        <v>0</v>
      </c>
      <c r="O581" s="79">
        <v>0</v>
      </c>
      <c r="P581" s="79">
        <v>0</v>
      </c>
      <c r="Q581" s="79">
        <v>0</v>
      </c>
      <c r="R581" s="79">
        <v>0</v>
      </c>
      <c r="S581" s="79">
        <v>0</v>
      </c>
      <c r="T581" s="79">
        <v>0</v>
      </c>
      <c r="U581" s="79">
        <v>0</v>
      </c>
      <c r="V581" s="79">
        <v>0</v>
      </c>
      <c r="W581" s="79">
        <v>0</v>
      </c>
      <c r="X581" s="79">
        <v>0</v>
      </c>
      <c r="Y581" s="79">
        <v>0</v>
      </c>
      <c r="Z581" s="79">
        <v>0</v>
      </c>
      <c r="AA581" s="79">
        <v>0</v>
      </c>
      <c r="AB581" s="79">
        <v>0</v>
      </c>
      <c r="AC581" s="79">
        <v>0</v>
      </c>
      <c r="AD581" s="79">
        <v>0</v>
      </c>
      <c r="AE581" s="79">
        <v>0</v>
      </c>
      <c r="AF581" s="79">
        <v>0</v>
      </c>
      <c r="AG581" s="79">
        <v>0</v>
      </c>
      <c r="AH581" s="79">
        <v>0</v>
      </c>
      <c r="AI581" s="79">
        <v>0</v>
      </c>
      <c r="AJ581" s="79">
        <v>0</v>
      </c>
      <c r="AK581" s="79">
        <v>0</v>
      </c>
      <c r="AL581" s="79">
        <v>0</v>
      </c>
      <c r="AM581" s="79">
        <f t="shared" si="8"/>
        <v>0</v>
      </c>
      <c r="AP581" s="45"/>
    </row>
    <row r="582" spans="1:42" ht="33" customHeight="1">
      <c r="A582" s="54">
        <v>2318</v>
      </c>
      <c r="B582" s="55" t="s">
        <v>613</v>
      </c>
      <c r="C582" s="80" t="s">
        <v>659</v>
      </c>
      <c r="D582" s="79">
        <v>0</v>
      </c>
      <c r="E582" s="79">
        <v>0</v>
      </c>
      <c r="F582" s="79">
        <v>0</v>
      </c>
      <c r="G582" s="79">
        <v>0</v>
      </c>
      <c r="H582" s="79">
        <v>0</v>
      </c>
      <c r="I582" s="79">
        <v>0</v>
      </c>
      <c r="J582" s="79">
        <v>0</v>
      </c>
      <c r="K582" s="79">
        <v>0</v>
      </c>
      <c r="L582" s="79">
        <v>0</v>
      </c>
      <c r="M582" s="79">
        <v>0</v>
      </c>
      <c r="N582" s="79">
        <v>0</v>
      </c>
      <c r="O582" s="79">
        <v>0</v>
      </c>
      <c r="P582" s="79">
        <v>0</v>
      </c>
      <c r="Q582" s="79">
        <v>0</v>
      </c>
      <c r="R582" s="79">
        <v>0</v>
      </c>
      <c r="S582" s="79">
        <v>0</v>
      </c>
      <c r="T582" s="79">
        <v>0</v>
      </c>
      <c r="U582" s="79">
        <v>0</v>
      </c>
      <c r="V582" s="79">
        <v>0</v>
      </c>
      <c r="W582" s="79">
        <v>0</v>
      </c>
      <c r="X582" s="79">
        <v>0</v>
      </c>
      <c r="Y582" s="79">
        <v>0</v>
      </c>
      <c r="Z582" s="79">
        <v>0</v>
      </c>
      <c r="AA582" s="79">
        <v>0</v>
      </c>
      <c r="AB582" s="79">
        <v>0</v>
      </c>
      <c r="AC582" s="79">
        <v>0</v>
      </c>
      <c r="AD582" s="79">
        <v>0</v>
      </c>
      <c r="AE582" s="79">
        <v>0</v>
      </c>
      <c r="AF582" s="79">
        <v>0</v>
      </c>
      <c r="AG582" s="79">
        <v>0</v>
      </c>
      <c r="AH582" s="79">
        <v>0</v>
      </c>
      <c r="AI582" s="79">
        <v>0</v>
      </c>
      <c r="AJ582" s="79">
        <v>0</v>
      </c>
      <c r="AK582" s="79">
        <v>0</v>
      </c>
      <c r="AL582" s="79">
        <v>0</v>
      </c>
      <c r="AM582" s="79">
        <f t="shared" si="8"/>
        <v>0</v>
      </c>
      <c r="AP582" s="45"/>
    </row>
    <row r="583" spans="1:42" ht="33" customHeight="1">
      <c r="A583" s="54">
        <v>2319</v>
      </c>
      <c r="B583" s="55" t="s">
        <v>1384</v>
      </c>
      <c r="C583" s="80" t="s">
        <v>659</v>
      </c>
      <c r="D583" s="79">
        <v>0</v>
      </c>
      <c r="E583" s="79">
        <v>0</v>
      </c>
      <c r="F583" s="79">
        <v>0</v>
      </c>
      <c r="G583" s="79">
        <v>0</v>
      </c>
      <c r="H583" s="79">
        <v>0</v>
      </c>
      <c r="I583" s="79">
        <v>0</v>
      </c>
      <c r="J583" s="79">
        <v>0</v>
      </c>
      <c r="K583" s="79">
        <v>0</v>
      </c>
      <c r="L583" s="79">
        <v>0</v>
      </c>
      <c r="M583" s="79">
        <v>0</v>
      </c>
      <c r="N583" s="79">
        <v>0</v>
      </c>
      <c r="O583" s="79">
        <v>0</v>
      </c>
      <c r="P583" s="79">
        <v>0</v>
      </c>
      <c r="Q583" s="79">
        <v>0</v>
      </c>
      <c r="R583" s="79">
        <v>0</v>
      </c>
      <c r="S583" s="79">
        <v>0</v>
      </c>
      <c r="T583" s="79">
        <v>0</v>
      </c>
      <c r="U583" s="79">
        <v>0</v>
      </c>
      <c r="V583" s="79">
        <v>0</v>
      </c>
      <c r="W583" s="79">
        <v>0</v>
      </c>
      <c r="X583" s="79">
        <v>0</v>
      </c>
      <c r="Y583" s="79">
        <v>0</v>
      </c>
      <c r="Z583" s="79">
        <v>0</v>
      </c>
      <c r="AA583" s="79">
        <v>0</v>
      </c>
      <c r="AB583" s="79">
        <v>0</v>
      </c>
      <c r="AC583" s="79">
        <v>0</v>
      </c>
      <c r="AD583" s="79">
        <v>0</v>
      </c>
      <c r="AE583" s="79">
        <v>0</v>
      </c>
      <c r="AF583" s="79">
        <v>0</v>
      </c>
      <c r="AG583" s="79">
        <v>0</v>
      </c>
      <c r="AH583" s="79">
        <v>0</v>
      </c>
      <c r="AI583" s="79">
        <v>0</v>
      </c>
      <c r="AJ583" s="79">
        <v>0</v>
      </c>
      <c r="AK583" s="79">
        <v>0</v>
      </c>
      <c r="AL583" s="79">
        <v>0</v>
      </c>
      <c r="AM583" s="79">
        <f t="shared" si="8"/>
        <v>0</v>
      </c>
      <c r="AP583" s="45"/>
    </row>
    <row r="584" spans="1:42" ht="33" customHeight="1">
      <c r="A584" s="54">
        <v>2320</v>
      </c>
      <c r="B584" s="55" t="s">
        <v>1385</v>
      </c>
      <c r="C584" s="80" t="s">
        <v>659</v>
      </c>
      <c r="D584" s="79">
        <v>0</v>
      </c>
      <c r="E584" s="79">
        <v>0</v>
      </c>
      <c r="F584" s="79">
        <v>0</v>
      </c>
      <c r="G584" s="79">
        <v>0</v>
      </c>
      <c r="H584" s="79">
        <v>0</v>
      </c>
      <c r="I584" s="79">
        <v>0</v>
      </c>
      <c r="J584" s="79">
        <v>0</v>
      </c>
      <c r="K584" s="79">
        <v>0</v>
      </c>
      <c r="L584" s="79">
        <v>0</v>
      </c>
      <c r="M584" s="79">
        <v>0</v>
      </c>
      <c r="N584" s="79">
        <v>0</v>
      </c>
      <c r="O584" s="79">
        <v>0</v>
      </c>
      <c r="P584" s="79">
        <v>0</v>
      </c>
      <c r="Q584" s="79">
        <v>0</v>
      </c>
      <c r="R584" s="79">
        <v>0</v>
      </c>
      <c r="S584" s="79">
        <v>0</v>
      </c>
      <c r="T584" s="79">
        <v>0</v>
      </c>
      <c r="U584" s="79">
        <v>0</v>
      </c>
      <c r="V584" s="79">
        <v>0</v>
      </c>
      <c r="W584" s="79">
        <v>0</v>
      </c>
      <c r="X584" s="79">
        <v>0</v>
      </c>
      <c r="Y584" s="79">
        <v>0</v>
      </c>
      <c r="Z584" s="79">
        <v>0</v>
      </c>
      <c r="AA584" s="79">
        <v>0</v>
      </c>
      <c r="AB584" s="79">
        <v>0</v>
      </c>
      <c r="AC584" s="79">
        <v>0</v>
      </c>
      <c r="AD584" s="79">
        <v>0</v>
      </c>
      <c r="AE584" s="79">
        <v>0</v>
      </c>
      <c r="AF584" s="79">
        <v>0</v>
      </c>
      <c r="AG584" s="79">
        <v>0</v>
      </c>
      <c r="AH584" s="79">
        <v>0</v>
      </c>
      <c r="AI584" s="79">
        <v>0</v>
      </c>
      <c r="AJ584" s="79">
        <v>0</v>
      </c>
      <c r="AK584" s="79">
        <v>0</v>
      </c>
      <c r="AL584" s="79">
        <v>0</v>
      </c>
      <c r="AM584" s="79">
        <f t="shared" si="8"/>
        <v>0</v>
      </c>
      <c r="AP584" s="45"/>
    </row>
    <row r="585" spans="1:42" ht="33" customHeight="1">
      <c r="A585" s="54">
        <v>2322</v>
      </c>
      <c r="B585" s="55" t="s">
        <v>1386</v>
      </c>
      <c r="C585" s="80" t="s">
        <v>659</v>
      </c>
      <c r="D585" s="79">
        <v>0</v>
      </c>
      <c r="E585" s="79">
        <v>0</v>
      </c>
      <c r="F585" s="79">
        <v>0</v>
      </c>
      <c r="G585" s="79">
        <v>0</v>
      </c>
      <c r="H585" s="79">
        <v>0</v>
      </c>
      <c r="I585" s="79">
        <v>0</v>
      </c>
      <c r="J585" s="79">
        <v>0</v>
      </c>
      <c r="K585" s="79">
        <v>0</v>
      </c>
      <c r="L585" s="79">
        <v>0</v>
      </c>
      <c r="M585" s="79">
        <v>0</v>
      </c>
      <c r="N585" s="79">
        <v>0</v>
      </c>
      <c r="O585" s="79">
        <v>0</v>
      </c>
      <c r="P585" s="79">
        <v>0</v>
      </c>
      <c r="Q585" s="79">
        <v>0</v>
      </c>
      <c r="R585" s="79">
        <v>0</v>
      </c>
      <c r="S585" s="79">
        <v>0</v>
      </c>
      <c r="T585" s="79">
        <v>0</v>
      </c>
      <c r="U585" s="79">
        <v>0</v>
      </c>
      <c r="V585" s="79">
        <v>0</v>
      </c>
      <c r="W585" s="79">
        <v>0</v>
      </c>
      <c r="X585" s="79">
        <v>0</v>
      </c>
      <c r="Y585" s="79">
        <v>0</v>
      </c>
      <c r="Z585" s="79">
        <v>0</v>
      </c>
      <c r="AA585" s="79">
        <v>0</v>
      </c>
      <c r="AB585" s="79">
        <v>0</v>
      </c>
      <c r="AC585" s="79">
        <v>0</v>
      </c>
      <c r="AD585" s="79">
        <v>0</v>
      </c>
      <c r="AE585" s="79">
        <v>0</v>
      </c>
      <c r="AF585" s="79">
        <v>0</v>
      </c>
      <c r="AG585" s="79">
        <v>0</v>
      </c>
      <c r="AH585" s="79">
        <v>0</v>
      </c>
      <c r="AI585" s="79">
        <v>0</v>
      </c>
      <c r="AJ585" s="79">
        <v>0</v>
      </c>
      <c r="AK585" s="79">
        <v>0</v>
      </c>
      <c r="AL585" s="79">
        <v>0</v>
      </c>
      <c r="AM585" s="79">
        <f t="shared" si="8"/>
        <v>0</v>
      </c>
      <c r="AP585" s="45"/>
    </row>
    <row r="586" spans="1:42" ht="33" customHeight="1">
      <c r="A586" s="54">
        <v>2323</v>
      </c>
      <c r="B586" s="55" t="s">
        <v>1387</v>
      </c>
      <c r="C586" s="80" t="s">
        <v>659</v>
      </c>
      <c r="D586" s="79">
        <v>0</v>
      </c>
      <c r="E586" s="79">
        <v>0</v>
      </c>
      <c r="F586" s="79">
        <v>0</v>
      </c>
      <c r="G586" s="79">
        <v>0</v>
      </c>
      <c r="H586" s="79">
        <v>0</v>
      </c>
      <c r="I586" s="79">
        <v>0</v>
      </c>
      <c r="J586" s="79">
        <v>0</v>
      </c>
      <c r="K586" s="79">
        <v>0</v>
      </c>
      <c r="L586" s="79">
        <v>0</v>
      </c>
      <c r="M586" s="79">
        <v>0</v>
      </c>
      <c r="N586" s="79">
        <v>0</v>
      </c>
      <c r="O586" s="79">
        <v>0</v>
      </c>
      <c r="P586" s="79">
        <v>0</v>
      </c>
      <c r="Q586" s="79">
        <v>0</v>
      </c>
      <c r="R586" s="79">
        <v>0</v>
      </c>
      <c r="S586" s="79">
        <v>0</v>
      </c>
      <c r="T586" s="79">
        <v>0</v>
      </c>
      <c r="U586" s="79">
        <v>0</v>
      </c>
      <c r="V586" s="79">
        <v>0</v>
      </c>
      <c r="W586" s="79">
        <v>0</v>
      </c>
      <c r="X586" s="79">
        <v>0</v>
      </c>
      <c r="Y586" s="79">
        <v>0</v>
      </c>
      <c r="Z586" s="79">
        <v>0</v>
      </c>
      <c r="AA586" s="79">
        <v>0</v>
      </c>
      <c r="AB586" s="79">
        <v>0</v>
      </c>
      <c r="AC586" s="79">
        <v>0</v>
      </c>
      <c r="AD586" s="79">
        <v>0</v>
      </c>
      <c r="AE586" s="79">
        <v>0</v>
      </c>
      <c r="AF586" s="79">
        <v>0</v>
      </c>
      <c r="AG586" s="79">
        <v>0</v>
      </c>
      <c r="AH586" s="79">
        <v>0</v>
      </c>
      <c r="AI586" s="79">
        <v>0</v>
      </c>
      <c r="AJ586" s="79">
        <v>0</v>
      </c>
      <c r="AK586" s="79">
        <v>0</v>
      </c>
      <c r="AL586" s="79">
        <v>0</v>
      </c>
      <c r="AM586" s="79">
        <f t="shared" si="8"/>
        <v>0</v>
      </c>
      <c r="AP586" s="45"/>
    </row>
    <row r="587" spans="1:42" ht="33" customHeight="1">
      <c r="A587" s="54">
        <v>2324</v>
      </c>
      <c r="B587" s="55" t="s">
        <v>1388</v>
      </c>
      <c r="C587" s="80" t="s">
        <v>659</v>
      </c>
      <c r="D587" s="79">
        <v>0</v>
      </c>
      <c r="E587" s="79">
        <v>0</v>
      </c>
      <c r="F587" s="79">
        <v>0</v>
      </c>
      <c r="G587" s="79">
        <v>0</v>
      </c>
      <c r="H587" s="79">
        <v>0</v>
      </c>
      <c r="I587" s="79">
        <v>0</v>
      </c>
      <c r="J587" s="79">
        <v>0</v>
      </c>
      <c r="K587" s="79">
        <v>0</v>
      </c>
      <c r="L587" s="79">
        <v>0</v>
      </c>
      <c r="M587" s="79">
        <v>0</v>
      </c>
      <c r="N587" s="79">
        <v>0</v>
      </c>
      <c r="O587" s="79">
        <v>0</v>
      </c>
      <c r="P587" s="79">
        <v>0</v>
      </c>
      <c r="Q587" s="79">
        <v>0</v>
      </c>
      <c r="R587" s="79">
        <v>0</v>
      </c>
      <c r="S587" s="79">
        <v>0</v>
      </c>
      <c r="T587" s="79">
        <v>0</v>
      </c>
      <c r="U587" s="79">
        <v>0</v>
      </c>
      <c r="V587" s="79">
        <v>0</v>
      </c>
      <c r="W587" s="79">
        <v>0</v>
      </c>
      <c r="X587" s="79">
        <v>0</v>
      </c>
      <c r="Y587" s="79">
        <v>0</v>
      </c>
      <c r="Z587" s="79">
        <v>0</v>
      </c>
      <c r="AA587" s="79">
        <v>0</v>
      </c>
      <c r="AB587" s="79">
        <v>0</v>
      </c>
      <c r="AC587" s="79">
        <v>0</v>
      </c>
      <c r="AD587" s="79">
        <v>0</v>
      </c>
      <c r="AE587" s="79">
        <v>0</v>
      </c>
      <c r="AF587" s="79">
        <v>0</v>
      </c>
      <c r="AG587" s="79">
        <v>0</v>
      </c>
      <c r="AH587" s="79">
        <v>0</v>
      </c>
      <c r="AI587" s="79">
        <v>0</v>
      </c>
      <c r="AJ587" s="79">
        <v>0</v>
      </c>
      <c r="AK587" s="79">
        <v>0</v>
      </c>
      <c r="AL587" s="79">
        <v>0</v>
      </c>
      <c r="AM587" s="79">
        <f t="shared" si="8"/>
        <v>0</v>
      </c>
      <c r="AP587" s="45"/>
    </row>
    <row r="588" spans="1:42" ht="33" customHeight="1">
      <c r="A588" s="54">
        <v>2325</v>
      </c>
      <c r="B588" s="55" t="s">
        <v>1389</v>
      </c>
      <c r="C588" s="80" t="s">
        <v>659</v>
      </c>
      <c r="D588" s="79">
        <v>0</v>
      </c>
      <c r="E588" s="79">
        <v>0</v>
      </c>
      <c r="F588" s="79">
        <v>0</v>
      </c>
      <c r="G588" s="79">
        <v>0</v>
      </c>
      <c r="H588" s="79">
        <v>0</v>
      </c>
      <c r="I588" s="79">
        <v>0</v>
      </c>
      <c r="J588" s="79">
        <v>0</v>
      </c>
      <c r="K588" s="79">
        <v>0</v>
      </c>
      <c r="L588" s="79">
        <v>0</v>
      </c>
      <c r="M588" s="79">
        <v>0</v>
      </c>
      <c r="N588" s="79">
        <v>0</v>
      </c>
      <c r="O588" s="79">
        <v>0</v>
      </c>
      <c r="P588" s="79">
        <v>0</v>
      </c>
      <c r="Q588" s="79">
        <v>0</v>
      </c>
      <c r="R588" s="79">
        <v>0</v>
      </c>
      <c r="S588" s="79">
        <v>0</v>
      </c>
      <c r="T588" s="79">
        <v>0</v>
      </c>
      <c r="U588" s="79">
        <v>0</v>
      </c>
      <c r="V588" s="79">
        <v>0</v>
      </c>
      <c r="W588" s="79">
        <v>0</v>
      </c>
      <c r="X588" s="79">
        <v>0</v>
      </c>
      <c r="Y588" s="79">
        <v>0</v>
      </c>
      <c r="Z588" s="79">
        <v>0</v>
      </c>
      <c r="AA588" s="79">
        <v>0</v>
      </c>
      <c r="AB588" s="79">
        <v>0</v>
      </c>
      <c r="AC588" s="79">
        <v>0</v>
      </c>
      <c r="AD588" s="79">
        <v>0</v>
      </c>
      <c r="AE588" s="79">
        <v>0</v>
      </c>
      <c r="AF588" s="79">
        <v>0</v>
      </c>
      <c r="AG588" s="79">
        <v>0</v>
      </c>
      <c r="AH588" s="79">
        <v>0</v>
      </c>
      <c r="AI588" s="79">
        <v>0</v>
      </c>
      <c r="AJ588" s="79">
        <v>0</v>
      </c>
      <c r="AK588" s="79">
        <v>0</v>
      </c>
      <c r="AL588" s="79">
        <v>0</v>
      </c>
      <c r="AM588" s="79">
        <f t="shared" ref="AM588:AM603" si="9">SUM(D588:AL588)</f>
        <v>0</v>
      </c>
      <c r="AP588" s="45"/>
    </row>
    <row r="589" spans="1:42" ht="33" customHeight="1">
      <c r="A589" s="54">
        <v>2326</v>
      </c>
      <c r="B589" s="55" t="s">
        <v>1390</v>
      </c>
      <c r="C589" s="80" t="s">
        <v>659</v>
      </c>
      <c r="D589" s="79">
        <v>0</v>
      </c>
      <c r="E589" s="79">
        <v>0</v>
      </c>
      <c r="F589" s="79">
        <v>0</v>
      </c>
      <c r="G589" s="79">
        <v>0</v>
      </c>
      <c r="H589" s="79">
        <v>0</v>
      </c>
      <c r="I589" s="79">
        <v>0</v>
      </c>
      <c r="J589" s="79">
        <v>0</v>
      </c>
      <c r="K589" s="79">
        <v>0</v>
      </c>
      <c r="L589" s="79">
        <v>0</v>
      </c>
      <c r="M589" s="79">
        <v>0</v>
      </c>
      <c r="N589" s="79">
        <v>0</v>
      </c>
      <c r="O589" s="79">
        <v>0</v>
      </c>
      <c r="P589" s="79">
        <v>0</v>
      </c>
      <c r="Q589" s="79">
        <v>0</v>
      </c>
      <c r="R589" s="79">
        <v>0</v>
      </c>
      <c r="S589" s="79">
        <v>0</v>
      </c>
      <c r="T589" s="79">
        <v>0</v>
      </c>
      <c r="U589" s="79">
        <v>0</v>
      </c>
      <c r="V589" s="79">
        <v>0</v>
      </c>
      <c r="W589" s="79">
        <v>0</v>
      </c>
      <c r="X589" s="79">
        <v>0</v>
      </c>
      <c r="Y589" s="79">
        <v>0</v>
      </c>
      <c r="Z589" s="79">
        <v>0</v>
      </c>
      <c r="AA589" s="79">
        <v>0</v>
      </c>
      <c r="AB589" s="79">
        <v>0</v>
      </c>
      <c r="AC589" s="79">
        <v>0</v>
      </c>
      <c r="AD589" s="79">
        <v>0</v>
      </c>
      <c r="AE589" s="79">
        <v>0</v>
      </c>
      <c r="AF589" s="79">
        <v>0</v>
      </c>
      <c r="AG589" s="79">
        <v>0</v>
      </c>
      <c r="AH589" s="79">
        <v>0</v>
      </c>
      <c r="AI589" s="79">
        <v>0</v>
      </c>
      <c r="AJ589" s="79">
        <v>0</v>
      </c>
      <c r="AK589" s="79">
        <v>0</v>
      </c>
      <c r="AL589" s="79">
        <v>0</v>
      </c>
      <c r="AM589" s="79">
        <f t="shared" si="9"/>
        <v>0</v>
      </c>
      <c r="AP589" s="45"/>
    </row>
    <row r="590" spans="1:42" ht="33" customHeight="1">
      <c r="A590" s="54">
        <v>2327</v>
      </c>
      <c r="B590" s="55" t="s">
        <v>1391</v>
      </c>
      <c r="C590" s="80" t="s">
        <v>659</v>
      </c>
      <c r="D590" s="79">
        <v>0</v>
      </c>
      <c r="E590" s="79">
        <v>0</v>
      </c>
      <c r="F590" s="79">
        <v>0</v>
      </c>
      <c r="G590" s="79">
        <v>0</v>
      </c>
      <c r="H590" s="79">
        <v>0</v>
      </c>
      <c r="I590" s="79">
        <v>0</v>
      </c>
      <c r="J590" s="79">
        <v>0</v>
      </c>
      <c r="K590" s="79">
        <v>0</v>
      </c>
      <c r="L590" s="79">
        <v>0</v>
      </c>
      <c r="M590" s="79">
        <v>0</v>
      </c>
      <c r="N590" s="79">
        <v>0</v>
      </c>
      <c r="O590" s="79">
        <v>0</v>
      </c>
      <c r="P590" s="79">
        <v>0</v>
      </c>
      <c r="Q590" s="79">
        <v>0</v>
      </c>
      <c r="R590" s="79">
        <v>0</v>
      </c>
      <c r="S590" s="79">
        <v>0</v>
      </c>
      <c r="T590" s="79">
        <v>0</v>
      </c>
      <c r="U590" s="79">
        <v>0</v>
      </c>
      <c r="V590" s="79">
        <v>0</v>
      </c>
      <c r="W590" s="79">
        <v>0</v>
      </c>
      <c r="X590" s="79">
        <v>0</v>
      </c>
      <c r="Y590" s="79">
        <v>0</v>
      </c>
      <c r="Z590" s="79">
        <v>0</v>
      </c>
      <c r="AA590" s="79">
        <v>0</v>
      </c>
      <c r="AB590" s="79">
        <v>0</v>
      </c>
      <c r="AC590" s="79">
        <v>0</v>
      </c>
      <c r="AD590" s="79">
        <v>0</v>
      </c>
      <c r="AE590" s="79">
        <v>0</v>
      </c>
      <c r="AF590" s="79">
        <v>0</v>
      </c>
      <c r="AG590" s="79">
        <v>0</v>
      </c>
      <c r="AH590" s="79">
        <v>0</v>
      </c>
      <c r="AI590" s="79">
        <v>0</v>
      </c>
      <c r="AJ590" s="79">
        <v>0</v>
      </c>
      <c r="AK590" s="79">
        <v>0</v>
      </c>
      <c r="AL590" s="79">
        <v>0</v>
      </c>
      <c r="AM590" s="79">
        <f t="shared" si="9"/>
        <v>0</v>
      </c>
      <c r="AP590" s="45"/>
    </row>
    <row r="591" spans="1:42" ht="33" customHeight="1">
      <c r="A591" s="54">
        <v>2328</v>
      </c>
      <c r="B591" s="55" t="s">
        <v>1392</v>
      </c>
      <c r="C591" s="80" t="s">
        <v>659</v>
      </c>
      <c r="D591" s="79">
        <v>0</v>
      </c>
      <c r="E591" s="79">
        <v>0</v>
      </c>
      <c r="F591" s="79">
        <v>0</v>
      </c>
      <c r="G591" s="79">
        <v>0</v>
      </c>
      <c r="H591" s="79">
        <v>0</v>
      </c>
      <c r="I591" s="79">
        <v>0</v>
      </c>
      <c r="J591" s="79">
        <v>0</v>
      </c>
      <c r="K591" s="79">
        <v>0</v>
      </c>
      <c r="L591" s="79">
        <v>0</v>
      </c>
      <c r="M591" s="79">
        <v>0</v>
      </c>
      <c r="N591" s="79">
        <v>0</v>
      </c>
      <c r="O591" s="79">
        <v>0</v>
      </c>
      <c r="P591" s="79">
        <v>0</v>
      </c>
      <c r="Q591" s="79">
        <v>0</v>
      </c>
      <c r="R591" s="79">
        <v>0</v>
      </c>
      <c r="S591" s="79">
        <v>0</v>
      </c>
      <c r="T591" s="79">
        <v>0</v>
      </c>
      <c r="U591" s="79">
        <v>0</v>
      </c>
      <c r="V591" s="79">
        <v>0</v>
      </c>
      <c r="W591" s="79">
        <v>0</v>
      </c>
      <c r="X591" s="79">
        <v>0</v>
      </c>
      <c r="Y591" s="79">
        <v>0</v>
      </c>
      <c r="Z591" s="79">
        <v>0</v>
      </c>
      <c r="AA591" s="79">
        <v>0</v>
      </c>
      <c r="AB591" s="79">
        <v>0</v>
      </c>
      <c r="AC591" s="79">
        <v>0</v>
      </c>
      <c r="AD591" s="79">
        <v>0</v>
      </c>
      <c r="AE591" s="79">
        <v>0</v>
      </c>
      <c r="AF591" s="79">
        <v>0</v>
      </c>
      <c r="AG591" s="79">
        <v>0</v>
      </c>
      <c r="AH591" s="79">
        <v>0</v>
      </c>
      <c r="AI591" s="79">
        <v>0</v>
      </c>
      <c r="AJ591" s="79">
        <v>0</v>
      </c>
      <c r="AK591" s="79">
        <v>0</v>
      </c>
      <c r="AL591" s="79">
        <v>0</v>
      </c>
      <c r="AM591" s="79">
        <f t="shared" si="9"/>
        <v>0</v>
      </c>
      <c r="AP591" s="45"/>
    </row>
    <row r="592" spans="1:42" ht="33" customHeight="1">
      <c r="A592" s="54">
        <v>2330</v>
      </c>
      <c r="B592" s="55" t="s">
        <v>1393</v>
      </c>
      <c r="C592" s="80" t="s">
        <v>659</v>
      </c>
      <c r="D592" s="79">
        <v>0</v>
      </c>
      <c r="E592" s="79">
        <v>0</v>
      </c>
      <c r="F592" s="79">
        <v>0</v>
      </c>
      <c r="G592" s="79">
        <v>0</v>
      </c>
      <c r="H592" s="79">
        <v>0</v>
      </c>
      <c r="I592" s="79">
        <v>0</v>
      </c>
      <c r="J592" s="79">
        <v>0</v>
      </c>
      <c r="K592" s="79">
        <v>0</v>
      </c>
      <c r="L592" s="79">
        <v>0</v>
      </c>
      <c r="M592" s="79">
        <v>0</v>
      </c>
      <c r="N592" s="79">
        <v>0</v>
      </c>
      <c r="O592" s="79">
        <v>0</v>
      </c>
      <c r="P592" s="79">
        <v>0</v>
      </c>
      <c r="Q592" s="79">
        <v>0</v>
      </c>
      <c r="R592" s="79">
        <v>0</v>
      </c>
      <c r="S592" s="79">
        <v>0</v>
      </c>
      <c r="T592" s="79">
        <v>0</v>
      </c>
      <c r="U592" s="79">
        <v>0</v>
      </c>
      <c r="V592" s="79">
        <v>0</v>
      </c>
      <c r="W592" s="79">
        <v>0</v>
      </c>
      <c r="X592" s="79">
        <v>0</v>
      </c>
      <c r="Y592" s="79">
        <v>0</v>
      </c>
      <c r="Z592" s="79">
        <v>0</v>
      </c>
      <c r="AA592" s="79">
        <v>0</v>
      </c>
      <c r="AB592" s="79">
        <v>0</v>
      </c>
      <c r="AC592" s="79">
        <v>0</v>
      </c>
      <c r="AD592" s="79">
        <v>0</v>
      </c>
      <c r="AE592" s="79">
        <v>0</v>
      </c>
      <c r="AF592" s="79">
        <v>0</v>
      </c>
      <c r="AG592" s="79">
        <v>0</v>
      </c>
      <c r="AH592" s="79">
        <v>0</v>
      </c>
      <c r="AI592" s="79">
        <v>0</v>
      </c>
      <c r="AJ592" s="79">
        <v>0</v>
      </c>
      <c r="AK592" s="79">
        <v>0</v>
      </c>
      <c r="AL592" s="79">
        <v>0</v>
      </c>
      <c r="AM592" s="79">
        <f t="shared" si="9"/>
        <v>0</v>
      </c>
      <c r="AP592" s="45"/>
    </row>
    <row r="593" spans="1:42" ht="33" customHeight="1">
      <c r="A593" s="54">
        <v>2331</v>
      </c>
      <c r="B593" s="55" t="s">
        <v>1394</v>
      </c>
      <c r="C593" s="80" t="s">
        <v>659</v>
      </c>
      <c r="D593" s="79">
        <v>0</v>
      </c>
      <c r="E593" s="79">
        <v>0</v>
      </c>
      <c r="F593" s="79">
        <v>0</v>
      </c>
      <c r="G593" s="79">
        <v>0</v>
      </c>
      <c r="H593" s="79">
        <v>0</v>
      </c>
      <c r="I593" s="79">
        <v>0</v>
      </c>
      <c r="J593" s="79">
        <v>0</v>
      </c>
      <c r="K593" s="79">
        <v>0</v>
      </c>
      <c r="L593" s="79">
        <v>0</v>
      </c>
      <c r="M593" s="79">
        <v>0</v>
      </c>
      <c r="N593" s="79">
        <v>0</v>
      </c>
      <c r="O593" s="79">
        <v>0</v>
      </c>
      <c r="P593" s="79">
        <v>0</v>
      </c>
      <c r="Q593" s="79">
        <v>0</v>
      </c>
      <c r="R593" s="79">
        <v>0</v>
      </c>
      <c r="S593" s="79">
        <v>0</v>
      </c>
      <c r="T593" s="79">
        <v>0</v>
      </c>
      <c r="U593" s="79">
        <v>0</v>
      </c>
      <c r="V593" s="79">
        <v>0</v>
      </c>
      <c r="W593" s="79">
        <v>0</v>
      </c>
      <c r="X593" s="79">
        <v>0</v>
      </c>
      <c r="Y593" s="79">
        <v>0</v>
      </c>
      <c r="Z593" s="79">
        <v>0</v>
      </c>
      <c r="AA593" s="79">
        <v>0</v>
      </c>
      <c r="AB593" s="79">
        <v>0</v>
      </c>
      <c r="AC593" s="79">
        <v>0</v>
      </c>
      <c r="AD593" s="79">
        <v>0</v>
      </c>
      <c r="AE593" s="79">
        <v>0</v>
      </c>
      <c r="AF593" s="79">
        <v>0</v>
      </c>
      <c r="AG593" s="79">
        <v>0</v>
      </c>
      <c r="AH593" s="79">
        <v>0</v>
      </c>
      <c r="AI593" s="79">
        <v>0</v>
      </c>
      <c r="AJ593" s="79">
        <v>0</v>
      </c>
      <c r="AK593" s="79">
        <v>0</v>
      </c>
      <c r="AL593" s="79">
        <v>0</v>
      </c>
      <c r="AM593" s="79">
        <f t="shared" si="9"/>
        <v>0</v>
      </c>
      <c r="AP593" s="45"/>
    </row>
    <row r="594" spans="1:42" ht="33" customHeight="1">
      <c r="A594" s="54">
        <v>2333</v>
      </c>
      <c r="B594" s="55" t="s">
        <v>1395</v>
      </c>
      <c r="C594" s="80" t="s">
        <v>659</v>
      </c>
      <c r="D594" s="79">
        <v>0</v>
      </c>
      <c r="E594" s="79">
        <v>0</v>
      </c>
      <c r="F594" s="79">
        <v>0</v>
      </c>
      <c r="G594" s="79">
        <v>0</v>
      </c>
      <c r="H594" s="79">
        <v>0</v>
      </c>
      <c r="I594" s="79">
        <v>0</v>
      </c>
      <c r="J594" s="79">
        <v>0</v>
      </c>
      <c r="K594" s="79">
        <v>0</v>
      </c>
      <c r="L594" s="79">
        <v>0</v>
      </c>
      <c r="M594" s="79">
        <v>0</v>
      </c>
      <c r="N594" s="79">
        <v>0</v>
      </c>
      <c r="O594" s="79">
        <v>0</v>
      </c>
      <c r="P594" s="79">
        <v>0</v>
      </c>
      <c r="Q594" s="79">
        <v>0</v>
      </c>
      <c r="R594" s="79">
        <v>0</v>
      </c>
      <c r="S594" s="79">
        <v>0</v>
      </c>
      <c r="T594" s="79">
        <v>0</v>
      </c>
      <c r="U594" s="79">
        <v>0</v>
      </c>
      <c r="V594" s="79">
        <v>0</v>
      </c>
      <c r="W594" s="79">
        <v>0</v>
      </c>
      <c r="X594" s="79">
        <v>0</v>
      </c>
      <c r="Y594" s="79">
        <v>0</v>
      </c>
      <c r="Z594" s="79">
        <v>0</v>
      </c>
      <c r="AA594" s="79">
        <v>0</v>
      </c>
      <c r="AB594" s="79">
        <v>0</v>
      </c>
      <c r="AC594" s="79">
        <v>0</v>
      </c>
      <c r="AD594" s="79">
        <v>0</v>
      </c>
      <c r="AE594" s="79">
        <v>0</v>
      </c>
      <c r="AF594" s="79">
        <v>0</v>
      </c>
      <c r="AG594" s="79">
        <v>0</v>
      </c>
      <c r="AH594" s="79">
        <v>0</v>
      </c>
      <c r="AI594" s="79">
        <v>0</v>
      </c>
      <c r="AJ594" s="79">
        <v>0</v>
      </c>
      <c r="AK594" s="79">
        <v>0</v>
      </c>
      <c r="AL594" s="79">
        <v>0</v>
      </c>
      <c r="AM594" s="79">
        <f t="shared" si="9"/>
        <v>0</v>
      </c>
      <c r="AP594" s="45"/>
    </row>
    <row r="595" spans="1:42" ht="33" customHeight="1">
      <c r="A595" s="54">
        <v>2334</v>
      </c>
      <c r="B595" s="55" t="s">
        <v>1396</v>
      </c>
      <c r="C595" s="80" t="s">
        <v>659</v>
      </c>
      <c r="D595" s="79">
        <v>0</v>
      </c>
      <c r="E595" s="79">
        <v>0</v>
      </c>
      <c r="F595" s="79">
        <v>0</v>
      </c>
      <c r="G595" s="79">
        <v>0</v>
      </c>
      <c r="H595" s="79">
        <v>0</v>
      </c>
      <c r="I595" s="79">
        <v>0</v>
      </c>
      <c r="J595" s="79">
        <v>0</v>
      </c>
      <c r="K595" s="79">
        <v>0</v>
      </c>
      <c r="L595" s="79">
        <v>0</v>
      </c>
      <c r="M595" s="79">
        <v>0</v>
      </c>
      <c r="N595" s="79">
        <v>0</v>
      </c>
      <c r="O595" s="79">
        <v>0</v>
      </c>
      <c r="P595" s="79">
        <v>0</v>
      </c>
      <c r="Q595" s="79">
        <v>0</v>
      </c>
      <c r="R595" s="79">
        <v>0</v>
      </c>
      <c r="S595" s="79">
        <v>0</v>
      </c>
      <c r="T595" s="79">
        <v>0</v>
      </c>
      <c r="U595" s="79">
        <v>0</v>
      </c>
      <c r="V595" s="79">
        <v>0</v>
      </c>
      <c r="W595" s="79">
        <v>0</v>
      </c>
      <c r="X595" s="79">
        <v>0</v>
      </c>
      <c r="Y595" s="79">
        <v>0</v>
      </c>
      <c r="Z595" s="79">
        <v>0</v>
      </c>
      <c r="AA595" s="79">
        <v>0</v>
      </c>
      <c r="AB595" s="79">
        <v>0</v>
      </c>
      <c r="AC595" s="79">
        <v>0</v>
      </c>
      <c r="AD595" s="79">
        <v>0</v>
      </c>
      <c r="AE595" s="79">
        <v>0</v>
      </c>
      <c r="AF595" s="79">
        <v>0</v>
      </c>
      <c r="AG595" s="79">
        <v>0</v>
      </c>
      <c r="AH595" s="79">
        <v>0</v>
      </c>
      <c r="AI595" s="79">
        <v>0</v>
      </c>
      <c r="AJ595" s="79">
        <v>0</v>
      </c>
      <c r="AK595" s="79">
        <v>0</v>
      </c>
      <c r="AL595" s="79">
        <v>0</v>
      </c>
      <c r="AM595" s="79">
        <f t="shared" si="9"/>
        <v>0</v>
      </c>
      <c r="AP595" s="45"/>
    </row>
    <row r="596" spans="1:42" ht="33" customHeight="1">
      <c r="A596" s="54">
        <v>2336</v>
      </c>
      <c r="B596" s="55" t="s">
        <v>1397</v>
      </c>
      <c r="C596" s="80" t="s">
        <v>659</v>
      </c>
      <c r="D596" s="79">
        <v>0</v>
      </c>
      <c r="E596" s="79">
        <v>0</v>
      </c>
      <c r="F596" s="79">
        <v>0</v>
      </c>
      <c r="G596" s="79">
        <v>0</v>
      </c>
      <c r="H596" s="79">
        <v>0</v>
      </c>
      <c r="I596" s="79">
        <v>0</v>
      </c>
      <c r="J596" s="79">
        <v>0</v>
      </c>
      <c r="K596" s="79">
        <v>0</v>
      </c>
      <c r="L596" s="79">
        <v>0</v>
      </c>
      <c r="M596" s="79">
        <v>0</v>
      </c>
      <c r="N596" s="79">
        <v>0</v>
      </c>
      <c r="O596" s="79">
        <v>0</v>
      </c>
      <c r="P596" s="79">
        <v>0</v>
      </c>
      <c r="Q596" s="79">
        <v>0</v>
      </c>
      <c r="R596" s="79">
        <v>0</v>
      </c>
      <c r="S596" s="79">
        <v>0</v>
      </c>
      <c r="T596" s="79">
        <v>0</v>
      </c>
      <c r="U596" s="79">
        <v>0</v>
      </c>
      <c r="V596" s="79">
        <v>0</v>
      </c>
      <c r="W596" s="79">
        <v>0</v>
      </c>
      <c r="X596" s="79">
        <v>0</v>
      </c>
      <c r="Y596" s="79">
        <v>0</v>
      </c>
      <c r="Z596" s="79">
        <v>0</v>
      </c>
      <c r="AA596" s="79">
        <v>0</v>
      </c>
      <c r="AB596" s="79">
        <v>0</v>
      </c>
      <c r="AC596" s="79">
        <v>0</v>
      </c>
      <c r="AD596" s="79">
        <v>0</v>
      </c>
      <c r="AE596" s="79">
        <v>0</v>
      </c>
      <c r="AF596" s="79">
        <v>0</v>
      </c>
      <c r="AG596" s="79">
        <v>0</v>
      </c>
      <c r="AH596" s="79">
        <v>0</v>
      </c>
      <c r="AI596" s="79">
        <v>0</v>
      </c>
      <c r="AJ596" s="79">
        <v>0</v>
      </c>
      <c r="AK596" s="79">
        <v>0</v>
      </c>
      <c r="AL596" s="79">
        <v>0</v>
      </c>
      <c r="AM596" s="79">
        <f t="shared" si="9"/>
        <v>0</v>
      </c>
      <c r="AP596" s="45"/>
    </row>
    <row r="597" spans="1:42" ht="33" customHeight="1">
      <c r="A597" s="54">
        <v>3301</v>
      </c>
      <c r="B597" s="55" t="s">
        <v>1398</v>
      </c>
      <c r="C597" s="80" t="s">
        <v>659</v>
      </c>
      <c r="D597" s="79">
        <v>0</v>
      </c>
      <c r="E597" s="79">
        <v>0</v>
      </c>
      <c r="F597" s="79">
        <v>0</v>
      </c>
      <c r="G597" s="79">
        <v>0</v>
      </c>
      <c r="H597" s="79">
        <v>0</v>
      </c>
      <c r="I597" s="79">
        <v>0</v>
      </c>
      <c r="J597" s="79">
        <v>0</v>
      </c>
      <c r="K597" s="79">
        <v>0</v>
      </c>
      <c r="L597" s="79">
        <v>0</v>
      </c>
      <c r="M597" s="79">
        <v>0</v>
      </c>
      <c r="N597" s="79">
        <v>0</v>
      </c>
      <c r="O597" s="79">
        <v>0</v>
      </c>
      <c r="P597" s="79">
        <v>0</v>
      </c>
      <c r="Q597" s="79">
        <v>0</v>
      </c>
      <c r="R597" s="79">
        <v>0</v>
      </c>
      <c r="S597" s="79">
        <v>0</v>
      </c>
      <c r="T597" s="79">
        <v>0</v>
      </c>
      <c r="U597" s="79">
        <v>0</v>
      </c>
      <c r="V597" s="79">
        <v>0</v>
      </c>
      <c r="W597" s="79">
        <v>0</v>
      </c>
      <c r="X597" s="79">
        <v>0</v>
      </c>
      <c r="Y597" s="79">
        <v>0</v>
      </c>
      <c r="Z597" s="79">
        <v>0</v>
      </c>
      <c r="AA597" s="79">
        <v>0</v>
      </c>
      <c r="AB597" s="79">
        <v>0</v>
      </c>
      <c r="AC597" s="79">
        <v>0</v>
      </c>
      <c r="AD597" s="79">
        <v>0</v>
      </c>
      <c r="AE597" s="79">
        <v>0</v>
      </c>
      <c r="AF597" s="79">
        <v>0</v>
      </c>
      <c r="AG597" s="79">
        <v>0</v>
      </c>
      <c r="AH597" s="79">
        <v>0</v>
      </c>
      <c r="AI597" s="79">
        <v>0</v>
      </c>
      <c r="AJ597" s="79">
        <v>0</v>
      </c>
      <c r="AK597" s="79">
        <v>0</v>
      </c>
      <c r="AL597" s="79">
        <v>0</v>
      </c>
      <c r="AM597" s="79">
        <f t="shared" si="9"/>
        <v>0</v>
      </c>
      <c r="AP597" s="45"/>
    </row>
    <row r="598" spans="1:42" ht="33" customHeight="1">
      <c r="A598" s="54">
        <v>3401</v>
      </c>
      <c r="B598" s="55" t="s">
        <v>1399</v>
      </c>
      <c r="C598" s="80" t="s">
        <v>659</v>
      </c>
      <c r="D598" s="79">
        <v>0</v>
      </c>
      <c r="E598" s="79">
        <v>0</v>
      </c>
      <c r="F598" s="79">
        <v>0</v>
      </c>
      <c r="G598" s="79">
        <v>0</v>
      </c>
      <c r="H598" s="79">
        <v>0</v>
      </c>
      <c r="I598" s="79">
        <v>0</v>
      </c>
      <c r="J598" s="79">
        <v>0</v>
      </c>
      <c r="K598" s="79">
        <v>0</v>
      </c>
      <c r="L598" s="79">
        <v>0</v>
      </c>
      <c r="M598" s="79">
        <v>0</v>
      </c>
      <c r="N598" s="79">
        <v>0</v>
      </c>
      <c r="O598" s="79">
        <v>0</v>
      </c>
      <c r="P598" s="79">
        <v>0</v>
      </c>
      <c r="Q598" s="79">
        <v>0</v>
      </c>
      <c r="R598" s="79">
        <v>0</v>
      </c>
      <c r="S598" s="79">
        <v>0</v>
      </c>
      <c r="T598" s="79">
        <v>0</v>
      </c>
      <c r="U598" s="79">
        <v>0</v>
      </c>
      <c r="V598" s="79">
        <v>0</v>
      </c>
      <c r="W598" s="79">
        <v>0</v>
      </c>
      <c r="X598" s="79">
        <v>0</v>
      </c>
      <c r="Y598" s="79">
        <v>0</v>
      </c>
      <c r="Z598" s="79">
        <v>0</v>
      </c>
      <c r="AA598" s="79">
        <v>0</v>
      </c>
      <c r="AB598" s="79">
        <v>0</v>
      </c>
      <c r="AC598" s="79">
        <v>0</v>
      </c>
      <c r="AD598" s="79">
        <v>0</v>
      </c>
      <c r="AE598" s="79">
        <v>0</v>
      </c>
      <c r="AF598" s="79">
        <v>0</v>
      </c>
      <c r="AG598" s="79">
        <v>0</v>
      </c>
      <c r="AH598" s="79">
        <v>0</v>
      </c>
      <c r="AI598" s="79">
        <v>0</v>
      </c>
      <c r="AJ598" s="79">
        <v>0</v>
      </c>
      <c r="AK598" s="79">
        <v>0</v>
      </c>
      <c r="AL598" s="79">
        <v>0</v>
      </c>
      <c r="AM598" s="79">
        <f t="shared" si="9"/>
        <v>0</v>
      </c>
      <c r="AP598" s="45"/>
    </row>
    <row r="599" spans="1:42" ht="33" customHeight="1">
      <c r="A599" s="54">
        <v>3701</v>
      </c>
      <c r="B599" s="55" t="s">
        <v>1400</v>
      </c>
      <c r="C599" s="80" t="s">
        <v>659</v>
      </c>
      <c r="D599" s="79">
        <v>0</v>
      </c>
      <c r="E599" s="79">
        <v>0</v>
      </c>
      <c r="F599" s="79">
        <v>0</v>
      </c>
      <c r="G599" s="79">
        <v>0</v>
      </c>
      <c r="H599" s="79">
        <v>0</v>
      </c>
      <c r="I599" s="79">
        <v>0</v>
      </c>
      <c r="J599" s="79">
        <v>0</v>
      </c>
      <c r="K599" s="79">
        <v>0</v>
      </c>
      <c r="L599" s="79">
        <v>0</v>
      </c>
      <c r="M599" s="79">
        <v>0</v>
      </c>
      <c r="N599" s="79">
        <v>0</v>
      </c>
      <c r="O599" s="79">
        <v>0</v>
      </c>
      <c r="P599" s="79">
        <v>0</v>
      </c>
      <c r="Q599" s="79">
        <v>0</v>
      </c>
      <c r="R599" s="79">
        <v>0</v>
      </c>
      <c r="S599" s="79">
        <v>0</v>
      </c>
      <c r="T599" s="79">
        <v>0</v>
      </c>
      <c r="U599" s="79">
        <v>0</v>
      </c>
      <c r="V599" s="79">
        <v>0</v>
      </c>
      <c r="W599" s="79">
        <v>0</v>
      </c>
      <c r="X599" s="79">
        <v>0</v>
      </c>
      <c r="Y599" s="79">
        <v>0</v>
      </c>
      <c r="Z599" s="79">
        <v>0</v>
      </c>
      <c r="AA599" s="79">
        <v>0</v>
      </c>
      <c r="AB599" s="79">
        <v>0</v>
      </c>
      <c r="AC599" s="79">
        <v>0</v>
      </c>
      <c r="AD599" s="79">
        <v>0</v>
      </c>
      <c r="AE599" s="79">
        <v>0</v>
      </c>
      <c r="AF599" s="79">
        <v>0</v>
      </c>
      <c r="AG599" s="79">
        <v>0</v>
      </c>
      <c r="AH599" s="79">
        <v>0</v>
      </c>
      <c r="AI599" s="79">
        <v>0</v>
      </c>
      <c r="AJ599" s="79">
        <v>0</v>
      </c>
      <c r="AK599" s="79">
        <v>0</v>
      </c>
      <c r="AL599" s="79">
        <v>0</v>
      </c>
      <c r="AM599" s="79">
        <f t="shared" si="9"/>
        <v>0</v>
      </c>
      <c r="AP599" s="45"/>
    </row>
    <row r="600" spans="1:42" ht="33" customHeight="1">
      <c r="A600" s="54">
        <v>4601</v>
      </c>
      <c r="B600" s="55" t="s">
        <v>1401</v>
      </c>
      <c r="C600" s="80" t="s">
        <v>659</v>
      </c>
      <c r="D600" s="79">
        <v>0</v>
      </c>
      <c r="E600" s="79">
        <v>0</v>
      </c>
      <c r="F600" s="79">
        <v>0</v>
      </c>
      <c r="G600" s="79">
        <v>0</v>
      </c>
      <c r="H600" s="79">
        <v>0</v>
      </c>
      <c r="I600" s="79">
        <v>0</v>
      </c>
      <c r="J600" s="79">
        <v>0</v>
      </c>
      <c r="K600" s="79">
        <v>0</v>
      </c>
      <c r="L600" s="79">
        <v>0</v>
      </c>
      <c r="M600" s="79">
        <v>0</v>
      </c>
      <c r="N600" s="79">
        <v>0</v>
      </c>
      <c r="O600" s="79">
        <v>0</v>
      </c>
      <c r="P600" s="79">
        <v>0</v>
      </c>
      <c r="Q600" s="79">
        <v>0</v>
      </c>
      <c r="R600" s="79">
        <v>0</v>
      </c>
      <c r="S600" s="79">
        <v>0</v>
      </c>
      <c r="T600" s="79">
        <v>0</v>
      </c>
      <c r="U600" s="79">
        <v>0</v>
      </c>
      <c r="V600" s="79">
        <v>0</v>
      </c>
      <c r="W600" s="79">
        <v>0</v>
      </c>
      <c r="X600" s="79">
        <v>0</v>
      </c>
      <c r="Y600" s="79">
        <v>0</v>
      </c>
      <c r="Z600" s="79">
        <v>0</v>
      </c>
      <c r="AA600" s="79">
        <v>0</v>
      </c>
      <c r="AB600" s="79">
        <v>0</v>
      </c>
      <c r="AC600" s="79">
        <v>0</v>
      </c>
      <c r="AD600" s="79">
        <v>0</v>
      </c>
      <c r="AE600" s="79">
        <v>0</v>
      </c>
      <c r="AF600" s="79">
        <v>0</v>
      </c>
      <c r="AG600" s="79">
        <v>0</v>
      </c>
      <c r="AH600" s="79">
        <v>0</v>
      </c>
      <c r="AI600" s="79">
        <v>0</v>
      </c>
      <c r="AJ600" s="79">
        <v>0</v>
      </c>
      <c r="AK600" s="79">
        <v>0</v>
      </c>
      <c r="AL600" s="79">
        <v>0</v>
      </c>
      <c r="AM600" s="79">
        <f t="shared" si="9"/>
        <v>0</v>
      </c>
      <c r="AP600" s="45"/>
    </row>
    <row r="601" spans="1:42" ht="33" customHeight="1">
      <c r="A601" s="54" t="s">
        <v>563</v>
      </c>
      <c r="B601" s="55" t="s">
        <v>614</v>
      </c>
      <c r="C601" s="80" t="s">
        <v>1406</v>
      </c>
      <c r="D601" s="79">
        <v>0</v>
      </c>
      <c r="E601" s="79">
        <v>0</v>
      </c>
      <c r="F601" s="79">
        <v>0</v>
      </c>
      <c r="G601" s="79">
        <v>1917243.93</v>
      </c>
      <c r="H601" s="79">
        <v>0</v>
      </c>
      <c r="I601" s="79">
        <v>0</v>
      </c>
      <c r="J601" s="79">
        <v>20799.230000000003</v>
      </c>
      <c r="K601" s="79">
        <v>0</v>
      </c>
      <c r="L601" s="79">
        <v>0</v>
      </c>
      <c r="M601" s="79">
        <v>0</v>
      </c>
      <c r="N601" s="79">
        <v>0</v>
      </c>
      <c r="O601" s="79">
        <v>257726.24</v>
      </c>
      <c r="P601" s="79">
        <v>0</v>
      </c>
      <c r="Q601" s="79">
        <v>461134.11</v>
      </c>
      <c r="R601" s="79">
        <v>0</v>
      </c>
      <c r="S601" s="79">
        <v>0</v>
      </c>
      <c r="T601" s="79">
        <v>0</v>
      </c>
      <c r="U601" s="79">
        <v>0</v>
      </c>
      <c r="V601" s="79">
        <v>0</v>
      </c>
      <c r="W601" s="79">
        <v>0</v>
      </c>
      <c r="X601" s="79">
        <v>0</v>
      </c>
      <c r="Y601" s="79">
        <v>0</v>
      </c>
      <c r="Z601" s="79">
        <v>0</v>
      </c>
      <c r="AA601" s="79">
        <v>0</v>
      </c>
      <c r="AB601" s="79">
        <v>0</v>
      </c>
      <c r="AC601" s="79">
        <v>0</v>
      </c>
      <c r="AD601" s="79">
        <v>0</v>
      </c>
      <c r="AE601" s="79">
        <v>0</v>
      </c>
      <c r="AF601" s="79">
        <v>0</v>
      </c>
      <c r="AG601" s="79">
        <v>0</v>
      </c>
      <c r="AH601" s="79">
        <v>0</v>
      </c>
      <c r="AI601" s="79">
        <v>0</v>
      </c>
      <c r="AJ601" s="79">
        <v>0</v>
      </c>
      <c r="AK601" s="79">
        <v>0</v>
      </c>
      <c r="AL601" s="79">
        <v>0</v>
      </c>
      <c r="AM601" s="79">
        <f t="shared" si="9"/>
        <v>2656903.5099999998</v>
      </c>
      <c r="AP601" s="45"/>
    </row>
    <row r="602" spans="1:42" ht="33" customHeight="1">
      <c r="A602" s="54" t="s">
        <v>564</v>
      </c>
      <c r="B602" s="55" t="s">
        <v>1404</v>
      </c>
      <c r="C602" s="80" t="s">
        <v>1406</v>
      </c>
      <c r="D602" s="79">
        <v>0</v>
      </c>
      <c r="E602" s="79">
        <v>0</v>
      </c>
      <c r="F602" s="79">
        <v>0</v>
      </c>
      <c r="G602" s="79">
        <v>0</v>
      </c>
      <c r="H602" s="79">
        <v>0</v>
      </c>
      <c r="I602" s="79">
        <v>0</v>
      </c>
      <c r="J602" s="79">
        <v>0</v>
      </c>
      <c r="K602" s="79">
        <v>0</v>
      </c>
      <c r="L602" s="79">
        <v>0</v>
      </c>
      <c r="M602" s="79">
        <v>0</v>
      </c>
      <c r="N602" s="79">
        <v>0</v>
      </c>
      <c r="O602" s="79">
        <v>0</v>
      </c>
      <c r="P602" s="79">
        <v>0</v>
      </c>
      <c r="Q602" s="79">
        <v>0</v>
      </c>
      <c r="R602" s="79">
        <v>0</v>
      </c>
      <c r="S602" s="79">
        <v>0</v>
      </c>
      <c r="T602" s="79">
        <v>0</v>
      </c>
      <c r="U602" s="79">
        <v>0</v>
      </c>
      <c r="V602" s="79">
        <v>0</v>
      </c>
      <c r="W602" s="79">
        <v>0</v>
      </c>
      <c r="X602" s="79">
        <v>0</v>
      </c>
      <c r="Y602" s="79">
        <v>0</v>
      </c>
      <c r="Z602" s="79">
        <v>0</v>
      </c>
      <c r="AA602" s="79">
        <v>0</v>
      </c>
      <c r="AB602" s="79">
        <v>0</v>
      </c>
      <c r="AC602" s="79">
        <v>0</v>
      </c>
      <c r="AD602" s="79">
        <v>0</v>
      </c>
      <c r="AE602" s="79">
        <v>0</v>
      </c>
      <c r="AF602" s="79">
        <v>0</v>
      </c>
      <c r="AG602" s="79">
        <v>0</v>
      </c>
      <c r="AH602" s="79">
        <v>0</v>
      </c>
      <c r="AI602" s="79">
        <v>0</v>
      </c>
      <c r="AJ602" s="79">
        <v>0</v>
      </c>
      <c r="AK602" s="79">
        <v>0</v>
      </c>
      <c r="AL602" s="79">
        <v>0</v>
      </c>
      <c r="AM602" s="79">
        <f t="shared" si="9"/>
        <v>0</v>
      </c>
      <c r="AP602" s="45"/>
    </row>
    <row r="603" spans="1:42" ht="33" customHeight="1">
      <c r="A603" s="54" t="s">
        <v>565</v>
      </c>
      <c r="B603" s="55" t="s">
        <v>615</v>
      </c>
      <c r="C603" s="80" t="s">
        <v>659</v>
      </c>
      <c r="D603" s="79">
        <v>0</v>
      </c>
      <c r="E603" s="79">
        <v>0</v>
      </c>
      <c r="F603" s="79">
        <v>0</v>
      </c>
      <c r="G603" s="79">
        <v>4405125.4399999985</v>
      </c>
      <c r="H603" s="79">
        <v>0</v>
      </c>
      <c r="I603" s="79">
        <v>0</v>
      </c>
      <c r="J603" s="79">
        <v>588088.29999999993</v>
      </c>
      <c r="K603" s="79">
        <v>0</v>
      </c>
      <c r="L603" s="79">
        <v>0</v>
      </c>
      <c r="M603" s="79">
        <v>0</v>
      </c>
      <c r="N603" s="79">
        <v>0</v>
      </c>
      <c r="O603" s="79">
        <v>0</v>
      </c>
      <c r="P603" s="79">
        <v>0</v>
      </c>
      <c r="Q603" s="79">
        <v>1940.01</v>
      </c>
      <c r="R603" s="79">
        <v>0</v>
      </c>
      <c r="S603" s="79">
        <v>0</v>
      </c>
      <c r="T603" s="79">
        <v>0</v>
      </c>
      <c r="U603" s="79">
        <v>0</v>
      </c>
      <c r="V603" s="79">
        <v>0</v>
      </c>
      <c r="W603" s="79">
        <v>0</v>
      </c>
      <c r="X603" s="79">
        <v>0</v>
      </c>
      <c r="Y603" s="79">
        <v>0</v>
      </c>
      <c r="Z603" s="79">
        <v>0</v>
      </c>
      <c r="AA603" s="79">
        <v>0</v>
      </c>
      <c r="AB603" s="79">
        <v>0</v>
      </c>
      <c r="AC603" s="79">
        <v>0</v>
      </c>
      <c r="AD603" s="79">
        <v>0</v>
      </c>
      <c r="AE603" s="79">
        <v>0</v>
      </c>
      <c r="AF603" s="79">
        <v>0</v>
      </c>
      <c r="AG603" s="79">
        <v>0</v>
      </c>
      <c r="AH603" s="79">
        <v>0</v>
      </c>
      <c r="AI603" s="79">
        <v>0</v>
      </c>
      <c r="AJ603" s="79">
        <v>0</v>
      </c>
      <c r="AK603" s="79">
        <v>0</v>
      </c>
      <c r="AL603" s="79">
        <v>0</v>
      </c>
      <c r="AM603" s="79">
        <f t="shared" si="9"/>
        <v>4995153.7499999981</v>
      </c>
      <c r="AP603" s="45"/>
    </row>
    <row r="604" spans="1:42" s="201" customFormat="1" ht="12.75" customHeight="1">
      <c r="A604" s="197"/>
      <c r="B604" s="198"/>
      <c r="C604" s="199"/>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c r="AA604" s="200"/>
      <c r="AB604" s="200"/>
      <c r="AC604" s="200"/>
      <c r="AD604" s="200"/>
      <c r="AE604" s="200"/>
      <c r="AF604" s="200"/>
      <c r="AG604" s="200"/>
      <c r="AH604" s="200"/>
      <c r="AI604" s="200"/>
      <c r="AJ604" s="200"/>
      <c r="AK604" s="200"/>
      <c r="AL604" s="200"/>
      <c r="AM604" s="79"/>
      <c r="AO604" s="202"/>
      <c r="AP604" s="203"/>
    </row>
    <row r="605" spans="1:42" ht="18.95" customHeight="1" thickBot="1">
      <c r="A605" s="44"/>
      <c r="B605" s="142" t="s">
        <v>570</v>
      </c>
      <c r="C605" s="142"/>
      <c r="D605" s="141">
        <f t="shared" ref="D605:AM605" si="10">+SUBTOTAL(9,D11:D603)</f>
        <v>63788786</v>
      </c>
      <c r="E605" s="141">
        <f t="shared" si="10"/>
        <v>73534030.309999987</v>
      </c>
      <c r="F605" s="141">
        <f t="shared" si="10"/>
        <v>1056434448.4100002</v>
      </c>
      <c r="G605" s="141">
        <f t="shared" si="10"/>
        <v>286621303.81</v>
      </c>
      <c r="H605" s="141">
        <f t="shared" si="10"/>
        <v>0</v>
      </c>
      <c r="I605" s="141">
        <f t="shared" si="10"/>
        <v>2121246.73</v>
      </c>
      <c r="J605" s="141">
        <f t="shared" si="10"/>
        <v>1478562064.8200002</v>
      </c>
      <c r="K605" s="141">
        <f t="shared" si="10"/>
        <v>0</v>
      </c>
      <c r="L605" s="141">
        <f t="shared" si="10"/>
        <v>11711.090000000026</v>
      </c>
      <c r="M605" s="141">
        <f t="shared" si="10"/>
        <v>16262284.449999999</v>
      </c>
      <c r="N605" s="141">
        <f t="shared" si="10"/>
        <v>0</v>
      </c>
      <c r="O605" s="141">
        <f t="shared" si="10"/>
        <v>133871781.04999997</v>
      </c>
      <c r="P605" s="141">
        <f t="shared" si="10"/>
        <v>205106.41999999998</v>
      </c>
      <c r="Q605" s="141">
        <f t="shared" si="10"/>
        <v>442250158.27999985</v>
      </c>
      <c r="R605" s="141">
        <f t="shared" si="10"/>
        <v>7783064.9799999995</v>
      </c>
      <c r="S605" s="141">
        <f t="shared" si="10"/>
        <v>22304200</v>
      </c>
      <c r="T605" s="141">
        <f t="shared" si="10"/>
        <v>0</v>
      </c>
      <c r="U605" s="141">
        <f t="shared" si="10"/>
        <v>0</v>
      </c>
      <c r="V605" s="141">
        <f t="shared" si="10"/>
        <v>41650823.240000002</v>
      </c>
      <c r="W605" s="141">
        <f t="shared" si="10"/>
        <v>25118446.757600002</v>
      </c>
      <c r="X605" s="141">
        <f t="shared" si="10"/>
        <v>25118446.757600002</v>
      </c>
      <c r="Y605" s="141">
        <f t="shared" si="10"/>
        <v>269632.30000000005</v>
      </c>
      <c r="Z605" s="141">
        <f t="shared" si="10"/>
        <v>0</v>
      </c>
      <c r="AA605" s="141">
        <f t="shared" si="10"/>
        <v>3775.7700000000004</v>
      </c>
      <c r="AB605" s="141">
        <f t="shared" si="10"/>
        <v>1857865493.1100001</v>
      </c>
      <c r="AC605" s="141">
        <f t="shared" si="10"/>
        <v>2550.510000000002</v>
      </c>
      <c r="AD605" s="141">
        <f t="shared" si="10"/>
        <v>0</v>
      </c>
      <c r="AE605" s="141">
        <f t="shared" si="10"/>
        <v>60812.389999999992</v>
      </c>
      <c r="AF605" s="141">
        <f t="shared" si="10"/>
        <v>0</v>
      </c>
      <c r="AG605" s="141">
        <f t="shared" si="10"/>
        <v>59563329.210000001</v>
      </c>
      <c r="AH605" s="141">
        <f t="shared" si="10"/>
        <v>434909439.64999986</v>
      </c>
      <c r="AI605" s="141">
        <f t="shared" si="10"/>
        <v>0</v>
      </c>
      <c r="AJ605" s="141">
        <f t="shared" si="10"/>
        <v>1.0400000000000007</v>
      </c>
      <c r="AK605" s="141">
        <f t="shared" si="10"/>
        <v>0</v>
      </c>
      <c r="AL605" s="141">
        <f t="shared" si="10"/>
        <v>0</v>
      </c>
      <c r="AM605" s="141">
        <f t="shared" si="10"/>
        <v>6028259185.3952017</v>
      </c>
      <c r="AP605" s="205"/>
    </row>
    <row r="606" spans="1:42" ht="15.75" thickTop="1">
      <c r="A606" s="19"/>
      <c r="B606" s="20"/>
      <c r="C606" s="21"/>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8"/>
    </row>
    <row r="607" spans="1:42">
      <c r="AP607" s="205"/>
    </row>
    <row r="608" spans="1:42">
      <c r="AM608" s="193"/>
    </row>
    <row r="609" spans="3:41" s="17" customFormat="1" hidden="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O609" s="61"/>
    </row>
    <row r="610" spans="3:41" hidden="1"/>
    <row r="611" spans="3:41" hidden="1"/>
    <row r="612" spans="3:41" hidden="1"/>
    <row r="613" spans="3:41" hidden="1"/>
    <row r="614" spans="3:41" ht="15.75" hidden="1" thickBot="1">
      <c r="C614" s="18"/>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1"/>
    </row>
    <row r="615" spans="3:41" hidden="1">
      <c r="AM615" s="61"/>
    </row>
    <row r="616" spans="3:41">
      <c r="AM616" s="194"/>
    </row>
    <row r="617" spans="3:41">
      <c r="AM617" s="194"/>
    </row>
    <row r="618" spans="3:41">
      <c r="AM618" s="194"/>
    </row>
    <row r="619" spans="3:41">
      <c r="AM619" s="194"/>
    </row>
  </sheetData>
  <sheetProtection formatCells="0" formatColumns="0" formatRows="0" sort="0" autoFilter="0" pivotTables="0"/>
  <autoFilter ref="A10:AM603"/>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6550"/>
  <sheetViews>
    <sheetView view="pageBreakPreview" zoomScaleNormal="100" zoomScaleSheetLayoutView="100" workbookViewId="0">
      <pane ySplit="9" topLeftCell="A10" activePane="bottomLeft" state="frozen"/>
      <selection activeCell="G12" sqref="G12:K12"/>
      <selection pane="bottomLeft" activeCell="I13" sqref="I13"/>
    </sheetView>
  </sheetViews>
  <sheetFormatPr baseColWidth="10" defaultRowHeight="12.75"/>
  <cols>
    <col min="1" max="1" width="7.140625" style="87" customWidth="1"/>
    <col min="2" max="2" width="4.140625" style="87" customWidth="1"/>
    <col min="3" max="3" width="15.5703125" style="144" customWidth="1"/>
    <col min="4" max="4" width="12.28515625" style="87" bestFit="1" customWidth="1"/>
    <col min="5" max="5" width="14" style="87" customWidth="1"/>
    <col min="6" max="6" width="12.140625" style="87" customWidth="1"/>
    <col min="7" max="7" width="9.42578125" style="87" customWidth="1"/>
    <col min="8" max="8" width="12.42578125" style="87" customWidth="1"/>
    <col min="9" max="9" width="50.28515625" style="94" customWidth="1"/>
    <col min="10" max="13" width="7.28515625" style="87" customWidth="1"/>
    <col min="14" max="15" width="16.85546875" style="153" customWidth="1"/>
    <col min="16" max="16" width="13.85546875" style="87" customWidth="1"/>
    <col min="17" max="16384" width="11.42578125" style="83"/>
  </cols>
  <sheetData>
    <row r="1" spans="1:16">
      <c r="A1" s="160" t="s">
        <v>34</v>
      </c>
      <c r="B1" s="160"/>
      <c r="C1" s="160"/>
      <c r="D1" s="160"/>
      <c r="E1" s="160"/>
      <c r="F1" s="160"/>
      <c r="G1" s="160"/>
      <c r="H1" s="160"/>
      <c r="I1" s="160"/>
      <c r="J1" s="160"/>
      <c r="K1" s="95"/>
      <c r="L1" s="95"/>
      <c r="M1" s="95"/>
      <c r="N1" s="156"/>
      <c r="O1" s="156"/>
      <c r="P1" s="95"/>
    </row>
    <row r="2" spans="1:16" ht="15.75">
      <c r="A2" s="160" t="s">
        <v>732</v>
      </c>
      <c r="B2" s="160"/>
      <c r="C2" s="160"/>
      <c r="D2" s="160"/>
      <c r="E2" s="160"/>
      <c r="F2" s="160"/>
      <c r="G2" s="160"/>
      <c r="H2" s="160"/>
      <c r="I2" s="160"/>
      <c r="J2" s="160"/>
      <c r="K2" s="95"/>
      <c r="L2" s="95"/>
      <c r="M2" s="95"/>
      <c r="N2" s="156"/>
      <c r="O2" s="156"/>
      <c r="P2" s="95"/>
    </row>
    <row r="3" spans="1:16">
      <c r="A3" s="160" t="s">
        <v>36</v>
      </c>
      <c r="B3" s="160"/>
      <c r="C3" s="160"/>
      <c r="D3" s="160"/>
      <c r="E3" s="160"/>
      <c r="F3" s="160"/>
      <c r="G3" s="160"/>
      <c r="H3" s="160"/>
      <c r="I3" s="160"/>
      <c r="J3" s="160"/>
      <c r="K3" s="95"/>
      <c r="L3" s="95"/>
      <c r="M3" s="95"/>
      <c r="N3" s="156"/>
      <c r="O3" s="156"/>
      <c r="P3" s="95"/>
    </row>
    <row r="4" spans="1:16">
      <c r="A4" s="160" t="s">
        <v>12579</v>
      </c>
      <c r="B4" s="160"/>
      <c r="C4" s="160"/>
      <c r="D4" s="160"/>
      <c r="E4" s="160"/>
      <c r="F4" s="160"/>
      <c r="G4" s="160"/>
      <c r="H4" s="160"/>
      <c r="I4" s="160"/>
      <c r="J4" s="160"/>
      <c r="K4" s="95"/>
      <c r="L4" s="95"/>
      <c r="M4" s="95"/>
      <c r="N4" s="156"/>
      <c r="O4" s="156"/>
      <c r="P4" s="95"/>
    </row>
    <row r="5" spans="1:16">
      <c r="A5" s="86" t="s">
        <v>12578</v>
      </c>
      <c r="B5" s="81"/>
      <c r="C5" s="81"/>
      <c r="D5" s="81"/>
      <c r="E5" s="97"/>
      <c r="F5" s="81"/>
      <c r="G5" s="81"/>
      <c r="H5" s="81"/>
      <c r="I5" s="91"/>
      <c r="J5" s="82"/>
      <c r="K5" s="95"/>
      <c r="L5" s="95"/>
      <c r="M5" s="95"/>
      <c r="N5" s="156"/>
      <c r="O5" s="156"/>
      <c r="P5" s="95"/>
    </row>
    <row r="6" spans="1:16">
      <c r="A6" s="86"/>
      <c r="B6" s="81"/>
      <c r="C6" s="81"/>
      <c r="D6" s="81"/>
      <c r="E6" s="97"/>
      <c r="F6" s="81"/>
      <c r="G6" s="81"/>
      <c r="H6" s="81"/>
      <c r="I6" s="91"/>
      <c r="J6" s="82"/>
      <c r="K6" s="95"/>
      <c r="L6" s="95"/>
      <c r="M6" s="95"/>
      <c r="N6" s="156"/>
      <c r="O6" s="156"/>
      <c r="P6" s="95"/>
    </row>
    <row r="7" spans="1:16">
      <c r="A7" s="88"/>
      <c r="B7" s="88"/>
      <c r="C7" s="143"/>
      <c r="D7" s="88"/>
      <c r="E7" s="88"/>
      <c r="F7" s="88"/>
      <c r="G7" s="88"/>
      <c r="H7" s="88"/>
      <c r="I7" s="92"/>
      <c r="J7" s="353" t="s">
        <v>691</v>
      </c>
      <c r="K7" s="354"/>
      <c r="L7" s="353" t="s">
        <v>690</v>
      </c>
      <c r="M7" s="354"/>
      <c r="N7" s="355"/>
      <c r="O7" s="355"/>
      <c r="P7" s="88"/>
    </row>
    <row r="8" spans="1:16" ht="12.75" customHeight="1">
      <c r="A8" s="356" t="s">
        <v>692</v>
      </c>
      <c r="B8" s="356" t="s">
        <v>693</v>
      </c>
      <c r="C8" s="357" t="s">
        <v>703</v>
      </c>
      <c r="D8" s="357" t="s">
        <v>687</v>
      </c>
      <c r="E8" s="357" t="s">
        <v>685</v>
      </c>
      <c r="F8" s="357" t="s">
        <v>686</v>
      </c>
      <c r="G8" s="357" t="s">
        <v>688</v>
      </c>
      <c r="H8" s="356" t="s">
        <v>710</v>
      </c>
      <c r="I8" s="357" t="s">
        <v>689</v>
      </c>
      <c r="J8" s="356" t="s">
        <v>695</v>
      </c>
      <c r="K8" s="356" t="s">
        <v>696</v>
      </c>
      <c r="L8" s="356" t="s">
        <v>694</v>
      </c>
      <c r="M8" s="356" t="s">
        <v>697</v>
      </c>
      <c r="N8" s="361" t="s">
        <v>698</v>
      </c>
      <c r="O8" s="357" t="s">
        <v>699</v>
      </c>
      <c r="P8" s="357" t="s">
        <v>706</v>
      </c>
    </row>
    <row r="9" spans="1:16">
      <c r="A9" s="356"/>
      <c r="B9" s="356"/>
      <c r="C9" s="357"/>
      <c r="D9" s="357"/>
      <c r="E9" s="357"/>
      <c r="F9" s="357"/>
      <c r="G9" s="357"/>
      <c r="H9" s="356"/>
      <c r="I9" s="357"/>
      <c r="J9" s="356"/>
      <c r="K9" s="356"/>
      <c r="L9" s="356"/>
      <c r="M9" s="356"/>
      <c r="N9" s="361"/>
      <c r="O9" s="357"/>
      <c r="P9" s="357"/>
    </row>
    <row r="10" spans="1:16" ht="38.25">
      <c r="A10" s="268" t="s">
        <v>565</v>
      </c>
      <c r="B10" s="89"/>
      <c r="C10" s="269" t="s">
        <v>615</v>
      </c>
      <c r="D10" s="84">
        <v>43467</v>
      </c>
      <c r="E10" s="85" t="s">
        <v>1424</v>
      </c>
      <c r="F10" s="85" t="s">
        <v>3</v>
      </c>
      <c r="G10" s="85">
        <v>1699660</v>
      </c>
      <c r="H10" s="89"/>
      <c r="I10" s="270" t="s">
        <v>2004</v>
      </c>
      <c r="J10" s="89"/>
      <c r="K10" s="89"/>
      <c r="L10" s="89"/>
      <c r="M10" s="89"/>
      <c r="N10" s="271">
        <v>0</v>
      </c>
      <c r="O10" s="271">
        <v>1050</v>
      </c>
      <c r="P10" s="89" t="s">
        <v>670</v>
      </c>
    </row>
    <row r="11" spans="1:16" ht="51">
      <c r="A11" s="268" t="s">
        <v>565</v>
      </c>
      <c r="B11" s="89"/>
      <c r="C11" s="269" t="s">
        <v>615</v>
      </c>
      <c r="D11" s="84">
        <v>43467</v>
      </c>
      <c r="E11" s="85" t="s">
        <v>1425</v>
      </c>
      <c r="F11" s="85" t="s">
        <v>3</v>
      </c>
      <c r="G11" s="85">
        <v>1699603</v>
      </c>
      <c r="H11" s="89"/>
      <c r="I11" s="270" t="s">
        <v>2005</v>
      </c>
      <c r="J11" s="89"/>
      <c r="K11" s="89"/>
      <c r="L11" s="89"/>
      <c r="M11" s="89"/>
      <c r="N11" s="271">
        <v>0</v>
      </c>
      <c r="O11" s="271">
        <v>800</v>
      </c>
      <c r="P11" s="89" t="s">
        <v>670</v>
      </c>
    </row>
    <row r="12" spans="1:16" ht="38.25">
      <c r="A12" s="268">
        <v>16</v>
      </c>
      <c r="B12" s="89"/>
      <c r="C12" s="269" t="s">
        <v>43</v>
      </c>
      <c r="D12" s="84">
        <v>43467</v>
      </c>
      <c r="E12" s="85" t="s">
        <v>1426</v>
      </c>
      <c r="F12" s="85" t="s">
        <v>3</v>
      </c>
      <c r="G12" s="85">
        <v>1699598</v>
      </c>
      <c r="H12" s="89"/>
      <c r="I12" s="270" t="s">
        <v>2006</v>
      </c>
      <c r="J12" s="89"/>
      <c r="K12" s="89"/>
      <c r="L12" s="89"/>
      <c r="M12" s="89"/>
      <c r="N12" s="271">
        <v>0</v>
      </c>
      <c r="O12" s="271">
        <v>40</v>
      </c>
      <c r="P12" s="89" t="s">
        <v>670</v>
      </c>
    </row>
    <row r="13" spans="1:16" ht="38.25">
      <c r="A13" s="268" t="s">
        <v>565</v>
      </c>
      <c r="B13" s="89"/>
      <c r="C13" s="269" t="s">
        <v>615</v>
      </c>
      <c r="D13" s="84">
        <v>43467</v>
      </c>
      <c r="E13" s="85" t="s">
        <v>1427</v>
      </c>
      <c r="F13" s="85" t="s">
        <v>3</v>
      </c>
      <c r="G13" s="85">
        <v>1699536</v>
      </c>
      <c r="H13" s="89"/>
      <c r="I13" s="270" t="s">
        <v>2007</v>
      </c>
      <c r="J13" s="89"/>
      <c r="K13" s="89"/>
      <c r="L13" s="89"/>
      <c r="M13" s="89"/>
      <c r="N13" s="271">
        <v>0</v>
      </c>
      <c r="O13" s="271">
        <v>280</v>
      </c>
      <c r="P13" s="89" t="s">
        <v>670</v>
      </c>
    </row>
    <row r="14" spans="1:16" ht="51">
      <c r="A14" s="268" t="s">
        <v>565</v>
      </c>
      <c r="B14" s="89"/>
      <c r="C14" s="269" t="s">
        <v>615</v>
      </c>
      <c r="D14" s="84">
        <v>43467</v>
      </c>
      <c r="E14" s="85" t="s">
        <v>1428</v>
      </c>
      <c r="F14" s="85" t="s">
        <v>3</v>
      </c>
      <c r="G14" s="85">
        <v>1699525</v>
      </c>
      <c r="H14" s="89"/>
      <c r="I14" s="270" t="s">
        <v>776</v>
      </c>
      <c r="J14" s="89"/>
      <c r="K14" s="89"/>
      <c r="L14" s="89"/>
      <c r="M14" s="89"/>
      <c r="N14" s="271">
        <v>0</v>
      </c>
      <c r="O14" s="271">
        <v>5020</v>
      </c>
      <c r="P14" s="89" t="s">
        <v>670</v>
      </c>
    </row>
    <row r="15" spans="1:16" ht="51">
      <c r="A15" s="268" t="s">
        <v>565</v>
      </c>
      <c r="B15" s="89"/>
      <c r="C15" s="269" t="s">
        <v>615</v>
      </c>
      <c r="D15" s="84">
        <v>43467</v>
      </c>
      <c r="E15" s="85" t="s">
        <v>1429</v>
      </c>
      <c r="F15" s="85" t="s">
        <v>3</v>
      </c>
      <c r="G15" s="85">
        <v>1699523</v>
      </c>
      <c r="H15" s="89"/>
      <c r="I15" s="270" t="s">
        <v>713</v>
      </c>
      <c r="J15" s="89"/>
      <c r="K15" s="89"/>
      <c r="L15" s="89"/>
      <c r="M15" s="89"/>
      <c r="N15" s="271">
        <v>0</v>
      </c>
      <c r="O15" s="271">
        <v>1000</v>
      </c>
      <c r="P15" s="89" t="s">
        <v>670</v>
      </c>
    </row>
    <row r="16" spans="1:16" ht="51">
      <c r="A16" s="268" t="s">
        <v>565</v>
      </c>
      <c r="B16" s="89"/>
      <c r="C16" s="269" t="s">
        <v>615</v>
      </c>
      <c r="D16" s="84">
        <v>43467</v>
      </c>
      <c r="E16" s="85" t="s">
        <v>1430</v>
      </c>
      <c r="F16" s="85" t="s">
        <v>3</v>
      </c>
      <c r="G16" s="85">
        <v>1699520</v>
      </c>
      <c r="H16" s="89"/>
      <c r="I16" s="270" t="s">
        <v>2008</v>
      </c>
      <c r="J16" s="89"/>
      <c r="K16" s="89"/>
      <c r="L16" s="89"/>
      <c r="M16" s="89"/>
      <c r="N16" s="271">
        <v>0</v>
      </c>
      <c r="O16" s="271">
        <v>1437.19</v>
      </c>
      <c r="P16" s="89" t="s">
        <v>670</v>
      </c>
    </row>
    <row r="17" spans="1:16" ht="38.25">
      <c r="A17" s="268" t="s">
        <v>565</v>
      </c>
      <c r="B17" s="89"/>
      <c r="C17" s="269" t="s">
        <v>615</v>
      </c>
      <c r="D17" s="84">
        <v>43467</v>
      </c>
      <c r="E17" s="85" t="s">
        <v>1431</v>
      </c>
      <c r="F17" s="85" t="s">
        <v>3</v>
      </c>
      <c r="G17" s="85">
        <v>1699519</v>
      </c>
      <c r="H17" s="89"/>
      <c r="I17" s="270" t="s">
        <v>2009</v>
      </c>
      <c r="J17" s="89"/>
      <c r="K17" s="89"/>
      <c r="L17" s="89"/>
      <c r="M17" s="89"/>
      <c r="N17" s="271">
        <v>0</v>
      </c>
      <c r="O17" s="271">
        <v>71</v>
      </c>
      <c r="P17" s="89" t="s">
        <v>670</v>
      </c>
    </row>
    <row r="18" spans="1:16" ht="38.25">
      <c r="A18" s="268" t="s">
        <v>565</v>
      </c>
      <c r="B18" s="89"/>
      <c r="C18" s="269" t="s">
        <v>615</v>
      </c>
      <c r="D18" s="84">
        <v>43467</v>
      </c>
      <c r="E18" s="85" t="s">
        <v>1432</v>
      </c>
      <c r="F18" s="85" t="s">
        <v>3</v>
      </c>
      <c r="G18" s="85">
        <v>1699516</v>
      </c>
      <c r="H18" s="89"/>
      <c r="I18" s="270" t="s">
        <v>2010</v>
      </c>
      <c r="J18" s="89"/>
      <c r="K18" s="89"/>
      <c r="L18" s="89"/>
      <c r="M18" s="89"/>
      <c r="N18" s="271">
        <v>0</v>
      </c>
      <c r="O18" s="271">
        <v>2220.46</v>
      </c>
      <c r="P18" s="89" t="s">
        <v>670</v>
      </c>
    </row>
    <row r="19" spans="1:16" ht="38.25">
      <c r="A19" s="268">
        <v>526</v>
      </c>
      <c r="B19" s="89"/>
      <c r="C19" s="269" t="s">
        <v>610</v>
      </c>
      <c r="D19" s="84">
        <v>43467</v>
      </c>
      <c r="E19" s="85" t="s">
        <v>1433</v>
      </c>
      <c r="F19" s="85" t="s">
        <v>3</v>
      </c>
      <c r="G19" s="85">
        <v>1699509</v>
      </c>
      <c r="H19" s="89"/>
      <c r="I19" s="270" t="s">
        <v>2011</v>
      </c>
      <c r="J19" s="89"/>
      <c r="K19" s="89"/>
      <c r="L19" s="89"/>
      <c r="M19" s="89"/>
      <c r="N19" s="271">
        <v>0</v>
      </c>
      <c r="O19" s="271">
        <v>85</v>
      </c>
      <c r="P19" s="89" t="s">
        <v>670</v>
      </c>
    </row>
    <row r="20" spans="1:16" ht="51">
      <c r="A20" s="268" t="s">
        <v>556</v>
      </c>
      <c r="B20" s="89"/>
      <c r="C20" s="269" t="s">
        <v>616</v>
      </c>
      <c r="D20" s="84">
        <v>43467</v>
      </c>
      <c r="E20" s="85" t="s">
        <v>1434</v>
      </c>
      <c r="F20" s="85" t="s">
        <v>3</v>
      </c>
      <c r="G20" s="85">
        <v>1699493</v>
      </c>
      <c r="H20" s="89"/>
      <c r="I20" s="270" t="s">
        <v>2012</v>
      </c>
      <c r="J20" s="89"/>
      <c r="K20" s="89"/>
      <c r="L20" s="89"/>
      <c r="M20" s="89"/>
      <c r="N20" s="271">
        <v>0</v>
      </c>
      <c r="O20" s="271">
        <v>870.34</v>
      </c>
      <c r="P20" s="89" t="s">
        <v>670</v>
      </c>
    </row>
    <row r="21" spans="1:16" ht="51">
      <c r="A21" s="268" t="s">
        <v>556</v>
      </c>
      <c r="B21" s="89"/>
      <c r="C21" s="269" t="s">
        <v>616</v>
      </c>
      <c r="D21" s="84">
        <v>43467</v>
      </c>
      <c r="E21" s="85" t="s">
        <v>1435</v>
      </c>
      <c r="F21" s="85" t="s">
        <v>3</v>
      </c>
      <c r="G21" s="85">
        <v>1699491</v>
      </c>
      <c r="H21" s="89"/>
      <c r="I21" s="270" t="s">
        <v>2013</v>
      </c>
      <c r="J21" s="89"/>
      <c r="K21" s="89"/>
      <c r="L21" s="89"/>
      <c r="M21" s="89"/>
      <c r="N21" s="271">
        <v>0</v>
      </c>
      <c r="O21" s="271">
        <v>693.21</v>
      </c>
      <c r="P21" s="89" t="s">
        <v>670</v>
      </c>
    </row>
    <row r="22" spans="1:16" ht="51">
      <c r="A22" s="268">
        <v>291</v>
      </c>
      <c r="B22" s="89"/>
      <c r="C22" s="269" t="s">
        <v>129</v>
      </c>
      <c r="D22" s="84">
        <v>43467</v>
      </c>
      <c r="E22" s="85" t="s">
        <v>1436</v>
      </c>
      <c r="F22" s="85" t="s">
        <v>3</v>
      </c>
      <c r="G22" s="85">
        <v>1699733</v>
      </c>
      <c r="H22" s="89"/>
      <c r="I22" s="270" t="s">
        <v>2014</v>
      </c>
      <c r="J22" s="89"/>
      <c r="K22" s="89"/>
      <c r="L22" s="89"/>
      <c r="M22" s="89"/>
      <c r="N22" s="271">
        <v>0</v>
      </c>
      <c r="O22" s="271">
        <v>64.5</v>
      </c>
      <c r="P22" s="89" t="s">
        <v>670</v>
      </c>
    </row>
    <row r="23" spans="1:16" ht="51">
      <c r="A23" s="268" t="s">
        <v>565</v>
      </c>
      <c r="B23" s="89"/>
      <c r="C23" s="269" t="s">
        <v>615</v>
      </c>
      <c r="D23" s="84">
        <v>43467</v>
      </c>
      <c r="E23" s="85" t="s">
        <v>1437</v>
      </c>
      <c r="F23" s="85" t="s">
        <v>3</v>
      </c>
      <c r="G23" s="85">
        <v>1699725</v>
      </c>
      <c r="H23" s="89"/>
      <c r="I23" s="270" t="s">
        <v>2015</v>
      </c>
      <c r="J23" s="89"/>
      <c r="K23" s="89"/>
      <c r="L23" s="89"/>
      <c r="M23" s="89"/>
      <c r="N23" s="271">
        <v>0</v>
      </c>
      <c r="O23" s="271">
        <v>275</v>
      </c>
      <c r="P23" s="89" t="s">
        <v>670</v>
      </c>
    </row>
    <row r="24" spans="1:16" ht="51">
      <c r="A24" s="268" t="s">
        <v>565</v>
      </c>
      <c r="B24" s="89"/>
      <c r="C24" s="269" t="s">
        <v>615</v>
      </c>
      <c r="D24" s="84">
        <v>43467</v>
      </c>
      <c r="E24" s="85" t="s">
        <v>1438</v>
      </c>
      <c r="F24" s="85" t="s">
        <v>3</v>
      </c>
      <c r="G24" s="85">
        <v>1699724</v>
      </c>
      <c r="H24" s="89"/>
      <c r="I24" s="270" t="s">
        <v>2015</v>
      </c>
      <c r="J24" s="89"/>
      <c r="K24" s="89"/>
      <c r="L24" s="89"/>
      <c r="M24" s="89"/>
      <c r="N24" s="271">
        <v>0</v>
      </c>
      <c r="O24" s="271">
        <v>1419</v>
      </c>
      <c r="P24" s="89" t="s">
        <v>670</v>
      </c>
    </row>
    <row r="25" spans="1:16" ht="51">
      <c r="A25" s="268" t="s">
        <v>556</v>
      </c>
      <c r="B25" s="89"/>
      <c r="C25" s="269" t="s">
        <v>616</v>
      </c>
      <c r="D25" s="84">
        <v>43467</v>
      </c>
      <c r="E25" s="85" t="s">
        <v>1439</v>
      </c>
      <c r="F25" s="85" t="s">
        <v>3</v>
      </c>
      <c r="G25" s="85">
        <v>1699721</v>
      </c>
      <c r="H25" s="89"/>
      <c r="I25" s="270" t="s">
        <v>2016</v>
      </c>
      <c r="J25" s="89"/>
      <c r="K25" s="89"/>
      <c r="L25" s="89"/>
      <c r="M25" s="89"/>
      <c r="N25" s="271">
        <v>0</v>
      </c>
      <c r="O25" s="271">
        <v>100</v>
      </c>
      <c r="P25" s="89" t="s">
        <v>670</v>
      </c>
    </row>
    <row r="26" spans="1:16" ht="63.75">
      <c r="A26" s="268">
        <v>86</v>
      </c>
      <c r="B26" s="89"/>
      <c r="C26" s="269" t="s">
        <v>56</v>
      </c>
      <c r="D26" s="84">
        <v>43467</v>
      </c>
      <c r="E26" s="85" t="s">
        <v>1440</v>
      </c>
      <c r="F26" s="85" t="s">
        <v>3</v>
      </c>
      <c r="G26" s="85">
        <v>1699707</v>
      </c>
      <c r="H26" s="89"/>
      <c r="I26" s="270" t="s">
        <v>2017</v>
      </c>
      <c r="J26" s="89"/>
      <c r="K26" s="89"/>
      <c r="L26" s="89"/>
      <c r="M26" s="89"/>
      <c r="N26" s="271">
        <v>0</v>
      </c>
      <c r="O26" s="271">
        <v>2395.5</v>
      </c>
      <c r="P26" s="89" t="s">
        <v>670</v>
      </c>
    </row>
    <row r="27" spans="1:16" ht="51">
      <c r="A27" s="268" t="s">
        <v>565</v>
      </c>
      <c r="B27" s="89"/>
      <c r="C27" s="269" t="s">
        <v>615</v>
      </c>
      <c r="D27" s="84">
        <v>43467</v>
      </c>
      <c r="E27" s="85" t="s">
        <v>1441</v>
      </c>
      <c r="F27" s="85" t="s">
        <v>3</v>
      </c>
      <c r="G27" s="85">
        <v>1699697</v>
      </c>
      <c r="H27" s="89"/>
      <c r="I27" s="270" t="s">
        <v>714</v>
      </c>
      <c r="J27" s="89"/>
      <c r="K27" s="89"/>
      <c r="L27" s="89"/>
      <c r="M27" s="89"/>
      <c r="N27" s="271">
        <v>0</v>
      </c>
      <c r="O27" s="271">
        <v>711.18000000000006</v>
      </c>
      <c r="P27" s="89" t="s">
        <v>670</v>
      </c>
    </row>
    <row r="28" spans="1:16" ht="51">
      <c r="A28" s="268">
        <v>86</v>
      </c>
      <c r="B28" s="89"/>
      <c r="C28" s="269" t="s">
        <v>56</v>
      </c>
      <c r="D28" s="84">
        <v>43467</v>
      </c>
      <c r="E28" s="85" t="s">
        <v>1442</v>
      </c>
      <c r="F28" s="85" t="s">
        <v>3</v>
      </c>
      <c r="G28" s="85">
        <v>1699689</v>
      </c>
      <c r="H28" s="89"/>
      <c r="I28" s="270" t="s">
        <v>2018</v>
      </c>
      <c r="J28" s="89"/>
      <c r="K28" s="89"/>
      <c r="L28" s="89"/>
      <c r="M28" s="89"/>
      <c r="N28" s="271">
        <v>0</v>
      </c>
      <c r="O28" s="271">
        <v>93386.22</v>
      </c>
      <c r="P28" s="89" t="s">
        <v>670</v>
      </c>
    </row>
    <row r="29" spans="1:16" ht="51">
      <c r="A29" s="268" t="s">
        <v>565</v>
      </c>
      <c r="B29" s="89"/>
      <c r="C29" s="269" t="s">
        <v>615</v>
      </c>
      <c r="D29" s="84">
        <v>43467</v>
      </c>
      <c r="E29" s="85" t="s">
        <v>1443</v>
      </c>
      <c r="F29" s="85" t="s">
        <v>3</v>
      </c>
      <c r="G29" s="85">
        <v>1699684</v>
      </c>
      <c r="H29" s="89"/>
      <c r="I29" s="270" t="s">
        <v>2019</v>
      </c>
      <c r="J29" s="89"/>
      <c r="K29" s="89"/>
      <c r="L29" s="89"/>
      <c r="M29" s="89"/>
      <c r="N29" s="271">
        <v>0</v>
      </c>
      <c r="O29" s="271">
        <v>737.38</v>
      </c>
      <c r="P29" s="89" t="s">
        <v>670</v>
      </c>
    </row>
    <row r="30" spans="1:16" ht="63.75">
      <c r="A30" s="268">
        <v>15</v>
      </c>
      <c r="B30" s="89"/>
      <c r="C30" s="269" t="s">
        <v>42</v>
      </c>
      <c r="D30" s="84">
        <v>43467</v>
      </c>
      <c r="E30" s="85" t="s">
        <v>1444</v>
      </c>
      <c r="F30" s="85" t="s">
        <v>3</v>
      </c>
      <c r="G30" s="85">
        <v>1699565</v>
      </c>
      <c r="H30" s="89"/>
      <c r="I30" s="270" t="s">
        <v>2020</v>
      </c>
      <c r="J30" s="89"/>
      <c r="K30" s="89"/>
      <c r="L30" s="89"/>
      <c r="M30" s="89"/>
      <c r="N30" s="271">
        <v>0</v>
      </c>
      <c r="O30" s="271">
        <v>95786.72</v>
      </c>
      <c r="P30" s="89" t="s">
        <v>670</v>
      </c>
    </row>
    <row r="31" spans="1:16" ht="51">
      <c r="A31" s="268">
        <v>15</v>
      </c>
      <c r="B31" s="89"/>
      <c r="C31" s="269" t="s">
        <v>42</v>
      </c>
      <c r="D31" s="84">
        <v>43467</v>
      </c>
      <c r="E31" s="85" t="s">
        <v>1445</v>
      </c>
      <c r="F31" s="85" t="s">
        <v>3</v>
      </c>
      <c r="G31" s="85">
        <v>1699559</v>
      </c>
      <c r="H31" s="89"/>
      <c r="I31" s="270" t="s">
        <v>2021</v>
      </c>
      <c r="J31" s="89"/>
      <c r="K31" s="89"/>
      <c r="L31" s="89"/>
      <c r="M31" s="89"/>
      <c r="N31" s="271">
        <v>0</v>
      </c>
      <c r="O31" s="271">
        <v>162734.67000000001</v>
      </c>
      <c r="P31" s="89" t="s">
        <v>670</v>
      </c>
    </row>
    <row r="32" spans="1:16" ht="63.75">
      <c r="A32" s="268">
        <v>15</v>
      </c>
      <c r="B32" s="89"/>
      <c r="C32" s="269" t="s">
        <v>42</v>
      </c>
      <c r="D32" s="84">
        <v>43467</v>
      </c>
      <c r="E32" s="85" t="s">
        <v>1446</v>
      </c>
      <c r="F32" s="85" t="s">
        <v>3</v>
      </c>
      <c r="G32" s="85">
        <v>1699555</v>
      </c>
      <c r="H32" s="89"/>
      <c r="I32" s="270" t="s">
        <v>2022</v>
      </c>
      <c r="J32" s="89"/>
      <c r="K32" s="89"/>
      <c r="L32" s="89"/>
      <c r="M32" s="89"/>
      <c r="N32" s="271">
        <v>0</v>
      </c>
      <c r="O32" s="271">
        <v>307968.57</v>
      </c>
      <c r="P32" s="89" t="s">
        <v>670</v>
      </c>
    </row>
    <row r="33" spans="1:16" ht="63.75">
      <c r="A33" s="268">
        <v>15</v>
      </c>
      <c r="B33" s="89"/>
      <c r="C33" s="269" t="s">
        <v>42</v>
      </c>
      <c r="D33" s="84">
        <v>43467</v>
      </c>
      <c r="E33" s="85" t="s">
        <v>1447</v>
      </c>
      <c r="F33" s="85" t="s">
        <v>3</v>
      </c>
      <c r="G33" s="85">
        <v>1699552</v>
      </c>
      <c r="H33" s="89"/>
      <c r="I33" s="270" t="s">
        <v>2023</v>
      </c>
      <c r="J33" s="89"/>
      <c r="K33" s="89"/>
      <c r="L33" s="89"/>
      <c r="M33" s="89"/>
      <c r="N33" s="271">
        <v>0</v>
      </c>
      <c r="O33" s="271">
        <v>396820.03</v>
      </c>
      <c r="P33" s="89" t="s">
        <v>670</v>
      </c>
    </row>
    <row r="34" spans="1:16" ht="63.75">
      <c r="A34" s="268">
        <v>15</v>
      </c>
      <c r="B34" s="89"/>
      <c r="C34" s="269" t="s">
        <v>42</v>
      </c>
      <c r="D34" s="84">
        <v>43467</v>
      </c>
      <c r="E34" s="85" t="s">
        <v>1448</v>
      </c>
      <c r="F34" s="85" t="s">
        <v>3</v>
      </c>
      <c r="G34" s="85">
        <v>1699549</v>
      </c>
      <c r="H34" s="89"/>
      <c r="I34" s="270" t="s">
        <v>2024</v>
      </c>
      <c r="J34" s="89"/>
      <c r="K34" s="89"/>
      <c r="L34" s="89"/>
      <c r="M34" s="89"/>
      <c r="N34" s="271">
        <v>0</v>
      </c>
      <c r="O34" s="271">
        <v>316606.88</v>
      </c>
      <c r="P34" s="89" t="s">
        <v>670</v>
      </c>
    </row>
    <row r="35" spans="1:16" ht="63.75">
      <c r="A35" s="268" t="s">
        <v>556</v>
      </c>
      <c r="B35" s="89"/>
      <c r="C35" s="269" t="s">
        <v>616</v>
      </c>
      <c r="D35" s="84">
        <v>43467</v>
      </c>
      <c r="E35" s="85" t="s">
        <v>1449</v>
      </c>
      <c r="F35" s="85" t="s">
        <v>3</v>
      </c>
      <c r="G35" s="85">
        <v>1699498</v>
      </c>
      <c r="H35" s="89"/>
      <c r="I35" s="270" t="s">
        <v>2025</v>
      </c>
      <c r="J35" s="89"/>
      <c r="K35" s="89"/>
      <c r="L35" s="89"/>
      <c r="M35" s="89"/>
      <c r="N35" s="271">
        <v>0</v>
      </c>
      <c r="O35" s="271">
        <v>371</v>
      </c>
      <c r="P35" s="89" t="s">
        <v>670</v>
      </c>
    </row>
    <row r="36" spans="1:16" ht="51">
      <c r="A36" s="268">
        <v>340</v>
      </c>
      <c r="B36" s="89"/>
      <c r="C36" s="269" t="s">
        <v>147</v>
      </c>
      <c r="D36" s="84">
        <v>43467</v>
      </c>
      <c r="E36" s="85" t="s">
        <v>1450</v>
      </c>
      <c r="F36" s="85" t="s">
        <v>3</v>
      </c>
      <c r="G36" s="85">
        <v>1699494</v>
      </c>
      <c r="H36" s="89"/>
      <c r="I36" s="270" t="s">
        <v>2026</v>
      </c>
      <c r="J36" s="89"/>
      <c r="K36" s="89"/>
      <c r="L36" s="89"/>
      <c r="M36" s="89"/>
      <c r="N36" s="271">
        <v>0</v>
      </c>
      <c r="O36" s="271">
        <v>1808</v>
      </c>
      <c r="P36" s="89" t="s">
        <v>670</v>
      </c>
    </row>
    <row r="37" spans="1:16" ht="51">
      <c r="A37" s="268" t="s">
        <v>556</v>
      </c>
      <c r="B37" s="89"/>
      <c r="C37" s="269" t="s">
        <v>616</v>
      </c>
      <c r="D37" s="84">
        <v>43467</v>
      </c>
      <c r="E37" s="85" t="s">
        <v>1451</v>
      </c>
      <c r="F37" s="85" t="s">
        <v>3</v>
      </c>
      <c r="G37" s="85">
        <v>1699490</v>
      </c>
      <c r="H37" s="89"/>
      <c r="I37" s="270" t="s">
        <v>2027</v>
      </c>
      <c r="J37" s="89"/>
      <c r="K37" s="89"/>
      <c r="L37" s="89"/>
      <c r="M37" s="89"/>
      <c r="N37" s="271">
        <v>0</v>
      </c>
      <c r="O37" s="271">
        <v>324</v>
      </c>
      <c r="P37" s="89" t="s">
        <v>670</v>
      </c>
    </row>
    <row r="38" spans="1:16" ht="51">
      <c r="A38" s="268" t="s">
        <v>556</v>
      </c>
      <c r="B38" s="89"/>
      <c r="C38" s="269" t="s">
        <v>616</v>
      </c>
      <c r="D38" s="84">
        <v>43467</v>
      </c>
      <c r="E38" s="85" t="s">
        <v>1452</v>
      </c>
      <c r="F38" s="85" t="s">
        <v>3</v>
      </c>
      <c r="G38" s="85">
        <v>1699489</v>
      </c>
      <c r="H38" s="89"/>
      <c r="I38" s="270" t="s">
        <v>2028</v>
      </c>
      <c r="J38" s="89"/>
      <c r="K38" s="89"/>
      <c r="L38" s="89"/>
      <c r="M38" s="89"/>
      <c r="N38" s="271">
        <v>0</v>
      </c>
      <c r="O38" s="271">
        <v>18</v>
      </c>
      <c r="P38" s="89" t="s">
        <v>670</v>
      </c>
    </row>
    <row r="39" spans="1:16" ht="51">
      <c r="A39" s="268" t="s">
        <v>556</v>
      </c>
      <c r="B39" s="89"/>
      <c r="C39" s="269" t="s">
        <v>616</v>
      </c>
      <c r="D39" s="84">
        <v>43467</v>
      </c>
      <c r="E39" s="85" t="s">
        <v>1453</v>
      </c>
      <c r="F39" s="85" t="s">
        <v>3</v>
      </c>
      <c r="G39" s="85">
        <v>1699488</v>
      </c>
      <c r="H39" s="89"/>
      <c r="I39" s="270" t="s">
        <v>2029</v>
      </c>
      <c r="J39" s="89"/>
      <c r="K39" s="89"/>
      <c r="L39" s="89"/>
      <c r="M39" s="89"/>
      <c r="N39" s="271">
        <v>0</v>
      </c>
      <c r="O39" s="271">
        <v>172</v>
      </c>
      <c r="P39" s="89" t="s">
        <v>670</v>
      </c>
    </row>
    <row r="40" spans="1:16" ht="51">
      <c r="A40" s="268" t="s">
        <v>556</v>
      </c>
      <c r="B40" s="89"/>
      <c r="C40" s="269" t="s">
        <v>616</v>
      </c>
      <c r="D40" s="84">
        <v>43467</v>
      </c>
      <c r="E40" s="85" t="s">
        <v>1454</v>
      </c>
      <c r="F40" s="85" t="s">
        <v>3</v>
      </c>
      <c r="G40" s="85">
        <v>1699483</v>
      </c>
      <c r="H40" s="89"/>
      <c r="I40" s="270" t="s">
        <v>2030</v>
      </c>
      <c r="J40" s="89"/>
      <c r="K40" s="89"/>
      <c r="L40" s="89"/>
      <c r="M40" s="89"/>
      <c r="N40" s="271">
        <v>0</v>
      </c>
      <c r="O40" s="271">
        <v>1620</v>
      </c>
      <c r="P40" s="89" t="s">
        <v>670</v>
      </c>
    </row>
    <row r="41" spans="1:16" ht="51">
      <c r="A41" s="268">
        <v>590</v>
      </c>
      <c r="B41" s="89"/>
      <c r="C41" s="269" t="s">
        <v>611</v>
      </c>
      <c r="D41" s="84">
        <v>43467</v>
      </c>
      <c r="E41" s="85" t="s">
        <v>1455</v>
      </c>
      <c r="F41" s="85" t="s">
        <v>3</v>
      </c>
      <c r="G41" s="85">
        <v>1699632</v>
      </c>
      <c r="H41" s="89"/>
      <c r="I41" s="270" t="s">
        <v>2031</v>
      </c>
      <c r="J41" s="89"/>
      <c r="K41" s="89"/>
      <c r="L41" s="89"/>
      <c r="M41" s="89"/>
      <c r="N41" s="271">
        <v>0</v>
      </c>
      <c r="O41" s="271">
        <v>4081.39</v>
      </c>
      <c r="P41" s="89" t="s">
        <v>670</v>
      </c>
    </row>
    <row r="42" spans="1:16" ht="51">
      <c r="A42" s="268">
        <v>591</v>
      </c>
      <c r="B42" s="89"/>
      <c r="C42" s="269" t="s">
        <v>1367</v>
      </c>
      <c r="D42" s="84">
        <v>43467</v>
      </c>
      <c r="E42" s="85" t="s">
        <v>1456</v>
      </c>
      <c r="F42" s="85" t="s">
        <v>3</v>
      </c>
      <c r="G42" s="85">
        <v>1699606</v>
      </c>
      <c r="H42" s="89"/>
      <c r="I42" s="270" t="s">
        <v>2032</v>
      </c>
      <c r="J42" s="89"/>
      <c r="K42" s="89"/>
      <c r="L42" s="89"/>
      <c r="M42" s="89"/>
      <c r="N42" s="271">
        <v>0</v>
      </c>
      <c r="O42" s="271">
        <v>2950166.87</v>
      </c>
      <c r="P42" s="89" t="s">
        <v>670</v>
      </c>
    </row>
    <row r="43" spans="1:16" ht="51">
      <c r="A43" s="268">
        <v>287</v>
      </c>
      <c r="B43" s="89"/>
      <c r="C43" s="269" t="s">
        <v>126</v>
      </c>
      <c r="D43" s="84">
        <v>43467</v>
      </c>
      <c r="E43" s="85" t="s">
        <v>1457</v>
      </c>
      <c r="F43" s="85" t="s">
        <v>3</v>
      </c>
      <c r="G43" s="85">
        <v>1699595</v>
      </c>
      <c r="H43" s="89"/>
      <c r="I43" s="270" t="s">
        <v>2033</v>
      </c>
      <c r="J43" s="89"/>
      <c r="K43" s="89"/>
      <c r="L43" s="89"/>
      <c r="M43" s="89"/>
      <c r="N43" s="271">
        <v>0</v>
      </c>
      <c r="O43" s="271">
        <v>50</v>
      </c>
      <c r="P43" s="89" t="s">
        <v>670</v>
      </c>
    </row>
    <row r="44" spans="1:16" ht="63.75">
      <c r="A44" s="268">
        <v>287</v>
      </c>
      <c r="B44" s="89"/>
      <c r="C44" s="269" t="s">
        <v>126</v>
      </c>
      <c r="D44" s="84">
        <v>43467</v>
      </c>
      <c r="E44" s="85" t="s">
        <v>1458</v>
      </c>
      <c r="F44" s="85" t="s">
        <v>3</v>
      </c>
      <c r="G44" s="85">
        <v>1699590</v>
      </c>
      <c r="H44" s="89"/>
      <c r="I44" s="270" t="s">
        <v>2034</v>
      </c>
      <c r="J44" s="89"/>
      <c r="K44" s="89"/>
      <c r="L44" s="89"/>
      <c r="M44" s="89"/>
      <c r="N44" s="271">
        <v>0</v>
      </c>
      <c r="O44" s="271">
        <v>35.950000000000003</v>
      </c>
      <c r="P44" s="89" t="s">
        <v>670</v>
      </c>
    </row>
    <row r="45" spans="1:16" ht="51">
      <c r="A45" s="268">
        <v>15</v>
      </c>
      <c r="B45" s="89"/>
      <c r="C45" s="269" t="s">
        <v>42</v>
      </c>
      <c r="D45" s="84">
        <v>43467</v>
      </c>
      <c r="E45" s="85" t="s">
        <v>1459</v>
      </c>
      <c r="F45" s="85" t="s">
        <v>3</v>
      </c>
      <c r="G45" s="85">
        <v>1699567</v>
      </c>
      <c r="H45" s="89"/>
      <c r="I45" s="270" t="s">
        <v>2035</v>
      </c>
      <c r="J45" s="89"/>
      <c r="K45" s="89"/>
      <c r="L45" s="89"/>
      <c r="M45" s="89"/>
      <c r="N45" s="271">
        <v>0</v>
      </c>
      <c r="O45" s="271">
        <v>340768.2</v>
      </c>
      <c r="P45" s="89" t="s">
        <v>670</v>
      </c>
    </row>
    <row r="46" spans="1:16" ht="51">
      <c r="A46" s="268">
        <v>41</v>
      </c>
      <c r="B46" s="89"/>
      <c r="C46" s="269" t="s">
        <v>47</v>
      </c>
      <c r="D46" s="84">
        <v>43467</v>
      </c>
      <c r="E46" s="85" t="s">
        <v>1460</v>
      </c>
      <c r="F46" s="85" t="s">
        <v>3</v>
      </c>
      <c r="G46" s="85">
        <v>1699568</v>
      </c>
      <c r="H46" s="89"/>
      <c r="I46" s="270" t="s">
        <v>2036</v>
      </c>
      <c r="J46" s="89"/>
      <c r="K46" s="89"/>
      <c r="L46" s="89"/>
      <c r="M46" s="89"/>
      <c r="N46" s="271">
        <v>0</v>
      </c>
      <c r="O46" s="271">
        <v>133110</v>
      </c>
      <c r="P46" s="89" t="s">
        <v>670</v>
      </c>
    </row>
    <row r="47" spans="1:16" ht="63.75">
      <c r="A47" s="268">
        <v>512</v>
      </c>
      <c r="B47" s="89"/>
      <c r="C47" s="269" t="s">
        <v>782</v>
      </c>
      <c r="D47" s="84">
        <v>43467</v>
      </c>
      <c r="E47" s="85" t="s">
        <v>1461</v>
      </c>
      <c r="F47" s="85" t="s">
        <v>752</v>
      </c>
      <c r="G47" s="85">
        <v>928707</v>
      </c>
      <c r="H47" s="89"/>
      <c r="I47" s="270" t="s">
        <v>2037</v>
      </c>
      <c r="J47" s="89"/>
      <c r="K47" s="89"/>
      <c r="L47" s="89"/>
      <c r="M47" s="89"/>
      <c r="N47" s="271">
        <v>0</v>
      </c>
      <c r="O47" s="271">
        <v>79037.179999999993</v>
      </c>
      <c r="P47" s="89" t="s">
        <v>12488</v>
      </c>
    </row>
    <row r="48" spans="1:16" ht="51">
      <c r="A48" s="268">
        <v>119</v>
      </c>
      <c r="B48" s="89"/>
      <c r="C48" s="269" t="s">
        <v>63</v>
      </c>
      <c r="D48" s="84">
        <v>43467</v>
      </c>
      <c r="E48" s="85" t="s">
        <v>1462</v>
      </c>
      <c r="F48" s="85" t="s">
        <v>752</v>
      </c>
      <c r="G48" s="85">
        <v>928710</v>
      </c>
      <c r="H48" s="89"/>
      <c r="I48" s="270" t="s">
        <v>2038</v>
      </c>
      <c r="J48" s="89"/>
      <c r="K48" s="89"/>
      <c r="L48" s="89"/>
      <c r="M48" s="89"/>
      <c r="N48" s="271">
        <v>0</v>
      </c>
      <c r="O48" s="271">
        <v>1650</v>
      </c>
      <c r="P48" s="89" t="s">
        <v>12488</v>
      </c>
    </row>
    <row r="49" spans="1:16" ht="38.25">
      <c r="A49" s="268">
        <v>526</v>
      </c>
      <c r="B49" s="89"/>
      <c r="C49" s="269" t="s">
        <v>610</v>
      </c>
      <c r="D49" s="84">
        <v>43467</v>
      </c>
      <c r="E49" s="85" t="s">
        <v>1463</v>
      </c>
      <c r="F49" s="85" t="s">
        <v>752</v>
      </c>
      <c r="G49" s="85">
        <v>928719</v>
      </c>
      <c r="H49" s="89"/>
      <c r="I49" s="270" t="s">
        <v>2039</v>
      </c>
      <c r="J49" s="89"/>
      <c r="K49" s="89"/>
      <c r="L49" s="89"/>
      <c r="M49" s="89"/>
      <c r="N49" s="271">
        <v>0</v>
      </c>
      <c r="O49" s="271">
        <v>1000</v>
      </c>
      <c r="P49" s="89" t="s">
        <v>12488</v>
      </c>
    </row>
    <row r="50" spans="1:16" ht="63.75">
      <c r="A50" s="268">
        <v>46</v>
      </c>
      <c r="B50" s="89"/>
      <c r="C50" s="269" t="s">
        <v>48</v>
      </c>
      <c r="D50" s="84">
        <v>43467</v>
      </c>
      <c r="E50" s="85" t="s">
        <v>1464</v>
      </c>
      <c r="F50" s="85" t="s">
        <v>752</v>
      </c>
      <c r="G50" s="85">
        <v>928761</v>
      </c>
      <c r="H50" s="89"/>
      <c r="I50" s="270" t="s">
        <v>2040</v>
      </c>
      <c r="J50" s="89"/>
      <c r="K50" s="89"/>
      <c r="L50" s="89"/>
      <c r="M50" s="89"/>
      <c r="N50" s="271">
        <v>0</v>
      </c>
      <c r="O50" s="271">
        <v>62586.49</v>
      </c>
      <c r="P50" s="89" t="s">
        <v>12488</v>
      </c>
    </row>
    <row r="51" spans="1:16" ht="51">
      <c r="A51" s="268">
        <v>119</v>
      </c>
      <c r="B51" s="89"/>
      <c r="C51" s="269" t="s">
        <v>63</v>
      </c>
      <c r="D51" s="84">
        <v>43467</v>
      </c>
      <c r="E51" s="85" t="s">
        <v>1465</v>
      </c>
      <c r="F51" s="85" t="s">
        <v>752</v>
      </c>
      <c r="G51" s="85">
        <v>928788</v>
      </c>
      <c r="H51" s="89"/>
      <c r="I51" s="270" t="s">
        <v>2041</v>
      </c>
      <c r="J51" s="89"/>
      <c r="K51" s="89"/>
      <c r="L51" s="89"/>
      <c r="M51" s="89"/>
      <c r="N51" s="271">
        <v>0</v>
      </c>
      <c r="O51" s="271">
        <v>500</v>
      </c>
      <c r="P51" s="89" t="s">
        <v>12488</v>
      </c>
    </row>
    <row r="52" spans="1:16" ht="51">
      <c r="A52" s="268">
        <v>46</v>
      </c>
      <c r="B52" s="89"/>
      <c r="C52" s="269" t="s">
        <v>48</v>
      </c>
      <c r="D52" s="84">
        <v>43467</v>
      </c>
      <c r="E52" s="85" t="s">
        <v>1466</v>
      </c>
      <c r="F52" s="85" t="s">
        <v>752</v>
      </c>
      <c r="G52" s="85">
        <v>929091</v>
      </c>
      <c r="H52" s="89"/>
      <c r="I52" s="270" t="s">
        <v>2042</v>
      </c>
      <c r="J52" s="89"/>
      <c r="K52" s="89"/>
      <c r="L52" s="89"/>
      <c r="M52" s="89"/>
      <c r="N52" s="271">
        <v>0</v>
      </c>
      <c r="O52" s="271">
        <v>11</v>
      </c>
      <c r="P52" s="89" t="s">
        <v>12488</v>
      </c>
    </row>
    <row r="53" spans="1:16" ht="51">
      <c r="A53" s="268">
        <v>16</v>
      </c>
      <c r="B53" s="89"/>
      <c r="C53" s="269" t="s">
        <v>43</v>
      </c>
      <c r="D53" s="84">
        <v>43467</v>
      </c>
      <c r="E53" s="85" t="s">
        <v>1467</v>
      </c>
      <c r="F53" s="85" t="s">
        <v>752</v>
      </c>
      <c r="G53" s="85">
        <v>929231</v>
      </c>
      <c r="H53" s="89"/>
      <c r="I53" s="270" t="s">
        <v>2043</v>
      </c>
      <c r="J53" s="89"/>
      <c r="K53" s="89"/>
      <c r="L53" s="89"/>
      <c r="M53" s="89"/>
      <c r="N53" s="271">
        <v>0</v>
      </c>
      <c r="O53" s="271">
        <v>10</v>
      </c>
      <c r="P53" s="89" t="s">
        <v>12488</v>
      </c>
    </row>
    <row r="54" spans="1:16" ht="63.75">
      <c r="A54" s="268" t="s">
        <v>559</v>
      </c>
      <c r="B54" s="89"/>
      <c r="C54" s="269" t="s">
        <v>759</v>
      </c>
      <c r="D54" s="84">
        <v>43467</v>
      </c>
      <c r="E54" s="85" t="s">
        <v>1468</v>
      </c>
      <c r="F54" s="85" t="s">
        <v>6</v>
      </c>
      <c r="G54" s="85">
        <v>1066023</v>
      </c>
      <c r="H54" s="89"/>
      <c r="I54" s="270" t="s">
        <v>2044</v>
      </c>
      <c r="J54" s="89"/>
      <c r="K54" s="89"/>
      <c r="L54" s="89"/>
      <c r="M54" s="89"/>
      <c r="N54" s="271">
        <v>0</v>
      </c>
      <c r="O54" s="271">
        <v>6250</v>
      </c>
      <c r="P54" s="89" t="s">
        <v>670</v>
      </c>
    </row>
    <row r="55" spans="1:16" ht="63.75">
      <c r="A55" s="268" t="s">
        <v>559</v>
      </c>
      <c r="B55" s="89"/>
      <c r="C55" s="269" t="s">
        <v>759</v>
      </c>
      <c r="D55" s="84">
        <v>43467</v>
      </c>
      <c r="E55" s="85" t="s">
        <v>1469</v>
      </c>
      <c r="F55" s="85" t="s">
        <v>6</v>
      </c>
      <c r="G55" s="85">
        <v>1066028</v>
      </c>
      <c r="H55" s="89"/>
      <c r="I55" s="270" t="s">
        <v>2045</v>
      </c>
      <c r="J55" s="89"/>
      <c r="K55" s="89"/>
      <c r="L55" s="89"/>
      <c r="M55" s="89"/>
      <c r="N55" s="271">
        <v>0</v>
      </c>
      <c r="O55" s="271">
        <v>37983.5</v>
      </c>
      <c r="P55" s="89" t="s">
        <v>670</v>
      </c>
    </row>
    <row r="56" spans="1:16" ht="51">
      <c r="A56" s="268">
        <v>287</v>
      </c>
      <c r="B56" s="89"/>
      <c r="C56" s="269" t="s">
        <v>126</v>
      </c>
      <c r="D56" s="84">
        <v>43467</v>
      </c>
      <c r="E56" s="85" t="s">
        <v>1470</v>
      </c>
      <c r="F56" s="85" t="s">
        <v>671</v>
      </c>
      <c r="G56" s="85">
        <v>182778</v>
      </c>
      <c r="H56" s="89"/>
      <c r="I56" s="270" t="s">
        <v>2046</v>
      </c>
      <c r="J56" s="89"/>
      <c r="K56" s="89"/>
      <c r="L56" s="89"/>
      <c r="M56" s="89"/>
      <c r="N56" s="271">
        <v>1925547.1</v>
      </c>
      <c r="O56" s="271">
        <v>0</v>
      </c>
      <c r="P56" s="89" t="s">
        <v>670</v>
      </c>
    </row>
    <row r="57" spans="1:16" ht="38.25">
      <c r="A57" s="268">
        <v>35</v>
      </c>
      <c r="B57" s="89"/>
      <c r="C57" s="269" t="s">
        <v>46</v>
      </c>
      <c r="D57" s="84">
        <v>43468</v>
      </c>
      <c r="E57" s="85" t="s">
        <v>1471</v>
      </c>
      <c r="F57" s="85" t="s">
        <v>3</v>
      </c>
      <c r="G57" s="85">
        <v>1700044</v>
      </c>
      <c r="H57" s="89"/>
      <c r="I57" s="270" t="s">
        <v>1413</v>
      </c>
      <c r="J57" s="89"/>
      <c r="K57" s="89"/>
      <c r="L57" s="89"/>
      <c r="M57" s="89"/>
      <c r="N57" s="271">
        <v>0</v>
      </c>
      <c r="O57" s="271">
        <v>1000</v>
      </c>
      <c r="P57" s="89" t="s">
        <v>670</v>
      </c>
    </row>
    <row r="58" spans="1:16" ht="38.25">
      <c r="A58" s="268" t="s">
        <v>565</v>
      </c>
      <c r="B58" s="89"/>
      <c r="C58" s="269" t="s">
        <v>615</v>
      </c>
      <c r="D58" s="84">
        <v>43468</v>
      </c>
      <c r="E58" s="85" t="s">
        <v>1472</v>
      </c>
      <c r="F58" s="85" t="s">
        <v>3</v>
      </c>
      <c r="G58" s="85">
        <v>1700043</v>
      </c>
      <c r="H58" s="89"/>
      <c r="I58" s="270" t="s">
        <v>2047</v>
      </c>
      <c r="J58" s="89"/>
      <c r="K58" s="89"/>
      <c r="L58" s="89"/>
      <c r="M58" s="89"/>
      <c r="N58" s="271">
        <v>0</v>
      </c>
      <c r="O58" s="271">
        <v>17371.830000000002</v>
      </c>
      <c r="P58" s="89" t="s">
        <v>670</v>
      </c>
    </row>
    <row r="59" spans="1:16" ht="38.25">
      <c r="A59" s="268" t="s">
        <v>565</v>
      </c>
      <c r="B59" s="89"/>
      <c r="C59" s="269" t="s">
        <v>615</v>
      </c>
      <c r="D59" s="84">
        <v>43468</v>
      </c>
      <c r="E59" s="85" t="s">
        <v>1473</v>
      </c>
      <c r="F59" s="85" t="s">
        <v>3</v>
      </c>
      <c r="G59" s="85">
        <v>1700042</v>
      </c>
      <c r="H59" s="89"/>
      <c r="I59" s="270" t="s">
        <v>2048</v>
      </c>
      <c r="J59" s="89"/>
      <c r="K59" s="89"/>
      <c r="L59" s="89"/>
      <c r="M59" s="89"/>
      <c r="N59" s="271">
        <v>0</v>
      </c>
      <c r="O59" s="271">
        <v>218</v>
      </c>
      <c r="P59" s="89" t="s">
        <v>670</v>
      </c>
    </row>
    <row r="60" spans="1:16" ht="51">
      <c r="A60" s="268" t="s">
        <v>556</v>
      </c>
      <c r="B60" s="89"/>
      <c r="C60" s="269" t="s">
        <v>616</v>
      </c>
      <c r="D60" s="84">
        <v>43468</v>
      </c>
      <c r="E60" s="85" t="s">
        <v>1474</v>
      </c>
      <c r="F60" s="85" t="s">
        <v>3</v>
      </c>
      <c r="G60" s="85">
        <v>1700008</v>
      </c>
      <c r="H60" s="89"/>
      <c r="I60" s="270" t="s">
        <v>2049</v>
      </c>
      <c r="J60" s="89"/>
      <c r="K60" s="89"/>
      <c r="L60" s="89"/>
      <c r="M60" s="89"/>
      <c r="N60" s="271">
        <v>0</v>
      </c>
      <c r="O60" s="271">
        <v>200</v>
      </c>
      <c r="P60" s="89" t="s">
        <v>670</v>
      </c>
    </row>
    <row r="61" spans="1:16" ht="38.25">
      <c r="A61" s="268" t="s">
        <v>565</v>
      </c>
      <c r="B61" s="89"/>
      <c r="C61" s="269" t="s">
        <v>615</v>
      </c>
      <c r="D61" s="84">
        <v>43468</v>
      </c>
      <c r="E61" s="85" t="s">
        <v>1475</v>
      </c>
      <c r="F61" s="85" t="s">
        <v>3</v>
      </c>
      <c r="G61" s="85">
        <v>1700003</v>
      </c>
      <c r="H61" s="89"/>
      <c r="I61" s="270" t="s">
        <v>2050</v>
      </c>
      <c r="J61" s="89"/>
      <c r="K61" s="89"/>
      <c r="L61" s="89"/>
      <c r="M61" s="89"/>
      <c r="N61" s="271">
        <v>0</v>
      </c>
      <c r="O61" s="271">
        <v>933.68000000000006</v>
      </c>
      <c r="P61" s="89" t="s">
        <v>670</v>
      </c>
    </row>
    <row r="62" spans="1:16" ht="51">
      <c r="A62" s="268">
        <v>904</v>
      </c>
      <c r="B62" s="89"/>
      <c r="C62" s="269" t="s">
        <v>205</v>
      </c>
      <c r="D62" s="84">
        <v>43468</v>
      </c>
      <c r="E62" s="85" t="s">
        <v>1476</v>
      </c>
      <c r="F62" s="85" t="s">
        <v>3</v>
      </c>
      <c r="G62" s="85">
        <v>1700002</v>
      </c>
      <c r="H62" s="89"/>
      <c r="I62" s="270" t="s">
        <v>2051</v>
      </c>
      <c r="J62" s="89"/>
      <c r="K62" s="89"/>
      <c r="L62" s="89"/>
      <c r="M62" s="89"/>
      <c r="N62" s="271">
        <v>0</v>
      </c>
      <c r="O62" s="271">
        <v>10000</v>
      </c>
      <c r="P62" s="89" t="s">
        <v>670</v>
      </c>
    </row>
    <row r="63" spans="1:16" ht="38.25">
      <c r="A63" s="268">
        <v>35</v>
      </c>
      <c r="B63" s="89"/>
      <c r="C63" s="269" t="s">
        <v>46</v>
      </c>
      <c r="D63" s="84">
        <v>43468</v>
      </c>
      <c r="E63" s="85" t="s">
        <v>1477</v>
      </c>
      <c r="F63" s="85" t="s">
        <v>3</v>
      </c>
      <c r="G63" s="85">
        <v>1699970</v>
      </c>
      <c r="H63" s="89"/>
      <c r="I63" s="270" t="s">
        <v>736</v>
      </c>
      <c r="J63" s="89"/>
      <c r="K63" s="89"/>
      <c r="L63" s="89"/>
      <c r="M63" s="89"/>
      <c r="N63" s="271">
        <v>0</v>
      </c>
      <c r="O63" s="271">
        <v>1278</v>
      </c>
      <c r="P63" s="89" t="s">
        <v>670</v>
      </c>
    </row>
    <row r="64" spans="1:16" ht="38.25">
      <c r="A64" s="268" t="s">
        <v>565</v>
      </c>
      <c r="B64" s="89"/>
      <c r="C64" s="269" t="s">
        <v>615</v>
      </c>
      <c r="D64" s="84">
        <v>43468</v>
      </c>
      <c r="E64" s="85" t="s">
        <v>1478</v>
      </c>
      <c r="F64" s="85" t="s">
        <v>3</v>
      </c>
      <c r="G64" s="85">
        <v>1699952</v>
      </c>
      <c r="H64" s="89"/>
      <c r="I64" s="270" t="s">
        <v>712</v>
      </c>
      <c r="J64" s="89"/>
      <c r="K64" s="89"/>
      <c r="L64" s="89"/>
      <c r="M64" s="89"/>
      <c r="N64" s="271">
        <v>0</v>
      </c>
      <c r="O64" s="271">
        <v>545</v>
      </c>
      <c r="P64" s="89" t="s">
        <v>670</v>
      </c>
    </row>
    <row r="65" spans="1:16" ht="38.25">
      <c r="A65" s="268" t="s">
        <v>565</v>
      </c>
      <c r="B65" s="89"/>
      <c r="C65" s="269" t="s">
        <v>615</v>
      </c>
      <c r="D65" s="84">
        <v>43468</v>
      </c>
      <c r="E65" s="85" t="s">
        <v>1479</v>
      </c>
      <c r="F65" s="85" t="s">
        <v>3</v>
      </c>
      <c r="G65" s="85">
        <v>1700045</v>
      </c>
      <c r="H65" s="89"/>
      <c r="I65" s="270" t="s">
        <v>717</v>
      </c>
      <c r="J65" s="89"/>
      <c r="K65" s="89"/>
      <c r="L65" s="89"/>
      <c r="M65" s="89"/>
      <c r="N65" s="271">
        <v>0</v>
      </c>
      <c r="O65" s="271">
        <v>800</v>
      </c>
      <c r="P65" s="89" t="s">
        <v>670</v>
      </c>
    </row>
    <row r="66" spans="1:16" ht="51">
      <c r="A66" s="268">
        <v>25</v>
      </c>
      <c r="B66" s="89"/>
      <c r="C66" s="269" t="s">
        <v>45</v>
      </c>
      <c r="D66" s="84">
        <v>43468</v>
      </c>
      <c r="E66" s="85" t="s">
        <v>1480</v>
      </c>
      <c r="F66" s="85" t="s">
        <v>3</v>
      </c>
      <c r="G66" s="85">
        <v>1700046</v>
      </c>
      <c r="H66" s="89"/>
      <c r="I66" s="270" t="s">
        <v>2052</v>
      </c>
      <c r="J66" s="89"/>
      <c r="K66" s="89"/>
      <c r="L66" s="89"/>
      <c r="M66" s="89"/>
      <c r="N66" s="271">
        <v>0</v>
      </c>
      <c r="O66" s="271">
        <v>95992.3</v>
      </c>
      <c r="P66" s="89" t="s">
        <v>670</v>
      </c>
    </row>
    <row r="67" spans="1:16" ht="38.25">
      <c r="A67" s="268" t="s">
        <v>565</v>
      </c>
      <c r="B67" s="89"/>
      <c r="C67" s="269" t="s">
        <v>615</v>
      </c>
      <c r="D67" s="84">
        <v>43468</v>
      </c>
      <c r="E67" s="85" t="s">
        <v>1481</v>
      </c>
      <c r="F67" s="85" t="s">
        <v>3</v>
      </c>
      <c r="G67" s="85">
        <v>1700065</v>
      </c>
      <c r="H67" s="89"/>
      <c r="I67" s="270" t="s">
        <v>747</v>
      </c>
      <c r="J67" s="89"/>
      <c r="K67" s="89"/>
      <c r="L67" s="89"/>
      <c r="M67" s="89"/>
      <c r="N67" s="271">
        <v>0</v>
      </c>
      <c r="O67" s="271">
        <v>6200</v>
      </c>
      <c r="P67" s="89" t="s">
        <v>670</v>
      </c>
    </row>
    <row r="68" spans="1:16" ht="38.25">
      <c r="A68" s="268" t="s">
        <v>565</v>
      </c>
      <c r="B68" s="89"/>
      <c r="C68" s="269" t="s">
        <v>615</v>
      </c>
      <c r="D68" s="84">
        <v>43468</v>
      </c>
      <c r="E68" s="85" t="s">
        <v>1482</v>
      </c>
      <c r="F68" s="85" t="s">
        <v>3</v>
      </c>
      <c r="G68" s="85">
        <v>1700068</v>
      </c>
      <c r="H68" s="89"/>
      <c r="I68" s="270" t="s">
        <v>777</v>
      </c>
      <c r="J68" s="89"/>
      <c r="K68" s="89"/>
      <c r="L68" s="89"/>
      <c r="M68" s="89"/>
      <c r="N68" s="271">
        <v>0</v>
      </c>
      <c r="O68" s="271">
        <v>1360</v>
      </c>
      <c r="P68" s="89" t="s">
        <v>670</v>
      </c>
    </row>
    <row r="69" spans="1:16" ht="51">
      <c r="A69" s="268">
        <v>591</v>
      </c>
      <c r="B69" s="89"/>
      <c r="C69" s="269" t="s">
        <v>1367</v>
      </c>
      <c r="D69" s="84">
        <v>43468</v>
      </c>
      <c r="E69" s="85" t="s">
        <v>1483</v>
      </c>
      <c r="F69" s="85" t="s">
        <v>3</v>
      </c>
      <c r="G69" s="85">
        <v>1700117</v>
      </c>
      <c r="H69" s="89"/>
      <c r="I69" s="270" t="s">
        <v>2053</v>
      </c>
      <c r="J69" s="89"/>
      <c r="K69" s="89"/>
      <c r="L69" s="89"/>
      <c r="M69" s="89"/>
      <c r="N69" s="271">
        <v>0</v>
      </c>
      <c r="O69" s="271">
        <v>288.2</v>
      </c>
      <c r="P69" s="89" t="s">
        <v>670</v>
      </c>
    </row>
    <row r="70" spans="1:16" ht="51">
      <c r="A70" s="268">
        <v>591</v>
      </c>
      <c r="B70" s="89"/>
      <c r="C70" s="269" t="s">
        <v>1367</v>
      </c>
      <c r="D70" s="84">
        <v>43468</v>
      </c>
      <c r="E70" s="85" t="s">
        <v>1484</v>
      </c>
      <c r="F70" s="85" t="s">
        <v>3</v>
      </c>
      <c r="G70" s="85">
        <v>1700120</v>
      </c>
      <c r="H70" s="89"/>
      <c r="I70" s="270" t="s">
        <v>2054</v>
      </c>
      <c r="J70" s="89"/>
      <c r="K70" s="89"/>
      <c r="L70" s="89"/>
      <c r="M70" s="89"/>
      <c r="N70" s="271">
        <v>0</v>
      </c>
      <c r="O70" s="271">
        <v>355.28000000000003</v>
      </c>
      <c r="P70" s="89" t="s">
        <v>670</v>
      </c>
    </row>
    <row r="71" spans="1:16" ht="51">
      <c r="A71" s="268">
        <v>591</v>
      </c>
      <c r="B71" s="89"/>
      <c r="C71" s="269" t="s">
        <v>1367</v>
      </c>
      <c r="D71" s="84">
        <v>43468</v>
      </c>
      <c r="E71" s="85" t="s">
        <v>1485</v>
      </c>
      <c r="F71" s="85" t="s">
        <v>3</v>
      </c>
      <c r="G71" s="85">
        <v>1700121</v>
      </c>
      <c r="H71" s="89"/>
      <c r="I71" s="270" t="s">
        <v>2053</v>
      </c>
      <c r="J71" s="89"/>
      <c r="K71" s="89"/>
      <c r="L71" s="89"/>
      <c r="M71" s="89"/>
      <c r="N71" s="271">
        <v>0</v>
      </c>
      <c r="O71" s="271">
        <v>80.489999999999995</v>
      </c>
      <c r="P71" s="89" t="s">
        <v>670</v>
      </c>
    </row>
    <row r="72" spans="1:16" ht="51">
      <c r="A72" s="268">
        <v>133</v>
      </c>
      <c r="B72" s="89"/>
      <c r="C72" s="269" t="s">
        <v>69</v>
      </c>
      <c r="D72" s="84">
        <v>43468</v>
      </c>
      <c r="E72" s="85" t="s">
        <v>1486</v>
      </c>
      <c r="F72" s="85" t="s">
        <v>3</v>
      </c>
      <c r="G72" s="85">
        <v>1700126</v>
      </c>
      <c r="H72" s="89"/>
      <c r="I72" s="270" t="s">
        <v>2055</v>
      </c>
      <c r="J72" s="89"/>
      <c r="K72" s="89"/>
      <c r="L72" s="89"/>
      <c r="M72" s="89"/>
      <c r="N72" s="271">
        <v>0</v>
      </c>
      <c r="O72" s="271">
        <v>328670</v>
      </c>
      <c r="P72" s="89" t="s">
        <v>670</v>
      </c>
    </row>
    <row r="73" spans="1:16" ht="38.25">
      <c r="A73" s="268" t="s">
        <v>565</v>
      </c>
      <c r="B73" s="89"/>
      <c r="C73" s="269" t="s">
        <v>615</v>
      </c>
      <c r="D73" s="84">
        <v>43468</v>
      </c>
      <c r="E73" s="85" t="s">
        <v>1487</v>
      </c>
      <c r="F73" s="85" t="s">
        <v>3</v>
      </c>
      <c r="G73" s="85">
        <v>1700186</v>
      </c>
      <c r="H73" s="89"/>
      <c r="I73" s="270" t="s">
        <v>2056</v>
      </c>
      <c r="J73" s="89"/>
      <c r="K73" s="89"/>
      <c r="L73" s="89"/>
      <c r="M73" s="89"/>
      <c r="N73" s="271">
        <v>0</v>
      </c>
      <c r="O73" s="271">
        <v>93</v>
      </c>
      <c r="P73" s="89" t="s">
        <v>670</v>
      </c>
    </row>
    <row r="74" spans="1:16" ht="51">
      <c r="A74" s="268" t="s">
        <v>565</v>
      </c>
      <c r="B74" s="89"/>
      <c r="C74" s="269" t="s">
        <v>615</v>
      </c>
      <c r="D74" s="84">
        <v>43468</v>
      </c>
      <c r="E74" s="85" t="s">
        <v>1488</v>
      </c>
      <c r="F74" s="85" t="s">
        <v>3</v>
      </c>
      <c r="G74" s="85">
        <v>1699945</v>
      </c>
      <c r="H74" s="89"/>
      <c r="I74" s="270" t="s">
        <v>2057</v>
      </c>
      <c r="J74" s="89"/>
      <c r="K74" s="89"/>
      <c r="L74" s="89"/>
      <c r="M74" s="89"/>
      <c r="N74" s="271">
        <v>0</v>
      </c>
      <c r="O74" s="271">
        <v>435</v>
      </c>
      <c r="P74" s="89" t="s">
        <v>670</v>
      </c>
    </row>
    <row r="75" spans="1:16" ht="38.25">
      <c r="A75" s="268">
        <v>670</v>
      </c>
      <c r="B75" s="89"/>
      <c r="C75" s="269" t="s">
        <v>190</v>
      </c>
      <c r="D75" s="84">
        <v>43468</v>
      </c>
      <c r="E75" s="85" t="s">
        <v>1489</v>
      </c>
      <c r="F75" s="85" t="s">
        <v>3</v>
      </c>
      <c r="G75" s="85">
        <v>1699932</v>
      </c>
      <c r="H75" s="89"/>
      <c r="I75" s="270" t="s">
        <v>2059</v>
      </c>
      <c r="J75" s="89"/>
      <c r="K75" s="89"/>
      <c r="L75" s="89"/>
      <c r="M75" s="89"/>
      <c r="N75" s="271">
        <v>0</v>
      </c>
      <c r="O75" s="271">
        <v>0.36</v>
      </c>
      <c r="P75" s="89" t="s">
        <v>670</v>
      </c>
    </row>
    <row r="76" spans="1:16" ht="51">
      <c r="A76" s="268" t="s">
        <v>565</v>
      </c>
      <c r="B76" s="89"/>
      <c r="C76" s="269" t="s">
        <v>615</v>
      </c>
      <c r="D76" s="84">
        <v>43468</v>
      </c>
      <c r="E76" s="85" t="s">
        <v>1490</v>
      </c>
      <c r="F76" s="85" t="s">
        <v>3</v>
      </c>
      <c r="G76" s="85">
        <v>1699912</v>
      </c>
      <c r="H76" s="89"/>
      <c r="I76" s="270" t="s">
        <v>2060</v>
      </c>
      <c r="J76" s="89"/>
      <c r="K76" s="89"/>
      <c r="L76" s="89"/>
      <c r="M76" s="89"/>
      <c r="N76" s="271">
        <v>0</v>
      </c>
      <c r="O76" s="271">
        <v>15.31</v>
      </c>
      <c r="P76" s="89" t="s">
        <v>670</v>
      </c>
    </row>
    <row r="77" spans="1:16" ht="51">
      <c r="A77" s="268">
        <v>16</v>
      </c>
      <c r="B77" s="89"/>
      <c r="C77" s="269" t="s">
        <v>43</v>
      </c>
      <c r="D77" s="84">
        <v>43468</v>
      </c>
      <c r="E77" s="85" t="s">
        <v>1491</v>
      </c>
      <c r="F77" s="85" t="s">
        <v>3</v>
      </c>
      <c r="G77" s="85">
        <v>1699941</v>
      </c>
      <c r="H77" s="89"/>
      <c r="I77" s="270" t="s">
        <v>2061</v>
      </c>
      <c r="J77" s="89"/>
      <c r="K77" s="89"/>
      <c r="L77" s="89"/>
      <c r="M77" s="89"/>
      <c r="N77" s="271">
        <v>0</v>
      </c>
      <c r="O77" s="271">
        <v>258</v>
      </c>
      <c r="P77" s="89" t="s">
        <v>670</v>
      </c>
    </row>
    <row r="78" spans="1:16" ht="51">
      <c r="A78" s="268" t="s">
        <v>559</v>
      </c>
      <c r="B78" s="89"/>
      <c r="C78" s="269" t="s">
        <v>759</v>
      </c>
      <c r="D78" s="84">
        <v>43468</v>
      </c>
      <c r="E78" s="85" t="s">
        <v>1492</v>
      </c>
      <c r="F78" s="85" t="s">
        <v>6</v>
      </c>
      <c r="G78" s="85">
        <v>1066649</v>
      </c>
      <c r="H78" s="89"/>
      <c r="I78" s="270" t="s">
        <v>2062</v>
      </c>
      <c r="J78" s="89"/>
      <c r="K78" s="89"/>
      <c r="L78" s="89"/>
      <c r="M78" s="89"/>
      <c r="N78" s="271">
        <v>0</v>
      </c>
      <c r="O78" s="271">
        <v>1750</v>
      </c>
      <c r="P78" s="89" t="s">
        <v>670</v>
      </c>
    </row>
    <row r="79" spans="1:16" ht="89.25">
      <c r="A79" s="268">
        <v>512</v>
      </c>
      <c r="B79" s="89"/>
      <c r="C79" s="269" t="s">
        <v>782</v>
      </c>
      <c r="D79" s="84">
        <v>43468</v>
      </c>
      <c r="E79" s="85" t="s">
        <v>1493</v>
      </c>
      <c r="F79" s="85" t="s">
        <v>11</v>
      </c>
      <c r="G79" s="85">
        <v>944194</v>
      </c>
      <c r="H79" s="89"/>
      <c r="I79" s="270" t="s">
        <v>2063</v>
      </c>
      <c r="J79" s="89"/>
      <c r="K79" s="89"/>
      <c r="L79" s="89"/>
      <c r="M79" s="89"/>
      <c r="N79" s="271">
        <v>4863.7299999999996</v>
      </c>
      <c r="O79" s="271">
        <v>0</v>
      </c>
      <c r="P79" s="89" t="s">
        <v>670</v>
      </c>
    </row>
    <row r="80" spans="1:16" ht="51">
      <c r="A80" s="268" t="s">
        <v>565</v>
      </c>
      <c r="B80" s="89"/>
      <c r="C80" s="269" t="s">
        <v>615</v>
      </c>
      <c r="D80" s="84">
        <v>43469</v>
      </c>
      <c r="E80" s="85" t="s">
        <v>1494</v>
      </c>
      <c r="F80" s="85" t="s">
        <v>3</v>
      </c>
      <c r="G80" s="85">
        <v>1700575</v>
      </c>
      <c r="H80" s="89"/>
      <c r="I80" s="270" t="s">
        <v>757</v>
      </c>
      <c r="J80" s="89"/>
      <c r="K80" s="89"/>
      <c r="L80" s="89"/>
      <c r="M80" s="89"/>
      <c r="N80" s="271">
        <v>0</v>
      </c>
      <c r="O80" s="271">
        <v>4310</v>
      </c>
      <c r="P80" s="89" t="s">
        <v>670</v>
      </c>
    </row>
    <row r="81" spans="1:16" ht="63.75">
      <c r="A81" s="268" t="s">
        <v>565</v>
      </c>
      <c r="B81" s="89"/>
      <c r="C81" s="269" t="s">
        <v>615</v>
      </c>
      <c r="D81" s="84">
        <v>43469</v>
      </c>
      <c r="E81" s="85" t="s">
        <v>1495</v>
      </c>
      <c r="F81" s="85" t="s">
        <v>3</v>
      </c>
      <c r="G81" s="85">
        <v>1700546</v>
      </c>
      <c r="H81" s="89"/>
      <c r="I81" s="270" t="s">
        <v>2064</v>
      </c>
      <c r="J81" s="89"/>
      <c r="K81" s="89"/>
      <c r="L81" s="89"/>
      <c r="M81" s="89"/>
      <c r="N81" s="271">
        <v>0</v>
      </c>
      <c r="O81" s="271">
        <v>710</v>
      </c>
      <c r="P81" s="89" t="s">
        <v>670</v>
      </c>
    </row>
    <row r="82" spans="1:16" ht="51">
      <c r="A82" s="268" t="s">
        <v>556</v>
      </c>
      <c r="B82" s="89"/>
      <c r="C82" s="269" t="s">
        <v>616</v>
      </c>
      <c r="D82" s="84">
        <v>43469</v>
      </c>
      <c r="E82" s="85" t="s">
        <v>1496</v>
      </c>
      <c r="F82" s="85" t="s">
        <v>3</v>
      </c>
      <c r="G82" s="85">
        <v>1700464</v>
      </c>
      <c r="H82" s="89"/>
      <c r="I82" s="293" t="s">
        <v>2065</v>
      </c>
      <c r="J82" s="89"/>
      <c r="K82" s="89"/>
      <c r="L82" s="89"/>
      <c r="M82" s="89"/>
      <c r="N82" s="271">
        <v>0</v>
      </c>
      <c r="O82" s="271">
        <v>368</v>
      </c>
      <c r="P82" s="89" t="s">
        <v>670</v>
      </c>
    </row>
    <row r="83" spans="1:16" ht="38.25">
      <c r="A83" s="268" t="s">
        <v>565</v>
      </c>
      <c r="B83" s="89"/>
      <c r="C83" s="269" t="s">
        <v>615</v>
      </c>
      <c r="D83" s="84">
        <v>43469</v>
      </c>
      <c r="E83" s="85" t="s">
        <v>1497</v>
      </c>
      <c r="F83" s="85" t="s">
        <v>3</v>
      </c>
      <c r="G83" s="85">
        <v>1700460</v>
      </c>
      <c r="H83" s="89"/>
      <c r="I83" s="270" t="s">
        <v>729</v>
      </c>
      <c r="J83" s="89"/>
      <c r="K83" s="89"/>
      <c r="L83" s="89"/>
      <c r="M83" s="89"/>
      <c r="N83" s="271">
        <v>0</v>
      </c>
      <c r="O83" s="271">
        <v>800</v>
      </c>
      <c r="P83" s="89" t="s">
        <v>670</v>
      </c>
    </row>
    <row r="84" spans="1:16" ht="38.25">
      <c r="A84" s="268" t="s">
        <v>565</v>
      </c>
      <c r="B84" s="89"/>
      <c r="C84" s="269" t="s">
        <v>615</v>
      </c>
      <c r="D84" s="84">
        <v>43469</v>
      </c>
      <c r="E84" s="85" t="s">
        <v>1498</v>
      </c>
      <c r="F84" s="85" t="s">
        <v>3</v>
      </c>
      <c r="G84" s="85">
        <v>1700458</v>
      </c>
      <c r="H84" s="89"/>
      <c r="I84" s="270" t="s">
        <v>2066</v>
      </c>
      <c r="J84" s="89"/>
      <c r="K84" s="89"/>
      <c r="L84" s="89"/>
      <c r="M84" s="89"/>
      <c r="N84" s="271">
        <v>0</v>
      </c>
      <c r="O84" s="271">
        <v>2782.4700000000003</v>
      </c>
      <c r="P84" s="89" t="s">
        <v>670</v>
      </c>
    </row>
    <row r="85" spans="1:16" ht="38.25">
      <c r="A85" s="268">
        <v>35</v>
      </c>
      <c r="B85" s="89"/>
      <c r="C85" s="269" t="s">
        <v>46</v>
      </c>
      <c r="D85" s="84">
        <v>43469</v>
      </c>
      <c r="E85" s="85" t="s">
        <v>1499</v>
      </c>
      <c r="F85" s="85" t="s">
        <v>3</v>
      </c>
      <c r="G85" s="85">
        <v>1700457</v>
      </c>
      <c r="H85" s="89"/>
      <c r="I85" s="270" t="s">
        <v>2067</v>
      </c>
      <c r="J85" s="89"/>
      <c r="K85" s="89"/>
      <c r="L85" s="89"/>
      <c r="M85" s="89"/>
      <c r="N85" s="271">
        <v>0</v>
      </c>
      <c r="O85" s="271">
        <v>494</v>
      </c>
      <c r="P85" s="89" t="s">
        <v>670</v>
      </c>
    </row>
    <row r="86" spans="1:16" ht="51">
      <c r="A86" s="268">
        <v>190</v>
      </c>
      <c r="B86" s="89"/>
      <c r="C86" s="269" t="s">
        <v>92</v>
      </c>
      <c r="D86" s="84">
        <v>43469</v>
      </c>
      <c r="E86" s="85" t="s">
        <v>1500</v>
      </c>
      <c r="F86" s="85" t="s">
        <v>3</v>
      </c>
      <c r="G86" s="85">
        <v>1700586</v>
      </c>
      <c r="H86" s="89"/>
      <c r="I86" s="270" t="s">
        <v>2068</v>
      </c>
      <c r="J86" s="89"/>
      <c r="K86" s="89"/>
      <c r="L86" s="89"/>
      <c r="M86" s="89"/>
      <c r="N86" s="271">
        <v>0</v>
      </c>
      <c r="O86" s="271">
        <v>200</v>
      </c>
      <c r="P86" s="89" t="s">
        <v>670</v>
      </c>
    </row>
    <row r="87" spans="1:16" ht="38.25">
      <c r="A87" s="268" t="s">
        <v>565</v>
      </c>
      <c r="B87" s="89"/>
      <c r="C87" s="269" t="s">
        <v>615</v>
      </c>
      <c r="D87" s="84">
        <v>43469</v>
      </c>
      <c r="E87" s="85" t="s">
        <v>1501</v>
      </c>
      <c r="F87" s="85" t="s">
        <v>3</v>
      </c>
      <c r="G87" s="85">
        <v>1700593</v>
      </c>
      <c r="H87" s="89"/>
      <c r="I87" s="270" t="s">
        <v>715</v>
      </c>
      <c r="J87" s="89"/>
      <c r="K87" s="89"/>
      <c r="L87" s="89"/>
      <c r="M87" s="89"/>
      <c r="N87" s="271">
        <v>0</v>
      </c>
      <c r="O87" s="271">
        <v>1713</v>
      </c>
      <c r="P87" s="89" t="s">
        <v>670</v>
      </c>
    </row>
    <row r="88" spans="1:16" ht="38.25">
      <c r="A88" s="268">
        <v>592</v>
      </c>
      <c r="B88" s="89"/>
      <c r="C88" s="269" t="s">
        <v>645</v>
      </c>
      <c r="D88" s="84">
        <v>43469</v>
      </c>
      <c r="E88" s="85" t="s">
        <v>1502</v>
      </c>
      <c r="F88" s="85" t="s">
        <v>3</v>
      </c>
      <c r="G88" s="85">
        <v>1700637</v>
      </c>
      <c r="H88" s="89"/>
      <c r="I88" s="270" t="s">
        <v>2069</v>
      </c>
      <c r="J88" s="89"/>
      <c r="K88" s="89"/>
      <c r="L88" s="89"/>
      <c r="M88" s="89"/>
      <c r="N88" s="271">
        <v>0</v>
      </c>
      <c r="O88" s="271">
        <v>729.6</v>
      </c>
      <c r="P88" s="89" t="s">
        <v>670</v>
      </c>
    </row>
    <row r="89" spans="1:16" ht="51">
      <c r="A89" s="268">
        <v>592</v>
      </c>
      <c r="B89" s="89"/>
      <c r="C89" s="269" t="s">
        <v>645</v>
      </c>
      <c r="D89" s="84">
        <v>43469</v>
      </c>
      <c r="E89" s="85" t="s">
        <v>1503</v>
      </c>
      <c r="F89" s="85" t="s">
        <v>3</v>
      </c>
      <c r="G89" s="85">
        <v>1700640</v>
      </c>
      <c r="H89" s="89"/>
      <c r="I89" s="270" t="s">
        <v>2070</v>
      </c>
      <c r="J89" s="89"/>
      <c r="K89" s="89"/>
      <c r="L89" s="89"/>
      <c r="M89" s="89"/>
      <c r="N89" s="271">
        <v>0</v>
      </c>
      <c r="O89" s="271">
        <v>514</v>
      </c>
      <c r="P89" s="89" t="s">
        <v>670</v>
      </c>
    </row>
    <row r="90" spans="1:16" ht="51">
      <c r="A90" s="268" t="s">
        <v>565</v>
      </c>
      <c r="B90" s="89"/>
      <c r="C90" s="269" t="s">
        <v>615</v>
      </c>
      <c r="D90" s="84">
        <v>43469</v>
      </c>
      <c r="E90" s="85" t="s">
        <v>1504</v>
      </c>
      <c r="F90" s="85" t="s">
        <v>3</v>
      </c>
      <c r="G90" s="85">
        <v>1700379</v>
      </c>
      <c r="H90" s="89"/>
      <c r="I90" s="270" t="s">
        <v>2072</v>
      </c>
      <c r="J90" s="89"/>
      <c r="K90" s="89"/>
      <c r="L90" s="89"/>
      <c r="M90" s="89"/>
      <c r="N90" s="271">
        <v>0</v>
      </c>
      <c r="O90" s="271">
        <v>2721</v>
      </c>
      <c r="P90" s="89" t="s">
        <v>670</v>
      </c>
    </row>
    <row r="91" spans="1:16" ht="51">
      <c r="A91" s="268" t="s">
        <v>565</v>
      </c>
      <c r="B91" s="89"/>
      <c r="C91" s="269" t="s">
        <v>615</v>
      </c>
      <c r="D91" s="84">
        <v>43469</v>
      </c>
      <c r="E91" s="85" t="s">
        <v>1505</v>
      </c>
      <c r="F91" s="85" t="s">
        <v>3</v>
      </c>
      <c r="G91" s="85">
        <v>1700380</v>
      </c>
      <c r="H91" s="89"/>
      <c r="I91" s="270" t="s">
        <v>2073</v>
      </c>
      <c r="J91" s="89"/>
      <c r="K91" s="89"/>
      <c r="L91" s="89"/>
      <c r="M91" s="89"/>
      <c r="N91" s="271">
        <v>0</v>
      </c>
      <c r="O91" s="271">
        <v>7999.85</v>
      </c>
      <c r="P91" s="89" t="s">
        <v>670</v>
      </c>
    </row>
    <row r="92" spans="1:16" ht="63.75">
      <c r="A92" s="268" t="s">
        <v>565</v>
      </c>
      <c r="B92" s="89"/>
      <c r="C92" s="269" t="s">
        <v>615</v>
      </c>
      <c r="D92" s="84">
        <v>43469</v>
      </c>
      <c r="E92" s="85" t="s">
        <v>1506</v>
      </c>
      <c r="F92" s="85" t="s">
        <v>3</v>
      </c>
      <c r="G92" s="85">
        <v>1700443</v>
      </c>
      <c r="H92" s="89"/>
      <c r="I92" s="270" t="s">
        <v>2074</v>
      </c>
      <c r="J92" s="89"/>
      <c r="K92" s="89"/>
      <c r="L92" s="89"/>
      <c r="M92" s="89"/>
      <c r="N92" s="271">
        <v>0</v>
      </c>
      <c r="O92" s="271">
        <v>5394.53</v>
      </c>
      <c r="P92" s="89" t="s">
        <v>670</v>
      </c>
    </row>
    <row r="93" spans="1:16" ht="38.25">
      <c r="A93" s="268" t="s">
        <v>565</v>
      </c>
      <c r="B93" s="89"/>
      <c r="C93" s="269" t="s">
        <v>615</v>
      </c>
      <c r="D93" s="84">
        <v>43469</v>
      </c>
      <c r="E93" s="85" t="s">
        <v>1507</v>
      </c>
      <c r="F93" s="85" t="s">
        <v>3</v>
      </c>
      <c r="G93" s="85">
        <v>1700311</v>
      </c>
      <c r="H93" s="89"/>
      <c r="I93" s="270" t="s">
        <v>2075</v>
      </c>
      <c r="J93" s="89"/>
      <c r="K93" s="89"/>
      <c r="L93" s="89"/>
      <c r="M93" s="89"/>
      <c r="N93" s="271">
        <v>0</v>
      </c>
      <c r="O93" s="271">
        <v>2075</v>
      </c>
      <c r="P93" s="89" t="s">
        <v>670</v>
      </c>
    </row>
    <row r="94" spans="1:16" ht="38.25">
      <c r="A94" s="268" t="s">
        <v>565</v>
      </c>
      <c r="B94" s="89"/>
      <c r="C94" s="269" t="s">
        <v>615</v>
      </c>
      <c r="D94" s="84">
        <v>43469</v>
      </c>
      <c r="E94" s="85" t="s">
        <v>1508</v>
      </c>
      <c r="F94" s="85" t="s">
        <v>3</v>
      </c>
      <c r="G94" s="85">
        <v>1700325</v>
      </c>
      <c r="H94" s="89"/>
      <c r="I94" s="270" t="s">
        <v>2076</v>
      </c>
      <c r="J94" s="89"/>
      <c r="K94" s="89"/>
      <c r="L94" s="89"/>
      <c r="M94" s="89"/>
      <c r="N94" s="271">
        <v>0</v>
      </c>
      <c r="O94" s="271">
        <v>1182.6400000000001</v>
      </c>
      <c r="P94" s="89" t="s">
        <v>670</v>
      </c>
    </row>
    <row r="95" spans="1:16" ht="38.25">
      <c r="A95" s="268" t="s">
        <v>565</v>
      </c>
      <c r="B95" s="89"/>
      <c r="C95" s="269" t="s">
        <v>615</v>
      </c>
      <c r="D95" s="84">
        <v>43469</v>
      </c>
      <c r="E95" s="85" t="s">
        <v>1509</v>
      </c>
      <c r="F95" s="85" t="s">
        <v>3</v>
      </c>
      <c r="G95" s="85">
        <v>1700454</v>
      </c>
      <c r="H95" s="89"/>
      <c r="I95" s="263" t="s">
        <v>2077</v>
      </c>
      <c r="J95" s="89"/>
      <c r="K95" s="89"/>
      <c r="L95" s="89"/>
      <c r="M95" s="89"/>
      <c r="N95" s="272">
        <v>0</v>
      </c>
      <c r="O95" s="272">
        <v>400</v>
      </c>
      <c r="P95" s="89" t="s">
        <v>670</v>
      </c>
    </row>
    <row r="96" spans="1:16" ht="63.75">
      <c r="A96" s="268">
        <v>10</v>
      </c>
      <c r="B96" s="89"/>
      <c r="C96" s="269" t="s">
        <v>41</v>
      </c>
      <c r="D96" s="84">
        <v>43469</v>
      </c>
      <c r="E96" s="85" t="s">
        <v>1510</v>
      </c>
      <c r="F96" s="85" t="s">
        <v>3</v>
      </c>
      <c r="G96" s="85">
        <v>1700448</v>
      </c>
      <c r="H96" s="89"/>
      <c r="I96" s="263" t="s">
        <v>2078</v>
      </c>
      <c r="J96" s="89"/>
      <c r="K96" s="89"/>
      <c r="L96" s="89"/>
      <c r="M96" s="89"/>
      <c r="N96" s="272">
        <v>0</v>
      </c>
      <c r="O96" s="272">
        <v>1973.3600000000001</v>
      </c>
      <c r="P96" s="89" t="s">
        <v>670</v>
      </c>
    </row>
    <row r="97" spans="1:16" ht="38.25">
      <c r="A97" s="268" t="s">
        <v>565</v>
      </c>
      <c r="B97" s="89"/>
      <c r="C97" s="269" t="s">
        <v>615</v>
      </c>
      <c r="D97" s="84">
        <v>43469</v>
      </c>
      <c r="E97" s="85" t="s">
        <v>1511</v>
      </c>
      <c r="F97" s="85" t="s">
        <v>3</v>
      </c>
      <c r="G97" s="85">
        <v>1700447</v>
      </c>
      <c r="H97" s="89"/>
      <c r="I97" s="263" t="s">
        <v>2079</v>
      </c>
      <c r="J97" s="89"/>
      <c r="K97" s="89"/>
      <c r="L97" s="89"/>
      <c r="M97" s="89"/>
      <c r="N97" s="272">
        <v>0</v>
      </c>
      <c r="O97" s="272">
        <v>546.5</v>
      </c>
      <c r="P97" s="89" t="s">
        <v>670</v>
      </c>
    </row>
    <row r="98" spans="1:16" ht="51">
      <c r="A98" s="268">
        <v>156</v>
      </c>
      <c r="B98" s="89"/>
      <c r="C98" s="269" t="s">
        <v>86</v>
      </c>
      <c r="D98" s="84">
        <v>43469</v>
      </c>
      <c r="E98" s="85" t="s">
        <v>1512</v>
      </c>
      <c r="F98" s="85" t="s">
        <v>3</v>
      </c>
      <c r="G98" s="85">
        <v>1700417</v>
      </c>
      <c r="H98" s="89"/>
      <c r="I98" s="263" t="s">
        <v>2080</v>
      </c>
      <c r="J98" s="89"/>
      <c r="K98" s="89"/>
      <c r="L98" s="89"/>
      <c r="M98" s="89"/>
      <c r="N98" s="272">
        <v>0</v>
      </c>
      <c r="O98" s="272">
        <v>622.9</v>
      </c>
      <c r="P98" s="89" t="s">
        <v>670</v>
      </c>
    </row>
    <row r="99" spans="1:16" ht="51">
      <c r="A99" s="268">
        <v>20</v>
      </c>
      <c r="B99" s="89"/>
      <c r="C99" s="269" t="s">
        <v>44</v>
      </c>
      <c r="D99" s="84">
        <v>43469</v>
      </c>
      <c r="E99" s="85" t="s">
        <v>1513</v>
      </c>
      <c r="F99" s="85" t="s">
        <v>3</v>
      </c>
      <c r="G99" s="85">
        <v>1700402</v>
      </c>
      <c r="H99" s="89"/>
      <c r="I99" s="263" t="s">
        <v>2081</v>
      </c>
      <c r="J99" s="89"/>
      <c r="K99" s="89"/>
      <c r="L99" s="89"/>
      <c r="M99" s="89"/>
      <c r="N99" s="272">
        <v>0</v>
      </c>
      <c r="O99" s="272">
        <v>585</v>
      </c>
      <c r="P99" s="89" t="s">
        <v>670</v>
      </c>
    </row>
    <row r="100" spans="1:16" ht="51">
      <c r="A100" s="268">
        <v>35</v>
      </c>
      <c r="B100" s="89"/>
      <c r="C100" s="269" t="s">
        <v>46</v>
      </c>
      <c r="D100" s="84">
        <v>43469</v>
      </c>
      <c r="E100" s="85" t="s">
        <v>1514</v>
      </c>
      <c r="F100" s="85" t="s">
        <v>3</v>
      </c>
      <c r="G100" s="85">
        <v>1700369</v>
      </c>
      <c r="H100" s="89"/>
      <c r="I100" s="263" t="s">
        <v>778</v>
      </c>
      <c r="J100" s="89"/>
      <c r="K100" s="89"/>
      <c r="L100" s="89"/>
      <c r="M100" s="89"/>
      <c r="N100" s="272">
        <v>0</v>
      </c>
      <c r="O100" s="272">
        <v>460</v>
      </c>
      <c r="P100" s="89" t="s">
        <v>670</v>
      </c>
    </row>
    <row r="101" spans="1:16" ht="51">
      <c r="A101" s="268" t="s">
        <v>565</v>
      </c>
      <c r="B101" s="89"/>
      <c r="C101" s="269" t="s">
        <v>615</v>
      </c>
      <c r="D101" s="84">
        <v>43469</v>
      </c>
      <c r="E101" s="85" t="s">
        <v>1515</v>
      </c>
      <c r="F101" s="85" t="s">
        <v>3</v>
      </c>
      <c r="G101" s="85">
        <v>1700365</v>
      </c>
      <c r="H101" s="89"/>
      <c r="I101" s="263" t="s">
        <v>728</v>
      </c>
      <c r="J101" s="89"/>
      <c r="K101" s="89"/>
      <c r="L101" s="89"/>
      <c r="M101" s="89"/>
      <c r="N101" s="272">
        <v>0</v>
      </c>
      <c r="O101" s="272">
        <v>695</v>
      </c>
      <c r="P101" s="89" t="s">
        <v>670</v>
      </c>
    </row>
    <row r="102" spans="1:16" ht="38.25">
      <c r="A102" s="268">
        <v>35</v>
      </c>
      <c r="B102" s="89"/>
      <c r="C102" s="269" t="s">
        <v>46</v>
      </c>
      <c r="D102" s="84">
        <v>43472</v>
      </c>
      <c r="E102" s="85" t="s">
        <v>1516</v>
      </c>
      <c r="F102" s="85" t="s">
        <v>3</v>
      </c>
      <c r="G102" s="85">
        <v>1700797</v>
      </c>
      <c r="H102" s="89"/>
      <c r="I102" s="263" t="s">
        <v>716</v>
      </c>
      <c r="J102" s="89"/>
      <c r="K102" s="89"/>
      <c r="L102" s="89"/>
      <c r="M102" s="89"/>
      <c r="N102" s="272">
        <v>0</v>
      </c>
      <c r="O102" s="272">
        <v>1277</v>
      </c>
      <c r="P102" s="89" t="s">
        <v>670</v>
      </c>
    </row>
    <row r="103" spans="1:16" ht="38.25">
      <c r="A103" s="268" t="s">
        <v>565</v>
      </c>
      <c r="B103" s="89"/>
      <c r="C103" s="269" t="s">
        <v>615</v>
      </c>
      <c r="D103" s="84">
        <v>43472</v>
      </c>
      <c r="E103" s="85" t="s">
        <v>1517</v>
      </c>
      <c r="F103" s="85" t="s">
        <v>3</v>
      </c>
      <c r="G103" s="85">
        <v>1700808</v>
      </c>
      <c r="H103" s="89"/>
      <c r="I103" s="263" t="s">
        <v>2082</v>
      </c>
      <c r="J103" s="89"/>
      <c r="K103" s="89"/>
      <c r="L103" s="89"/>
      <c r="M103" s="89"/>
      <c r="N103" s="272">
        <v>0</v>
      </c>
      <c r="O103" s="272">
        <v>7101.41</v>
      </c>
      <c r="P103" s="89" t="s">
        <v>670</v>
      </c>
    </row>
    <row r="104" spans="1:16" ht="63.75">
      <c r="A104" s="268">
        <v>592</v>
      </c>
      <c r="B104" s="89"/>
      <c r="C104" s="269" t="s">
        <v>645</v>
      </c>
      <c r="D104" s="84">
        <v>43472</v>
      </c>
      <c r="E104" s="85" t="s">
        <v>1518</v>
      </c>
      <c r="F104" s="85" t="s">
        <v>3</v>
      </c>
      <c r="G104" s="85">
        <v>1700861</v>
      </c>
      <c r="H104" s="89"/>
      <c r="I104" s="263" t="s">
        <v>2083</v>
      </c>
      <c r="J104" s="89"/>
      <c r="K104" s="89"/>
      <c r="L104" s="89"/>
      <c r="M104" s="89"/>
      <c r="N104" s="272">
        <v>0</v>
      </c>
      <c r="O104" s="272">
        <v>54071.11</v>
      </c>
      <c r="P104" s="89" t="s">
        <v>670</v>
      </c>
    </row>
    <row r="105" spans="1:16" ht="51">
      <c r="A105" s="268" t="s">
        <v>565</v>
      </c>
      <c r="B105" s="89"/>
      <c r="C105" s="269" t="s">
        <v>615</v>
      </c>
      <c r="D105" s="84">
        <v>43472</v>
      </c>
      <c r="E105" s="85" t="s">
        <v>1519</v>
      </c>
      <c r="F105" s="85" t="s">
        <v>3</v>
      </c>
      <c r="G105" s="85">
        <v>1700901</v>
      </c>
      <c r="H105" s="89"/>
      <c r="I105" s="263" t="s">
        <v>2084</v>
      </c>
      <c r="J105" s="89"/>
      <c r="K105" s="89"/>
      <c r="L105" s="89"/>
      <c r="M105" s="89"/>
      <c r="N105" s="272">
        <v>0</v>
      </c>
      <c r="O105" s="272">
        <v>548.45000000000005</v>
      </c>
      <c r="P105" s="89" t="s">
        <v>670</v>
      </c>
    </row>
    <row r="106" spans="1:16" ht="51">
      <c r="A106" s="268" t="s">
        <v>565</v>
      </c>
      <c r="B106" s="89"/>
      <c r="C106" s="269" t="s">
        <v>615</v>
      </c>
      <c r="D106" s="84">
        <v>43472</v>
      </c>
      <c r="E106" s="85" t="s">
        <v>1520</v>
      </c>
      <c r="F106" s="85" t="s">
        <v>3</v>
      </c>
      <c r="G106" s="85">
        <v>1700946</v>
      </c>
      <c r="H106" s="89"/>
      <c r="I106" s="263" t="s">
        <v>2085</v>
      </c>
      <c r="J106" s="89"/>
      <c r="K106" s="89"/>
      <c r="L106" s="89"/>
      <c r="M106" s="89"/>
      <c r="N106" s="272">
        <v>0</v>
      </c>
      <c r="O106" s="272">
        <v>1716.65</v>
      </c>
      <c r="P106" s="89" t="s">
        <v>670</v>
      </c>
    </row>
    <row r="107" spans="1:16" ht="51">
      <c r="A107" s="268">
        <v>132</v>
      </c>
      <c r="B107" s="89"/>
      <c r="C107" s="269" t="s">
        <v>68</v>
      </c>
      <c r="D107" s="84">
        <v>43472</v>
      </c>
      <c r="E107" s="85" t="s">
        <v>1521</v>
      </c>
      <c r="F107" s="85" t="s">
        <v>3</v>
      </c>
      <c r="G107" s="85">
        <v>1700968</v>
      </c>
      <c r="H107" s="89"/>
      <c r="I107" s="263" t="s">
        <v>2086</v>
      </c>
      <c r="J107" s="89"/>
      <c r="K107" s="89"/>
      <c r="L107" s="89"/>
      <c r="M107" s="89"/>
      <c r="N107" s="272">
        <v>0</v>
      </c>
      <c r="O107" s="272">
        <v>50</v>
      </c>
      <c r="P107" s="89" t="s">
        <v>670</v>
      </c>
    </row>
    <row r="108" spans="1:16" ht="51">
      <c r="A108" s="268">
        <v>132</v>
      </c>
      <c r="B108" s="89"/>
      <c r="C108" s="269" t="s">
        <v>68</v>
      </c>
      <c r="D108" s="84">
        <v>43472</v>
      </c>
      <c r="E108" s="85" t="s">
        <v>1522</v>
      </c>
      <c r="F108" s="85" t="s">
        <v>3</v>
      </c>
      <c r="G108" s="85">
        <v>1700971</v>
      </c>
      <c r="H108" s="89"/>
      <c r="I108" s="263" t="s">
        <v>2087</v>
      </c>
      <c r="J108" s="89"/>
      <c r="K108" s="89"/>
      <c r="L108" s="89"/>
      <c r="M108" s="89"/>
      <c r="N108" s="272">
        <v>0</v>
      </c>
      <c r="O108" s="272">
        <v>1000</v>
      </c>
      <c r="P108" s="89" t="s">
        <v>670</v>
      </c>
    </row>
    <row r="109" spans="1:16" ht="51">
      <c r="A109" s="268" t="s">
        <v>565</v>
      </c>
      <c r="B109" s="89"/>
      <c r="C109" s="269" t="s">
        <v>615</v>
      </c>
      <c r="D109" s="84">
        <v>43472</v>
      </c>
      <c r="E109" s="85" t="s">
        <v>1523</v>
      </c>
      <c r="F109" s="85" t="s">
        <v>3</v>
      </c>
      <c r="G109" s="85">
        <v>1700974</v>
      </c>
      <c r="H109" s="89"/>
      <c r="I109" s="263" t="s">
        <v>2088</v>
      </c>
      <c r="J109" s="89"/>
      <c r="K109" s="89"/>
      <c r="L109" s="89"/>
      <c r="M109" s="89"/>
      <c r="N109" s="272">
        <v>0</v>
      </c>
      <c r="O109" s="272">
        <v>488.98</v>
      </c>
      <c r="P109" s="89" t="s">
        <v>670</v>
      </c>
    </row>
    <row r="110" spans="1:16" ht="51">
      <c r="A110" s="268">
        <v>15</v>
      </c>
      <c r="B110" s="89"/>
      <c r="C110" s="269" t="s">
        <v>42</v>
      </c>
      <c r="D110" s="84">
        <v>43472</v>
      </c>
      <c r="E110" s="85" t="s">
        <v>1524</v>
      </c>
      <c r="F110" s="85" t="s">
        <v>3</v>
      </c>
      <c r="G110" s="85">
        <v>1700975</v>
      </c>
      <c r="H110" s="89"/>
      <c r="I110" s="263" t="s">
        <v>2089</v>
      </c>
      <c r="J110" s="89"/>
      <c r="K110" s="89"/>
      <c r="L110" s="89"/>
      <c r="M110" s="89"/>
      <c r="N110" s="272">
        <v>0</v>
      </c>
      <c r="O110" s="272">
        <v>20000</v>
      </c>
      <c r="P110" s="89" t="s">
        <v>670</v>
      </c>
    </row>
    <row r="111" spans="1:16" ht="51">
      <c r="A111" s="268">
        <v>86</v>
      </c>
      <c r="B111" s="89"/>
      <c r="C111" s="269" t="s">
        <v>56</v>
      </c>
      <c r="D111" s="84">
        <v>43472</v>
      </c>
      <c r="E111" s="85" t="s">
        <v>1525</v>
      </c>
      <c r="F111" s="85" t="s">
        <v>3</v>
      </c>
      <c r="G111" s="85">
        <v>1700820</v>
      </c>
      <c r="H111" s="89"/>
      <c r="I111" s="263" t="s">
        <v>2090</v>
      </c>
      <c r="J111" s="89"/>
      <c r="K111" s="89"/>
      <c r="L111" s="89"/>
      <c r="M111" s="89"/>
      <c r="N111" s="272">
        <v>0</v>
      </c>
      <c r="O111" s="272">
        <v>1025</v>
      </c>
      <c r="P111" s="89" t="s">
        <v>670</v>
      </c>
    </row>
    <row r="112" spans="1:16" ht="51">
      <c r="A112" s="268">
        <v>86</v>
      </c>
      <c r="B112" s="89"/>
      <c r="C112" s="269" t="s">
        <v>56</v>
      </c>
      <c r="D112" s="84">
        <v>43472</v>
      </c>
      <c r="E112" s="85" t="s">
        <v>1526</v>
      </c>
      <c r="F112" s="85" t="s">
        <v>3</v>
      </c>
      <c r="G112" s="85">
        <v>1700821</v>
      </c>
      <c r="H112" s="89"/>
      <c r="I112" s="263" t="s">
        <v>2091</v>
      </c>
      <c r="J112" s="89"/>
      <c r="K112" s="89"/>
      <c r="L112" s="89"/>
      <c r="M112" s="89"/>
      <c r="N112" s="272">
        <v>0</v>
      </c>
      <c r="O112" s="272">
        <v>500</v>
      </c>
      <c r="P112" s="89" t="s">
        <v>670</v>
      </c>
    </row>
    <row r="113" spans="1:16" ht="51">
      <c r="A113" s="268">
        <v>163</v>
      </c>
      <c r="B113" s="89"/>
      <c r="C113" s="269" t="s">
        <v>88</v>
      </c>
      <c r="D113" s="84">
        <v>43472</v>
      </c>
      <c r="E113" s="85" t="s">
        <v>1527</v>
      </c>
      <c r="F113" s="85" t="s">
        <v>3</v>
      </c>
      <c r="G113" s="85">
        <v>1700840</v>
      </c>
      <c r="H113" s="89"/>
      <c r="I113" s="263" t="s">
        <v>2092</v>
      </c>
      <c r="J113" s="89"/>
      <c r="K113" s="89"/>
      <c r="L113" s="89"/>
      <c r="M113" s="89"/>
      <c r="N113" s="272">
        <v>0</v>
      </c>
      <c r="O113" s="272">
        <v>589.76</v>
      </c>
      <c r="P113" s="89" t="s">
        <v>670</v>
      </c>
    </row>
    <row r="114" spans="1:16" ht="51">
      <c r="A114" s="268">
        <v>163</v>
      </c>
      <c r="B114" s="89"/>
      <c r="C114" s="269" t="s">
        <v>88</v>
      </c>
      <c r="D114" s="84">
        <v>43472</v>
      </c>
      <c r="E114" s="85" t="s">
        <v>1528</v>
      </c>
      <c r="F114" s="85" t="s">
        <v>3</v>
      </c>
      <c r="G114" s="85">
        <v>1700842</v>
      </c>
      <c r="H114" s="89"/>
      <c r="I114" s="263" t="s">
        <v>2093</v>
      </c>
      <c r="J114" s="89"/>
      <c r="K114" s="89"/>
      <c r="L114" s="89"/>
      <c r="M114" s="89"/>
      <c r="N114" s="272">
        <v>0</v>
      </c>
      <c r="O114" s="272">
        <v>0.57999999999999996</v>
      </c>
      <c r="P114" s="89" t="s">
        <v>670</v>
      </c>
    </row>
    <row r="115" spans="1:16" ht="38.25">
      <c r="A115" s="268" t="s">
        <v>565</v>
      </c>
      <c r="B115" s="89"/>
      <c r="C115" s="269" t="s">
        <v>615</v>
      </c>
      <c r="D115" s="84">
        <v>43472</v>
      </c>
      <c r="E115" s="85" t="s">
        <v>1529</v>
      </c>
      <c r="F115" s="85" t="s">
        <v>3</v>
      </c>
      <c r="G115" s="85">
        <v>1700786</v>
      </c>
      <c r="H115" s="89"/>
      <c r="I115" s="263" t="s">
        <v>2094</v>
      </c>
      <c r="J115" s="89"/>
      <c r="K115" s="89"/>
      <c r="L115" s="89"/>
      <c r="M115" s="89"/>
      <c r="N115" s="272">
        <v>0</v>
      </c>
      <c r="O115" s="272">
        <v>400</v>
      </c>
      <c r="P115" s="89" t="s">
        <v>670</v>
      </c>
    </row>
    <row r="116" spans="1:16" ht="51">
      <c r="A116" s="268">
        <v>592</v>
      </c>
      <c r="B116" s="89"/>
      <c r="C116" s="269" t="s">
        <v>645</v>
      </c>
      <c r="D116" s="84">
        <v>43472</v>
      </c>
      <c r="E116" s="85" t="s">
        <v>1530</v>
      </c>
      <c r="F116" s="85" t="s">
        <v>3</v>
      </c>
      <c r="G116" s="85">
        <v>1700871</v>
      </c>
      <c r="H116" s="89"/>
      <c r="I116" s="263" t="s">
        <v>2095</v>
      </c>
      <c r="J116" s="89"/>
      <c r="K116" s="89"/>
      <c r="L116" s="89"/>
      <c r="M116" s="89"/>
      <c r="N116" s="272">
        <v>0</v>
      </c>
      <c r="O116" s="272">
        <v>88806.8</v>
      </c>
      <c r="P116" s="89" t="s">
        <v>670</v>
      </c>
    </row>
    <row r="117" spans="1:16" ht="51">
      <c r="A117" s="268">
        <v>592</v>
      </c>
      <c r="B117" s="89"/>
      <c r="C117" s="269" t="s">
        <v>645</v>
      </c>
      <c r="D117" s="84">
        <v>43472</v>
      </c>
      <c r="E117" s="85" t="s">
        <v>1531</v>
      </c>
      <c r="F117" s="85" t="s">
        <v>3</v>
      </c>
      <c r="G117" s="85">
        <v>1700869</v>
      </c>
      <c r="H117" s="89"/>
      <c r="I117" s="263" t="s">
        <v>2096</v>
      </c>
      <c r="J117" s="89"/>
      <c r="K117" s="89"/>
      <c r="L117" s="89"/>
      <c r="M117" s="89"/>
      <c r="N117" s="272">
        <v>0</v>
      </c>
      <c r="O117" s="272">
        <v>22563</v>
      </c>
      <c r="P117" s="89" t="s">
        <v>670</v>
      </c>
    </row>
    <row r="118" spans="1:16" ht="51">
      <c r="A118" s="268">
        <v>15</v>
      </c>
      <c r="B118" s="89"/>
      <c r="C118" s="269" t="s">
        <v>42</v>
      </c>
      <c r="D118" s="84">
        <v>43472</v>
      </c>
      <c r="E118" s="85" t="s">
        <v>1532</v>
      </c>
      <c r="F118" s="85" t="s">
        <v>3</v>
      </c>
      <c r="G118" s="85">
        <v>1700849</v>
      </c>
      <c r="H118" s="89"/>
      <c r="I118" s="263" t="s">
        <v>2097</v>
      </c>
      <c r="J118" s="89"/>
      <c r="K118" s="89"/>
      <c r="L118" s="89"/>
      <c r="M118" s="89"/>
      <c r="N118" s="272">
        <v>0</v>
      </c>
      <c r="O118" s="272">
        <v>8660.9600000000009</v>
      </c>
      <c r="P118" s="89" t="s">
        <v>670</v>
      </c>
    </row>
    <row r="119" spans="1:16" ht="76.5">
      <c r="A119" s="268" t="s">
        <v>557</v>
      </c>
      <c r="B119" s="89"/>
      <c r="C119" s="269" t="s">
        <v>780</v>
      </c>
      <c r="D119" s="84">
        <v>43472</v>
      </c>
      <c r="E119" s="85" t="s">
        <v>1533</v>
      </c>
      <c r="F119" s="85" t="s">
        <v>11</v>
      </c>
      <c r="G119" s="85">
        <v>944285</v>
      </c>
      <c r="H119" s="89"/>
      <c r="I119" s="263" t="s">
        <v>2098</v>
      </c>
      <c r="J119" s="89"/>
      <c r="K119" s="89"/>
      <c r="L119" s="89"/>
      <c r="M119" s="89"/>
      <c r="N119" s="272">
        <v>581216.30000000005</v>
      </c>
      <c r="O119" s="272">
        <v>0</v>
      </c>
      <c r="P119" s="89" t="s">
        <v>670</v>
      </c>
    </row>
    <row r="120" spans="1:16" ht="76.5">
      <c r="A120" s="268">
        <v>41</v>
      </c>
      <c r="B120" s="89"/>
      <c r="C120" s="269" t="s">
        <v>47</v>
      </c>
      <c r="D120" s="84">
        <v>43472</v>
      </c>
      <c r="E120" s="85" t="s">
        <v>1534</v>
      </c>
      <c r="F120" s="85" t="s">
        <v>628</v>
      </c>
      <c r="G120" s="85">
        <v>182817</v>
      </c>
      <c r="H120" s="89"/>
      <c r="I120" s="263" t="s">
        <v>2099</v>
      </c>
      <c r="J120" s="89"/>
      <c r="K120" s="89"/>
      <c r="L120" s="89"/>
      <c r="M120" s="89"/>
      <c r="N120" s="272">
        <v>0</v>
      </c>
      <c r="O120" s="272">
        <v>303804</v>
      </c>
      <c r="P120" s="89" t="s">
        <v>670</v>
      </c>
    </row>
    <row r="121" spans="1:16" ht="51">
      <c r="A121" s="268">
        <v>591</v>
      </c>
      <c r="B121" s="89"/>
      <c r="C121" s="269" t="s">
        <v>1367</v>
      </c>
      <c r="D121" s="84">
        <v>43473</v>
      </c>
      <c r="E121" s="85" t="s">
        <v>1535</v>
      </c>
      <c r="F121" s="85" t="s">
        <v>3</v>
      </c>
      <c r="G121" s="85">
        <v>1701346</v>
      </c>
      <c r="H121" s="89"/>
      <c r="I121" s="263" t="s">
        <v>2100</v>
      </c>
      <c r="J121" s="89"/>
      <c r="K121" s="89"/>
      <c r="L121" s="89"/>
      <c r="M121" s="89"/>
      <c r="N121" s="272">
        <v>0</v>
      </c>
      <c r="O121" s="272">
        <v>24.400000000000002</v>
      </c>
      <c r="P121" s="89" t="s">
        <v>670</v>
      </c>
    </row>
    <row r="122" spans="1:16" ht="63.75">
      <c r="A122" s="268">
        <v>20</v>
      </c>
      <c r="B122" s="89"/>
      <c r="C122" s="269" t="s">
        <v>44</v>
      </c>
      <c r="D122" s="84">
        <v>43473</v>
      </c>
      <c r="E122" s="85" t="s">
        <v>1536</v>
      </c>
      <c r="F122" s="85" t="s">
        <v>3</v>
      </c>
      <c r="G122" s="85">
        <v>1701337</v>
      </c>
      <c r="H122" s="89"/>
      <c r="I122" s="263" t="s">
        <v>2101</v>
      </c>
      <c r="J122" s="89"/>
      <c r="K122" s="89"/>
      <c r="L122" s="89"/>
      <c r="M122" s="89"/>
      <c r="N122" s="272">
        <v>0</v>
      </c>
      <c r="O122" s="272">
        <v>628</v>
      </c>
      <c r="P122" s="89" t="s">
        <v>670</v>
      </c>
    </row>
    <row r="123" spans="1:16" ht="51">
      <c r="A123" s="268" t="s">
        <v>565</v>
      </c>
      <c r="B123" s="89"/>
      <c r="C123" s="269" t="s">
        <v>615</v>
      </c>
      <c r="D123" s="84">
        <v>43473</v>
      </c>
      <c r="E123" s="85" t="s">
        <v>1537</v>
      </c>
      <c r="F123" s="85" t="s">
        <v>3</v>
      </c>
      <c r="G123" s="85">
        <v>1701331</v>
      </c>
      <c r="H123" s="89"/>
      <c r="I123" s="263" t="s">
        <v>2102</v>
      </c>
      <c r="J123" s="89"/>
      <c r="K123" s="89"/>
      <c r="L123" s="89"/>
      <c r="M123" s="89"/>
      <c r="N123" s="272">
        <v>0</v>
      </c>
      <c r="O123" s="272">
        <v>1074.67</v>
      </c>
      <c r="P123" s="89" t="s">
        <v>670</v>
      </c>
    </row>
    <row r="124" spans="1:16" ht="38.25">
      <c r="A124" s="268" t="s">
        <v>565</v>
      </c>
      <c r="B124" s="89"/>
      <c r="C124" s="269" t="s">
        <v>615</v>
      </c>
      <c r="D124" s="84">
        <v>43473</v>
      </c>
      <c r="E124" s="85" t="s">
        <v>1538</v>
      </c>
      <c r="F124" s="85" t="s">
        <v>3</v>
      </c>
      <c r="G124" s="85">
        <v>1701328</v>
      </c>
      <c r="H124" s="89"/>
      <c r="I124" s="263" t="s">
        <v>2103</v>
      </c>
      <c r="J124" s="89"/>
      <c r="K124" s="89"/>
      <c r="L124" s="89"/>
      <c r="M124" s="89"/>
      <c r="N124" s="272">
        <v>0</v>
      </c>
      <c r="O124" s="272">
        <v>50000</v>
      </c>
      <c r="P124" s="89" t="s">
        <v>670</v>
      </c>
    </row>
    <row r="125" spans="1:16" ht="51">
      <c r="A125" s="268" t="s">
        <v>565</v>
      </c>
      <c r="B125" s="89"/>
      <c r="C125" s="269" t="s">
        <v>615</v>
      </c>
      <c r="D125" s="84">
        <v>43473</v>
      </c>
      <c r="E125" s="85" t="s">
        <v>1539</v>
      </c>
      <c r="F125" s="85" t="s">
        <v>3</v>
      </c>
      <c r="G125" s="85">
        <v>1701284</v>
      </c>
      <c r="H125" s="89"/>
      <c r="I125" s="263" t="s">
        <v>779</v>
      </c>
      <c r="J125" s="89"/>
      <c r="K125" s="89"/>
      <c r="L125" s="89"/>
      <c r="M125" s="89"/>
      <c r="N125" s="272">
        <v>0</v>
      </c>
      <c r="O125" s="272">
        <v>467.88</v>
      </c>
      <c r="P125" s="89" t="s">
        <v>670</v>
      </c>
    </row>
    <row r="126" spans="1:16" ht="63.75">
      <c r="A126" s="268">
        <v>20</v>
      </c>
      <c r="B126" s="89"/>
      <c r="C126" s="269" t="s">
        <v>44</v>
      </c>
      <c r="D126" s="84">
        <v>43473</v>
      </c>
      <c r="E126" s="85" t="s">
        <v>1540</v>
      </c>
      <c r="F126" s="85" t="s">
        <v>3</v>
      </c>
      <c r="G126" s="85">
        <v>1701271</v>
      </c>
      <c r="H126" s="89"/>
      <c r="I126" s="263" t="s">
        <v>2104</v>
      </c>
      <c r="J126" s="89"/>
      <c r="K126" s="89"/>
      <c r="L126" s="89"/>
      <c r="M126" s="89"/>
      <c r="N126" s="272">
        <v>0</v>
      </c>
      <c r="O126" s="272">
        <v>23427</v>
      </c>
      <c r="P126" s="89" t="s">
        <v>670</v>
      </c>
    </row>
    <row r="127" spans="1:16" ht="38.25">
      <c r="A127" s="268" t="s">
        <v>565</v>
      </c>
      <c r="B127" s="89"/>
      <c r="C127" s="269" t="s">
        <v>615</v>
      </c>
      <c r="D127" s="84">
        <v>43473</v>
      </c>
      <c r="E127" s="85" t="s">
        <v>1541</v>
      </c>
      <c r="F127" s="85" t="s">
        <v>3</v>
      </c>
      <c r="G127" s="85">
        <v>1701354</v>
      </c>
      <c r="H127" s="89"/>
      <c r="I127" s="263" t="s">
        <v>1414</v>
      </c>
      <c r="J127" s="89"/>
      <c r="K127" s="89"/>
      <c r="L127" s="89"/>
      <c r="M127" s="89"/>
      <c r="N127" s="272">
        <v>0</v>
      </c>
      <c r="O127" s="272">
        <v>500</v>
      </c>
      <c r="P127" s="89" t="s">
        <v>670</v>
      </c>
    </row>
    <row r="128" spans="1:16" ht="51">
      <c r="A128" s="268">
        <v>592</v>
      </c>
      <c r="B128" s="89"/>
      <c r="C128" s="269" t="s">
        <v>645</v>
      </c>
      <c r="D128" s="84">
        <v>43473</v>
      </c>
      <c r="E128" s="85" t="s">
        <v>1542</v>
      </c>
      <c r="F128" s="85" t="s">
        <v>3</v>
      </c>
      <c r="G128" s="85">
        <v>1701358</v>
      </c>
      <c r="H128" s="89"/>
      <c r="I128" s="263" t="s">
        <v>2105</v>
      </c>
      <c r="J128" s="89"/>
      <c r="K128" s="89"/>
      <c r="L128" s="89"/>
      <c r="M128" s="89"/>
      <c r="N128" s="272">
        <v>0</v>
      </c>
      <c r="O128" s="272">
        <v>1149</v>
      </c>
      <c r="P128" s="89" t="s">
        <v>670</v>
      </c>
    </row>
    <row r="129" spans="1:16" ht="51">
      <c r="A129" s="268" t="s">
        <v>565</v>
      </c>
      <c r="B129" s="89"/>
      <c r="C129" s="269" t="s">
        <v>615</v>
      </c>
      <c r="D129" s="84">
        <v>43473</v>
      </c>
      <c r="E129" s="85" t="s">
        <v>1543</v>
      </c>
      <c r="F129" s="85" t="s">
        <v>3</v>
      </c>
      <c r="G129" s="85">
        <v>1701377</v>
      </c>
      <c r="H129" s="89"/>
      <c r="I129" s="263" t="s">
        <v>2106</v>
      </c>
      <c r="J129" s="89"/>
      <c r="K129" s="89"/>
      <c r="L129" s="89"/>
      <c r="M129" s="89"/>
      <c r="N129" s="272">
        <v>0</v>
      </c>
      <c r="O129" s="272">
        <v>62</v>
      </c>
      <c r="P129" s="89" t="s">
        <v>670</v>
      </c>
    </row>
    <row r="130" spans="1:16" ht="63.75">
      <c r="A130" s="268" t="s">
        <v>565</v>
      </c>
      <c r="B130" s="89"/>
      <c r="C130" s="269" t="s">
        <v>615</v>
      </c>
      <c r="D130" s="84">
        <v>43473</v>
      </c>
      <c r="E130" s="85" t="s">
        <v>1544</v>
      </c>
      <c r="F130" s="85" t="s">
        <v>3</v>
      </c>
      <c r="G130" s="85">
        <v>1701390</v>
      </c>
      <c r="H130" s="89"/>
      <c r="I130" s="263" t="s">
        <v>2107</v>
      </c>
      <c r="J130" s="89"/>
      <c r="K130" s="89"/>
      <c r="L130" s="89"/>
      <c r="M130" s="89"/>
      <c r="N130" s="272">
        <v>0</v>
      </c>
      <c r="O130" s="272">
        <v>600</v>
      </c>
      <c r="P130" s="89" t="s">
        <v>670</v>
      </c>
    </row>
    <row r="131" spans="1:16" ht="51">
      <c r="A131" s="268">
        <v>383</v>
      </c>
      <c r="B131" s="89"/>
      <c r="C131" s="269" t="s">
        <v>1360</v>
      </c>
      <c r="D131" s="84">
        <v>43473</v>
      </c>
      <c r="E131" s="85" t="s">
        <v>1545</v>
      </c>
      <c r="F131" s="85" t="s">
        <v>3</v>
      </c>
      <c r="G131" s="85">
        <v>1701449</v>
      </c>
      <c r="H131" s="89"/>
      <c r="I131" s="263" t="s">
        <v>2108</v>
      </c>
      <c r="J131" s="89"/>
      <c r="K131" s="89"/>
      <c r="L131" s="89"/>
      <c r="M131" s="89"/>
      <c r="N131" s="272">
        <v>0</v>
      </c>
      <c r="O131" s="272">
        <v>0.5</v>
      </c>
      <c r="P131" s="89" t="s">
        <v>670</v>
      </c>
    </row>
    <row r="132" spans="1:16" ht="51">
      <c r="A132" s="268" t="s">
        <v>565</v>
      </c>
      <c r="B132" s="89"/>
      <c r="C132" s="269" t="s">
        <v>615</v>
      </c>
      <c r="D132" s="84">
        <v>43473</v>
      </c>
      <c r="E132" s="85" t="s">
        <v>1546</v>
      </c>
      <c r="F132" s="85" t="s">
        <v>3</v>
      </c>
      <c r="G132" s="85">
        <v>1701216</v>
      </c>
      <c r="H132" s="89"/>
      <c r="I132" s="263" t="s">
        <v>2109</v>
      </c>
      <c r="J132" s="89"/>
      <c r="K132" s="89"/>
      <c r="L132" s="89"/>
      <c r="M132" s="89"/>
      <c r="N132" s="272">
        <v>0</v>
      </c>
      <c r="O132" s="272">
        <v>211</v>
      </c>
      <c r="P132" s="89" t="s">
        <v>670</v>
      </c>
    </row>
    <row r="133" spans="1:16" ht="51">
      <c r="A133" s="268" t="s">
        <v>565</v>
      </c>
      <c r="B133" s="89"/>
      <c r="C133" s="269" t="s">
        <v>615</v>
      </c>
      <c r="D133" s="84">
        <v>43473</v>
      </c>
      <c r="E133" s="85" t="s">
        <v>1547</v>
      </c>
      <c r="F133" s="85" t="s">
        <v>3</v>
      </c>
      <c r="G133" s="85">
        <v>1701218</v>
      </c>
      <c r="H133" s="89"/>
      <c r="I133" s="263" t="s">
        <v>2110</v>
      </c>
      <c r="J133" s="89"/>
      <c r="K133" s="89"/>
      <c r="L133" s="89"/>
      <c r="M133" s="89"/>
      <c r="N133" s="272">
        <v>0</v>
      </c>
      <c r="O133" s="272">
        <v>3053.54</v>
      </c>
      <c r="P133" s="89" t="s">
        <v>670</v>
      </c>
    </row>
    <row r="134" spans="1:16" ht="63.75">
      <c r="A134" s="268" t="s">
        <v>556</v>
      </c>
      <c r="B134" s="89"/>
      <c r="C134" s="269" t="s">
        <v>616</v>
      </c>
      <c r="D134" s="84">
        <v>43473</v>
      </c>
      <c r="E134" s="85" t="s">
        <v>1548</v>
      </c>
      <c r="F134" s="85" t="s">
        <v>3</v>
      </c>
      <c r="G134" s="85">
        <v>1701304</v>
      </c>
      <c r="H134" s="89"/>
      <c r="I134" s="263" t="s">
        <v>2111</v>
      </c>
      <c r="J134" s="89"/>
      <c r="K134" s="89"/>
      <c r="L134" s="89"/>
      <c r="M134" s="89"/>
      <c r="N134" s="272">
        <v>0</v>
      </c>
      <c r="O134" s="272">
        <v>52416.93</v>
      </c>
      <c r="P134" s="89" t="s">
        <v>670</v>
      </c>
    </row>
    <row r="135" spans="1:16" ht="63.75">
      <c r="A135" s="268">
        <v>670</v>
      </c>
      <c r="B135" s="89"/>
      <c r="C135" s="269" t="s">
        <v>190</v>
      </c>
      <c r="D135" s="84">
        <v>43473</v>
      </c>
      <c r="E135" s="85" t="s">
        <v>1549</v>
      </c>
      <c r="F135" s="85" t="s">
        <v>3</v>
      </c>
      <c r="G135" s="85">
        <v>1701308</v>
      </c>
      <c r="H135" s="89"/>
      <c r="I135" s="263" t="s">
        <v>2112</v>
      </c>
      <c r="J135" s="89"/>
      <c r="K135" s="89"/>
      <c r="L135" s="89"/>
      <c r="M135" s="89"/>
      <c r="N135" s="272">
        <v>0</v>
      </c>
      <c r="O135" s="272">
        <v>12560.6</v>
      </c>
      <c r="P135" s="89" t="s">
        <v>670</v>
      </c>
    </row>
    <row r="136" spans="1:16" ht="63.75">
      <c r="A136" s="268">
        <v>670</v>
      </c>
      <c r="B136" s="89"/>
      <c r="C136" s="269" t="s">
        <v>190</v>
      </c>
      <c r="D136" s="84">
        <v>43473</v>
      </c>
      <c r="E136" s="85" t="s">
        <v>1550</v>
      </c>
      <c r="F136" s="85" t="s">
        <v>3</v>
      </c>
      <c r="G136" s="85">
        <v>1701310</v>
      </c>
      <c r="H136" s="89"/>
      <c r="I136" s="263" t="s">
        <v>2113</v>
      </c>
      <c r="J136" s="89"/>
      <c r="K136" s="89"/>
      <c r="L136" s="89"/>
      <c r="M136" s="89"/>
      <c r="N136" s="272">
        <v>0</v>
      </c>
      <c r="O136" s="272">
        <v>17683.36</v>
      </c>
      <c r="P136" s="89" t="s">
        <v>670</v>
      </c>
    </row>
    <row r="137" spans="1:16" ht="51">
      <c r="A137" s="268">
        <v>20</v>
      </c>
      <c r="B137" s="89"/>
      <c r="C137" s="269" t="s">
        <v>44</v>
      </c>
      <c r="D137" s="84">
        <v>43473</v>
      </c>
      <c r="E137" s="85" t="s">
        <v>1551</v>
      </c>
      <c r="F137" s="85" t="s">
        <v>3</v>
      </c>
      <c r="G137" s="85">
        <v>1701227</v>
      </c>
      <c r="H137" s="89"/>
      <c r="I137" s="263" t="s">
        <v>2114</v>
      </c>
      <c r="J137" s="89"/>
      <c r="K137" s="89"/>
      <c r="L137" s="89"/>
      <c r="M137" s="89"/>
      <c r="N137" s="272">
        <v>0</v>
      </c>
      <c r="O137" s="272">
        <v>800</v>
      </c>
      <c r="P137" s="89" t="s">
        <v>670</v>
      </c>
    </row>
    <row r="138" spans="1:16" ht="51">
      <c r="A138" s="268">
        <v>20</v>
      </c>
      <c r="B138" s="89"/>
      <c r="C138" s="269" t="s">
        <v>44</v>
      </c>
      <c r="D138" s="84">
        <v>43473</v>
      </c>
      <c r="E138" s="85" t="s">
        <v>1552</v>
      </c>
      <c r="F138" s="85" t="s">
        <v>3</v>
      </c>
      <c r="G138" s="85">
        <v>1701226</v>
      </c>
      <c r="H138" s="89"/>
      <c r="I138" s="263" t="s">
        <v>2115</v>
      </c>
      <c r="J138" s="89"/>
      <c r="K138" s="89"/>
      <c r="L138" s="89"/>
      <c r="M138" s="89"/>
      <c r="N138" s="272">
        <v>0</v>
      </c>
      <c r="O138" s="272">
        <v>800</v>
      </c>
      <c r="P138" s="89" t="s">
        <v>670</v>
      </c>
    </row>
    <row r="139" spans="1:16" ht="51">
      <c r="A139" s="268">
        <v>35</v>
      </c>
      <c r="B139" s="89"/>
      <c r="C139" s="269" t="s">
        <v>46</v>
      </c>
      <c r="D139" s="84">
        <v>43473</v>
      </c>
      <c r="E139" s="85" t="s">
        <v>1553</v>
      </c>
      <c r="F139" s="85" t="s">
        <v>3</v>
      </c>
      <c r="G139" s="85">
        <v>1701194</v>
      </c>
      <c r="H139" s="89"/>
      <c r="I139" s="263" t="s">
        <v>2116</v>
      </c>
      <c r="J139" s="89"/>
      <c r="K139" s="89"/>
      <c r="L139" s="89"/>
      <c r="M139" s="89"/>
      <c r="N139" s="272">
        <v>0</v>
      </c>
      <c r="O139" s="272">
        <v>1500</v>
      </c>
      <c r="P139" s="89" t="s">
        <v>670</v>
      </c>
    </row>
    <row r="140" spans="1:16" ht="51">
      <c r="A140" s="268" t="s">
        <v>565</v>
      </c>
      <c r="B140" s="89"/>
      <c r="C140" s="269" t="s">
        <v>615</v>
      </c>
      <c r="D140" s="84">
        <v>43473</v>
      </c>
      <c r="E140" s="85" t="s">
        <v>1554</v>
      </c>
      <c r="F140" s="85" t="s">
        <v>3</v>
      </c>
      <c r="G140" s="85">
        <v>1701179</v>
      </c>
      <c r="H140" s="89"/>
      <c r="I140" s="263" t="s">
        <v>2117</v>
      </c>
      <c r="J140" s="89"/>
      <c r="K140" s="89"/>
      <c r="L140" s="89"/>
      <c r="M140" s="89"/>
      <c r="N140" s="272">
        <v>0</v>
      </c>
      <c r="O140" s="272">
        <v>1425</v>
      </c>
      <c r="P140" s="89" t="s">
        <v>670</v>
      </c>
    </row>
    <row r="141" spans="1:16" ht="114.75">
      <c r="A141" s="268" t="s">
        <v>556</v>
      </c>
      <c r="B141" s="89"/>
      <c r="C141" s="269" t="s">
        <v>616</v>
      </c>
      <c r="D141" s="84">
        <v>43473</v>
      </c>
      <c r="E141" s="85" t="s">
        <v>1555</v>
      </c>
      <c r="F141" s="85" t="s">
        <v>671</v>
      </c>
      <c r="G141" s="85">
        <v>182821</v>
      </c>
      <c r="H141" s="89"/>
      <c r="I141" s="263" t="s">
        <v>2118</v>
      </c>
      <c r="J141" s="89"/>
      <c r="K141" s="89"/>
      <c r="L141" s="89"/>
      <c r="M141" s="89"/>
      <c r="N141" s="272">
        <v>0</v>
      </c>
      <c r="O141" s="272">
        <v>14002.59</v>
      </c>
      <c r="P141" s="89" t="s">
        <v>670</v>
      </c>
    </row>
    <row r="142" spans="1:16" ht="89.25">
      <c r="A142" s="268" t="s">
        <v>556</v>
      </c>
      <c r="B142" s="89"/>
      <c r="C142" s="269" t="s">
        <v>616</v>
      </c>
      <c r="D142" s="84">
        <v>43473</v>
      </c>
      <c r="E142" s="85" t="s">
        <v>1556</v>
      </c>
      <c r="F142" s="85" t="s">
        <v>671</v>
      </c>
      <c r="G142" s="85">
        <v>182806</v>
      </c>
      <c r="H142" s="89"/>
      <c r="I142" s="263" t="s">
        <v>2119</v>
      </c>
      <c r="J142" s="89"/>
      <c r="K142" s="89"/>
      <c r="L142" s="89"/>
      <c r="M142" s="89"/>
      <c r="N142" s="272">
        <v>0</v>
      </c>
      <c r="O142" s="272">
        <v>7353</v>
      </c>
      <c r="P142" s="89" t="s">
        <v>670</v>
      </c>
    </row>
    <row r="143" spans="1:16" ht="63.75">
      <c r="A143" s="268">
        <v>670</v>
      </c>
      <c r="B143" s="89"/>
      <c r="C143" s="269" t="s">
        <v>190</v>
      </c>
      <c r="D143" s="84">
        <v>43473</v>
      </c>
      <c r="E143" s="85" t="s">
        <v>1557</v>
      </c>
      <c r="F143" s="85" t="s">
        <v>6</v>
      </c>
      <c r="G143" s="85">
        <v>1068027</v>
      </c>
      <c r="H143" s="89"/>
      <c r="I143" s="263" t="s">
        <v>2120</v>
      </c>
      <c r="J143" s="89"/>
      <c r="K143" s="89"/>
      <c r="L143" s="89"/>
      <c r="M143" s="89"/>
      <c r="N143" s="272">
        <v>0</v>
      </c>
      <c r="O143" s="272">
        <v>49983.5</v>
      </c>
      <c r="P143" s="89" t="s">
        <v>670</v>
      </c>
    </row>
    <row r="144" spans="1:16" ht="51">
      <c r="A144" s="268" t="s">
        <v>559</v>
      </c>
      <c r="B144" s="89"/>
      <c r="C144" s="269" t="s">
        <v>759</v>
      </c>
      <c r="D144" s="84">
        <v>43473</v>
      </c>
      <c r="E144" s="85" t="s">
        <v>1558</v>
      </c>
      <c r="F144" s="85" t="s">
        <v>6</v>
      </c>
      <c r="G144" s="85">
        <v>1068036</v>
      </c>
      <c r="H144" s="89"/>
      <c r="I144" s="263" t="s">
        <v>2121</v>
      </c>
      <c r="J144" s="89"/>
      <c r="K144" s="89"/>
      <c r="L144" s="89"/>
      <c r="M144" s="89"/>
      <c r="N144" s="272">
        <v>0</v>
      </c>
      <c r="O144" s="272">
        <v>4250</v>
      </c>
      <c r="P144" s="89" t="s">
        <v>670</v>
      </c>
    </row>
    <row r="145" spans="1:16" ht="51">
      <c r="A145" s="268" t="s">
        <v>557</v>
      </c>
      <c r="B145" s="89"/>
      <c r="C145" s="269" t="s">
        <v>780</v>
      </c>
      <c r="D145" s="84">
        <v>43473</v>
      </c>
      <c r="E145" s="85" t="s">
        <v>1559</v>
      </c>
      <c r="F145" s="85" t="s">
        <v>671</v>
      </c>
      <c r="G145" s="85">
        <v>182835</v>
      </c>
      <c r="H145" s="89"/>
      <c r="I145" s="263" t="s">
        <v>2122</v>
      </c>
      <c r="J145" s="89"/>
      <c r="K145" s="89"/>
      <c r="L145" s="89"/>
      <c r="M145" s="89"/>
      <c r="N145" s="272">
        <v>0</v>
      </c>
      <c r="O145" s="272">
        <v>515.99</v>
      </c>
      <c r="P145" s="89" t="s">
        <v>670</v>
      </c>
    </row>
    <row r="146" spans="1:16" ht="51">
      <c r="A146" s="268" t="s">
        <v>557</v>
      </c>
      <c r="B146" s="89"/>
      <c r="C146" s="269" t="s">
        <v>780</v>
      </c>
      <c r="D146" s="84">
        <v>43473</v>
      </c>
      <c r="E146" s="85" t="s">
        <v>1559</v>
      </c>
      <c r="F146" s="85" t="s">
        <v>671</v>
      </c>
      <c r="G146" s="85">
        <v>182833</v>
      </c>
      <c r="H146" s="89"/>
      <c r="I146" s="263" t="s">
        <v>2122</v>
      </c>
      <c r="J146" s="89"/>
      <c r="K146" s="89"/>
      <c r="L146" s="89"/>
      <c r="M146" s="89"/>
      <c r="N146" s="272">
        <v>0</v>
      </c>
      <c r="O146" s="272">
        <v>1489.58</v>
      </c>
      <c r="P146" s="89" t="s">
        <v>670</v>
      </c>
    </row>
    <row r="147" spans="1:16" ht="38.25">
      <c r="A147" s="268" t="s">
        <v>565</v>
      </c>
      <c r="B147" s="89"/>
      <c r="C147" s="269" t="s">
        <v>615</v>
      </c>
      <c r="D147" s="84">
        <v>43473</v>
      </c>
      <c r="E147" s="85" t="s">
        <v>1559</v>
      </c>
      <c r="F147" s="85" t="s">
        <v>671</v>
      </c>
      <c r="G147" s="85">
        <v>182831</v>
      </c>
      <c r="H147" s="89"/>
      <c r="I147" s="263" t="s">
        <v>2123</v>
      </c>
      <c r="J147" s="89"/>
      <c r="K147" s="89"/>
      <c r="L147" s="89"/>
      <c r="M147" s="89"/>
      <c r="N147" s="272">
        <v>0</v>
      </c>
      <c r="O147" s="272">
        <v>1940.01</v>
      </c>
      <c r="P147" s="89" t="s">
        <v>670</v>
      </c>
    </row>
    <row r="148" spans="1:16" ht="63.75">
      <c r="A148" s="268" t="s">
        <v>557</v>
      </c>
      <c r="B148" s="89"/>
      <c r="C148" s="269" t="s">
        <v>780</v>
      </c>
      <c r="D148" s="84">
        <v>43473</v>
      </c>
      <c r="E148" s="85" t="s">
        <v>1560</v>
      </c>
      <c r="F148" s="85" t="s">
        <v>6</v>
      </c>
      <c r="G148" s="85">
        <v>944343</v>
      </c>
      <c r="H148" s="89"/>
      <c r="I148" s="270" t="s">
        <v>2124</v>
      </c>
      <c r="J148" s="89"/>
      <c r="K148" s="89"/>
      <c r="L148" s="89"/>
      <c r="M148" s="89"/>
      <c r="N148" s="271">
        <v>0</v>
      </c>
      <c r="O148" s="271">
        <v>6098.62</v>
      </c>
      <c r="P148" s="89" t="s">
        <v>670</v>
      </c>
    </row>
    <row r="149" spans="1:16" ht="38.25">
      <c r="A149" s="268" t="s">
        <v>565</v>
      </c>
      <c r="B149" s="89"/>
      <c r="C149" s="269" t="s">
        <v>615</v>
      </c>
      <c r="D149" s="84">
        <v>43474</v>
      </c>
      <c r="E149" s="85" t="s">
        <v>1561</v>
      </c>
      <c r="F149" s="85" t="s">
        <v>3</v>
      </c>
      <c r="G149" s="85">
        <v>1701704</v>
      </c>
      <c r="H149" s="89"/>
      <c r="I149" s="270" t="s">
        <v>737</v>
      </c>
      <c r="J149" s="89"/>
      <c r="K149" s="89"/>
      <c r="L149" s="89"/>
      <c r="M149" s="89"/>
      <c r="N149" s="271">
        <v>0</v>
      </c>
      <c r="O149" s="271">
        <v>150</v>
      </c>
      <c r="P149" s="89" t="s">
        <v>670</v>
      </c>
    </row>
    <row r="150" spans="1:16" ht="51">
      <c r="A150" s="268" t="s">
        <v>565</v>
      </c>
      <c r="B150" s="89"/>
      <c r="C150" s="269" t="s">
        <v>615</v>
      </c>
      <c r="D150" s="84">
        <v>43474</v>
      </c>
      <c r="E150" s="85" t="s">
        <v>1562</v>
      </c>
      <c r="F150" s="85" t="s">
        <v>3</v>
      </c>
      <c r="G150" s="85">
        <v>1701703</v>
      </c>
      <c r="H150" s="89"/>
      <c r="I150" s="270" t="s">
        <v>2015</v>
      </c>
      <c r="J150" s="89"/>
      <c r="K150" s="89"/>
      <c r="L150" s="89"/>
      <c r="M150" s="89"/>
      <c r="N150" s="271">
        <v>0</v>
      </c>
      <c r="O150" s="271">
        <v>49</v>
      </c>
      <c r="P150" s="89" t="s">
        <v>670</v>
      </c>
    </row>
    <row r="151" spans="1:16" ht="38.25">
      <c r="A151" s="268">
        <v>20</v>
      </c>
      <c r="B151" s="89"/>
      <c r="C151" s="269" t="s">
        <v>44</v>
      </c>
      <c r="D151" s="84">
        <v>43474</v>
      </c>
      <c r="E151" s="85" t="s">
        <v>1563</v>
      </c>
      <c r="F151" s="85" t="s">
        <v>3</v>
      </c>
      <c r="G151" s="85">
        <v>1701674</v>
      </c>
      <c r="H151" s="89"/>
      <c r="I151" s="270" t="s">
        <v>2125</v>
      </c>
      <c r="J151" s="89"/>
      <c r="K151" s="89"/>
      <c r="L151" s="89"/>
      <c r="M151" s="89"/>
      <c r="N151" s="271">
        <v>0</v>
      </c>
      <c r="O151" s="271">
        <v>656.62</v>
      </c>
      <c r="P151" s="89" t="s">
        <v>670</v>
      </c>
    </row>
    <row r="152" spans="1:16" ht="51">
      <c r="A152" s="268">
        <v>20</v>
      </c>
      <c r="B152" s="89"/>
      <c r="C152" s="269" t="s">
        <v>44</v>
      </c>
      <c r="D152" s="84">
        <v>43474</v>
      </c>
      <c r="E152" s="85" t="s">
        <v>1564</v>
      </c>
      <c r="F152" s="85" t="s">
        <v>3</v>
      </c>
      <c r="G152" s="85">
        <v>1701671</v>
      </c>
      <c r="H152" s="89"/>
      <c r="I152" s="270" t="s">
        <v>2126</v>
      </c>
      <c r="J152" s="89"/>
      <c r="K152" s="89"/>
      <c r="L152" s="89"/>
      <c r="M152" s="89"/>
      <c r="N152" s="271">
        <v>0</v>
      </c>
      <c r="O152" s="271">
        <v>5</v>
      </c>
      <c r="P152" s="89" t="s">
        <v>670</v>
      </c>
    </row>
    <row r="153" spans="1:16" ht="51">
      <c r="A153" s="268">
        <v>20</v>
      </c>
      <c r="B153" s="89"/>
      <c r="C153" s="269" t="s">
        <v>44</v>
      </c>
      <c r="D153" s="84">
        <v>43474</v>
      </c>
      <c r="E153" s="85" t="s">
        <v>1565</v>
      </c>
      <c r="F153" s="85" t="s">
        <v>3</v>
      </c>
      <c r="G153" s="85">
        <v>1701669</v>
      </c>
      <c r="H153" s="89"/>
      <c r="I153" s="270" t="s">
        <v>2127</v>
      </c>
      <c r="J153" s="89"/>
      <c r="K153" s="89"/>
      <c r="L153" s="89"/>
      <c r="M153" s="89"/>
      <c r="N153" s="271">
        <v>0</v>
      </c>
      <c r="O153" s="271">
        <v>4711.2</v>
      </c>
      <c r="P153" s="89" t="s">
        <v>670</v>
      </c>
    </row>
    <row r="154" spans="1:16" ht="51">
      <c r="A154" s="268">
        <v>20</v>
      </c>
      <c r="B154" s="89"/>
      <c r="C154" s="269" t="s">
        <v>44</v>
      </c>
      <c r="D154" s="84">
        <v>43474</v>
      </c>
      <c r="E154" s="85" t="s">
        <v>1566</v>
      </c>
      <c r="F154" s="85" t="s">
        <v>3</v>
      </c>
      <c r="G154" s="85">
        <v>1701668</v>
      </c>
      <c r="H154" s="89"/>
      <c r="I154" s="270" t="s">
        <v>2128</v>
      </c>
      <c r="J154" s="89"/>
      <c r="K154" s="89"/>
      <c r="L154" s="89"/>
      <c r="M154" s="89"/>
      <c r="N154" s="271">
        <v>0</v>
      </c>
      <c r="O154" s="271">
        <v>373.7</v>
      </c>
      <c r="P154" s="89" t="s">
        <v>670</v>
      </c>
    </row>
    <row r="155" spans="1:16" ht="51">
      <c r="A155" s="268" t="s">
        <v>565</v>
      </c>
      <c r="B155" s="89"/>
      <c r="C155" s="269" t="s">
        <v>615</v>
      </c>
      <c r="D155" s="84">
        <v>43474</v>
      </c>
      <c r="E155" s="85" t="s">
        <v>1567</v>
      </c>
      <c r="F155" s="85" t="s">
        <v>3</v>
      </c>
      <c r="G155" s="85">
        <v>1701769</v>
      </c>
      <c r="H155" s="89"/>
      <c r="I155" s="270" t="s">
        <v>2129</v>
      </c>
      <c r="J155" s="89"/>
      <c r="K155" s="89"/>
      <c r="L155" s="89"/>
      <c r="M155" s="89"/>
      <c r="N155" s="271">
        <v>0</v>
      </c>
      <c r="O155" s="271">
        <v>734</v>
      </c>
      <c r="P155" s="89" t="s">
        <v>670</v>
      </c>
    </row>
    <row r="156" spans="1:16" ht="51">
      <c r="A156" s="268">
        <v>20</v>
      </c>
      <c r="B156" s="89"/>
      <c r="C156" s="269" t="s">
        <v>44</v>
      </c>
      <c r="D156" s="84">
        <v>43474</v>
      </c>
      <c r="E156" s="85" t="s">
        <v>1568</v>
      </c>
      <c r="F156" s="85" t="s">
        <v>3</v>
      </c>
      <c r="G156" s="85">
        <v>1701808</v>
      </c>
      <c r="H156" s="89"/>
      <c r="I156" s="270" t="s">
        <v>2130</v>
      </c>
      <c r="J156" s="89"/>
      <c r="K156" s="89"/>
      <c r="L156" s="89"/>
      <c r="M156" s="89"/>
      <c r="N156" s="271">
        <v>0</v>
      </c>
      <c r="O156" s="271">
        <v>1565.89</v>
      </c>
      <c r="P156" s="89" t="s">
        <v>670</v>
      </c>
    </row>
    <row r="157" spans="1:16" ht="51">
      <c r="A157" s="268">
        <v>20</v>
      </c>
      <c r="B157" s="89"/>
      <c r="C157" s="269" t="s">
        <v>44</v>
      </c>
      <c r="D157" s="84">
        <v>43474</v>
      </c>
      <c r="E157" s="85" t="s">
        <v>1569</v>
      </c>
      <c r="F157" s="85" t="s">
        <v>3</v>
      </c>
      <c r="G157" s="85">
        <v>1701809</v>
      </c>
      <c r="H157" s="89"/>
      <c r="I157" s="270" t="s">
        <v>2131</v>
      </c>
      <c r="J157" s="89"/>
      <c r="K157" s="89"/>
      <c r="L157" s="89"/>
      <c r="M157" s="89"/>
      <c r="N157" s="271">
        <v>0</v>
      </c>
      <c r="O157" s="271">
        <v>793.34</v>
      </c>
      <c r="P157" s="89" t="s">
        <v>670</v>
      </c>
    </row>
    <row r="158" spans="1:16" ht="51">
      <c r="A158" s="268">
        <v>20</v>
      </c>
      <c r="B158" s="89"/>
      <c r="C158" s="269" t="s">
        <v>44</v>
      </c>
      <c r="D158" s="84">
        <v>43474</v>
      </c>
      <c r="E158" s="85" t="s">
        <v>1570</v>
      </c>
      <c r="F158" s="85" t="s">
        <v>3</v>
      </c>
      <c r="G158" s="85">
        <v>1701810</v>
      </c>
      <c r="H158" s="89"/>
      <c r="I158" s="270" t="s">
        <v>2132</v>
      </c>
      <c r="J158" s="89"/>
      <c r="K158" s="89"/>
      <c r="L158" s="89"/>
      <c r="M158" s="89"/>
      <c r="N158" s="271">
        <v>0</v>
      </c>
      <c r="O158" s="271">
        <v>1166.82</v>
      </c>
      <c r="P158" s="89" t="s">
        <v>670</v>
      </c>
    </row>
    <row r="159" spans="1:16" ht="51">
      <c r="A159" s="268">
        <v>20</v>
      </c>
      <c r="B159" s="89"/>
      <c r="C159" s="269" t="s">
        <v>44</v>
      </c>
      <c r="D159" s="84">
        <v>43474</v>
      </c>
      <c r="E159" s="85" t="s">
        <v>1571</v>
      </c>
      <c r="F159" s="85" t="s">
        <v>3</v>
      </c>
      <c r="G159" s="85">
        <v>1701811</v>
      </c>
      <c r="H159" s="89"/>
      <c r="I159" s="270" t="s">
        <v>2133</v>
      </c>
      <c r="J159" s="89"/>
      <c r="K159" s="89"/>
      <c r="L159" s="89"/>
      <c r="M159" s="89"/>
      <c r="N159" s="271">
        <v>0</v>
      </c>
      <c r="O159" s="271">
        <v>396</v>
      </c>
      <c r="P159" s="89" t="s">
        <v>670</v>
      </c>
    </row>
    <row r="160" spans="1:16" ht="51">
      <c r="A160" s="268" t="s">
        <v>565</v>
      </c>
      <c r="B160" s="89"/>
      <c r="C160" s="269" t="s">
        <v>615</v>
      </c>
      <c r="D160" s="84">
        <v>43474</v>
      </c>
      <c r="E160" s="85" t="s">
        <v>1572</v>
      </c>
      <c r="F160" s="85" t="s">
        <v>3</v>
      </c>
      <c r="G160" s="85">
        <v>1701828</v>
      </c>
      <c r="H160" s="89"/>
      <c r="I160" s="270" t="s">
        <v>742</v>
      </c>
      <c r="J160" s="89"/>
      <c r="K160" s="89"/>
      <c r="L160" s="89"/>
      <c r="M160" s="89"/>
      <c r="N160" s="271">
        <v>0</v>
      </c>
      <c r="O160" s="271">
        <v>3000</v>
      </c>
      <c r="P160" s="89" t="s">
        <v>670</v>
      </c>
    </row>
    <row r="161" spans="1:16" ht="63.75">
      <c r="A161" s="268" t="s">
        <v>556</v>
      </c>
      <c r="B161" s="89"/>
      <c r="C161" s="269" t="s">
        <v>616</v>
      </c>
      <c r="D161" s="84">
        <v>43474</v>
      </c>
      <c r="E161" s="85" t="s">
        <v>1573</v>
      </c>
      <c r="F161" s="85" t="s">
        <v>3</v>
      </c>
      <c r="G161" s="85">
        <v>1701630</v>
      </c>
      <c r="H161" s="89"/>
      <c r="I161" s="270" t="s">
        <v>2134</v>
      </c>
      <c r="J161" s="89"/>
      <c r="K161" s="89"/>
      <c r="L161" s="89"/>
      <c r="M161" s="89"/>
      <c r="N161" s="271">
        <v>0</v>
      </c>
      <c r="O161" s="271">
        <v>18</v>
      </c>
      <c r="P161" s="89" t="s">
        <v>670</v>
      </c>
    </row>
    <row r="162" spans="1:16" ht="63.75">
      <c r="A162" s="268" t="s">
        <v>556</v>
      </c>
      <c r="B162" s="89"/>
      <c r="C162" s="269" t="s">
        <v>616</v>
      </c>
      <c r="D162" s="84">
        <v>43474</v>
      </c>
      <c r="E162" s="85" t="s">
        <v>1574</v>
      </c>
      <c r="F162" s="85" t="s">
        <v>3</v>
      </c>
      <c r="G162" s="85">
        <v>1701634</v>
      </c>
      <c r="H162" s="89"/>
      <c r="I162" s="270" t="s">
        <v>2135</v>
      </c>
      <c r="J162" s="89"/>
      <c r="K162" s="89"/>
      <c r="L162" s="89"/>
      <c r="M162" s="89"/>
      <c r="N162" s="271">
        <v>0</v>
      </c>
      <c r="O162" s="271">
        <v>18</v>
      </c>
      <c r="P162" s="89" t="s">
        <v>670</v>
      </c>
    </row>
    <row r="163" spans="1:16" ht="51">
      <c r="A163" s="268">
        <v>86</v>
      </c>
      <c r="B163" s="89"/>
      <c r="C163" s="269" t="s">
        <v>56</v>
      </c>
      <c r="D163" s="84">
        <v>43474</v>
      </c>
      <c r="E163" s="85" t="s">
        <v>1575</v>
      </c>
      <c r="F163" s="85" t="s">
        <v>3</v>
      </c>
      <c r="G163" s="85">
        <v>1701639</v>
      </c>
      <c r="H163" s="89"/>
      <c r="I163" s="270" t="s">
        <v>2136</v>
      </c>
      <c r="J163" s="89"/>
      <c r="K163" s="89"/>
      <c r="L163" s="89"/>
      <c r="M163" s="89"/>
      <c r="N163" s="271">
        <v>0</v>
      </c>
      <c r="O163" s="271">
        <v>128100</v>
      </c>
      <c r="P163" s="89" t="s">
        <v>670</v>
      </c>
    </row>
    <row r="164" spans="1:16" ht="63.75">
      <c r="A164" s="268" t="s">
        <v>556</v>
      </c>
      <c r="B164" s="89"/>
      <c r="C164" s="269" t="s">
        <v>616</v>
      </c>
      <c r="D164" s="84">
        <v>43474</v>
      </c>
      <c r="E164" s="85" t="s">
        <v>1576</v>
      </c>
      <c r="F164" s="85" t="s">
        <v>3</v>
      </c>
      <c r="G164" s="85">
        <v>1701660</v>
      </c>
      <c r="H164" s="89"/>
      <c r="I164" s="270" t="s">
        <v>2137</v>
      </c>
      <c r="J164" s="89"/>
      <c r="K164" s="89"/>
      <c r="L164" s="89"/>
      <c r="M164" s="89"/>
      <c r="N164" s="271">
        <v>0</v>
      </c>
      <c r="O164" s="271">
        <v>90130.86</v>
      </c>
      <c r="P164" s="89" t="s">
        <v>670</v>
      </c>
    </row>
    <row r="165" spans="1:16" ht="63.75">
      <c r="A165" s="268">
        <v>35</v>
      </c>
      <c r="B165" s="89"/>
      <c r="C165" s="269" t="s">
        <v>46</v>
      </c>
      <c r="D165" s="84">
        <v>43474</v>
      </c>
      <c r="E165" s="85" t="s">
        <v>1577</v>
      </c>
      <c r="F165" s="85" t="s">
        <v>3</v>
      </c>
      <c r="G165" s="85">
        <v>1701663</v>
      </c>
      <c r="H165" s="89"/>
      <c r="I165" s="270" t="s">
        <v>2138</v>
      </c>
      <c r="J165" s="89"/>
      <c r="K165" s="89"/>
      <c r="L165" s="89"/>
      <c r="M165" s="89"/>
      <c r="N165" s="271">
        <v>0</v>
      </c>
      <c r="O165" s="271">
        <v>56221.71</v>
      </c>
      <c r="P165" s="89" t="s">
        <v>670</v>
      </c>
    </row>
    <row r="166" spans="1:16" ht="51">
      <c r="A166" s="268" t="s">
        <v>565</v>
      </c>
      <c r="B166" s="89"/>
      <c r="C166" s="269" t="s">
        <v>615</v>
      </c>
      <c r="D166" s="84">
        <v>43474</v>
      </c>
      <c r="E166" s="85" t="s">
        <v>1578</v>
      </c>
      <c r="F166" s="85" t="s">
        <v>3</v>
      </c>
      <c r="G166" s="85">
        <v>1701651</v>
      </c>
      <c r="H166" s="89"/>
      <c r="I166" s="270" t="s">
        <v>2139</v>
      </c>
      <c r="J166" s="89"/>
      <c r="K166" s="89"/>
      <c r="L166" s="89"/>
      <c r="M166" s="89"/>
      <c r="N166" s="271">
        <v>0</v>
      </c>
      <c r="O166" s="271">
        <v>300</v>
      </c>
      <c r="P166" s="89" t="s">
        <v>670</v>
      </c>
    </row>
    <row r="167" spans="1:16" ht="51">
      <c r="A167" s="268">
        <v>35</v>
      </c>
      <c r="B167" s="89"/>
      <c r="C167" s="269" t="s">
        <v>46</v>
      </c>
      <c r="D167" s="84">
        <v>43474</v>
      </c>
      <c r="E167" s="85" t="s">
        <v>1579</v>
      </c>
      <c r="F167" s="85" t="s">
        <v>3</v>
      </c>
      <c r="G167" s="85">
        <v>1701636</v>
      </c>
      <c r="H167" s="89"/>
      <c r="I167" s="270" t="s">
        <v>2140</v>
      </c>
      <c r="J167" s="89"/>
      <c r="K167" s="89"/>
      <c r="L167" s="89"/>
      <c r="M167" s="89"/>
      <c r="N167" s="271">
        <v>0</v>
      </c>
      <c r="O167" s="271">
        <v>230.20000000000002</v>
      </c>
      <c r="P167" s="89" t="s">
        <v>670</v>
      </c>
    </row>
    <row r="168" spans="1:16" ht="51">
      <c r="A168" s="268" t="s">
        <v>565</v>
      </c>
      <c r="B168" s="89"/>
      <c r="C168" s="269" t="s">
        <v>615</v>
      </c>
      <c r="D168" s="84">
        <v>43474</v>
      </c>
      <c r="E168" s="85" t="s">
        <v>1580</v>
      </c>
      <c r="F168" s="85" t="s">
        <v>3</v>
      </c>
      <c r="G168" s="85">
        <v>1701622</v>
      </c>
      <c r="H168" s="89"/>
      <c r="I168" s="270" t="s">
        <v>2141</v>
      </c>
      <c r="J168" s="89"/>
      <c r="K168" s="89"/>
      <c r="L168" s="89"/>
      <c r="M168" s="89"/>
      <c r="N168" s="271">
        <v>0</v>
      </c>
      <c r="O168" s="271">
        <v>2000</v>
      </c>
      <c r="P168" s="89" t="s">
        <v>670</v>
      </c>
    </row>
    <row r="169" spans="1:16" ht="51">
      <c r="A169" s="268" t="s">
        <v>556</v>
      </c>
      <c r="B169" s="89"/>
      <c r="C169" s="269" t="s">
        <v>616</v>
      </c>
      <c r="D169" s="84">
        <v>43474</v>
      </c>
      <c r="E169" s="85" t="s">
        <v>1581</v>
      </c>
      <c r="F169" s="85" t="s">
        <v>3</v>
      </c>
      <c r="G169" s="85">
        <v>1701598</v>
      </c>
      <c r="H169" s="89"/>
      <c r="I169" s="270" t="s">
        <v>2142</v>
      </c>
      <c r="J169" s="89"/>
      <c r="K169" s="89"/>
      <c r="L169" s="89"/>
      <c r="M169" s="89"/>
      <c r="N169" s="271">
        <v>0</v>
      </c>
      <c r="O169" s="271">
        <v>100</v>
      </c>
      <c r="P169" s="89" t="s">
        <v>670</v>
      </c>
    </row>
    <row r="170" spans="1:16" ht="63.75">
      <c r="A170" s="268">
        <v>85</v>
      </c>
      <c r="B170" s="89"/>
      <c r="C170" s="269" t="s">
        <v>735</v>
      </c>
      <c r="D170" s="84">
        <v>43474</v>
      </c>
      <c r="E170" s="85" t="s">
        <v>1582</v>
      </c>
      <c r="F170" s="85" t="s">
        <v>3</v>
      </c>
      <c r="G170" s="85">
        <v>1701667</v>
      </c>
      <c r="H170" s="89"/>
      <c r="I170" s="270" t="s">
        <v>2143</v>
      </c>
      <c r="J170" s="89"/>
      <c r="K170" s="89"/>
      <c r="L170" s="89"/>
      <c r="M170" s="89"/>
      <c r="N170" s="271">
        <v>0</v>
      </c>
      <c r="O170" s="271">
        <v>28021.73</v>
      </c>
      <c r="P170" s="89" t="s">
        <v>670</v>
      </c>
    </row>
    <row r="171" spans="1:16" ht="63.75">
      <c r="A171" s="268" t="s">
        <v>556</v>
      </c>
      <c r="B171" s="89"/>
      <c r="C171" s="269" t="s">
        <v>616</v>
      </c>
      <c r="D171" s="84">
        <v>43474</v>
      </c>
      <c r="E171" s="85" t="s">
        <v>1583</v>
      </c>
      <c r="F171" s="85" t="s">
        <v>11</v>
      </c>
      <c r="G171" s="85">
        <v>944408</v>
      </c>
      <c r="H171" s="89"/>
      <c r="I171" s="270" t="s">
        <v>2144</v>
      </c>
      <c r="J171" s="89"/>
      <c r="K171" s="89"/>
      <c r="L171" s="89"/>
      <c r="M171" s="89"/>
      <c r="N171" s="271">
        <v>50</v>
      </c>
      <c r="O171" s="271">
        <v>0</v>
      </c>
      <c r="P171" s="89" t="s">
        <v>670</v>
      </c>
    </row>
    <row r="172" spans="1:16" ht="51">
      <c r="A172" s="268" t="s">
        <v>556</v>
      </c>
      <c r="B172" s="89"/>
      <c r="C172" s="269" t="s">
        <v>616</v>
      </c>
      <c r="D172" s="84">
        <v>43474</v>
      </c>
      <c r="E172" s="85" t="s">
        <v>1584</v>
      </c>
      <c r="F172" s="85" t="s">
        <v>13</v>
      </c>
      <c r="G172" s="85">
        <v>944419</v>
      </c>
      <c r="H172" s="89"/>
      <c r="I172" s="270" t="s">
        <v>2145</v>
      </c>
      <c r="J172" s="89"/>
      <c r="K172" s="89"/>
      <c r="L172" s="89"/>
      <c r="M172" s="89"/>
      <c r="N172" s="271">
        <v>50</v>
      </c>
      <c r="O172" s="271">
        <v>0</v>
      </c>
      <c r="P172" s="89" t="s">
        <v>670</v>
      </c>
    </row>
    <row r="173" spans="1:16" ht="38.25">
      <c r="A173" s="268" t="s">
        <v>565</v>
      </c>
      <c r="B173" s="89"/>
      <c r="C173" s="269" t="s">
        <v>615</v>
      </c>
      <c r="D173" s="84">
        <v>43475</v>
      </c>
      <c r="E173" s="85" t="s">
        <v>1585</v>
      </c>
      <c r="F173" s="85" t="s">
        <v>3</v>
      </c>
      <c r="G173" s="85">
        <v>1702155</v>
      </c>
      <c r="H173" s="89"/>
      <c r="I173" s="270" t="s">
        <v>2146</v>
      </c>
      <c r="J173" s="89"/>
      <c r="K173" s="89"/>
      <c r="L173" s="89"/>
      <c r="M173" s="89"/>
      <c r="N173" s="271">
        <v>0</v>
      </c>
      <c r="O173" s="271">
        <v>1200</v>
      </c>
      <c r="P173" s="89" t="s">
        <v>670</v>
      </c>
    </row>
    <row r="174" spans="1:16" ht="38.25">
      <c r="A174" s="268" t="s">
        <v>565</v>
      </c>
      <c r="B174" s="89"/>
      <c r="C174" s="269" t="s">
        <v>615</v>
      </c>
      <c r="D174" s="84">
        <v>43475</v>
      </c>
      <c r="E174" s="85" t="s">
        <v>1586</v>
      </c>
      <c r="F174" s="85" t="s">
        <v>3</v>
      </c>
      <c r="G174" s="85">
        <v>1702147</v>
      </c>
      <c r="H174" s="89"/>
      <c r="I174" s="270" t="s">
        <v>2147</v>
      </c>
      <c r="J174" s="89"/>
      <c r="K174" s="89"/>
      <c r="L174" s="89"/>
      <c r="M174" s="89"/>
      <c r="N174" s="271">
        <v>0</v>
      </c>
      <c r="O174" s="271">
        <v>1637.29</v>
      </c>
      <c r="P174" s="89" t="s">
        <v>670</v>
      </c>
    </row>
    <row r="175" spans="1:16" ht="38.25">
      <c r="A175" s="268" t="s">
        <v>565</v>
      </c>
      <c r="B175" s="89"/>
      <c r="C175" s="269" t="s">
        <v>615</v>
      </c>
      <c r="D175" s="84">
        <v>43475</v>
      </c>
      <c r="E175" s="85" t="s">
        <v>1587</v>
      </c>
      <c r="F175" s="85" t="s">
        <v>3</v>
      </c>
      <c r="G175" s="85">
        <v>1702122</v>
      </c>
      <c r="H175" s="89"/>
      <c r="I175" s="270" t="s">
        <v>2148</v>
      </c>
      <c r="J175" s="89"/>
      <c r="K175" s="89"/>
      <c r="L175" s="89"/>
      <c r="M175" s="89"/>
      <c r="N175" s="271">
        <v>0</v>
      </c>
      <c r="O175" s="271">
        <v>6932</v>
      </c>
      <c r="P175" s="89" t="s">
        <v>670</v>
      </c>
    </row>
    <row r="176" spans="1:16" ht="38.25">
      <c r="A176" s="268" t="s">
        <v>565</v>
      </c>
      <c r="B176" s="89"/>
      <c r="C176" s="269" t="s">
        <v>615</v>
      </c>
      <c r="D176" s="84">
        <v>43475</v>
      </c>
      <c r="E176" s="85" t="s">
        <v>1588</v>
      </c>
      <c r="F176" s="85" t="s">
        <v>3</v>
      </c>
      <c r="G176" s="85">
        <v>1702121</v>
      </c>
      <c r="H176" s="89"/>
      <c r="I176" s="270" t="s">
        <v>2149</v>
      </c>
      <c r="J176" s="89"/>
      <c r="K176" s="89"/>
      <c r="L176" s="89"/>
      <c r="M176" s="89"/>
      <c r="N176" s="271">
        <v>0</v>
      </c>
      <c r="O176" s="271">
        <v>6932</v>
      </c>
      <c r="P176" s="89" t="s">
        <v>670</v>
      </c>
    </row>
    <row r="177" spans="1:16" ht="63.75">
      <c r="A177" s="268" t="s">
        <v>565</v>
      </c>
      <c r="B177" s="89"/>
      <c r="C177" s="269" t="s">
        <v>615</v>
      </c>
      <c r="D177" s="84">
        <v>43475</v>
      </c>
      <c r="E177" s="85" t="s">
        <v>1589</v>
      </c>
      <c r="F177" s="85" t="s">
        <v>3</v>
      </c>
      <c r="G177" s="85">
        <v>1702111</v>
      </c>
      <c r="H177" s="89"/>
      <c r="I177" s="270" t="s">
        <v>2150</v>
      </c>
      <c r="J177" s="89"/>
      <c r="K177" s="89"/>
      <c r="L177" s="89"/>
      <c r="M177" s="89"/>
      <c r="N177" s="271">
        <v>0</v>
      </c>
      <c r="O177" s="271">
        <v>539.89</v>
      </c>
      <c r="P177" s="89" t="s">
        <v>670</v>
      </c>
    </row>
    <row r="178" spans="1:16" ht="51">
      <c r="A178" s="268">
        <v>373</v>
      </c>
      <c r="B178" s="89"/>
      <c r="C178" s="269" t="s">
        <v>636</v>
      </c>
      <c r="D178" s="84">
        <v>43475</v>
      </c>
      <c r="E178" s="85" t="s">
        <v>1590</v>
      </c>
      <c r="F178" s="85" t="s">
        <v>3</v>
      </c>
      <c r="G178" s="85">
        <v>1702109</v>
      </c>
      <c r="H178" s="89"/>
      <c r="I178" s="270" t="s">
        <v>2151</v>
      </c>
      <c r="J178" s="89"/>
      <c r="K178" s="89"/>
      <c r="L178" s="89"/>
      <c r="M178" s="89"/>
      <c r="N178" s="271">
        <v>0</v>
      </c>
      <c r="O178" s="271">
        <v>126</v>
      </c>
      <c r="P178" s="89" t="s">
        <v>670</v>
      </c>
    </row>
    <row r="179" spans="1:16" ht="51">
      <c r="A179" s="268" t="s">
        <v>565</v>
      </c>
      <c r="B179" s="89"/>
      <c r="C179" s="269" t="s">
        <v>615</v>
      </c>
      <c r="D179" s="84">
        <v>43475</v>
      </c>
      <c r="E179" s="85" t="s">
        <v>1591</v>
      </c>
      <c r="F179" s="85" t="s">
        <v>3</v>
      </c>
      <c r="G179" s="85">
        <v>1702101</v>
      </c>
      <c r="H179" s="89"/>
      <c r="I179" s="270" t="s">
        <v>2152</v>
      </c>
      <c r="J179" s="89"/>
      <c r="K179" s="89"/>
      <c r="L179" s="89"/>
      <c r="M179" s="89"/>
      <c r="N179" s="271">
        <v>0</v>
      </c>
      <c r="O179" s="271">
        <v>0.25</v>
      </c>
      <c r="P179" s="89" t="s">
        <v>670</v>
      </c>
    </row>
    <row r="180" spans="1:16" ht="51">
      <c r="A180" s="268">
        <v>373</v>
      </c>
      <c r="B180" s="89"/>
      <c r="C180" s="269" t="s">
        <v>636</v>
      </c>
      <c r="D180" s="84">
        <v>43475</v>
      </c>
      <c r="E180" s="85" t="s">
        <v>1592</v>
      </c>
      <c r="F180" s="85" t="s">
        <v>3</v>
      </c>
      <c r="G180" s="85">
        <v>1702165</v>
      </c>
      <c r="H180" s="89"/>
      <c r="I180" s="270" t="s">
        <v>2153</v>
      </c>
      <c r="J180" s="89"/>
      <c r="K180" s="89"/>
      <c r="L180" s="89"/>
      <c r="M180" s="89"/>
      <c r="N180" s="271">
        <v>0</v>
      </c>
      <c r="O180" s="271">
        <v>288.90000000000003</v>
      </c>
      <c r="P180" s="89" t="s">
        <v>670</v>
      </c>
    </row>
    <row r="181" spans="1:16" ht="51">
      <c r="A181" s="268" t="s">
        <v>565</v>
      </c>
      <c r="B181" s="89"/>
      <c r="C181" s="269" t="s">
        <v>615</v>
      </c>
      <c r="D181" s="84">
        <v>43475</v>
      </c>
      <c r="E181" s="85" t="s">
        <v>1593</v>
      </c>
      <c r="F181" s="85" t="s">
        <v>3</v>
      </c>
      <c r="G181" s="85">
        <v>1702230</v>
      </c>
      <c r="H181" s="89"/>
      <c r="I181" s="270" t="s">
        <v>2154</v>
      </c>
      <c r="J181" s="89"/>
      <c r="K181" s="89"/>
      <c r="L181" s="89"/>
      <c r="M181" s="89"/>
      <c r="N181" s="271">
        <v>0</v>
      </c>
      <c r="O181" s="271">
        <v>2195</v>
      </c>
      <c r="P181" s="89" t="s">
        <v>670</v>
      </c>
    </row>
    <row r="182" spans="1:16" ht="51">
      <c r="A182" s="268" t="s">
        <v>565</v>
      </c>
      <c r="B182" s="89"/>
      <c r="C182" s="269" t="s">
        <v>615</v>
      </c>
      <c r="D182" s="84">
        <v>43475</v>
      </c>
      <c r="E182" s="85" t="s">
        <v>1594</v>
      </c>
      <c r="F182" s="85" t="s">
        <v>3</v>
      </c>
      <c r="G182" s="85">
        <v>1702089</v>
      </c>
      <c r="H182" s="89"/>
      <c r="I182" s="270" t="s">
        <v>2157</v>
      </c>
      <c r="J182" s="89"/>
      <c r="K182" s="89"/>
      <c r="L182" s="89"/>
      <c r="M182" s="89"/>
      <c r="N182" s="271">
        <v>0</v>
      </c>
      <c r="O182" s="271">
        <v>6216.64</v>
      </c>
      <c r="P182" s="89" t="s">
        <v>670</v>
      </c>
    </row>
    <row r="183" spans="1:16" ht="51">
      <c r="A183" s="268" t="s">
        <v>565</v>
      </c>
      <c r="B183" s="89"/>
      <c r="C183" s="269" t="s">
        <v>615</v>
      </c>
      <c r="D183" s="84">
        <v>43475</v>
      </c>
      <c r="E183" s="85" t="s">
        <v>1595</v>
      </c>
      <c r="F183" s="85" t="s">
        <v>3</v>
      </c>
      <c r="G183" s="85">
        <v>1702090</v>
      </c>
      <c r="H183" s="89"/>
      <c r="I183" s="270" t="s">
        <v>2158</v>
      </c>
      <c r="J183" s="89"/>
      <c r="K183" s="89"/>
      <c r="L183" s="89"/>
      <c r="M183" s="89"/>
      <c r="N183" s="271">
        <v>0</v>
      </c>
      <c r="O183" s="271">
        <v>7138.34</v>
      </c>
      <c r="P183" s="89" t="s">
        <v>670</v>
      </c>
    </row>
    <row r="184" spans="1:16" ht="51">
      <c r="A184" s="268" t="s">
        <v>565</v>
      </c>
      <c r="B184" s="89"/>
      <c r="C184" s="269" t="s">
        <v>615</v>
      </c>
      <c r="D184" s="84">
        <v>43475</v>
      </c>
      <c r="E184" s="85" t="s">
        <v>1596</v>
      </c>
      <c r="F184" s="85" t="s">
        <v>3</v>
      </c>
      <c r="G184" s="85">
        <v>1702092</v>
      </c>
      <c r="H184" s="89"/>
      <c r="I184" s="270" t="s">
        <v>2159</v>
      </c>
      <c r="J184" s="89"/>
      <c r="K184" s="89"/>
      <c r="L184" s="89"/>
      <c r="M184" s="89"/>
      <c r="N184" s="271">
        <v>0</v>
      </c>
      <c r="O184" s="271">
        <v>9452.2199999999993</v>
      </c>
      <c r="P184" s="89" t="s">
        <v>670</v>
      </c>
    </row>
    <row r="185" spans="1:16" ht="38.25">
      <c r="A185" s="268">
        <v>35</v>
      </c>
      <c r="B185" s="89"/>
      <c r="C185" s="269" t="s">
        <v>46</v>
      </c>
      <c r="D185" s="84">
        <v>43475</v>
      </c>
      <c r="E185" s="85" t="s">
        <v>1597</v>
      </c>
      <c r="F185" s="85" t="s">
        <v>3</v>
      </c>
      <c r="G185" s="85">
        <v>1702084</v>
      </c>
      <c r="H185" s="89"/>
      <c r="I185" s="270" t="s">
        <v>748</v>
      </c>
      <c r="J185" s="89"/>
      <c r="K185" s="89"/>
      <c r="L185" s="89"/>
      <c r="M185" s="89"/>
      <c r="N185" s="271">
        <v>0</v>
      </c>
      <c r="O185" s="271">
        <v>1203.3900000000001</v>
      </c>
      <c r="P185" s="89" t="s">
        <v>670</v>
      </c>
    </row>
    <row r="186" spans="1:16" ht="51">
      <c r="A186" s="268" t="s">
        <v>565</v>
      </c>
      <c r="B186" s="89"/>
      <c r="C186" s="269" t="s">
        <v>615</v>
      </c>
      <c r="D186" s="84">
        <v>43475</v>
      </c>
      <c r="E186" s="85" t="s">
        <v>1598</v>
      </c>
      <c r="F186" s="85" t="s">
        <v>3</v>
      </c>
      <c r="G186" s="85">
        <v>1702068</v>
      </c>
      <c r="H186" s="89"/>
      <c r="I186" s="270" t="s">
        <v>2160</v>
      </c>
      <c r="J186" s="89"/>
      <c r="K186" s="89"/>
      <c r="L186" s="89"/>
      <c r="M186" s="89"/>
      <c r="N186" s="271">
        <v>0</v>
      </c>
      <c r="O186" s="271">
        <v>257.2</v>
      </c>
      <c r="P186" s="89" t="s">
        <v>670</v>
      </c>
    </row>
    <row r="187" spans="1:16" ht="63.75">
      <c r="A187" s="268">
        <v>592</v>
      </c>
      <c r="B187" s="89"/>
      <c r="C187" s="269" t="s">
        <v>645</v>
      </c>
      <c r="D187" s="84">
        <v>43475</v>
      </c>
      <c r="E187" s="85" t="s">
        <v>1599</v>
      </c>
      <c r="F187" s="85" t="s">
        <v>3</v>
      </c>
      <c r="G187" s="85">
        <v>1702020</v>
      </c>
      <c r="H187" s="89"/>
      <c r="I187" s="270" t="s">
        <v>2161</v>
      </c>
      <c r="J187" s="89"/>
      <c r="K187" s="89"/>
      <c r="L187" s="89"/>
      <c r="M187" s="89"/>
      <c r="N187" s="271">
        <v>0</v>
      </c>
      <c r="O187" s="271">
        <v>21610.9</v>
      </c>
      <c r="P187" s="89" t="s">
        <v>670</v>
      </c>
    </row>
    <row r="188" spans="1:16" ht="38.25">
      <c r="A188" s="268" t="s">
        <v>565</v>
      </c>
      <c r="B188" s="89"/>
      <c r="C188" s="269" t="s">
        <v>615</v>
      </c>
      <c r="D188" s="84">
        <v>43475</v>
      </c>
      <c r="E188" s="85" t="s">
        <v>1600</v>
      </c>
      <c r="F188" s="85" t="s">
        <v>3</v>
      </c>
      <c r="G188" s="85">
        <v>1702004</v>
      </c>
      <c r="H188" s="89"/>
      <c r="I188" s="270" t="s">
        <v>1415</v>
      </c>
      <c r="J188" s="89"/>
      <c r="K188" s="89"/>
      <c r="L188" s="89"/>
      <c r="M188" s="89"/>
      <c r="N188" s="271">
        <v>0</v>
      </c>
      <c r="O188" s="271">
        <v>1669</v>
      </c>
      <c r="P188" s="89" t="s">
        <v>670</v>
      </c>
    </row>
    <row r="189" spans="1:16" ht="51">
      <c r="A189" s="268" t="s">
        <v>565</v>
      </c>
      <c r="B189" s="89"/>
      <c r="C189" s="269" t="s">
        <v>615</v>
      </c>
      <c r="D189" s="84">
        <v>43475</v>
      </c>
      <c r="E189" s="85" t="s">
        <v>1601</v>
      </c>
      <c r="F189" s="85" t="s">
        <v>3</v>
      </c>
      <c r="G189" s="85">
        <v>1701990</v>
      </c>
      <c r="H189" s="89"/>
      <c r="I189" s="270" t="s">
        <v>2162</v>
      </c>
      <c r="J189" s="89"/>
      <c r="K189" s="89"/>
      <c r="L189" s="89"/>
      <c r="M189" s="89"/>
      <c r="N189" s="271">
        <v>0</v>
      </c>
      <c r="O189" s="271">
        <v>1726</v>
      </c>
      <c r="P189" s="89" t="s">
        <v>670</v>
      </c>
    </row>
    <row r="190" spans="1:16" ht="89.25">
      <c r="A190" s="268" t="s">
        <v>556</v>
      </c>
      <c r="B190" s="89"/>
      <c r="C190" s="269" t="s">
        <v>616</v>
      </c>
      <c r="D190" s="84">
        <v>43475</v>
      </c>
      <c r="E190" s="85" t="s">
        <v>1602</v>
      </c>
      <c r="F190" s="85" t="s">
        <v>6</v>
      </c>
      <c r="G190" s="85">
        <v>944449</v>
      </c>
      <c r="H190" s="89"/>
      <c r="I190" s="270" t="s">
        <v>2163</v>
      </c>
      <c r="J190" s="89"/>
      <c r="K190" s="89"/>
      <c r="L190" s="89"/>
      <c r="M190" s="89"/>
      <c r="N190" s="271">
        <v>0</v>
      </c>
      <c r="O190" s="271">
        <v>8551.11</v>
      </c>
      <c r="P190" s="89" t="s">
        <v>670</v>
      </c>
    </row>
    <row r="191" spans="1:16" ht="89.25">
      <c r="A191" s="268" t="s">
        <v>556</v>
      </c>
      <c r="B191" s="89"/>
      <c r="C191" s="269" t="s">
        <v>616</v>
      </c>
      <c r="D191" s="84">
        <v>43475</v>
      </c>
      <c r="E191" s="85" t="s">
        <v>1603</v>
      </c>
      <c r="F191" s="85" t="s">
        <v>6</v>
      </c>
      <c r="G191" s="85">
        <v>944449</v>
      </c>
      <c r="H191" s="89"/>
      <c r="I191" s="270" t="s">
        <v>2164</v>
      </c>
      <c r="J191" s="89"/>
      <c r="K191" s="89"/>
      <c r="L191" s="89"/>
      <c r="M191" s="89"/>
      <c r="N191" s="271">
        <v>0</v>
      </c>
      <c r="O191" s="271">
        <v>1964.9</v>
      </c>
      <c r="P191" s="89" t="s">
        <v>670</v>
      </c>
    </row>
    <row r="192" spans="1:16" ht="63.75">
      <c r="A192" s="268" t="s">
        <v>559</v>
      </c>
      <c r="B192" s="89"/>
      <c r="C192" s="269" t="s">
        <v>759</v>
      </c>
      <c r="D192" s="84">
        <v>43475</v>
      </c>
      <c r="E192" s="85" t="s">
        <v>1604</v>
      </c>
      <c r="F192" s="85" t="s">
        <v>6</v>
      </c>
      <c r="G192" s="85">
        <v>1069093</v>
      </c>
      <c r="H192" s="89"/>
      <c r="I192" s="270" t="s">
        <v>2165</v>
      </c>
      <c r="J192" s="89"/>
      <c r="K192" s="89"/>
      <c r="L192" s="89"/>
      <c r="M192" s="89"/>
      <c r="N192" s="271">
        <v>0</v>
      </c>
      <c r="O192" s="271">
        <v>70579.17</v>
      </c>
      <c r="P192" s="89" t="s">
        <v>670</v>
      </c>
    </row>
    <row r="193" spans="1:16" ht="38.25">
      <c r="A193" s="268" t="s">
        <v>565</v>
      </c>
      <c r="B193" s="89"/>
      <c r="C193" s="269" t="s">
        <v>615</v>
      </c>
      <c r="D193" s="84">
        <v>43475</v>
      </c>
      <c r="E193" s="85" t="s">
        <v>1605</v>
      </c>
      <c r="F193" s="85" t="s">
        <v>6</v>
      </c>
      <c r="G193" s="85">
        <v>1069406</v>
      </c>
      <c r="H193" s="89"/>
      <c r="I193" s="270" t="s">
        <v>2166</v>
      </c>
      <c r="J193" s="89"/>
      <c r="K193" s="89"/>
      <c r="L193" s="89"/>
      <c r="M193" s="89"/>
      <c r="N193" s="271">
        <v>0</v>
      </c>
      <c r="O193" s="271">
        <v>2207.5500000000002</v>
      </c>
      <c r="P193" s="89" t="s">
        <v>670</v>
      </c>
    </row>
    <row r="194" spans="1:16" ht="51">
      <c r="A194" s="268" t="s">
        <v>556</v>
      </c>
      <c r="B194" s="89"/>
      <c r="C194" s="269" t="s">
        <v>616</v>
      </c>
      <c r="D194" s="84">
        <v>43476</v>
      </c>
      <c r="E194" s="85" t="s">
        <v>1606</v>
      </c>
      <c r="F194" s="85" t="s">
        <v>3</v>
      </c>
      <c r="G194" s="85">
        <v>1702558</v>
      </c>
      <c r="H194" s="89"/>
      <c r="I194" s="270" t="s">
        <v>2168</v>
      </c>
      <c r="J194" s="89"/>
      <c r="K194" s="89"/>
      <c r="L194" s="89"/>
      <c r="M194" s="89"/>
      <c r="N194" s="271">
        <v>0</v>
      </c>
      <c r="O194" s="271">
        <v>100</v>
      </c>
      <c r="P194" s="89" t="s">
        <v>670</v>
      </c>
    </row>
    <row r="195" spans="1:16" ht="51">
      <c r="A195" s="268" t="s">
        <v>565</v>
      </c>
      <c r="B195" s="89"/>
      <c r="C195" s="269" t="s">
        <v>615</v>
      </c>
      <c r="D195" s="84">
        <v>43476</v>
      </c>
      <c r="E195" s="85" t="s">
        <v>1607</v>
      </c>
      <c r="F195" s="85" t="s">
        <v>3</v>
      </c>
      <c r="G195" s="85">
        <v>1702546</v>
      </c>
      <c r="H195" s="89"/>
      <c r="I195" s="270" t="s">
        <v>2169</v>
      </c>
      <c r="J195" s="89"/>
      <c r="K195" s="89"/>
      <c r="L195" s="89"/>
      <c r="M195" s="89"/>
      <c r="N195" s="271">
        <v>0</v>
      </c>
      <c r="O195" s="271">
        <v>72</v>
      </c>
      <c r="P195" s="89" t="s">
        <v>670</v>
      </c>
    </row>
    <row r="196" spans="1:16" ht="51">
      <c r="A196" s="268">
        <v>35</v>
      </c>
      <c r="B196" s="89"/>
      <c r="C196" s="269" t="s">
        <v>46</v>
      </c>
      <c r="D196" s="84">
        <v>43476</v>
      </c>
      <c r="E196" s="85" t="s">
        <v>1608</v>
      </c>
      <c r="F196" s="85" t="s">
        <v>3</v>
      </c>
      <c r="G196" s="85">
        <v>1702536</v>
      </c>
      <c r="H196" s="89"/>
      <c r="I196" s="270" t="s">
        <v>739</v>
      </c>
      <c r="J196" s="89"/>
      <c r="K196" s="89"/>
      <c r="L196" s="89"/>
      <c r="M196" s="89"/>
      <c r="N196" s="271">
        <v>0</v>
      </c>
      <c r="O196" s="271">
        <v>1200</v>
      </c>
      <c r="P196" s="89" t="s">
        <v>670</v>
      </c>
    </row>
    <row r="197" spans="1:16" ht="51">
      <c r="A197" s="268">
        <v>35</v>
      </c>
      <c r="B197" s="89"/>
      <c r="C197" s="269" t="s">
        <v>46</v>
      </c>
      <c r="D197" s="84">
        <v>43476</v>
      </c>
      <c r="E197" s="85" t="s">
        <v>1609</v>
      </c>
      <c r="F197" s="85" t="s">
        <v>3</v>
      </c>
      <c r="G197" s="85">
        <v>1702533</v>
      </c>
      <c r="H197" s="89"/>
      <c r="I197" s="270" t="s">
        <v>739</v>
      </c>
      <c r="J197" s="89"/>
      <c r="K197" s="89"/>
      <c r="L197" s="89"/>
      <c r="M197" s="89"/>
      <c r="N197" s="271">
        <v>0</v>
      </c>
      <c r="O197" s="271">
        <v>1200</v>
      </c>
      <c r="P197" s="89" t="s">
        <v>670</v>
      </c>
    </row>
    <row r="198" spans="1:16" ht="51">
      <c r="A198" s="268">
        <v>591</v>
      </c>
      <c r="B198" s="89"/>
      <c r="C198" s="269" t="s">
        <v>1367</v>
      </c>
      <c r="D198" s="84">
        <v>43476</v>
      </c>
      <c r="E198" s="85" t="s">
        <v>1610</v>
      </c>
      <c r="F198" s="85" t="s">
        <v>3</v>
      </c>
      <c r="G198" s="85">
        <v>1702610</v>
      </c>
      <c r="H198" s="89"/>
      <c r="I198" s="270" t="s">
        <v>2170</v>
      </c>
      <c r="J198" s="89"/>
      <c r="K198" s="89"/>
      <c r="L198" s="89"/>
      <c r="M198" s="89"/>
      <c r="N198" s="271">
        <v>0</v>
      </c>
      <c r="O198" s="271">
        <v>3214.92</v>
      </c>
      <c r="P198" s="89" t="s">
        <v>670</v>
      </c>
    </row>
    <row r="199" spans="1:16" ht="51">
      <c r="A199" s="268" t="s">
        <v>565</v>
      </c>
      <c r="B199" s="89"/>
      <c r="C199" s="269" t="s">
        <v>615</v>
      </c>
      <c r="D199" s="84">
        <v>43476</v>
      </c>
      <c r="E199" s="85" t="s">
        <v>1611</v>
      </c>
      <c r="F199" s="85" t="s">
        <v>3</v>
      </c>
      <c r="G199" s="85">
        <v>1702638</v>
      </c>
      <c r="H199" s="89"/>
      <c r="I199" s="270" t="s">
        <v>2171</v>
      </c>
      <c r="J199" s="89"/>
      <c r="K199" s="89"/>
      <c r="L199" s="89"/>
      <c r="M199" s="89"/>
      <c r="N199" s="271">
        <v>0</v>
      </c>
      <c r="O199" s="271">
        <v>0.88</v>
      </c>
      <c r="P199" s="89" t="s">
        <v>670</v>
      </c>
    </row>
    <row r="200" spans="1:16" ht="51">
      <c r="A200" s="268" t="s">
        <v>556</v>
      </c>
      <c r="B200" s="89"/>
      <c r="C200" s="269" t="s">
        <v>616</v>
      </c>
      <c r="D200" s="84">
        <v>43476</v>
      </c>
      <c r="E200" s="85" t="s">
        <v>1612</v>
      </c>
      <c r="F200" s="85" t="s">
        <v>3</v>
      </c>
      <c r="G200" s="85">
        <v>1702639</v>
      </c>
      <c r="H200" s="89"/>
      <c r="I200" s="270" t="s">
        <v>2172</v>
      </c>
      <c r="J200" s="89"/>
      <c r="K200" s="89"/>
      <c r="L200" s="89"/>
      <c r="M200" s="89"/>
      <c r="N200" s="271">
        <v>0</v>
      </c>
      <c r="O200" s="271">
        <v>100</v>
      </c>
      <c r="P200" s="89" t="s">
        <v>670</v>
      </c>
    </row>
    <row r="201" spans="1:16" ht="51">
      <c r="A201" s="268" t="s">
        <v>565</v>
      </c>
      <c r="B201" s="89"/>
      <c r="C201" s="269" t="s">
        <v>615</v>
      </c>
      <c r="D201" s="84">
        <v>43476</v>
      </c>
      <c r="E201" s="85" t="s">
        <v>1613</v>
      </c>
      <c r="F201" s="85" t="s">
        <v>3</v>
      </c>
      <c r="G201" s="85">
        <v>1702648</v>
      </c>
      <c r="H201" s="89"/>
      <c r="I201" s="270" t="s">
        <v>2173</v>
      </c>
      <c r="J201" s="89"/>
      <c r="K201" s="89"/>
      <c r="L201" s="89"/>
      <c r="M201" s="89"/>
      <c r="N201" s="271">
        <v>0</v>
      </c>
      <c r="O201" s="271">
        <v>4558.63</v>
      </c>
      <c r="P201" s="89" t="s">
        <v>670</v>
      </c>
    </row>
    <row r="202" spans="1:16" ht="38.25">
      <c r="A202" s="268">
        <v>212</v>
      </c>
      <c r="B202" s="89"/>
      <c r="C202" s="269" t="s">
        <v>100</v>
      </c>
      <c r="D202" s="84">
        <v>43476</v>
      </c>
      <c r="E202" s="85" t="s">
        <v>1614</v>
      </c>
      <c r="F202" s="85" t="s">
        <v>3</v>
      </c>
      <c r="G202" s="85">
        <v>1702679</v>
      </c>
      <c r="H202" s="89"/>
      <c r="I202" s="270" t="s">
        <v>2174</v>
      </c>
      <c r="J202" s="89"/>
      <c r="K202" s="89"/>
      <c r="L202" s="89"/>
      <c r="M202" s="89"/>
      <c r="N202" s="271">
        <v>0</v>
      </c>
      <c r="O202" s="271">
        <v>78</v>
      </c>
      <c r="P202" s="89" t="s">
        <v>670</v>
      </c>
    </row>
    <row r="203" spans="1:16" ht="38.25">
      <c r="A203" s="268">
        <v>212</v>
      </c>
      <c r="B203" s="89"/>
      <c r="C203" s="269" t="s">
        <v>100</v>
      </c>
      <c r="D203" s="84">
        <v>43476</v>
      </c>
      <c r="E203" s="85" t="s">
        <v>1615</v>
      </c>
      <c r="F203" s="85" t="s">
        <v>3</v>
      </c>
      <c r="G203" s="85">
        <v>1702681</v>
      </c>
      <c r="H203" s="89"/>
      <c r="I203" s="270" t="s">
        <v>2175</v>
      </c>
      <c r="J203" s="89"/>
      <c r="K203" s="89"/>
      <c r="L203" s="89"/>
      <c r="M203" s="89"/>
      <c r="N203" s="271">
        <v>0</v>
      </c>
      <c r="O203" s="271">
        <v>78</v>
      </c>
      <c r="P203" s="89" t="s">
        <v>670</v>
      </c>
    </row>
    <row r="204" spans="1:16" ht="38.25">
      <c r="A204" s="268">
        <v>212</v>
      </c>
      <c r="B204" s="89"/>
      <c r="C204" s="269" t="s">
        <v>100</v>
      </c>
      <c r="D204" s="84">
        <v>43476</v>
      </c>
      <c r="E204" s="85" t="s">
        <v>1616</v>
      </c>
      <c r="F204" s="85" t="s">
        <v>3</v>
      </c>
      <c r="G204" s="85">
        <v>1702682</v>
      </c>
      <c r="H204" s="89"/>
      <c r="I204" s="270" t="s">
        <v>2176</v>
      </c>
      <c r="J204" s="89"/>
      <c r="K204" s="89"/>
      <c r="L204" s="89"/>
      <c r="M204" s="89"/>
      <c r="N204" s="271">
        <v>0</v>
      </c>
      <c r="O204" s="271">
        <v>78</v>
      </c>
      <c r="P204" s="89" t="s">
        <v>670</v>
      </c>
    </row>
    <row r="205" spans="1:16" ht="51">
      <c r="A205" s="268">
        <v>212</v>
      </c>
      <c r="B205" s="89"/>
      <c r="C205" s="269" t="s">
        <v>100</v>
      </c>
      <c r="D205" s="84">
        <v>43476</v>
      </c>
      <c r="E205" s="85" t="s">
        <v>1617</v>
      </c>
      <c r="F205" s="85" t="s">
        <v>3</v>
      </c>
      <c r="G205" s="85">
        <v>1702684</v>
      </c>
      <c r="H205" s="89"/>
      <c r="I205" s="270" t="s">
        <v>2177</v>
      </c>
      <c r="J205" s="89"/>
      <c r="K205" s="89"/>
      <c r="L205" s="89"/>
      <c r="M205" s="89"/>
      <c r="N205" s="271">
        <v>0</v>
      </c>
      <c r="O205" s="271">
        <v>78</v>
      </c>
      <c r="P205" s="89" t="s">
        <v>670</v>
      </c>
    </row>
    <row r="206" spans="1:16" ht="51">
      <c r="A206" s="268">
        <v>212</v>
      </c>
      <c r="B206" s="89"/>
      <c r="C206" s="269" t="s">
        <v>100</v>
      </c>
      <c r="D206" s="84">
        <v>43476</v>
      </c>
      <c r="E206" s="85" t="s">
        <v>1618</v>
      </c>
      <c r="F206" s="85" t="s">
        <v>3</v>
      </c>
      <c r="G206" s="85">
        <v>1702687</v>
      </c>
      <c r="H206" s="89"/>
      <c r="I206" s="270" t="s">
        <v>2178</v>
      </c>
      <c r="J206" s="89"/>
      <c r="K206" s="89"/>
      <c r="L206" s="89"/>
      <c r="M206" s="89"/>
      <c r="N206" s="271">
        <v>0</v>
      </c>
      <c r="O206" s="271">
        <v>78</v>
      </c>
      <c r="P206" s="89" t="s">
        <v>670</v>
      </c>
    </row>
    <row r="207" spans="1:16" ht="51">
      <c r="A207" s="268" t="s">
        <v>565</v>
      </c>
      <c r="B207" s="89"/>
      <c r="C207" s="269" t="s">
        <v>615</v>
      </c>
      <c r="D207" s="84">
        <v>43476</v>
      </c>
      <c r="E207" s="85" t="s">
        <v>1619</v>
      </c>
      <c r="F207" s="85" t="s">
        <v>3</v>
      </c>
      <c r="G207" s="85">
        <v>1702689</v>
      </c>
      <c r="H207" s="89"/>
      <c r="I207" s="270" t="s">
        <v>2179</v>
      </c>
      <c r="J207" s="89"/>
      <c r="K207" s="89"/>
      <c r="L207" s="89"/>
      <c r="M207" s="89"/>
      <c r="N207" s="271">
        <v>0</v>
      </c>
      <c r="O207" s="271">
        <v>558</v>
      </c>
      <c r="P207" s="89" t="s">
        <v>670</v>
      </c>
    </row>
    <row r="208" spans="1:16" ht="51">
      <c r="A208" s="268">
        <v>592</v>
      </c>
      <c r="B208" s="89"/>
      <c r="C208" s="269" t="s">
        <v>645</v>
      </c>
      <c r="D208" s="84">
        <v>43476</v>
      </c>
      <c r="E208" s="85" t="s">
        <v>1620</v>
      </c>
      <c r="F208" s="85" t="s">
        <v>3</v>
      </c>
      <c r="G208" s="85">
        <v>1702723</v>
      </c>
      <c r="H208" s="89"/>
      <c r="I208" s="270" t="s">
        <v>2180</v>
      </c>
      <c r="J208" s="89"/>
      <c r="K208" s="89"/>
      <c r="L208" s="89"/>
      <c r="M208" s="89"/>
      <c r="N208" s="271">
        <v>0</v>
      </c>
      <c r="O208" s="271">
        <v>232.77</v>
      </c>
      <c r="P208" s="89" t="s">
        <v>670</v>
      </c>
    </row>
    <row r="209" spans="1:16" ht="51">
      <c r="A209" s="268" t="s">
        <v>556</v>
      </c>
      <c r="B209" s="89"/>
      <c r="C209" s="269" t="s">
        <v>616</v>
      </c>
      <c r="D209" s="84">
        <v>43476</v>
      </c>
      <c r="E209" s="85" t="s">
        <v>1621</v>
      </c>
      <c r="F209" s="85" t="s">
        <v>3</v>
      </c>
      <c r="G209" s="85">
        <v>1702394</v>
      </c>
      <c r="H209" s="89"/>
      <c r="I209" s="270" t="s">
        <v>2181</v>
      </c>
      <c r="J209" s="89"/>
      <c r="K209" s="89"/>
      <c r="L209" s="89"/>
      <c r="M209" s="89"/>
      <c r="N209" s="271">
        <v>0</v>
      </c>
      <c r="O209" s="271">
        <v>45000</v>
      </c>
      <c r="P209" s="89" t="s">
        <v>670</v>
      </c>
    </row>
    <row r="210" spans="1:16" ht="51">
      <c r="A210" s="268">
        <v>46</v>
      </c>
      <c r="B210" s="89"/>
      <c r="C210" s="269" t="s">
        <v>48</v>
      </c>
      <c r="D210" s="84">
        <v>43476</v>
      </c>
      <c r="E210" s="85" t="s">
        <v>1622</v>
      </c>
      <c r="F210" s="85" t="s">
        <v>3</v>
      </c>
      <c r="G210" s="85">
        <v>1702437</v>
      </c>
      <c r="H210" s="89"/>
      <c r="I210" s="270" t="s">
        <v>2182</v>
      </c>
      <c r="J210" s="89"/>
      <c r="K210" s="89"/>
      <c r="L210" s="89"/>
      <c r="M210" s="89"/>
      <c r="N210" s="271">
        <v>0</v>
      </c>
      <c r="O210" s="271">
        <v>331809.65000000002</v>
      </c>
      <c r="P210" s="89" t="s">
        <v>670</v>
      </c>
    </row>
    <row r="211" spans="1:16" ht="51">
      <c r="A211" s="268">
        <v>46</v>
      </c>
      <c r="B211" s="89"/>
      <c r="C211" s="269" t="s">
        <v>48</v>
      </c>
      <c r="D211" s="84">
        <v>43476</v>
      </c>
      <c r="E211" s="85" t="s">
        <v>1623</v>
      </c>
      <c r="F211" s="85" t="s">
        <v>3</v>
      </c>
      <c r="G211" s="85">
        <v>1702438</v>
      </c>
      <c r="H211" s="89"/>
      <c r="I211" s="270" t="s">
        <v>2183</v>
      </c>
      <c r="J211" s="89"/>
      <c r="K211" s="89"/>
      <c r="L211" s="89"/>
      <c r="M211" s="89"/>
      <c r="N211" s="271">
        <v>0</v>
      </c>
      <c r="O211" s="271">
        <v>277403.26</v>
      </c>
      <c r="P211" s="89" t="s">
        <v>670</v>
      </c>
    </row>
    <row r="212" spans="1:16" ht="51">
      <c r="A212" s="268" t="s">
        <v>565</v>
      </c>
      <c r="B212" s="89"/>
      <c r="C212" s="269" t="s">
        <v>615</v>
      </c>
      <c r="D212" s="84">
        <v>43476</v>
      </c>
      <c r="E212" s="85" t="s">
        <v>1624</v>
      </c>
      <c r="F212" s="85" t="s">
        <v>3</v>
      </c>
      <c r="G212" s="85">
        <v>1702446</v>
      </c>
      <c r="H212" s="89"/>
      <c r="I212" s="270" t="s">
        <v>2184</v>
      </c>
      <c r="J212" s="89"/>
      <c r="K212" s="89"/>
      <c r="L212" s="89"/>
      <c r="M212" s="89"/>
      <c r="N212" s="271">
        <v>0</v>
      </c>
      <c r="O212" s="271">
        <v>5259.34</v>
      </c>
      <c r="P212" s="89" t="s">
        <v>670</v>
      </c>
    </row>
    <row r="213" spans="1:16" ht="38.25">
      <c r="A213" s="268" t="s">
        <v>565</v>
      </c>
      <c r="B213" s="89"/>
      <c r="C213" s="269" t="s">
        <v>615</v>
      </c>
      <c r="D213" s="84">
        <v>43476</v>
      </c>
      <c r="E213" s="85" t="s">
        <v>1625</v>
      </c>
      <c r="F213" s="85" t="s">
        <v>3</v>
      </c>
      <c r="G213" s="85">
        <v>1702471</v>
      </c>
      <c r="H213" s="89"/>
      <c r="I213" s="270" t="s">
        <v>2185</v>
      </c>
      <c r="J213" s="89"/>
      <c r="K213" s="89"/>
      <c r="L213" s="89"/>
      <c r="M213" s="89"/>
      <c r="N213" s="271">
        <v>0</v>
      </c>
      <c r="O213" s="271">
        <v>2420</v>
      </c>
      <c r="P213" s="89" t="s">
        <v>670</v>
      </c>
    </row>
    <row r="214" spans="1:16" ht="51">
      <c r="A214" s="268" t="s">
        <v>565</v>
      </c>
      <c r="B214" s="89"/>
      <c r="C214" s="269" t="s">
        <v>615</v>
      </c>
      <c r="D214" s="84">
        <v>43476</v>
      </c>
      <c r="E214" s="85" t="s">
        <v>1626</v>
      </c>
      <c r="F214" s="85" t="s">
        <v>3</v>
      </c>
      <c r="G214" s="85">
        <v>1702462</v>
      </c>
      <c r="H214" s="89"/>
      <c r="I214" s="270" t="s">
        <v>2186</v>
      </c>
      <c r="J214" s="89"/>
      <c r="K214" s="89"/>
      <c r="L214" s="89"/>
      <c r="M214" s="89"/>
      <c r="N214" s="271">
        <v>0</v>
      </c>
      <c r="O214" s="271">
        <v>310.48</v>
      </c>
      <c r="P214" s="89" t="s">
        <v>670</v>
      </c>
    </row>
    <row r="215" spans="1:16" ht="51">
      <c r="A215" s="268" t="s">
        <v>565</v>
      </c>
      <c r="B215" s="89"/>
      <c r="C215" s="269" t="s">
        <v>615</v>
      </c>
      <c r="D215" s="84">
        <v>43476</v>
      </c>
      <c r="E215" s="85" t="s">
        <v>1627</v>
      </c>
      <c r="F215" s="85" t="s">
        <v>3</v>
      </c>
      <c r="G215" s="85">
        <v>1702460</v>
      </c>
      <c r="H215" s="89"/>
      <c r="I215" s="270" t="s">
        <v>2187</v>
      </c>
      <c r="J215" s="89"/>
      <c r="K215" s="89"/>
      <c r="L215" s="89"/>
      <c r="M215" s="89"/>
      <c r="N215" s="271">
        <v>0</v>
      </c>
      <c r="O215" s="271">
        <v>1417.88</v>
      </c>
      <c r="P215" s="89" t="s">
        <v>670</v>
      </c>
    </row>
    <row r="216" spans="1:16" ht="38.25">
      <c r="A216" s="268" t="s">
        <v>565</v>
      </c>
      <c r="B216" s="89"/>
      <c r="C216" s="269" t="s">
        <v>615</v>
      </c>
      <c r="D216" s="84">
        <v>43476</v>
      </c>
      <c r="E216" s="85" t="s">
        <v>1628</v>
      </c>
      <c r="F216" s="85" t="s">
        <v>3</v>
      </c>
      <c r="G216" s="85">
        <v>1702442</v>
      </c>
      <c r="H216" s="89"/>
      <c r="I216" s="270" t="s">
        <v>2188</v>
      </c>
      <c r="J216" s="89"/>
      <c r="K216" s="89"/>
      <c r="L216" s="89"/>
      <c r="M216" s="89"/>
      <c r="N216" s="271">
        <v>0</v>
      </c>
      <c r="O216" s="271">
        <v>240.24</v>
      </c>
      <c r="P216" s="89" t="s">
        <v>670</v>
      </c>
    </row>
    <row r="217" spans="1:16" ht="38.25">
      <c r="A217" s="268" t="s">
        <v>565</v>
      </c>
      <c r="B217" s="89"/>
      <c r="C217" s="269" t="s">
        <v>615</v>
      </c>
      <c r="D217" s="84">
        <v>43476</v>
      </c>
      <c r="E217" s="85" t="s">
        <v>1629</v>
      </c>
      <c r="F217" s="85" t="s">
        <v>3</v>
      </c>
      <c r="G217" s="85">
        <v>1702419</v>
      </c>
      <c r="H217" s="89"/>
      <c r="I217" s="270" t="s">
        <v>2189</v>
      </c>
      <c r="J217" s="89"/>
      <c r="K217" s="89"/>
      <c r="L217" s="89"/>
      <c r="M217" s="89"/>
      <c r="N217" s="271">
        <v>0</v>
      </c>
      <c r="O217" s="271">
        <v>3750.29</v>
      </c>
      <c r="P217" s="89" t="s">
        <v>670</v>
      </c>
    </row>
    <row r="218" spans="1:16" ht="38.25">
      <c r="A218" s="268" t="s">
        <v>565</v>
      </c>
      <c r="B218" s="89"/>
      <c r="C218" s="269" t="s">
        <v>615</v>
      </c>
      <c r="D218" s="84">
        <v>43476</v>
      </c>
      <c r="E218" s="85" t="s">
        <v>1630</v>
      </c>
      <c r="F218" s="85" t="s">
        <v>3</v>
      </c>
      <c r="G218" s="85">
        <v>1702407</v>
      </c>
      <c r="H218" s="89"/>
      <c r="I218" s="270" t="s">
        <v>2190</v>
      </c>
      <c r="J218" s="89"/>
      <c r="K218" s="89"/>
      <c r="L218" s="89"/>
      <c r="M218" s="89"/>
      <c r="N218" s="271">
        <v>0</v>
      </c>
      <c r="O218" s="271">
        <v>220</v>
      </c>
      <c r="P218" s="89" t="s">
        <v>670</v>
      </c>
    </row>
    <row r="219" spans="1:16" ht="51">
      <c r="A219" s="268" t="s">
        <v>559</v>
      </c>
      <c r="B219" s="89"/>
      <c r="C219" s="269" t="s">
        <v>759</v>
      </c>
      <c r="D219" s="84">
        <v>43476</v>
      </c>
      <c r="E219" s="85" t="s">
        <v>1631</v>
      </c>
      <c r="F219" s="85" t="s">
        <v>6</v>
      </c>
      <c r="G219" s="85">
        <v>1069637</v>
      </c>
      <c r="H219" s="89"/>
      <c r="I219" s="270" t="s">
        <v>2191</v>
      </c>
      <c r="J219" s="89"/>
      <c r="K219" s="89"/>
      <c r="L219" s="89"/>
      <c r="M219" s="89"/>
      <c r="N219" s="271">
        <v>0</v>
      </c>
      <c r="O219" s="271">
        <v>8500</v>
      </c>
      <c r="P219" s="89" t="s">
        <v>670</v>
      </c>
    </row>
    <row r="220" spans="1:16" ht="63.75">
      <c r="A220" s="268">
        <v>10</v>
      </c>
      <c r="B220" s="89"/>
      <c r="C220" s="269" t="s">
        <v>41</v>
      </c>
      <c r="D220" s="84">
        <v>43476</v>
      </c>
      <c r="E220" s="85" t="s">
        <v>1632</v>
      </c>
      <c r="F220" s="85" t="s">
        <v>6</v>
      </c>
      <c r="G220" s="85">
        <v>937504</v>
      </c>
      <c r="H220" s="89"/>
      <c r="I220" s="270" t="s">
        <v>2192</v>
      </c>
      <c r="J220" s="89"/>
      <c r="K220" s="89"/>
      <c r="L220" s="89"/>
      <c r="M220" s="89"/>
      <c r="N220" s="271">
        <v>0</v>
      </c>
      <c r="O220" s="271">
        <v>11134.4</v>
      </c>
      <c r="P220" s="89" t="s">
        <v>670</v>
      </c>
    </row>
    <row r="221" spans="1:16" ht="51">
      <c r="A221" s="268">
        <v>10</v>
      </c>
      <c r="B221" s="89"/>
      <c r="C221" s="269" t="s">
        <v>41</v>
      </c>
      <c r="D221" s="84">
        <v>43476</v>
      </c>
      <c r="E221" s="85" t="s">
        <v>1633</v>
      </c>
      <c r="F221" s="85" t="s">
        <v>15</v>
      </c>
      <c r="G221" s="85">
        <v>937505</v>
      </c>
      <c r="H221" s="89"/>
      <c r="I221" s="270" t="s">
        <v>2193</v>
      </c>
      <c r="J221" s="89"/>
      <c r="K221" s="89"/>
      <c r="L221" s="89"/>
      <c r="M221" s="89"/>
      <c r="N221" s="271">
        <v>50</v>
      </c>
      <c r="O221" s="271">
        <v>0</v>
      </c>
      <c r="P221" s="89" t="s">
        <v>6627</v>
      </c>
    </row>
    <row r="222" spans="1:16" ht="89.25">
      <c r="A222" s="268">
        <v>41</v>
      </c>
      <c r="B222" s="89"/>
      <c r="C222" s="269" t="s">
        <v>47</v>
      </c>
      <c r="D222" s="84">
        <v>43476</v>
      </c>
      <c r="E222" s="85" t="s">
        <v>1634</v>
      </c>
      <c r="F222" s="85" t="s">
        <v>628</v>
      </c>
      <c r="G222" s="85">
        <v>182859</v>
      </c>
      <c r="H222" s="89"/>
      <c r="I222" s="270" t="s">
        <v>2194</v>
      </c>
      <c r="J222" s="89"/>
      <c r="K222" s="89"/>
      <c r="L222" s="89"/>
      <c r="M222" s="89"/>
      <c r="N222" s="271">
        <v>0</v>
      </c>
      <c r="O222" s="271">
        <v>56376</v>
      </c>
      <c r="P222" s="89" t="s">
        <v>670</v>
      </c>
    </row>
    <row r="223" spans="1:16" ht="76.5">
      <c r="A223" s="268">
        <v>41</v>
      </c>
      <c r="B223" s="89"/>
      <c r="C223" s="269" t="s">
        <v>47</v>
      </c>
      <c r="D223" s="84">
        <v>43476</v>
      </c>
      <c r="E223" s="85" t="s">
        <v>1634</v>
      </c>
      <c r="F223" s="85" t="s">
        <v>628</v>
      </c>
      <c r="G223" s="85">
        <v>182863</v>
      </c>
      <c r="H223" s="89"/>
      <c r="I223" s="270" t="s">
        <v>2195</v>
      </c>
      <c r="J223" s="89"/>
      <c r="K223" s="89"/>
      <c r="L223" s="89"/>
      <c r="M223" s="89"/>
      <c r="N223" s="271">
        <v>0</v>
      </c>
      <c r="O223" s="271">
        <v>543402</v>
      </c>
      <c r="P223" s="89" t="s">
        <v>670</v>
      </c>
    </row>
    <row r="224" spans="1:16" ht="89.25">
      <c r="A224" s="268">
        <v>41</v>
      </c>
      <c r="B224" s="89"/>
      <c r="C224" s="269" t="s">
        <v>47</v>
      </c>
      <c r="D224" s="84">
        <v>43476</v>
      </c>
      <c r="E224" s="85" t="s">
        <v>1634</v>
      </c>
      <c r="F224" s="85" t="s">
        <v>628</v>
      </c>
      <c r="G224" s="85">
        <v>182858</v>
      </c>
      <c r="H224" s="89"/>
      <c r="I224" s="270" t="s">
        <v>2196</v>
      </c>
      <c r="J224" s="89"/>
      <c r="K224" s="89"/>
      <c r="L224" s="89"/>
      <c r="M224" s="89"/>
      <c r="N224" s="271">
        <v>0</v>
      </c>
      <c r="O224" s="271">
        <v>6651.83</v>
      </c>
      <c r="P224" s="89" t="s">
        <v>670</v>
      </c>
    </row>
    <row r="225" spans="1:16" ht="51">
      <c r="A225" s="268">
        <v>670</v>
      </c>
      <c r="B225" s="89"/>
      <c r="C225" s="269" t="s">
        <v>190</v>
      </c>
      <c r="D225" s="84">
        <v>43479</v>
      </c>
      <c r="E225" s="85" t="s">
        <v>1635</v>
      </c>
      <c r="F225" s="85" t="s">
        <v>3</v>
      </c>
      <c r="G225" s="85">
        <v>1702954</v>
      </c>
      <c r="H225" s="89"/>
      <c r="I225" s="270" t="s">
        <v>2197</v>
      </c>
      <c r="J225" s="89"/>
      <c r="K225" s="89"/>
      <c r="L225" s="89"/>
      <c r="M225" s="89"/>
      <c r="N225" s="271">
        <v>0</v>
      </c>
      <c r="O225" s="271">
        <v>519.4</v>
      </c>
      <c r="P225" s="89" t="s">
        <v>670</v>
      </c>
    </row>
    <row r="226" spans="1:16" ht="38.25">
      <c r="A226" s="268">
        <v>590</v>
      </c>
      <c r="B226" s="89"/>
      <c r="C226" s="269" t="s">
        <v>611</v>
      </c>
      <c r="D226" s="84">
        <v>43479</v>
      </c>
      <c r="E226" s="85" t="s">
        <v>1636</v>
      </c>
      <c r="F226" s="85" t="s">
        <v>3</v>
      </c>
      <c r="G226" s="85">
        <v>1702942</v>
      </c>
      <c r="H226" s="89"/>
      <c r="I226" s="270" t="s">
        <v>2198</v>
      </c>
      <c r="J226" s="89"/>
      <c r="K226" s="89"/>
      <c r="L226" s="89"/>
      <c r="M226" s="89"/>
      <c r="N226" s="271">
        <v>0</v>
      </c>
      <c r="O226" s="271">
        <v>250</v>
      </c>
      <c r="P226" s="89" t="s">
        <v>670</v>
      </c>
    </row>
    <row r="227" spans="1:16" ht="38.25">
      <c r="A227" s="268" t="s">
        <v>565</v>
      </c>
      <c r="B227" s="89"/>
      <c r="C227" s="269" t="s">
        <v>615</v>
      </c>
      <c r="D227" s="84">
        <v>43479</v>
      </c>
      <c r="E227" s="85" t="s">
        <v>1637</v>
      </c>
      <c r="F227" s="85" t="s">
        <v>3</v>
      </c>
      <c r="G227" s="85">
        <v>1703023</v>
      </c>
      <c r="H227" s="89"/>
      <c r="I227" s="270" t="s">
        <v>2199</v>
      </c>
      <c r="J227" s="89"/>
      <c r="K227" s="89"/>
      <c r="L227" s="89"/>
      <c r="M227" s="89"/>
      <c r="N227" s="271">
        <v>0</v>
      </c>
      <c r="O227" s="271">
        <v>20</v>
      </c>
      <c r="P227" s="89" t="s">
        <v>670</v>
      </c>
    </row>
    <row r="228" spans="1:16" ht="51">
      <c r="A228" s="268" t="s">
        <v>565</v>
      </c>
      <c r="B228" s="89"/>
      <c r="C228" s="269" t="s">
        <v>615</v>
      </c>
      <c r="D228" s="84">
        <v>43479</v>
      </c>
      <c r="E228" s="85" t="s">
        <v>1638</v>
      </c>
      <c r="F228" s="85" t="s">
        <v>3</v>
      </c>
      <c r="G228" s="85">
        <v>1703027</v>
      </c>
      <c r="H228" s="89"/>
      <c r="I228" s="270" t="s">
        <v>2200</v>
      </c>
      <c r="J228" s="89"/>
      <c r="K228" s="89"/>
      <c r="L228" s="89"/>
      <c r="M228" s="89"/>
      <c r="N228" s="271">
        <v>0</v>
      </c>
      <c r="O228" s="271">
        <v>2978.87</v>
      </c>
      <c r="P228" s="89" t="s">
        <v>670</v>
      </c>
    </row>
    <row r="229" spans="1:16" ht="38.25">
      <c r="A229" s="268" t="s">
        <v>565</v>
      </c>
      <c r="B229" s="89"/>
      <c r="C229" s="269" t="s">
        <v>615</v>
      </c>
      <c r="D229" s="84">
        <v>43479</v>
      </c>
      <c r="E229" s="85" t="s">
        <v>1639</v>
      </c>
      <c r="F229" s="85" t="s">
        <v>3</v>
      </c>
      <c r="G229" s="85">
        <v>1703065</v>
      </c>
      <c r="H229" s="89"/>
      <c r="I229" s="270" t="s">
        <v>1416</v>
      </c>
      <c r="J229" s="89"/>
      <c r="K229" s="89"/>
      <c r="L229" s="89"/>
      <c r="M229" s="89"/>
      <c r="N229" s="271">
        <v>0</v>
      </c>
      <c r="O229" s="271">
        <v>1000</v>
      </c>
      <c r="P229" s="89" t="s">
        <v>670</v>
      </c>
    </row>
    <row r="230" spans="1:16" ht="51">
      <c r="A230" s="268">
        <v>599</v>
      </c>
      <c r="B230" s="89"/>
      <c r="C230" s="269" t="s">
        <v>1369</v>
      </c>
      <c r="D230" s="84">
        <v>43479</v>
      </c>
      <c r="E230" s="85" t="s">
        <v>1640</v>
      </c>
      <c r="F230" s="85" t="s">
        <v>3</v>
      </c>
      <c r="G230" s="85">
        <v>1703068</v>
      </c>
      <c r="H230" s="89"/>
      <c r="I230" s="270" t="s">
        <v>2201</v>
      </c>
      <c r="J230" s="89"/>
      <c r="K230" s="89"/>
      <c r="L230" s="89"/>
      <c r="M230" s="89"/>
      <c r="N230" s="271">
        <v>0</v>
      </c>
      <c r="O230" s="271">
        <v>4193.76</v>
      </c>
      <c r="P230" s="89" t="s">
        <v>670</v>
      </c>
    </row>
    <row r="231" spans="1:16" ht="51">
      <c r="A231" s="268" t="s">
        <v>565</v>
      </c>
      <c r="B231" s="89"/>
      <c r="C231" s="269" t="s">
        <v>615</v>
      </c>
      <c r="D231" s="84">
        <v>43479</v>
      </c>
      <c r="E231" s="85" t="s">
        <v>1641</v>
      </c>
      <c r="F231" s="85" t="s">
        <v>3</v>
      </c>
      <c r="G231" s="85">
        <v>1703095</v>
      </c>
      <c r="H231" s="89"/>
      <c r="I231" s="270" t="s">
        <v>2202</v>
      </c>
      <c r="J231" s="89"/>
      <c r="K231" s="89"/>
      <c r="L231" s="89"/>
      <c r="M231" s="89"/>
      <c r="N231" s="271">
        <v>0</v>
      </c>
      <c r="O231" s="271">
        <v>66.08</v>
      </c>
      <c r="P231" s="89" t="s">
        <v>670</v>
      </c>
    </row>
    <row r="232" spans="1:16" ht="63.75">
      <c r="A232" s="268" t="s">
        <v>565</v>
      </c>
      <c r="B232" s="89"/>
      <c r="C232" s="269" t="s">
        <v>615</v>
      </c>
      <c r="D232" s="84">
        <v>43479</v>
      </c>
      <c r="E232" s="85" t="s">
        <v>1642</v>
      </c>
      <c r="F232" s="85" t="s">
        <v>3</v>
      </c>
      <c r="G232" s="85">
        <v>1703134</v>
      </c>
      <c r="H232" s="89"/>
      <c r="I232" s="270" t="s">
        <v>2203</v>
      </c>
      <c r="J232" s="89"/>
      <c r="K232" s="89"/>
      <c r="L232" s="89"/>
      <c r="M232" s="89"/>
      <c r="N232" s="271">
        <v>0</v>
      </c>
      <c r="O232" s="271">
        <v>3001.87</v>
      </c>
      <c r="P232" s="89" t="s">
        <v>670</v>
      </c>
    </row>
    <row r="233" spans="1:16" ht="63.75">
      <c r="A233" s="268" t="s">
        <v>565</v>
      </c>
      <c r="B233" s="89"/>
      <c r="C233" s="269" t="s">
        <v>615</v>
      </c>
      <c r="D233" s="84">
        <v>43479</v>
      </c>
      <c r="E233" s="85" t="s">
        <v>1643</v>
      </c>
      <c r="F233" s="85" t="s">
        <v>3</v>
      </c>
      <c r="G233" s="85">
        <v>1703139</v>
      </c>
      <c r="H233" s="89"/>
      <c r="I233" s="270" t="s">
        <v>2204</v>
      </c>
      <c r="J233" s="89"/>
      <c r="K233" s="89"/>
      <c r="L233" s="89"/>
      <c r="M233" s="89"/>
      <c r="N233" s="271">
        <v>0</v>
      </c>
      <c r="O233" s="271">
        <v>5491.25</v>
      </c>
      <c r="P233" s="89" t="s">
        <v>670</v>
      </c>
    </row>
    <row r="234" spans="1:16" ht="51">
      <c r="A234" s="268" t="s">
        <v>565</v>
      </c>
      <c r="B234" s="89"/>
      <c r="C234" s="269" t="s">
        <v>615</v>
      </c>
      <c r="D234" s="84">
        <v>43479</v>
      </c>
      <c r="E234" s="85" t="s">
        <v>1644</v>
      </c>
      <c r="F234" s="85" t="s">
        <v>3</v>
      </c>
      <c r="G234" s="85">
        <v>1702914</v>
      </c>
      <c r="H234" s="89"/>
      <c r="I234" s="270" t="s">
        <v>2205</v>
      </c>
      <c r="J234" s="89"/>
      <c r="K234" s="89"/>
      <c r="L234" s="89"/>
      <c r="M234" s="89"/>
      <c r="N234" s="271">
        <v>0</v>
      </c>
      <c r="O234" s="271">
        <v>965</v>
      </c>
      <c r="P234" s="89" t="s">
        <v>670</v>
      </c>
    </row>
    <row r="235" spans="1:16" ht="51">
      <c r="A235" s="268" t="s">
        <v>565</v>
      </c>
      <c r="B235" s="89"/>
      <c r="C235" s="269" t="s">
        <v>615</v>
      </c>
      <c r="D235" s="84">
        <v>43479</v>
      </c>
      <c r="E235" s="85" t="s">
        <v>1645</v>
      </c>
      <c r="F235" s="85" t="s">
        <v>3</v>
      </c>
      <c r="G235" s="85">
        <v>1702918</v>
      </c>
      <c r="H235" s="89"/>
      <c r="I235" s="270" t="s">
        <v>2206</v>
      </c>
      <c r="J235" s="89"/>
      <c r="K235" s="89"/>
      <c r="L235" s="89"/>
      <c r="M235" s="89"/>
      <c r="N235" s="271">
        <v>0</v>
      </c>
      <c r="O235" s="271">
        <v>3610</v>
      </c>
      <c r="P235" s="89" t="s">
        <v>670</v>
      </c>
    </row>
    <row r="236" spans="1:16" ht="51">
      <c r="A236" s="268" t="s">
        <v>565</v>
      </c>
      <c r="B236" s="89"/>
      <c r="C236" s="269" t="s">
        <v>615</v>
      </c>
      <c r="D236" s="84">
        <v>43479</v>
      </c>
      <c r="E236" s="85" t="s">
        <v>1646</v>
      </c>
      <c r="F236" s="85" t="s">
        <v>3</v>
      </c>
      <c r="G236" s="85">
        <v>1702902</v>
      </c>
      <c r="H236" s="89"/>
      <c r="I236" s="270" t="s">
        <v>2207</v>
      </c>
      <c r="J236" s="89"/>
      <c r="K236" s="89"/>
      <c r="L236" s="89"/>
      <c r="M236" s="89"/>
      <c r="N236" s="271">
        <v>0</v>
      </c>
      <c r="O236" s="271">
        <v>1018</v>
      </c>
      <c r="P236" s="89" t="s">
        <v>670</v>
      </c>
    </row>
    <row r="237" spans="1:16" ht="51">
      <c r="A237" s="268" t="s">
        <v>565</v>
      </c>
      <c r="B237" s="89"/>
      <c r="C237" s="269" t="s">
        <v>615</v>
      </c>
      <c r="D237" s="84">
        <v>43479</v>
      </c>
      <c r="E237" s="85" t="s">
        <v>1647</v>
      </c>
      <c r="F237" s="85" t="s">
        <v>3</v>
      </c>
      <c r="G237" s="85">
        <v>1702885</v>
      </c>
      <c r="H237" s="89"/>
      <c r="I237" s="270" t="s">
        <v>1410</v>
      </c>
      <c r="J237" s="89"/>
      <c r="K237" s="89"/>
      <c r="L237" s="89"/>
      <c r="M237" s="89"/>
      <c r="N237" s="271">
        <v>0</v>
      </c>
      <c r="O237" s="271">
        <v>241.66</v>
      </c>
      <c r="P237" s="89" t="s">
        <v>670</v>
      </c>
    </row>
    <row r="238" spans="1:16" ht="51">
      <c r="A238" s="268" t="s">
        <v>565</v>
      </c>
      <c r="B238" s="89"/>
      <c r="C238" s="269" t="s">
        <v>615</v>
      </c>
      <c r="D238" s="84">
        <v>43479</v>
      </c>
      <c r="E238" s="85" t="s">
        <v>1648</v>
      </c>
      <c r="F238" s="85" t="s">
        <v>3</v>
      </c>
      <c r="G238" s="85">
        <v>1702884</v>
      </c>
      <c r="H238" s="89"/>
      <c r="I238" s="270" t="s">
        <v>2208</v>
      </c>
      <c r="J238" s="89"/>
      <c r="K238" s="89"/>
      <c r="L238" s="89"/>
      <c r="M238" s="89"/>
      <c r="N238" s="271">
        <v>0</v>
      </c>
      <c r="O238" s="271">
        <v>1195.9000000000001</v>
      </c>
      <c r="P238" s="89" t="s">
        <v>670</v>
      </c>
    </row>
    <row r="239" spans="1:16" ht="63.75">
      <c r="A239" s="268">
        <v>20</v>
      </c>
      <c r="B239" s="89"/>
      <c r="C239" s="269" t="s">
        <v>44</v>
      </c>
      <c r="D239" s="84">
        <v>43479</v>
      </c>
      <c r="E239" s="85" t="s">
        <v>1649</v>
      </c>
      <c r="F239" s="85" t="s">
        <v>3</v>
      </c>
      <c r="G239" s="85">
        <v>1702858</v>
      </c>
      <c r="H239" s="89"/>
      <c r="I239" s="270" t="s">
        <v>2209</v>
      </c>
      <c r="J239" s="89"/>
      <c r="K239" s="89"/>
      <c r="L239" s="89"/>
      <c r="M239" s="89"/>
      <c r="N239" s="271">
        <v>0</v>
      </c>
      <c r="O239" s="271">
        <v>10</v>
      </c>
      <c r="P239" s="89" t="s">
        <v>670</v>
      </c>
    </row>
    <row r="240" spans="1:16" ht="63.75">
      <c r="A240" s="268" t="s">
        <v>556</v>
      </c>
      <c r="B240" s="89"/>
      <c r="C240" s="269" t="s">
        <v>616</v>
      </c>
      <c r="D240" s="84">
        <v>43479</v>
      </c>
      <c r="E240" s="85" t="s">
        <v>1650</v>
      </c>
      <c r="F240" s="85" t="s">
        <v>11</v>
      </c>
      <c r="G240" s="85">
        <v>944880</v>
      </c>
      <c r="H240" s="89"/>
      <c r="I240" s="270" t="s">
        <v>2210</v>
      </c>
      <c r="J240" s="89"/>
      <c r="K240" s="89"/>
      <c r="L240" s="89"/>
      <c r="M240" s="89"/>
      <c r="N240" s="271">
        <v>50</v>
      </c>
      <c r="O240" s="271">
        <v>0</v>
      </c>
      <c r="P240" s="89" t="s">
        <v>670</v>
      </c>
    </row>
    <row r="241" spans="1:16" ht="38.25">
      <c r="A241" s="268" t="s">
        <v>565</v>
      </c>
      <c r="B241" s="89"/>
      <c r="C241" s="269" t="s">
        <v>615</v>
      </c>
      <c r="D241" s="84">
        <v>43479</v>
      </c>
      <c r="E241" s="85" t="s">
        <v>1651</v>
      </c>
      <c r="F241" s="85" t="s">
        <v>6</v>
      </c>
      <c r="G241" s="85">
        <v>1070597</v>
      </c>
      <c r="H241" s="89"/>
      <c r="I241" s="270" t="s">
        <v>2211</v>
      </c>
      <c r="J241" s="89"/>
      <c r="K241" s="89"/>
      <c r="L241" s="89"/>
      <c r="M241" s="89"/>
      <c r="N241" s="271">
        <v>0</v>
      </c>
      <c r="O241" s="271">
        <v>7231.17</v>
      </c>
      <c r="P241" s="89" t="s">
        <v>670</v>
      </c>
    </row>
    <row r="242" spans="1:16" ht="63.75">
      <c r="A242" s="268" t="s">
        <v>563</v>
      </c>
      <c r="B242" s="89"/>
      <c r="C242" s="269" t="s">
        <v>614</v>
      </c>
      <c r="D242" s="84">
        <v>43479</v>
      </c>
      <c r="E242" s="85" t="s">
        <v>1652</v>
      </c>
      <c r="F242" s="85" t="s">
        <v>6</v>
      </c>
      <c r="G242" s="85">
        <v>1070648</v>
      </c>
      <c r="H242" s="89"/>
      <c r="I242" s="270" t="s">
        <v>2212</v>
      </c>
      <c r="J242" s="89"/>
      <c r="K242" s="89"/>
      <c r="L242" s="89"/>
      <c r="M242" s="89"/>
      <c r="N242" s="271">
        <v>0</v>
      </c>
      <c r="O242" s="271">
        <v>4128.34</v>
      </c>
      <c r="P242" s="89" t="s">
        <v>670</v>
      </c>
    </row>
    <row r="243" spans="1:16" ht="63.75">
      <c r="A243" s="268" t="s">
        <v>563</v>
      </c>
      <c r="B243" s="89"/>
      <c r="C243" s="269" t="s">
        <v>614</v>
      </c>
      <c r="D243" s="84">
        <v>43479</v>
      </c>
      <c r="E243" s="85" t="s">
        <v>1653</v>
      </c>
      <c r="F243" s="85" t="s">
        <v>6</v>
      </c>
      <c r="G243" s="85">
        <v>1070649</v>
      </c>
      <c r="H243" s="89"/>
      <c r="I243" s="270" t="s">
        <v>2212</v>
      </c>
      <c r="J243" s="89"/>
      <c r="K243" s="89"/>
      <c r="L243" s="89"/>
      <c r="M243" s="89"/>
      <c r="N243" s="271">
        <v>0</v>
      </c>
      <c r="O243" s="271">
        <v>1135.95</v>
      </c>
      <c r="P243" s="89" t="s">
        <v>670</v>
      </c>
    </row>
    <row r="244" spans="1:16" ht="38.25">
      <c r="A244" s="268">
        <v>20</v>
      </c>
      <c r="B244" s="89"/>
      <c r="C244" s="269" t="s">
        <v>44</v>
      </c>
      <c r="D244" s="84">
        <v>43480</v>
      </c>
      <c r="E244" s="85" t="s">
        <v>1654</v>
      </c>
      <c r="F244" s="85" t="s">
        <v>3</v>
      </c>
      <c r="G244" s="85">
        <v>1703394</v>
      </c>
      <c r="H244" s="89"/>
      <c r="I244" s="270" t="s">
        <v>2213</v>
      </c>
      <c r="J244" s="89"/>
      <c r="K244" s="89"/>
      <c r="L244" s="89"/>
      <c r="M244" s="89"/>
      <c r="N244" s="271">
        <v>0</v>
      </c>
      <c r="O244" s="271">
        <v>37.65</v>
      </c>
      <c r="P244" s="89" t="s">
        <v>670</v>
      </c>
    </row>
    <row r="245" spans="1:16" ht="51">
      <c r="A245" s="268" t="s">
        <v>565</v>
      </c>
      <c r="B245" s="89"/>
      <c r="C245" s="269" t="s">
        <v>615</v>
      </c>
      <c r="D245" s="84">
        <v>43480</v>
      </c>
      <c r="E245" s="85" t="s">
        <v>1655</v>
      </c>
      <c r="F245" s="85" t="s">
        <v>3</v>
      </c>
      <c r="G245" s="85">
        <v>1703412</v>
      </c>
      <c r="H245" s="89"/>
      <c r="I245" s="270" t="s">
        <v>2214</v>
      </c>
      <c r="J245" s="89"/>
      <c r="K245" s="89"/>
      <c r="L245" s="89"/>
      <c r="M245" s="89"/>
      <c r="N245" s="271">
        <v>0</v>
      </c>
      <c r="O245" s="271">
        <v>5551.7</v>
      </c>
      <c r="P245" s="89" t="s">
        <v>670</v>
      </c>
    </row>
    <row r="246" spans="1:16" ht="51">
      <c r="A246" s="268" t="s">
        <v>565</v>
      </c>
      <c r="B246" s="89"/>
      <c r="C246" s="269" t="s">
        <v>615</v>
      </c>
      <c r="D246" s="84">
        <v>43480</v>
      </c>
      <c r="E246" s="85" t="s">
        <v>1656</v>
      </c>
      <c r="F246" s="85" t="s">
        <v>3</v>
      </c>
      <c r="G246" s="85">
        <v>1703424</v>
      </c>
      <c r="H246" s="89"/>
      <c r="I246" s="270" t="s">
        <v>2215</v>
      </c>
      <c r="J246" s="89"/>
      <c r="K246" s="89"/>
      <c r="L246" s="89"/>
      <c r="M246" s="89"/>
      <c r="N246" s="271">
        <v>0</v>
      </c>
      <c r="O246" s="271">
        <v>254.58</v>
      </c>
      <c r="P246" s="89" t="s">
        <v>670</v>
      </c>
    </row>
    <row r="247" spans="1:16" ht="51">
      <c r="A247" s="268" t="s">
        <v>565</v>
      </c>
      <c r="B247" s="89"/>
      <c r="C247" s="269" t="s">
        <v>615</v>
      </c>
      <c r="D247" s="84">
        <v>43480</v>
      </c>
      <c r="E247" s="85" t="s">
        <v>1657</v>
      </c>
      <c r="F247" s="85" t="s">
        <v>3</v>
      </c>
      <c r="G247" s="85">
        <v>1703443</v>
      </c>
      <c r="H247" s="89"/>
      <c r="I247" s="270" t="s">
        <v>2216</v>
      </c>
      <c r="J247" s="89"/>
      <c r="K247" s="89"/>
      <c r="L247" s="89"/>
      <c r="M247" s="89"/>
      <c r="N247" s="271">
        <v>0</v>
      </c>
      <c r="O247" s="271">
        <v>1013.8000000000001</v>
      </c>
      <c r="P247" s="89" t="s">
        <v>670</v>
      </c>
    </row>
    <row r="248" spans="1:16" ht="63.75">
      <c r="A248" s="268">
        <v>221</v>
      </c>
      <c r="B248" s="89"/>
      <c r="C248" s="269" t="s">
        <v>102</v>
      </c>
      <c r="D248" s="84">
        <v>43480</v>
      </c>
      <c r="E248" s="85" t="s">
        <v>1658</v>
      </c>
      <c r="F248" s="85" t="s">
        <v>3</v>
      </c>
      <c r="G248" s="85">
        <v>1703446</v>
      </c>
      <c r="H248" s="89"/>
      <c r="I248" s="270" t="s">
        <v>2217</v>
      </c>
      <c r="J248" s="89"/>
      <c r="K248" s="89"/>
      <c r="L248" s="89"/>
      <c r="M248" s="89"/>
      <c r="N248" s="271">
        <v>0</v>
      </c>
      <c r="O248" s="271">
        <v>108</v>
      </c>
      <c r="P248" s="89" t="s">
        <v>670</v>
      </c>
    </row>
    <row r="249" spans="1:16" ht="51">
      <c r="A249" s="268" t="s">
        <v>565</v>
      </c>
      <c r="B249" s="89"/>
      <c r="C249" s="269" t="s">
        <v>615</v>
      </c>
      <c r="D249" s="84">
        <v>43480</v>
      </c>
      <c r="E249" s="85" t="s">
        <v>1659</v>
      </c>
      <c r="F249" s="85" t="s">
        <v>3</v>
      </c>
      <c r="G249" s="85">
        <v>1703456</v>
      </c>
      <c r="H249" s="89"/>
      <c r="I249" s="270" t="s">
        <v>2218</v>
      </c>
      <c r="J249" s="89"/>
      <c r="K249" s="89"/>
      <c r="L249" s="89"/>
      <c r="M249" s="89"/>
      <c r="N249" s="271">
        <v>0</v>
      </c>
      <c r="O249" s="271">
        <v>554.41</v>
      </c>
      <c r="P249" s="89" t="s">
        <v>670</v>
      </c>
    </row>
    <row r="250" spans="1:16" ht="51">
      <c r="A250" s="268" t="s">
        <v>556</v>
      </c>
      <c r="B250" s="89"/>
      <c r="C250" s="269" t="s">
        <v>616</v>
      </c>
      <c r="D250" s="84">
        <v>43480</v>
      </c>
      <c r="E250" s="85" t="s">
        <v>1660</v>
      </c>
      <c r="F250" s="85" t="s">
        <v>3</v>
      </c>
      <c r="G250" s="85">
        <v>1703457</v>
      </c>
      <c r="H250" s="89"/>
      <c r="I250" s="270" t="s">
        <v>2219</v>
      </c>
      <c r="J250" s="89"/>
      <c r="K250" s="89"/>
      <c r="L250" s="89"/>
      <c r="M250" s="89"/>
      <c r="N250" s="271">
        <v>0</v>
      </c>
      <c r="O250" s="271">
        <v>2.54</v>
      </c>
      <c r="P250" s="89" t="s">
        <v>670</v>
      </c>
    </row>
    <row r="251" spans="1:16" ht="51">
      <c r="A251" s="268" t="s">
        <v>556</v>
      </c>
      <c r="B251" s="89"/>
      <c r="C251" s="269" t="s">
        <v>616</v>
      </c>
      <c r="D251" s="84">
        <v>43480</v>
      </c>
      <c r="E251" s="85" t="s">
        <v>1661</v>
      </c>
      <c r="F251" s="85" t="s">
        <v>3</v>
      </c>
      <c r="G251" s="85">
        <v>1703460</v>
      </c>
      <c r="H251" s="89"/>
      <c r="I251" s="270" t="s">
        <v>2219</v>
      </c>
      <c r="J251" s="89"/>
      <c r="K251" s="89"/>
      <c r="L251" s="89"/>
      <c r="M251" s="89"/>
      <c r="N251" s="271">
        <v>0</v>
      </c>
      <c r="O251" s="271">
        <v>187.78</v>
      </c>
      <c r="P251" s="89" t="s">
        <v>670</v>
      </c>
    </row>
    <row r="252" spans="1:16" ht="38.25">
      <c r="A252" s="268">
        <v>46</v>
      </c>
      <c r="B252" s="89"/>
      <c r="C252" s="269" t="s">
        <v>48</v>
      </c>
      <c r="D252" s="84">
        <v>43480</v>
      </c>
      <c r="E252" s="85" t="s">
        <v>1662</v>
      </c>
      <c r="F252" s="85" t="s">
        <v>3</v>
      </c>
      <c r="G252" s="85">
        <v>1703490</v>
      </c>
      <c r="H252" s="89"/>
      <c r="I252" s="270" t="s">
        <v>2220</v>
      </c>
      <c r="J252" s="89"/>
      <c r="K252" s="89"/>
      <c r="L252" s="89"/>
      <c r="M252" s="89"/>
      <c r="N252" s="271">
        <v>0</v>
      </c>
      <c r="O252" s="271">
        <v>6852</v>
      </c>
      <c r="P252" s="89" t="s">
        <v>670</v>
      </c>
    </row>
    <row r="253" spans="1:16" ht="38.25">
      <c r="A253" s="268" t="s">
        <v>565</v>
      </c>
      <c r="B253" s="89"/>
      <c r="C253" s="269" t="s">
        <v>615</v>
      </c>
      <c r="D253" s="84">
        <v>43480</v>
      </c>
      <c r="E253" s="85" t="s">
        <v>1663</v>
      </c>
      <c r="F253" s="85" t="s">
        <v>3</v>
      </c>
      <c r="G253" s="85">
        <v>1703258</v>
      </c>
      <c r="H253" s="89"/>
      <c r="I253" s="270" t="s">
        <v>2221</v>
      </c>
      <c r="J253" s="89"/>
      <c r="K253" s="89"/>
      <c r="L253" s="89"/>
      <c r="M253" s="89"/>
      <c r="N253" s="271">
        <v>0</v>
      </c>
      <c r="O253" s="271">
        <v>272.08</v>
      </c>
      <c r="P253" s="89" t="s">
        <v>670</v>
      </c>
    </row>
    <row r="254" spans="1:16" ht="51">
      <c r="A254" s="268">
        <v>591</v>
      </c>
      <c r="B254" s="89"/>
      <c r="C254" s="269" t="s">
        <v>1367</v>
      </c>
      <c r="D254" s="84">
        <v>43480</v>
      </c>
      <c r="E254" s="85" t="s">
        <v>1664</v>
      </c>
      <c r="F254" s="85" t="s">
        <v>3</v>
      </c>
      <c r="G254" s="85">
        <v>1703327</v>
      </c>
      <c r="H254" s="89"/>
      <c r="I254" s="270" t="s">
        <v>2222</v>
      </c>
      <c r="J254" s="89"/>
      <c r="K254" s="89"/>
      <c r="L254" s="89"/>
      <c r="M254" s="89"/>
      <c r="N254" s="271">
        <v>0</v>
      </c>
      <c r="O254" s="271">
        <v>244.6</v>
      </c>
      <c r="P254" s="89" t="s">
        <v>670</v>
      </c>
    </row>
    <row r="255" spans="1:16" ht="63.75">
      <c r="A255" s="268">
        <v>512</v>
      </c>
      <c r="B255" s="89"/>
      <c r="C255" s="269" t="s">
        <v>782</v>
      </c>
      <c r="D255" s="84">
        <v>43480</v>
      </c>
      <c r="E255" s="85" t="s">
        <v>1665</v>
      </c>
      <c r="F255" s="85" t="s">
        <v>3</v>
      </c>
      <c r="G255" s="85">
        <v>1703328</v>
      </c>
      <c r="H255" s="89"/>
      <c r="I255" s="270" t="s">
        <v>2223</v>
      </c>
      <c r="J255" s="89"/>
      <c r="K255" s="89"/>
      <c r="L255" s="89"/>
      <c r="M255" s="89"/>
      <c r="N255" s="271">
        <v>0</v>
      </c>
      <c r="O255" s="271">
        <v>1350</v>
      </c>
      <c r="P255" s="89" t="s">
        <v>670</v>
      </c>
    </row>
    <row r="256" spans="1:16" ht="51">
      <c r="A256" s="268">
        <v>591</v>
      </c>
      <c r="B256" s="89"/>
      <c r="C256" s="269" t="s">
        <v>1367</v>
      </c>
      <c r="D256" s="84">
        <v>43480</v>
      </c>
      <c r="E256" s="85" t="s">
        <v>1666</v>
      </c>
      <c r="F256" s="85" t="s">
        <v>3</v>
      </c>
      <c r="G256" s="85">
        <v>1703385</v>
      </c>
      <c r="H256" s="89"/>
      <c r="I256" s="270" t="s">
        <v>2224</v>
      </c>
      <c r="J256" s="89"/>
      <c r="K256" s="89"/>
      <c r="L256" s="89"/>
      <c r="M256" s="89"/>
      <c r="N256" s="271">
        <v>0</v>
      </c>
      <c r="O256" s="271">
        <v>120.45</v>
      </c>
      <c r="P256" s="89" t="s">
        <v>670</v>
      </c>
    </row>
    <row r="257" spans="1:16" ht="51">
      <c r="A257" s="268" t="s">
        <v>559</v>
      </c>
      <c r="B257" s="89"/>
      <c r="C257" s="269" t="s">
        <v>759</v>
      </c>
      <c r="D257" s="84">
        <v>43480</v>
      </c>
      <c r="E257" s="85" t="s">
        <v>1667</v>
      </c>
      <c r="F257" s="85" t="s">
        <v>6</v>
      </c>
      <c r="G257" s="85">
        <v>1070845</v>
      </c>
      <c r="H257" s="89"/>
      <c r="I257" s="270" t="s">
        <v>2225</v>
      </c>
      <c r="J257" s="89"/>
      <c r="K257" s="89"/>
      <c r="L257" s="89"/>
      <c r="M257" s="89"/>
      <c r="N257" s="271">
        <v>0</v>
      </c>
      <c r="O257" s="271">
        <v>3250</v>
      </c>
      <c r="P257" s="89" t="s">
        <v>670</v>
      </c>
    </row>
    <row r="258" spans="1:16" ht="102">
      <c r="A258" s="268">
        <v>376</v>
      </c>
      <c r="B258" s="89"/>
      <c r="C258" s="269" t="s">
        <v>638</v>
      </c>
      <c r="D258" s="84">
        <v>43480</v>
      </c>
      <c r="E258" s="85" t="s">
        <v>1668</v>
      </c>
      <c r="F258" s="85" t="s">
        <v>11</v>
      </c>
      <c r="G258" s="85">
        <v>944964</v>
      </c>
      <c r="H258" s="89"/>
      <c r="I258" s="270" t="s">
        <v>2226</v>
      </c>
      <c r="J258" s="89"/>
      <c r="K258" s="89"/>
      <c r="L258" s="89"/>
      <c r="M258" s="89"/>
      <c r="N258" s="271">
        <v>17627.03</v>
      </c>
      <c r="O258" s="271">
        <v>0</v>
      </c>
      <c r="P258" s="89" t="s">
        <v>670</v>
      </c>
    </row>
    <row r="259" spans="1:16" ht="51">
      <c r="A259" s="268" t="s">
        <v>556</v>
      </c>
      <c r="B259" s="89"/>
      <c r="C259" s="269" t="s">
        <v>616</v>
      </c>
      <c r="D259" s="84">
        <v>43480</v>
      </c>
      <c r="E259" s="85" t="s">
        <v>1669</v>
      </c>
      <c r="F259" s="85" t="s">
        <v>11</v>
      </c>
      <c r="G259" s="85">
        <v>944943</v>
      </c>
      <c r="H259" s="89"/>
      <c r="I259" s="270" t="s">
        <v>2227</v>
      </c>
      <c r="J259" s="89"/>
      <c r="K259" s="89"/>
      <c r="L259" s="89"/>
      <c r="M259" s="89"/>
      <c r="N259" s="271">
        <v>50</v>
      </c>
      <c r="O259" s="271">
        <v>0</v>
      </c>
      <c r="P259" s="89" t="s">
        <v>670</v>
      </c>
    </row>
    <row r="260" spans="1:16" ht="63.75">
      <c r="A260" s="268" t="s">
        <v>565</v>
      </c>
      <c r="B260" s="89"/>
      <c r="C260" s="269" t="s">
        <v>615</v>
      </c>
      <c r="D260" s="84">
        <v>43481</v>
      </c>
      <c r="E260" s="85" t="s">
        <v>1670</v>
      </c>
      <c r="F260" s="85" t="s">
        <v>3</v>
      </c>
      <c r="G260" s="85">
        <v>1703760</v>
      </c>
      <c r="H260" s="89"/>
      <c r="I260" s="270" t="s">
        <v>2228</v>
      </c>
      <c r="J260" s="89"/>
      <c r="K260" s="89"/>
      <c r="L260" s="89"/>
      <c r="M260" s="89"/>
      <c r="N260" s="271">
        <v>0</v>
      </c>
      <c r="O260" s="271">
        <v>23532.66</v>
      </c>
      <c r="P260" s="89" t="s">
        <v>670</v>
      </c>
    </row>
    <row r="261" spans="1:16" ht="51">
      <c r="A261" s="268" t="s">
        <v>565</v>
      </c>
      <c r="B261" s="89"/>
      <c r="C261" s="269" t="s">
        <v>615</v>
      </c>
      <c r="D261" s="84">
        <v>43481</v>
      </c>
      <c r="E261" s="85" t="s">
        <v>1671</v>
      </c>
      <c r="F261" s="85" t="s">
        <v>3</v>
      </c>
      <c r="G261" s="85">
        <v>1703744</v>
      </c>
      <c r="H261" s="89"/>
      <c r="I261" s="270" t="s">
        <v>2229</v>
      </c>
      <c r="J261" s="89"/>
      <c r="K261" s="89"/>
      <c r="L261" s="89"/>
      <c r="M261" s="89"/>
      <c r="N261" s="271">
        <v>0</v>
      </c>
      <c r="O261" s="271">
        <v>1038.72</v>
      </c>
      <c r="P261" s="89" t="s">
        <v>670</v>
      </c>
    </row>
    <row r="262" spans="1:16" ht="51">
      <c r="A262" s="268">
        <v>35</v>
      </c>
      <c r="B262" s="89"/>
      <c r="C262" s="269" t="s">
        <v>46</v>
      </c>
      <c r="D262" s="84">
        <v>43481</v>
      </c>
      <c r="E262" s="85" t="s">
        <v>1672</v>
      </c>
      <c r="F262" s="85" t="s">
        <v>3</v>
      </c>
      <c r="G262" s="85">
        <v>1703736</v>
      </c>
      <c r="H262" s="89"/>
      <c r="I262" s="270" t="s">
        <v>2230</v>
      </c>
      <c r="J262" s="89"/>
      <c r="K262" s="89"/>
      <c r="L262" s="89"/>
      <c r="M262" s="89"/>
      <c r="N262" s="271">
        <v>0</v>
      </c>
      <c r="O262" s="271">
        <v>183</v>
      </c>
      <c r="P262" s="89" t="s">
        <v>670</v>
      </c>
    </row>
    <row r="263" spans="1:16" ht="63.75">
      <c r="A263" s="268">
        <v>35</v>
      </c>
      <c r="B263" s="89"/>
      <c r="C263" s="269" t="s">
        <v>46</v>
      </c>
      <c r="D263" s="84">
        <v>43481</v>
      </c>
      <c r="E263" s="85" t="s">
        <v>1673</v>
      </c>
      <c r="F263" s="85" t="s">
        <v>3</v>
      </c>
      <c r="G263" s="85">
        <v>1703733</v>
      </c>
      <c r="H263" s="89"/>
      <c r="I263" s="270" t="s">
        <v>2231</v>
      </c>
      <c r="J263" s="89"/>
      <c r="K263" s="89"/>
      <c r="L263" s="89"/>
      <c r="M263" s="89"/>
      <c r="N263" s="271">
        <v>0</v>
      </c>
      <c r="O263" s="271">
        <v>252</v>
      </c>
      <c r="P263" s="89" t="s">
        <v>670</v>
      </c>
    </row>
    <row r="264" spans="1:16" ht="51">
      <c r="A264" s="268" t="s">
        <v>565</v>
      </c>
      <c r="B264" s="89"/>
      <c r="C264" s="269" t="s">
        <v>615</v>
      </c>
      <c r="D264" s="84">
        <v>43481</v>
      </c>
      <c r="E264" s="85" t="s">
        <v>1674</v>
      </c>
      <c r="F264" s="85" t="s">
        <v>3</v>
      </c>
      <c r="G264" s="85">
        <v>1703731</v>
      </c>
      <c r="H264" s="89"/>
      <c r="I264" s="270" t="s">
        <v>2232</v>
      </c>
      <c r="J264" s="89"/>
      <c r="K264" s="89"/>
      <c r="L264" s="89"/>
      <c r="M264" s="89"/>
      <c r="N264" s="271">
        <v>0</v>
      </c>
      <c r="O264" s="271">
        <v>338</v>
      </c>
      <c r="P264" s="89" t="s">
        <v>670</v>
      </c>
    </row>
    <row r="265" spans="1:16" ht="51">
      <c r="A265" s="268" t="s">
        <v>565</v>
      </c>
      <c r="B265" s="89"/>
      <c r="C265" s="269" t="s">
        <v>615</v>
      </c>
      <c r="D265" s="84">
        <v>43481</v>
      </c>
      <c r="E265" s="85" t="s">
        <v>1675</v>
      </c>
      <c r="F265" s="85" t="s">
        <v>3</v>
      </c>
      <c r="G265" s="85">
        <v>1703730</v>
      </c>
      <c r="H265" s="89"/>
      <c r="I265" s="270" t="s">
        <v>2233</v>
      </c>
      <c r="J265" s="89"/>
      <c r="K265" s="89"/>
      <c r="L265" s="89"/>
      <c r="M265" s="89"/>
      <c r="N265" s="271">
        <v>0</v>
      </c>
      <c r="O265" s="271">
        <v>234</v>
      </c>
      <c r="P265" s="89" t="s">
        <v>670</v>
      </c>
    </row>
    <row r="266" spans="1:16" ht="51">
      <c r="A266" s="268" t="s">
        <v>565</v>
      </c>
      <c r="B266" s="89"/>
      <c r="C266" s="269" t="s">
        <v>615</v>
      </c>
      <c r="D266" s="84">
        <v>43481</v>
      </c>
      <c r="E266" s="85" t="s">
        <v>1676</v>
      </c>
      <c r="F266" s="85" t="s">
        <v>3</v>
      </c>
      <c r="G266" s="85">
        <v>1703729</v>
      </c>
      <c r="H266" s="89"/>
      <c r="I266" s="270" t="s">
        <v>2234</v>
      </c>
      <c r="J266" s="89"/>
      <c r="K266" s="89"/>
      <c r="L266" s="89"/>
      <c r="M266" s="89"/>
      <c r="N266" s="271">
        <v>0</v>
      </c>
      <c r="O266" s="271">
        <v>216</v>
      </c>
      <c r="P266" s="89" t="s">
        <v>670</v>
      </c>
    </row>
    <row r="267" spans="1:16" ht="51">
      <c r="A267" s="268" t="s">
        <v>565</v>
      </c>
      <c r="B267" s="89"/>
      <c r="C267" s="269" t="s">
        <v>615</v>
      </c>
      <c r="D267" s="84">
        <v>43481</v>
      </c>
      <c r="E267" s="85" t="s">
        <v>1677</v>
      </c>
      <c r="F267" s="85" t="s">
        <v>3</v>
      </c>
      <c r="G267" s="85">
        <v>1703726</v>
      </c>
      <c r="H267" s="89"/>
      <c r="I267" s="270" t="s">
        <v>2235</v>
      </c>
      <c r="J267" s="89"/>
      <c r="K267" s="89"/>
      <c r="L267" s="89"/>
      <c r="M267" s="89"/>
      <c r="N267" s="271">
        <v>0</v>
      </c>
      <c r="O267" s="271">
        <v>378</v>
      </c>
      <c r="P267" s="89" t="s">
        <v>670</v>
      </c>
    </row>
    <row r="268" spans="1:16" ht="51">
      <c r="A268" s="268" t="s">
        <v>565</v>
      </c>
      <c r="B268" s="89"/>
      <c r="C268" s="269" t="s">
        <v>615</v>
      </c>
      <c r="D268" s="84">
        <v>43481</v>
      </c>
      <c r="E268" s="85" t="s">
        <v>1678</v>
      </c>
      <c r="F268" s="85" t="s">
        <v>3</v>
      </c>
      <c r="G268" s="85">
        <v>1703724</v>
      </c>
      <c r="H268" s="89"/>
      <c r="I268" s="270" t="s">
        <v>2236</v>
      </c>
      <c r="J268" s="89"/>
      <c r="K268" s="89"/>
      <c r="L268" s="89"/>
      <c r="M268" s="89"/>
      <c r="N268" s="271">
        <v>0</v>
      </c>
      <c r="O268" s="271">
        <v>234</v>
      </c>
      <c r="P268" s="89" t="s">
        <v>670</v>
      </c>
    </row>
    <row r="269" spans="1:16" ht="51">
      <c r="A269" s="268" t="s">
        <v>565</v>
      </c>
      <c r="B269" s="89"/>
      <c r="C269" s="269" t="s">
        <v>615</v>
      </c>
      <c r="D269" s="84">
        <v>43481</v>
      </c>
      <c r="E269" s="85" t="s">
        <v>1679</v>
      </c>
      <c r="F269" s="85" t="s">
        <v>3</v>
      </c>
      <c r="G269" s="85">
        <v>1703722</v>
      </c>
      <c r="H269" s="89"/>
      <c r="I269" s="270" t="s">
        <v>2237</v>
      </c>
      <c r="J269" s="89"/>
      <c r="K269" s="89"/>
      <c r="L269" s="89"/>
      <c r="M269" s="89"/>
      <c r="N269" s="271">
        <v>0</v>
      </c>
      <c r="O269" s="271">
        <v>144</v>
      </c>
      <c r="P269" s="89" t="s">
        <v>670</v>
      </c>
    </row>
    <row r="270" spans="1:16" ht="51">
      <c r="A270" s="268" t="s">
        <v>565</v>
      </c>
      <c r="B270" s="89"/>
      <c r="C270" s="269" t="s">
        <v>615</v>
      </c>
      <c r="D270" s="84">
        <v>43481</v>
      </c>
      <c r="E270" s="85" t="s">
        <v>1680</v>
      </c>
      <c r="F270" s="85" t="s">
        <v>3</v>
      </c>
      <c r="G270" s="85">
        <v>1703720</v>
      </c>
      <c r="H270" s="89"/>
      <c r="I270" s="270" t="s">
        <v>2238</v>
      </c>
      <c r="J270" s="89"/>
      <c r="K270" s="89"/>
      <c r="L270" s="89"/>
      <c r="M270" s="89"/>
      <c r="N270" s="271">
        <v>0</v>
      </c>
      <c r="O270" s="271">
        <v>378</v>
      </c>
      <c r="P270" s="89" t="s">
        <v>670</v>
      </c>
    </row>
    <row r="271" spans="1:16" ht="51">
      <c r="A271" s="268" t="s">
        <v>565</v>
      </c>
      <c r="B271" s="89"/>
      <c r="C271" s="269" t="s">
        <v>615</v>
      </c>
      <c r="D271" s="84">
        <v>43481</v>
      </c>
      <c r="E271" s="85" t="s">
        <v>1681</v>
      </c>
      <c r="F271" s="85" t="s">
        <v>3</v>
      </c>
      <c r="G271" s="85">
        <v>1703719</v>
      </c>
      <c r="H271" s="89"/>
      <c r="I271" s="270" t="s">
        <v>2239</v>
      </c>
      <c r="J271" s="89"/>
      <c r="K271" s="89"/>
      <c r="L271" s="89"/>
      <c r="M271" s="89"/>
      <c r="N271" s="271">
        <v>0</v>
      </c>
      <c r="O271" s="271">
        <v>216</v>
      </c>
      <c r="P271" s="89" t="s">
        <v>670</v>
      </c>
    </row>
    <row r="272" spans="1:16" ht="51">
      <c r="A272" s="268" t="s">
        <v>565</v>
      </c>
      <c r="B272" s="89"/>
      <c r="C272" s="269" t="s">
        <v>615</v>
      </c>
      <c r="D272" s="84">
        <v>43481</v>
      </c>
      <c r="E272" s="85" t="s">
        <v>1682</v>
      </c>
      <c r="F272" s="85" t="s">
        <v>3</v>
      </c>
      <c r="G272" s="85">
        <v>1703718</v>
      </c>
      <c r="H272" s="89"/>
      <c r="I272" s="270" t="s">
        <v>2240</v>
      </c>
      <c r="J272" s="89"/>
      <c r="K272" s="89"/>
      <c r="L272" s="89"/>
      <c r="M272" s="89"/>
      <c r="N272" s="271">
        <v>0</v>
      </c>
      <c r="O272" s="271">
        <v>216</v>
      </c>
      <c r="P272" s="89" t="s">
        <v>670</v>
      </c>
    </row>
    <row r="273" spans="1:16" ht="51">
      <c r="A273" s="268" t="s">
        <v>565</v>
      </c>
      <c r="B273" s="89"/>
      <c r="C273" s="269" t="s">
        <v>615</v>
      </c>
      <c r="D273" s="84">
        <v>43481</v>
      </c>
      <c r="E273" s="85" t="s">
        <v>1683</v>
      </c>
      <c r="F273" s="85" t="s">
        <v>3</v>
      </c>
      <c r="G273" s="85">
        <v>1703790</v>
      </c>
      <c r="H273" s="89"/>
      <c r="I273" s="270" t="s">
        <v>2241</v>
      </c>
      <c r="J273" s="89"/>
      <c r="K273" s="89"/>
      <c r="L273" s="89"/>
      <c r="M273" s="89"/>
      <c r="N273" s="271">
        <v>0</v>
      </c>
      <c r="O273" s="271">
        <v>3398.75</v>
      </c>
      <c r="P273" s="89" t="s">
        <v>670</v>
      </c>
    </row>
    <row r="274" spans="1:16" ht="51">
      <c r="A274" s="268">
        <v>16</v>
      </c>
      <c r="B274" s="89"/>
      <c r="C274" s="269" t="s">
        <v>43</v>
      </c>
      <c r="D274" s="84">
        <v>43481</v>
      </c>
      <c r="E274" s="85" t="s">
        <v>1684</v>
      </c>
      <c r="F274" s="85" t="s">
        <v>3</v>
      </c>
      <c r="G274" s="85">
        <v>1703829</v>
      </c>
      <c r="H274" s="89"/>
      <c r="I274" s="270" t="s">
        <v>2242</v>
      </c>
      <c r="J274" s="89"/>
      <c r="K274" s="89"/>
      <c r="L274" s="89"/>
      <c r="M274" s="89"/>
      <c r="N274" s="271">
        <v>0</v>
      </c>
      <c r="O274" s="271">
        <v>5600</v>
      </c>
      <c r="P274" s="89" t="s">
        <v>670</v>
      </c>
    </row>
    <row r="275" spans="1:16" ht="51">
      <c r="A275" s="268" t="s">
        <v>556</v>
      </c>
      <c r="B275" s="89"/>
      <c r="C275" s="269" t="s">
        <v>616</v>
      </c>
      <c r="D275" s="84">
        <v>43481</v>
      </c>
      <c r="E275" s="85" t="s">
        <v>1685</v>
      </c>
      <c r="F275" s="85" t="s">
        <v>3</v>
      </c>
      <c r="G275" s="85">
        <v>1703859</v>
      </c>
      <c r="H275" s="89"/>
      <c r="I275" s="270" t="s">
        <v>2243</v>
      </c>
      <c r="J275" s="89"/>
      <c r="K275" s="89"/>
      <c r="L275" s="89"/>
      <c r="M275" s="89"/>
      <c r="N275" s="271">
        <v>0</v>
      </c>
      <c r="O275" s="271">
        <v>100</v>
      </c>
      <c r="P275" s="89" t="s">
        <v>670</v>
      </c>
    </row>
    <row r="276" spans="1:16" ht="63.75">
      <c r="A276" s="268" t="s">
        <v>565</v>
      </c>
      <c r="B276" s="89"/>
      <c r="C276" s="269" t="s">
        <v>615</v>
      </c>
      <c r="D276" s="84">
        <v>43481</v>
      </c>
      <c r="E276" s="85" t="s">
        <v>1686</v>
      </c>
      <c r="F276" s="85" t="s">
        <v>3</v>
      </c>
      <c r="G276" s="85">
        <v>1703925</v>
      </c>
      <c r="H276" s="89"/>
      <c r="I276" s="270" t="s">
        <v>2244</v>
      </c>
      <c r="J276" s="89"/>
      <c r="K276" s="89"/>
      <c r="L276" s="89"/>
      <c r="M276" s="89"/>
      <c r="N276" s="271">
        <v>0</v>
      </c>
      <c r="O276" s="271">
        <v>0.94000000000000006</v>
      </c>
      <c r="P276" s="89" t="s">
        <v>670</v>
      </c>
    </row>
    <row r="277" spans="1:16" ht="63.75">
      <c r="A277" s="268" t="s">
        <v>556</v>
      </c>
      <c r="B277" s="89"/>
      <c r="C277" s="269" t="s">
        <v>616</v>
      </c>
      <c r="D277" s="84">
        <v>43481</v>
      </c>
      <c r="E277" s="85" t="s">
        <v>1687</v>
      </c>
      <c r="F277" s="85" t="s">
        <v>3</v>
      </c>
      <c r="G277" s="85">
        <v>1703747</v>
      </c>
      <c r="H277" s="89"/>
      <c r="I277" s="270" t="s">
        <v>2245</v>
      </c>
      <c r="J277" s="89"/>
      <c r="K277" s="89"/>
      <c r="L277" s="89"/>
      <c r="M277" s="89"/>
      <c r="N277" s="271">
        <v>0</v>
      </c>
      <c r="O277" s="271">
        <v>70</v>
      </c>
      <c r="P277" s="89" t="s">
        <v>670</v>
      </c>
    </row>
    <row r="278" spans="1:16" ht="51">
      <c r="A278" s="268" t="s">
        <v>565</v>
      </c>
      <c r="B278" s="89"/>
      <c r="C278" s="269" t="s">
        <v>615</v>
      </c>
      <c r="D278" s="84">
        <v>43481</v>
      </c>
      <c r="E278" s="85" t="s">
        <v>1688</v>
      </c>
      <c r="F278" s="85" t="s">
        <v>3</v>
      </c>
      <c r="G278" s="85">
        <v>1703754</v>
      </c>
      <c r="H278" s="89"/>
      <c r="I278" s="270" t="s">
        <v>2246</v>
      </c>
      <c r="J278" s="89"/>
      <c r="K278" s="89"/>
      <c r="L278" s="89"/>
      <c r="M278" s="89"/>
      <c r="N278" s="271">
        <v>0</v>
      </c>
      <c r="O278" s="271">
        <v>148879.05000000002</v>
      </c>
      <c r="P278" s="89" t="s">
        <v>670</v>
      </c>
    </row>
    <row r="279" spans="1:16" ht="76.5">
      <c r="A279" s="268">
        <v>130</v>
      </c>
      <c r="B279" s="89"/>
      <c r="C279" s="269" t="s">
        <v>67</v>
      </c>
      <c r="D279" s="84">
        <v>43481</v>
      </c>
      <c r="E279" s="85" t="s">
        <v>1689</v>
      </c>
      <c r="F279" s="85" t="s">
        <v>3</v>
      </c>
      <c r="G279" s="85">
        <v>1703773</v>
      </c>
      <c r="H279" s="89"/>
      <c r="I279" s="270" t="s">
        <v>2247</v>
      </c>
      <c r="J279" s="89"/>
      <c r="K279" s="89"/>
      <c r="L279" s="89"/>
      <c r="M279" s="89"/>
      <c r="N279" s="271">
        <v>0</v>
      </c>
      <c r="O279" s="271">
        <v>738.75</v>
      </c>
      <c r="P279" s="89" t="s">
        <v>670</v>
      </c>
    </row>
    <row r="280" spans="1:16" ht="51">
      <c r="A280" s="268" t="s">
        <v>563</v>
      </c>
      <c r="B280" s="89"/>
      <c r="C280" s="269" t="s">
        <v>614</v>
      </c>
      <c r="D280" s="84">
        <v>43481</v>
      </c>
      <c r="E280" s="85" t="s">
        <v>1690</v>
      </c>
      <c r="F280" s="85" t="s">
        <v>3</v>
      </c>
      <c r="G280" s="85">
        <v>1703776</v>
      </c>
      <c r="H280" s="89"/>
      <c r="I280" s="270" t="s">
        <v>2248</v>
      </c>
      <c r="J280" s="89"/>
      <c r="K280" s="89"/>
      <c r="L280" s="89"/>
      <c r="M280" s="89"/>
      <c r="N280" s="271">
        <v>0</v>
      </c>
      <c r="O280" s="271">
        <v>286582.71000000002</v>
      </c>
      <c r="P280" s="89" t="s">
        <v>670</v>
      </c>
    </row>
    <row r="281" spans="1:16" ht="51">
      <c r="A281" s="268" t="s">
        <v>563</v>
      </c>
      <c r="B281" s="89"/>
      <c r="C281" s="269" t="s">
        <v>614</v>
      </c>
      <c r="D281" s="84">
        <v>43481</v>
      </c>
      <c r="E281" s="85" t="s">
        <v>1691</v>
      </c>
      <c r="F281" s="85" t="s">
        <v>3</v>
      </c>
      <c r="G281" s="85">
        <v>1703781</v>
      </c>
      <c r="H281" s="89"/>
      <c r="I281" s="270" t="s">
        <v>2249</v>
      </c>
      <c r="J281" s="89"/>
      <c r="K281" s="89"/>
      <c r="L281" s="89"/>
      <c r="M281" s="89"/>
      <c r="N281" s="271">
        <v>0</v>
      </c>
      <c r="O281" s="271">
        <v>16499.97</v>
      </c>
      <c r="P281" s="89" t="s">
        <v>670</v>
      </c>
    </row>
    <row r="282" spans="1:16" ht="38.25">
      <c r="A282" s="268" t="s">
        <v>565</v>
      </c>
      <c r="B282" s="89"/>
      <c r="C282" s="269" t="s">
        <v>615</v>
      </c>
      <c r="D282" s="84">
        <v>43481</v>
      </c>
      <c r="E282" s="85" t="s">
        <v>1692</v>
      </c>
      <c r="F282" s="85" t="s">
        <v>3</v>
      </c>
      <c r="G282" s="85">
        <v>1703717</v>
      </c>
      <c r="H282" s="89"/>
      <c r="I282" s="270" t="s">
        <v>2250</v>
      </c>
      <c r="J282" s="89"/>
      <c r="K282" s="89"/>
      <c r="L282" s="89"/>
      <c r="M282" s="89"/>
      <c r="N282" s="271">
        <v>0</v>
      </c>
      <c r="O282" s="271">
        <v>234</v>
      </c>
      <c r="P282" s="89" t="s">
        <v>670</v>
      </c>
    </row>
    <row r="283" spans="1:16" ht="51">
      <c r="A283" s="268" t="s">
        <v>565</v>
      </c>
      <c r="B283" s="89"/>
      <c r="C283" s="269" t="s">
        <v>615</v>
      </c>
      <c r="D283" s="84">
        <v>43481</v>
      </c>
      <c r="E283" s="85" t="s">
        <v>1693</v>
      </c>
      <c r="F283" s="85" t="s">
        <v>3</v>
      </c>
      <c r="G283" s="85">
        <v>1703716</v>
      </c>
      <c r="H283" s="89"/>
      <c r="I283" s="270" t="s">
        <v>2251</v>
      </c>
      <c r="J283" s="89"/>
      <c r="K283" s="89"/>
      <c r="L283" s="89"/>
      <c r="M283" s="89"/>
      <c r="N283" s="271">
        <v>0</v>
      </c>
      <c r="O283" s="271">
        <v>234</v>
      </c>
      <c r="P283" s="89" t="s">
        <v>670</v>
      </c>
    </row>
    <row r="284" spans="1:16" ht="51">
      <c r="A284" s="268" t="s">
        <v>565</v>
      </c>
      <c r="B284" s="89"/>
      <c r="C284" s="269" t="s">
        <v>615</v>
      </c>
      <c r="D284" s="84">
        <v>43481</v>
      </c>
      <c r="E284" s="85" t="s">
        <v>1694</v>
      </c>
      <c r="F284" s="85" t="s">
        <v>3</v>
      </c>
      <c r="G284" s="85">
        <v>1703715</v>
      </c>
      <c r="H284" s="89"/>
      <c r="I284" s="270" t="s">
        <v>2252</v>
      </c>
      <c r="J284" s="89"/>
      <c r="K284" s="89"/>
      <c r="L284" s="89"/>
      <c r="M284" s="89"/>
      <c r="N284" s="271">
        <v>0</v>
      </c>
      <c r="O284" s="271">
        <v>216</v>
      </c>
      <c r="P284" s="89" t="s">
        <v>670</v>
      </c>
    </row>
    <row r="285" spans="1:16" ht="51">
      <c r="A285" s="268" t="s">
        <v>565</v>
      </c>
      <c r="B285" s="89"/>
      <c r="C285" s="269" t="s">
        <v>615</v>
      </c>
      <c r="D285" s="84">
        <v>43481</v>
      </c>
      <c r="E285" s="85" t="s">
        <v>1695</v>
      </c>
      <c r="F285" s="85" t="s">
        <v>3</v>
      </c>
      <c r="G285" s="85">
        <v>1703713</v>
      </c>
      <c r="H285" s="89"/>
      <c r="I285" s="270" t="s">
        <v>2253</v>
      </c>
      <c r="J285" s="89"/>
      <c r="K285" s="89"/>
      <c r="L285" s="89"/>
      <c r="M285" s="89"/>
      <c r="N285" s="271">
        <v>0</v>
      </c>
      <c r="O285" s="271">
        <v>216</v>
      </c>
      <c r="P285" s="89" t="s">
        <v>670</v>
      </c>
    </row>
    <row r="286" spans="1:16" ht="38.25">
      <c r="A286" s="268" t="s">
        <v>565</v>
      </c>
      <c r="B286" s="89"/>
      <c r="C286" s="269" t="s">
        <v>615</v>
      </c>
      <c r="D286" s="84">
        <v>43481</v>
      </c>
      <c r="E286" s="85" t="s">
        <v>1696</v>
      </c>
      <c r="F286" s="85" t="s">
        <v>3</v>
      </c>
      <c r="G286" s="85">
        <v>1703694</v>
      </c>
      <c r="H286" s="89"/>
      <c r="I286" s="270" t="s">
        <v>2254</v>
      </c>
      <c r="J286" s="89"/>
      <c r="K286" s="89"/>
      <c r="L286" s="89"/>
      <c r="M286" s="89"/>
      <c r="N286" s="271">
        <v>0</v>
      </c>
      <c r="O286" s="271">
        <v>774.64</v>
      </c>
      <c r="P286" s="89" t="s">
        <v>670</v>
      </c>
    </row>
    <row r="287" spans="1:16" ht="38.25">
      <c r="A287" s="268" t="s">
        <v>565</v>
      </c>
      <c r="B287" s="89"/>
      <c r="C287" s="269" t="s">
        <v>615</v>
      </c>
      <c r="D287" s="84">
        <v>43481</v>
      </c>
      <c r="E287" s="85" t="s">
        <v>1697</v>
      </c>
      <c r="F287" s="85" t="s">
        <v>3</v>
      </c>
      <c r="G287" s="85">
        <v>1703691</v>
      </c>
      <c r="H287" s="89"/>
      <c r="I287" s="270" t="s">
        <v>2255</v>
      </c>
      <c r="J287" s="89"/>
      <c r="K287" s="89"/>
      <c r="L287" s="89"/>
      <c r="M287" s="89"/>
      <c r="N287" s="271">
        <v>0</v>
      </c>
      <c r="O287" s="271">
        <v>221.8</v>
      </c>
      <c r="P287" s="89" t="s">
        <v>670</v>
      </c>
    </row>
    <row r="288" spans="1:16" ht="63.75">
      <c r="A288" s="268">
        <v>592</v>
      </c>
      <c r="B288" s="89"/>
      <c r="C288" s="269" t="s">
        <v>645</v>
      </c>
      <c r="D288" s="84">
        <v>43481</v>
      </c>
      <c r="E288" s="85" t="s">
        <v>1698</v>
      </c>
      <c r="F288" s="85" t="s">
        <v>3</v>
      </c>
      <c r="G288" s="85">
        <v>1703671</v>
      </c>
      <c r="H288" s="89"/>
      <c r="I288" s="270" t="s">
        <v>2256</v>
      </c>
      <c r="J288" s="89"/>
      <c r="K288" s="89"/>
      <c r="L288" s="89"/>
      <c r="M288" s="89"/>
      <c r="N288" s="271">
        <v>0</v>
      </c>
      <c r="O288" s="271">
        <v>3751</v>
      </c>
      <c r="P288" s="89" t="s">
        <v>670</v>
      </c>
    </row>
    <row r="289" spans="1:16" ht="63.75">
      <c r="A289" s="268" t="s">
        <v>559</v>
      </c>
      <c r="B289" s="89"/>
      <c r="C289" s="269" t="s">
        <v>759</v>
      </c>
      <c r="D289" s="84">
        <v>43481</v>
      </c>
      <c r="E289" s="85" t="s">
        <v>1699</v>
      </c>
      <c r="F289" s="85" t="s">
        <v>6</v>
      </c>
      <c r="G289" s="85">
        <v>1071489</v>
      </c>
      <c r="H289" s="89"/>
      <c r="I289" s="270" t="s">
        <v>2257</v>
      </c>
      <c r="J289" s="89"/>
      <c r="K289" s="89"/>
      <c r="L289" s="89"/>
      <c r="M289" s="89"/>
      <c r="N289" s="271">
        <v>0</v>
      </c>
      <c r="O289" s="271">
        <v>2874</v>
      </c>
      <c r="P289" s="89" t="s">
        <v>670</v>
      </c>
    </row>
    <row r="290" spans="1:16" ht="63.75">
      <c r="A290" s="268">
        <v>378</v>
      </c>
      <c r="B290" s="89"/>
      <c r="C290" s="269" t="s">
        <v>639</v>
      </c>
      <c r="D290" s="84">
        <v>43481</v>
      </c>
      <c r="E290" s="85" t="s">
        <v>1700</v>
      </c>
      <c r="F290" s="85" t="s">
        <v>6</v>
      </c>
      <c r="G290" s="85">
        <v>945080</v>
      </c>
      <c r="H290" s="89"/>
      <c r="I290" s="270" t="s">
        <v>2258</v>
      </c>
      <c r="J290" s="89"/>
      <c r="K290" s="89"/>
      <c r="L290" s="89"/>
      <c r="M290" s="89"/>
      <c r="N290" s="271">
        <v>0</v>
      </c>
      <c r="O290" s="271">
        <v>7315.5</v>
      </c>
      <c r="P290" s="89" t="s">
        <v>670</v>
      </c>
    </row>
    <row r="291" spans="1:16" ht="63.75">
      <c r="A291" s="268">
        <v>190</v>
      </c>
      <c r="B291" s="89"/>
      <c r="C291" s="269" t="s">
        <v>92</v>
      </c>
      <c r="D291" s="84">
        <v>43482</v>
      </c>
      <c r="E291" s="85" t="s">
        <v>1701</v>
      </c>
      <c r="F291" s="85" t="s">
        <v>3</v>
      </c>
      <c r="G291" s="85">
        <v>1704272</v>
      </c>
      <c r="H291" s="89"/>
      <c r="I291" s="270" t="s">
        <v>2259</v>
      </c>
      <c r="J291" s="89"/>
      <c r="K291" s="89"/>
      <c r="L291" s="89"/>
      <c r="M291" s="89"/>
      <c r="N291" s="271">
        <v>0</v>
      </c>
      <c r="O291" s="271">
        <v>155</v>
      </c>
      <c r="P291" s="89" t="s">
        <v>670</v>
      </c>
    </row>
    <row r="292" spans="1:16" ht="63.75">
      <c r="A292" s="268">
        <v>190</v>
      </c>
      <c r="B292" s="89"/>
      <c r="C292" s="269" t="s">
        <v>92</v>
      </c>
      <c r="D292" s="84">
        <v>43482</v>
      </c>
      <c r="E292" s="85" t="s">
        <v>1702</v>
      </c>
      <c r="F292" s="85" t="s">
        <v>3</v>
      </c>
      <c r="G292" s="85">
        <v>1704270</v>
      </c>
      <c r="H292" s="89"/>
      <c r="I292" s="270" t="s">
        <v>2260</v>
      </c>
      <c r="J292" s="89"/>
      <c r="K292" s="89"/>
      <c r="L292" s="89"/>
      <c r="M292" s="89"/>
      <c r="N292" s="271">
        <v>0</v>
      </c>
      <c r="O292" s="271">
        <v>155</v>
      </c>
      <c r="P292" s="89" t="s">
        <v>670</v>
      </c>
    </row>
    <row r="293" spans="1:16" ht="63.75">
      <c r="A293" s="268">
        <v>190</v>
      </c>
      <c r="B293" s="89"/>
      <c r="C293" s="269" t="s">
        <v>92</v>
      </c>
      <c r="D293" s="84">
        <v>43482</v>
      </c>
      <c r="E293" s="85" t="s">
        <v>1703</v>
      </c>
      <c r="F293" s="85" t="s">
        <v>3</v>
      </c>
      <c r="G293" s="85">
        <v>1704269</v>
      </c>
      <c r="H293" s="89"/>
      <c r="I293" s="270" t="s">
        <v>2261</v>
      </c>
      <c r="J293" s="89"/>
      <c r="K293" s="89"/>
      <c r="L293" s="89"/>
      <c r="M293" s="89"/>
      <c r="N293" s="271">
        <v>0</v>
      </c>
      <c r="O293" s="271">
        <v>274</v>
      </c>
      <c r="P293" s="89" t="s">
        <v>670</v>
      </c>
    </row>
    <row r="294" spans="1:16" ht="63.75">
      <c r="A294" s="268">
        <v>190</v>
      </c>
      <c r="B294" s="89"/>
      <c r="C294" s="269" t="s">
        <v>92</v>
      </c>
      <c r="D294" s="84">
        <v>43482</v>
      </c>
      <c r="E294" s="85" t="s">
        <v>1704</v>
      </c>
      <c r="F294" s="85" t="s">
        <v>3</v>
      </c>
      <c r="G294" s="85">
        <v>1704266</v>
      </c>
      <c r="H294" s="89"/>
      <c r="I294" s="270" t="s">
        <v>2262</v>
      </c>
      <c r="J294" s="89"/>
      <c r="K294" s="89"/>
      <c r="L294" s="89"/>
      <c r="M294" s="89"/>
      <c r="N294" s="271">
        <v>0</v>
      </c>
      <c r="O294" s="271">
        <v>599</v>
      </c>
      <c r="P294" s="89" t="s">
        <v>670</v>
      </c>
    </row>
    <row r="295" spans="1:16" ht="51">
      <c r="A295" s="268" t="s">
        <v>559</v>
      </c>
      <c r="B295" s="89"/>
      <c r="C295" s="269" t="s">
        <v>759</v>
      </c>
      <c r="D295" s="84">
        <v>43482</v>
      </c>
      <c r="E295" s="85" t="s">
        <v>1705</v>
      </c>
      <c r="F295" s="85" t="s">
        <v>3</v>
      </c>
      <c r="G295" s="85">
        <v>1704263</v>
      </c>
      <c r="H295" s="89"/>
      <c r="I295" s="270" t="s">
        <v>2263</v>
      </c>
      <c r="J295" s="89"/>
      <c r="K295" s="89"/>
      <c r="L295" s="89"/>
      <c r="M295" s="89"/>
      <c r="N295" s="271">
        <v>0</v>
      </c>
      <c r="O295" s="271">
        <v>1000</v>
      </c>
      <c r="P295" s="89" t="s">
        <v>670</v>
      </c>
    </row>
    <row r="296" spans="1:16" ht="51">
      <c r="A296" s="268" t="s">
        <v>565</v>
      </c>
      <c r="B296" s="89"/>
      <c r="C296" s="269" t="s">
        <v>615</v>
      </c>
      <c r="D296" s="84">
        <v>43482</v>
      </c>
      <c r="E296" s="85" t="s">
        <v>1706</v>
      </c>
      <c r="F296" s="85" t="s">
        <v>3</v>
      </c>
      <c r="G296" s="85">
        <v>1704246</v>
      </c>
      <c r="H296" s="89"/>
      <c r="I296" s="270" t="s">
        <v>2264</v>
      </c>
      <c r="J296" s="89"/>
      <c r="K296" s="89"/>
      <c r="L296" s="89"/>
      <c r="M296" s="89"/>
      <c r="N296" s="271">
        <v>0</v>
      </c>
      <c r="O296" s="271">
        <v>2193.38</v>
      </c>
      <c r="P296" s="89" t="s">
        <v>670</v>
      </c>
    </row>
    <row r="297" spans="1:16" ht="63.75">
      <c r="A297" s="268">
        <v>190</v>
      </c>
      <c r="B297" s="89"/>
      <c r="C297" s="269" t="s">
        <v>92</v>
      </c>
      <c r="D297" s="84">
        <v>43482</v>
      </c>
      <c r="E297" s="85" t="s">
        <v>1707</v>
      </c>
      <c r="F297" s="85" t="s">
        <v>3</v>
      </c>
      <c r="G297" s="85">
        <v>1704275</v>
      </c>
      <c r="H297" s="89"/>
      <c r="I297" s="270" t="s">
        <v>2265</v>
      </c>
      <c r="J297" s="89"/>
      <c r="K297" s="89"/>
      <c r="L297" s="89"/>
      <c r="M297" s="89"/>
      <c r="N297" s="271">
        <v>0</v>
      </c>
      <c r="O297" s="271">
        <v>377</v>
      </c>
      <c r="P297" s="89" t="s">
        <v>670</v>
      </c>
    </row>
    <row r="298" spans="1:16" ht="63.75">
      <c r="A298" s="268">
        <v>190</v>
      </c>
      <c r="B298" s="89"/>
      <c r="C298" s="269" t="s">
        <v>92</v>
      </c>
      <c r="D298" s="84">
        <v>43482</v>
      </c>
      <c r="E298" s="85" t="s">
        <v>1708</v>
      </c>
      <c r="F298" s="85" t="s">
        <v>3</v>
      </c>
      <c r="G298" s="85">
        <v>1704277</v>
      </c>
      <c r="H298" s="89"/>
      <c r="I298" s="270" t="s">
        <v>2266</v>
      </c>
      <c r="J298" s="89"/>
      <c r="K298" s="89"/>
      <c r="L298" s="89"/>
      <c r="M298" s="89"/>
      <c r="N298" s="271">
        <v>0</v>
      </c>
      <c r="O298" s="271">
        <v>155</v>
      </c>
      <c r="P298" s="89" t="s">
        <v>670</v>
      </c>
    </row>
    <row r="299" spans="1:16" ht="51">
      <c r="A299" s="268" t="s">
        <v>565</v>
      </c>
      <c r="B299" s="89"/>
      <c r="C299" s="269" t="s">
        <v>615</v>
      </c>
      <c r="D299" s="84">
        <v>43482</v>
      </c>
      <c r="E299" s="85" t="s">
        <v>1709</v>
      </c>
      <c r="F299" s="85" t="s">
        <v>3</v>
      </c>
      <c r="G299" s="85">
        <v>1704305</v>
      </c>
      <c r="H299" s="89"/>
      <c r="I299" s="270" t="s">
        <v>2267</v>
      </c>
      <c r="J299" s="89"/>
      <c r="K299" s="89"/>
      <c r="L299" s="89"/>
      <c r="M299" s="89"/>
      <c r="N299" s="271">
        <v>0</v>
      </c>
      <c r="O299" s="271">
        <v>4400.17</v>
      </c>
      <c r="P299" s="89" t="s">
        <v>670</v>
      </c>
    </row>
    <row r="300" spans="1:16" ht="38.25">
      <c r="A300" s="268">
        <v>526</v>
      </c>
      <c r="B300" s="89"/>
      <c r="C300" s="269" t="s">
        <v>610</v>
      </c>
      <c r="D300" s="84">
        <v>43482</v>
      </c>
      <c r="E300" s="85" t="s">
        <v>1710</v>
      </c>
      <c r="F300" s="85" t="s">
        <v>3</v>
      </c>
      <c r="G300" s="85">
        <v>1704308</v>
      </c>
      <c r="H300" s="89"/>
      <c r="I300" s="270" t="s">
        <v>2268</v>
      </c>
      <c r="J300" s="89"/>
      <c r="K300" s="89"/>
      <c r="L300" s="89"/>
      <c r="M300" s="89"/>
      <c r="N300" s="271">
        <v>0</v>
      </c>
      <c r="O300" s="271">
        <v>50</v>
      </c>
      <c r="P300" s="89" t="s">
        <v>670</v>
      </c>
    </row>
    <row r="301" spans="1:16" ht="51">
      <c r="A301" s="268">
        <v>681</v>
      </c>
      <c r="B301" s="89"/>
      <c r="C301" s="269" t="s">
        <v>192</v>
      </c>
      <c r="D301" s="84">
        <v>43482</v>
      </c>
      <c r="E301" s="85" t="s">
        <v>1711</v>
      </c>
      <c r="F301" s="85" t="s">
        <v>3</v>
      </c>
      <c r="G301" s="85">
        <v>1704319</v>
      </c>
      <c r="H301" s="89"/>
      <c r="I301" s="270" t="s">
        <v>2269</v>
      </c>
      <c r="J301" s="89"/>
      <c r="K301" s="89"/>
      <c r="L301" s="89"/>
      <c r="M301" s="89"/>
      <c r="N301" s="271">
        <v>0</v>
      </c>
      <c r="O301" s="271">
        <v>603.72</v>
      </c>
      <c r="P301" s="89" t="s">
        <v>670</v>
      </c>
    </row>
    <row r="302" spans="1:16" ht="51">
      <c r="A302" s="268">
        <v>599</v>
      </c>
      <c r="B302" s="89"/>
      <c r="C302" s="269" t="s">
        <v>1369</v>
      </c>
      <c r="D302" s="84">
        <v>43482</v>
      </c>
      <c r="E302" s="85" t="s">
        <v>1712</v>
      </c>
      <c r="F302" s="85" t="s">
        <v>3</v>
      </c>
      <c r="G302" s="85">
        <v>1704326</v>
      </c>
      <c r="H302" s="89"/>
      <c r="I302" s="270" t="s">
        <v>2270</v>
      </c>
      <c r="J302" s="89"/>
      <c r="K302" s="89"/>
      <c r="L302" s="89"/>
      <c r="M302" s="89"/>
      <c r="N302" s="271">
        <v>0</v>
      </c>
      <c r="O302" s="271">
        <v>380</v>
      </c>
      <c r="P302" s="89" t="s">
        <v>670</v>
      </c>
    </row>
    <row r="303" spans="1:16" ht="51">
      <c r="A303" s="268">
        <v>20</v>
      </c>
      <c r="B303" s="89"/>
      <c r="C303" s="269" t="s">
        <v>44</v>
      </c>
      <c r="D303" s="84">
        <v>43482</v>
      </c>
      <c r="E303" s="85" t="s">
        <v>1713</v>
      </c>
      <c r="F303" s="85" t="s">
        <v>3</v>
      </c>
      <c r="G303" s="85">
        <v>1704351</v>
      </c>
      <c r="H303" s="89"/>
      <c r="I303" s="270" t="s">
        <v>2271</v>
      </c>
      <c r="J303" s="89"/>
      <c r="K303" s="89"/>
      <c r="L303" s="89"/>
      <c r="M303" s="89"/>
      <c r="N303" s="271">
        <v>0</v>
      </c>
      <c r="O303" s="271">
        <v>1296</v>
      </c>
      <c r="P303" s="89" t="s">
        <v>670</v>
      </c>
    </row>
    <row r="304" spans="1:16" ht="38.25">
      <c r="A304" s="268" t="s">
        <v>565</v>
      </c>
      <c r="B304" s="89"/>
      <c r="C304" s="269" t="s">
        <v>615</v>
      </c>
      <c r="D304" s="84">
        <v>43482</v>
      </c>
      <c r="E304" s="85" t="s">
        <v>1714</v>
      </c>
      <c r="F304" s="85" t="s">
        <v>3</v>
      </c>
      <c r="G304" s="85">
        <v>1704059</v>
      </c>
      <c r="H304" s="89"/>
      <c r="I304" s="270" t="s">
        <v>2272</v>
      </c>
      <c r="J304" s="89"/>
      <c r="K304" s="89"/>
      <c r="L304" s="89"/>
      <c r="M304" s="89"/>
      <c r="N304" s="271">
        <v>0</v>
      </c>
      <c r="O304" s="271">
        <v>548.5</v>
      </c>
      <c r="P304" s="89" t="s">
        <v>670</v>
      </c>
    </row>
    <row r="305" spans="1:16" ht="51">
      <c r="A305" s="268">
        <v>591</v>
      </c>
      <c r="B305" s="89"/>
      <c r="C305" s="269" t="s">
        <v>1367</v>
      </c>
      <c r="D305" s="84">
        <v>43482</v>
      </c>
      <c r="E305" s="85" t="s">
        <v>1715</v>
      </c>
      <c r="F305" s="85" t="s">
        <v>3</v>
      </c>
      <c r="G305" s="85">
        <v>1704100</v>
      </c>
      <c r="H305" s="89"/>
      <c r="I305" s="270" t="s">
        <v>2170</v>
      </c>
      <c r="J305" s="89"/>
      <c r="K305" s="89"/>
      <c r="L305" s="89"/>
      <c r="M305" s="89"/>
      <c r="N305" s="271">
        <v>0</v>
      </c>
      <c r="O305" s="271">
        <v>171.8</v>
      </c>
      <c r="P305" s="89" t="s">
        <v>670</v>
      </c>
    </row>
    <row r="306" spans="1:16" ht="51">
      <c r="A306" s="268" t="s">
        <v>565</v>
      </c>
      <c r="B306" s="89"/>
      <c r="C306" s="269" t="s">
        <v>615</v>
      </c>
      <c r="D306" s="84">
        <v>43482</v>
      </c>
      <c r="E306" s="85" t="s">
        <v>1716</v>
      </c>
      <c r="F306" s="85" t="s">
        <v>3</v>
      </c>
      <c r="G306" s="85">
        <v>1704215</v>
      </c>
      <c r="H306" s="89"/>
      <c r="I306" s="270" t="s">
        <v>2273</v>
      </c>
      <c r="J306" s="89"/>
      <c r="K306" s="89"/>
      <c r="L306" s="89"/>
      <c r="M306" s="89"/>
      <c r="N306" s="271">
        <v>0</v>
      </c>
      <c r="O306" s="271">
        <v>3343.03</v>
      </c>
      <c r="P306" s="89" t="s">
        <v>670</v>
      </c>
    </row>
    <row r="307" spans="1:16" ht="51">
      <c r="A307" s="268" t="s">
        <v>565</v>
      </c>
      <c r="B307" s="89"/>
      <c r="C307" s="269" t="s">
        <v>615</v>
      </c>
      <c r="D307" s="84">
        <v>43482</v>
      </c>
      <c r="E307" s="85" t="s">
        <v>1717</v>
      </c>
      <c r="F307" s="85" t="s">
        <v>3</v>
      </c>
      <c r="G307" s="85">
        <v>1704214</v>
      </c>
      <c r="H307" s="89"/>
      <c r="I307" s="270" t="s">
        <v>2274</v>
      </c>
      <c r="J307" s="89"/>
      <c r="K307" s="89"/>
      <c r="L307" s="89"/>
      <c r="M307" s="89"/>
      <c r="N307" s="271">
        <v>0</v>
      </c>
      <c r="O307" s="271">
        <v>3343.03</v>
      </c>
      <c r="P307" s="89" t="s">
        <v>670</v>
      </c>
    </row>
    <row r="308" spans="1:16" ht="51">
      <c r="A308" s="268" t="s">
        <v>559</v>
      </c>
      <c r="B308" s="89"/>
      <c r="C308" s="269" t="s">
        <v>759</v>
      </c>
      <c r="D308" s="84">
        <v>43482</v>
      </c>
      <c r="E308" s="85" t="s">
        <v>1718</v>
      </c>
      <c r="F308" s="85" t="s">
        <v>3</v>
      </c>
      <c r="G308" s="85">
        <v>1704205</v>
      </c>
      <c r="H308" s="89"/>
      <c r="I308" s="270" t="s">
        <v>2275</v>
      </c>
      <c r="J308" s="89"/>
      <c r="K308" s="89"/>
      <c r="L308" s="89"/>
      <c r="M308" s="89"/>
      <c r="N308" s="271">
        <v>0</v>
      </c>
      <c r="O308" s="271">
        <v>250</v>
      </c>
      <c r="P308" s="89" t="s">
        <v>670</v>
      </c>
    </row>
    <row r="309" spans="1:16" ht="51">
      <c r="A309" s="268" t="s">
        <v>559</v>
      </c>
      <c r="B309" s="89"/>
      <c r="C309" s="269" t="s">
        <v>759</v>
      </c>
      <c r="D309" s="84">
        <v>43482</v>
      </c>
      <c r="E309" s="85" t="s">
        <v>1719</v>
      </c>
      <c r="F309" s="85" t="s">
        <v>6</v>
      </c>
      <c r="G309" s="85">
        <v>1071791</v>
      </c>
      <c r="H309" s="89"/>
      <c r="I309" s="270" t="s">
        <v>2276</v>
      </c>
      <c r="J309" s="89"/>
      <c r="K309" s="89"/>
      <c r="L309" s="89"/>
      <c r="M309" s="89"/>
      <c r="N309" s="271">
        <v>0</v>
      </c>
      <c r="O309" s="271">
        <v>250</v>
      </c>
      <c r="P309" s="89" t="s">
        <v>670</v>
      </c>
    </row>
    <row r="310" spans="1:16" ht="51">
      <c r="A310" s="268" t="s">
        <v>559</v>
      </c>
      <c r="B310" s="89"/>
      <c r="C310" s="269" t="s">
        <v>759</v>
      </c>
      <c r="D310" s="84">
        <v>43482</v>
      </c>
      <c r="E310" s="85" t="s">
        <v>1720</v>
      </c>
      <c r="F310" s="85" t="s">
        <v>6</v>
      </c>
      <c r="G310" s="85">
        <v>1071821</v>
      </c>
      <c r="H310" s="89"/>
      <c r="I310" s="270" t="s">
        <v>2277</v>
      </c>
      <c r="J310" s="89"/>
      <c r="K310" s="89"/>
      <c r="L310" s="89"/>
      <c r="M310" s="89"/>
      <c r="N310" s="271">
        <v>0</v>
      </c>
      <c r="O310" s="271">
        <v>23</v>
      </c>
      <c r="P310" s="89" t="s">
        <v>670</v>
      </c>
    </row>
    <row r="311" spans="1:16" ht="51">
      <c r="A311" s="268" t="s">
        <v>565</v>
      </c>
      <c r="B311" s="89"/>
      <c r="C311" s="269" t="s">
        <v>615</v>
      </c>
      <c r="D311" s="84">
        <v>43482</v>
      </c>
      <c r="E311" s="85" t="s">
        <v>1721</v>
      </c>
      <c r="F311" s="85" t="s">
        <v>6</v>
      </c>
      <c r="G311" s="85">
        <v>1072182</v>
      </c>
      <c r="H311" s="89"/>
      <c r="I311" s="270" t="s">
        <v>2278</v>
      </c>
      <c r="J311" s="89"/>
      <c r="K311" s="89"/>
      <c r="L311" s="89"/>
      <c r="M311" s="89"/>
      <c r="N311" s="271">
        <v>0</v>
      </c>
      <c r="O311" s="271">
        <v>300.35000000000002</v>
      </c>
      <c r="P311" s="89" t="s">
        <v>741</v>
      </c>
    </row>
    <row r="312" spans="1:16" ht="51">
      <c r="A312" s="268" t="s">
        <v>565</v>
      </c>
      <c r="B312" s="89"/>
      <c r="C312" s="269" t="s">
        <v>615</v>
      </c>
      <c r="D312" s="84">
        <v>43483</v>
      </c>
      <c r="E312" s="85" t="s">
        <v>1722</v>
      </c>
      <c r="F312" s="85" t="s">
        <v>3</v>
      </c>
      <c r="G312" s="85">
        <v>1704737</v>
      </c>
      <c r="H312" s="89"/>
      <c r="I312" s="270" t="s">
        <v>2279</v>
      </c>
      <c r="J312" s="89"/>
      <c r="K312" s="89"/>
      <c r="L312" s="89"/>
      <c r="M312" s="89"/>
      <c r="N312" s="271">
        <v>0</v>
      </c>
      <c r="O312" s="271">
        <v>204.33</v>
      </c>
      <c r="P312" s="89" t="s">
        <v>670</v>
      </c>
    </row>
    <row r="313" spans="1:16" ht="63.75">
      <c r="A313" s="268" t="s">
        <v>565</v>
      </c>
      <c r="B313" s="89"/>
      <c r="C313" s="269" t="s">
        <v>615</v>
      </c>
      <c r="D313" s="84">
        <v>43483</v>
      </c>
      <c r="E313" s="85" t="s">
        <v>1723</v>
      </c>
      <c r="F313" s="85" t="s">
        <v>3</v>
      </c>
      <c r="G313" s="85">
        <v>1704702</v>
      </c>
      <c r="H313" s="89"/>
      <c r="I313" s="270" t="s">
        <v>2280</v>
      </c>
      <c r="J313" s="89"/>
      <c r="K313" s="89"/>
      <c r="L313" s="89"/>
      <c r="M313" s="89"/>
      <c r="N313" s="271">
        <v>0</v>
      </c>
      <c r="O313" s="271">
        <v>35.230000000000004</v>
      </c>
      <c r="P313" s="89" t="s">
        <v>670</v>
      </c>
    </row>
    <row r="314" spans="1:16" ht="51">
      <c r="A314" s="268">
        <v>133</v>
      </c>
      <c r="B314" s="89"/>
      <c r="C314" s="269" t="s">
        <v>69</v>
      </c>
      <c r="D314" s="84">
        <v>43483</v>
      </c>
      <c r="E314" s="85" t="s">
        <v>1724</v>
      </c>
      <c r="F314" s="85" t="s">
        <v>3</v>
      </c>
      <c r="G314" s="85">
        <v>1704660</v>
      </c>
      <c r="H314" s="89"/>
      <c r="I314" s="270" t="s">
        <v>2281</v>
      </c>
      <c r="J314" s="89"/>
      <c r="K314" s="89"/>
      <c r="L314" s="89"/>
      <c r="M314" s="89"/>
      <c r="N314" s="271">
        <v>0</v>
      </c>
      <c r="O314" s="271">
        <v>12520</v>
      </c>
      <c r="P314" s="89" t="s">
        <v>670</v>
      </c>
    </row>
    <row r="315" spans="1:16" ht="63.75">
      <c r="A315" s="268" t="s">
        <v>565</v>
      </c>
      <c r="B315" s="89"/>
      <c r="C315" s="269" t="s">
        <v>615</v>
      </c>
      <c r="D315" s="84">
        <v>43483</v>
      </c>
      <c r="E315" s="85" t="s">
        <v>1725</v>
      </c>
      <c r="F315" s="85" t="s">
        <v>3</v>
      </c>
      <c r="G315" s="85">
        <v>1704629</v>
      </c>
      <c r="H315" s="89"/>
      <c r="I315" s="270" t="s">
        <v>745</v>
      </c>
      <c r="J315" s="89"/>
      <c r="K315" s="89"/>
      <c r="L315" s="89"/>
      <c r="M315" s="89"/>
      <c r="N315" s="271">
        <v>0</v>
      </c>
      <c r="O315" s="271">
        <v>1000</v>
      </c>
      <c r="P315" s="89" t="s">
        <v>670</v>
      </c>
    </row>
    <row r="316" spans="1:16" ht="51">
      <c r="A316" s="268">
        <v>47</v>
      </c>
      <c r="B316" s="89"/>
      <c r="C316" s="269" t="s">
        <v>49</v>
      </c>
      <c r="D316" s="84">
        <v>43483</v>
      </c>
      <c r="E316" s="85" t="s">
        <v>1726</v>
      </c>
      <c r="F316" s="85" t="s">
        <v>3</v>
      </c>
      <c r="G316" s="85">
        <v>1704625</v>
      </c>
      <c r="H316" s="89"/>
      <c r="I316" s="270" t="s">
        <v>2282</v>
      </c>
      <c r="J316" s="89"/>
      <c r="K316" s="89"/>
      <c r="L316" s="89"/>
      <c r="M316" s="89"/>
      <c r="N316" s="271">
        <v>0</v>
      </c>
      <c r="O316" s="271">
        <v>100</v>
      </c>
      <c r="P316" s="89" t="s">
        <v>670</v>
      </c>
    </row>
    <row r="317" spans="1:16" ht="51">
      <c r="A317" s="268" t="s">
        <v>565</v>
      </c>
      <c r="B317" s="89"/>
      <c r="C317" s="269" t="s">
        <v>615</v>
      </c>
      <c r="D317" s="84">
        <v>43483</v>
      </c>
      <c r="E317" s="85" t="s">
        <v>1727</v>
      </c>
      <c r="F317" s="85" t="s">
        <v>3</v>
      </c>
      <c r="G317" s="85">
        <v>1704612</v>
      </c>
      <c r="H317" s="89"/>
      <c r="I317" s="270" t="s">
        <v>2283</v>
      </c>
      <c r="J317" s="89"/>
      <c r="K317" s="89"/>
      <c r="L317" s="89"/>
      <c r="M317" s="89"/>
      <c r="N317" s="271">
        <v>0</v>
      </c>
      <c r="O317" s="271">
        <v>254.1</v>
      </c>
      <c r="P317" s="89" t="s">
        <v>670</v>
      </c>
    </row>
    <row r="318" spans="1:16" ht="51">
      <c r="A318" s="268" t="s">
        <v>565</v>
      </c>
      <c r="B318" s="89"/>
      <c r="C318" s="269" t="s">
        <v>615</v>
      </c>
      <c r="D318" s="84">
        <v>43483</v>
      </c>
      <c r="E318" s="85" t="s">
        <v>1728</v>
      </c>
      <c r="F318" s="85" t="s">
        <v>3</v>
      </c>
      <c r="G318" s="85">
        <v>1704610</v>
      </c>
      <c r="H318" s="89"/>
      <c r="I318" s="270" t="s">
        <v>2283</v>
      </c>
      <c r="J318" s="89"/>
      <c r="K318" s="89"/>
      <c r="L318" s="89"/>
      <c r="M318" s="89"/>
      <c r="N318" s="271">
        <v>0</v>
      </c>
      <c r="O318" s="271">
        <v>275.87</v>
      </c>
      <c r="P318" s="89" t="s">
        <v>670</v>
      </c>
    </row>
    <row r="319" spans="1:16" ht="51">
      <c r="A319" s="268" t="s">
        <v>565</v>
      </c>
      <c r="B319" s="89"/>
      <c r="C319" s="269" t="s">
        <v>615</v>
      </c>
      <c r="D319" s="84">
        <v>43483</v>
      </c>
      <c r="E319" s="85" t="s">
        <v>1729</v>
      </c>
      <c r="F319" s="85" t="s">
        <v>3</v>
      </c>
      <c r="G319" s="85">
        <v>1704607</v>
      </c>
      <c r="H319" s="89"/>
      <c r="I319" s="270" t="s">
        <v>2284</v>
      </c>
      <c r="J319" s="89"/>
      <c r="K319" s="89"/>
      <c r="L319" s="89"/>
      <c r="M319" s="89"/>
      <c r="N319" s="271">
        <v>0</v>
      </c>
      <c r="O319" s="271">
        <v>3310.4300000000003</v>
      </c>
      <c r="P319" s="89" t="s">
        <v>670</v>
      </c>
    </row>
    <row r="320" spans="1:16" ht="51">
      <c r="A320" s="268" t="s">
        <v>565</v>
      </c>
      <c r="B320" s="89"/>
      <c r="C320" s="269" t="s">
        <v>615</v>
      </c>
      <c r="D320" s="84">
        <v>43483</v>
      </c>
      <c r="E320" s="85" t="s">
        <v>1730</v>
      </c>
      <c r="F320" s="85" t="s">
        <v>3</v>
      </c>
      <c r="G320" s="85">
        <v>1704604</v>
      </c>
      <c r="H320" s="89"/>
      <c r="I320" s="270" t="s">
        <v>2285</v>
      </c>
      <c r="J320" s="89"/>
      <c r="K320" s="89"/>
      <c r="L320" s="89"/>
      <c r="M320" s="89"/>
      <c r="N320" s="271">
        <v>0</v>
      </c>
      <c r="O320" s="271">
        <v>414.24</v>
      </c>
      <c r="P320" s="89" t="s">
        <v>670</v>
      </c>
    </row>
    <row r="321" spans="1:16" ht="51">
      <c r="A321" s="268">
        <v>132</v>
      </c>
      <c r="B321" s="89"/>
      <c r="C321" s="269" t="s">
        <v>68</v>
      </c>
      <c r="D321" s="84">
        <v>43483</v>
      </c>
      <c r="E321" s="85" t="s">
        <v>1731</v>
      </c>
      <c r="F321" s="85" t="s">
        <v>3</v>
      </c>
      <c r="G321" s="85">
        <v>1704590</v>
      </c>
      <c r="H321" s="89"/>
      <c r="I321" s="270" t="s">
        <v>2286</v>
      </c>
      <c r="J321" s="89"/>
      <c r="K321" s="89"/>
      <c r="L321" s="89"/>
      <c r="M321" s="89"/>
      <c r="N321" s="271">
        <v>0</v>
      </c>
      <c r="O321" s="271">
        <v>23</v>
      </c>
      <c r="P321" s="89" t="s">
        <v>670</v>
      </c>
    </row>
    <row r="322" spans="1:16" ht="51">
      <c r="A322" s="268">
        <v>41</v>
      </c>
      <c r="B322" s="89"/>
      <c r="C322" s="269" t="s">
        <v>47</v>
      </c>
      <c r="D322" s="84">
        <v>43483</v>
      </c>
      <c r="E322" s="85" t="s">
        <v>1732</v>
      </c>
      <c r="F322" s="85" t="s">
        <v>3</v>
      </c>
      <c r="G322" s="85">
        <v>1704846</v>
      </c>
      <c r="H322" s="89"/>
      <c r="I322" s="270" t="s">
        <v>2287</v>
      </c>
      <c r="J322" s="89"/>
      <c r="K322" s="89"/>
      <c r="L322" s="89"/>
      <c r="M322" s="89"/>
      <c r="N322" s="271">
        <v>0</v>
      </c>
      <c r="O322" s="271">
        <v>255</v>
      </c>
      <c r="P322" s="89" t="s">
        <v>670</v>
      </c>
    </row>
    <row r="323" spans="1:16" ht="51">
      <c r="A323" s="268">
        <v>41</v>
      </c>
      <c r="B323" s="89"/>
      <c r="C323" s="269" t="s">
        <v>47</v>
      </c>
      <c r="D323" s="84">
        <v>43483</v>
      </c>
      <c r="E323" s="85" t="s">
        <v>1733</v>
      </c>
      <c r="F323" s="85" t="s">
        <v>3</v>
      </c>
      <c r="G323" s="85">
        <v>1704843</v>
      </c>
      <c r="H323" s="89"/>
      <c r="I323" s="270" t="s">
        <v>2288</v>
      </c>
      <c r="J323" s="89"/>
      <c r="K323" s="89"/>
      <c r="L323" s="89"/>
      <c r="M323" s="89"/>
      <c r="N323" s="271">
        <v>0</v>
      </c>
      <c r="O323" s="271">
        <v>229</v>
      </c>
      <c r="P323" s="89" t="s">
        <v>670</v>
      </c>
    </row>
    <row r="324" spans="1:16" ht="51">
      <c r="A324" s="268">
        <v>41</v>
      </c>
      <c r="B324" s="89"/>
      <c r="C324" s="269" t="s">
        <v>47</v>
      </c>
      <c r="D324" s="84">
        <v>43483</v>
      </c>
      <c r="E324" s="85" t="s">
        <v>1734</v>
      </c>
      <c r="F324" s="85" t="s">
        <v>3</v>
      </c>
      <c r="G324" s="85">
        <v>1704841</v>
      </c>
      <c r="H324" s="89"/>
      <c r="I324" s="270" t="s">
        <v>2289</v>
      </c>
      <c r="J324" s="89"/>
      <c r="K324" s="89"/>
      <c r="L324" s="89"/>
      <c r="M324" s="89"/>
      <c r="N324" s="271">
        <v>0</v>
      </c>
      <c r="O324" s="271">
        <v>904</v>
      </c>
      <c r="P324" s="89" t="s">
        <v>670</v>
      </c>
    </row>
    <row r="325" spans="1:16" ht="51">
      <c r="A325" s="268">
        <v>132</v>
      </c>
      <c r="B325" s="89"/>
      <c r="C325" s="269" t="s">
        <v>68</v>
      </c>
      <c r="D325" s="84">
        <v>43483</v>
      </c>
      <c r="E325" s="85" t="s">
        <v>1735</v>
      </c>
      <c r="F325" s="85" t="s">
        <v>3</v>
      </c>
      <c r="G325" s="85">
        <v>1704838</v>
      </c>
      <c r="H325" s="89"/>
      <c r="I325" s="270" t="s">
        <v>2290</v>
      </c>
      <c r="J325" s="89"/>
      <c r="K325" s="89"/>
      <c r="L325" s="89"/>
      <c r="M325" s="89"/>
      <c r="N325" s="271">
        <v>0</v>
      </c>
      <c r="O325" s="271">
        <v>1496</v>
      </c>
      <c r="P325" s="89" t="s">
        <v>670</v>
      </c>
    </row>
    <row r="326" spans="1:16" ht="51">
      <c r="A326" s="268">
        <v>132</v>
      </c>
      <c r="B326" s="89"/>
      <c r="C326" s="269" t="s">
        <v>68</v>
      </c>
      <c r="D326" s="84">
        <v>43483</v>
      </c>
      <c r="E326" s="85" t="s">
        <v>1736</v>
      </c>
      <c r="F326" s="85" t="s">
        <v>3</v>
      </c>
      <c r="G326" s="85">
        <v>1704837</v>
      </c>
      <c r="H326" s="89"/>
      <c r="I326" s="270" t="s">
        <v>2291</v>
      </c>
      <c r="J326" s="89"/>
      <c r="K326" s="89"/>
      <c r="L326" s="89"/>
      <c r="M326" s="89"/>
      <c r="N326" s="271">
        <v>0</v>
      </c>
      <c r="O326" s="271">
        <v>1990</v>
      </c>
      <c r="P326" s="89" t="s">
        <v>670</v>
      </c>
    </row>
    <row r="327" spans="1:16" ht="51">
      <c r="A327" s="268">
        <v>591</v>
      </c>
      <c r="B327" s="89"/>
      <c r="C327" s="269" t="s">
        <v>1367</v>
      </c>
      <c r="D327" s="84">
        <v>43483</v>
      </c>
      <c r="E327" s="85" t="s">
        <v>1737</v>
      </c>
      <c r="F327" s="85" t="s">
        <v>3</v>
      </c>
      <c r="G327" s="85">
        <v>1704777</v>
      </c>
      <c r="H327" s="89"/>
      <c r="I327" s="270" t="s">
        <v>2292</v>
      </c>
      <c r="J327" s="89"/>
      <c r="K327" s="89"/>
      <c r="L327" s="89"/>
      <c r="M327" s="89"/>
      <c r="N327" s="271">
        <v>0</v>
      </c>
      <c r="O327" s="271">
        <v>1618.21</v>
      </c>
      <c r="P327" s="89" t="s">
        <v>670</v>
      </c>
    </row>
    <row r="328" spans="1:16" ht="51">
      <c r="A328" s="268">
        <v>591</v>
      </c>
      <c r="B328" s="89"/>
      <c r="C328" s="269" t="s">
        <v>1367</v>
      </c>
      <c r="D328" s="84">
        <v>43483</v>
      </c>
      <c r="E328" s="85" t="s">
        <v>1738</v>
      </c>
      <c r="F328" s="85" t="s">
        <v>3</v>
      </c>
      <c r="G328" s="85">
        <v>1704772</v>
      </c>
      <c r="H328" s="89"/>
      <c r="I328" s="270" t="s">
        <v>2293</v>
      </c>
      <c r="J328" s="89"/>
      <c r="K328" s="89"/>
      <c r="L328" s="89"/>
      <c r="M328" s="89"/>
      <c r="N328" s="271">
        <v>0</v>
      </c>
      <c r="O328" s="271">
        <v>70.2</v>
      </c>
      <c r="P328" s="89" t="s">
        <v>670</v>
      </c>
    </row>
    <row r="329" spans="1:16" ht="51">
      <c r="A329" s="268">
        <v>591</v>
      </c>
      <c r="B329" s="89"/>
      <c r="C329" s="269" t="s">
        <v>1367</v>
      </c>
      <c r="D329" s="84">
        <v>43483</v>
      </c>
      <c r="E329" s="85" t="s">
        <v>1739</v>
      </c>
      <c r="F329" s="85" t="s">
        <v>3</v>
      </c>
      <c r="G329" s="85">
        <v>1704768</v>
      </c>
      <c r="H329" s="89"/>
      <c r="I329" s="270" t="s">
        <v>2294</v>
      </c>
      <c r="J329" s="89"/>
      <c r="K329" s="89"/>
      <c r="L329" s="89"/>
      <c r="M329" s="89"/>
      <c r="N329" s="271">
        <v>0</v>
      </c>
      <c r="O329" s="271">
        <v>149.80000000000001</v>
      </c>
      <c r="P329" s="89" t="s">
        <v>670</v>
      </c>
    </row>
    <row r="330" spans="1:16" ht="51">
      <c r="A330" s="268">
        <v>591</v>
      </c>
      <c r="B330" s="89"/>
      <c r="C330" s="269" t="s">
        <v>1367</v>
      </c>
      <c r="D330" s="84">
        <v>43483</v>
      </c>
      <c r="E330" s="85" t="s">
        <v>1740</v>
      </c>
      <c r="F330" s="85" t="s">
        <v>3</v>
      </c>
      <c r="G330" s="85">
        <v>1704766</v>
      </c>
      <c r="H330" s="89"/>
      <c r="I330" s="270" t="s">
        <v>2295</v>
      </c>
      <c r="J330" s="89"/>
      <c r="K330" s="89"/>
      <c r="L330" s="89"/>
      <c r="M330" s="89"/>
      <c r="N330" s="271">
        <v>0</v>
      </c>
      <c r="O330" s="271">
        <v>369.2</v>
      </c>
      <c r="P330" s="89" t="s">
        <v>670</v>
      </c>
    </row>
    <row r="331" spans="1:16" ht="51">
      <c r="A331" s="268">
        <v>591</v>
      </c>
      <c r="B331" s="89"/>
      <c r="C331" s="269" t="s">
        <v>1367</v>
      </c>
      <c r="D331" s="84">
        <v>43483</v>
      </c>
      <c r="E331" s="85" t="s">
        <v>1741</v>
      </c>
      <c r="F331" s="85" t="s">
        <v>3</v>
      </c>
      <c r="G331" s="85">
        <v>1704764</v>
      </c>
      <c r="H331" s="89"/>
      <c r="I331" s="270" t="s">
        <v>2296</v>
      </c>
      <c r="J331" s="89"/>
      <c r="K331" s="89"/>
      <c r="L331" s="89"/>
      <c r="M331" s="89"/>
      <c r="N331" s="271">
        <v>0</v>
      </c>
      <c r="O331" s="271">
        <v>167.87</v>
      </c>
      <c r="P331" s="89" t="s">
        <v>670</v>
      </c>
    </row>
    <row r="332" spans="1:16" ht="51">
      <c r="A332" s="268">
        <v>591</v>
      </c>
      <c r="B332" s="89"/>
      <c r="C332" s="269" t="s">
        <v>1367</v>
      </c>
      <c r="D332" s="84">
        <v>43483</v>
      </c>
      <c r="E332" s="85" t="s">
        <v>1742</v>
      </c>
      <c r="F332" s="85" t="s">
        <v>3</v>
      </c>
      <c r="G332" s="85">
        <v>1704762</v>
      </c>
      <c r="H332" s="89"/>
      <c r="I332" s="270" t="s">
        <v>2297</v>
      </c>
      <c r="J332" s="89"/>
      <c r="K332" s="89"/>
      <c r="L332" s="89"/>
      <c r="M332" s="89"/>
      <c r="N332" s="271">
        <v>0</v>
      </c>
      <c r="O332" s="271">
        <v>56.9</v>
      </c>
      <c r="P332" s="89" t="s">
        <v>670</v>
      </c>
    </row>
    <row r="333" spans="1:16" ht="51">
      <c r="A333" s="268">
        <v>591</v>
      </c>
      <c r="B333" s="89"/>
      <c r="C333" s="269" t="s">
        <v>1367</v>
      </c>
      <c r="D333" s="84">
        <v>43483</v>
      </c>
      <c r="E333" s="85" t="s">
        <v>1743</v>
      </c>
      <c r="F333" s="85" t="s">
        <v>3</v>
      </c>
      <c r="G333" s="85">
        <v>1704761</v>
      </c>
      <c r="H333" s="89"/>
      <c r="I333" s="270" t="s">
        <v>2298</v>
      </c>
      <c r="J333" s="89"/>
      <c r="K333" s="89"/>
      <c r="L333" s="89"/>
      <c r="M333" s="89"/>
      <c r="N333" s="271">
        <v>0</v>
      </c>
      <c r="O333" s="271">
        <v>43.4</v>
      </c>
      <c r="P333" s="89" t="s">
        <v>670</v>
      </c>
    </row>
    <row r="334" spans="1:16" ht="51">
      <c r="A334" s="268">
        <v>590</v>
      </c>
      <c r="B334" s="89"/>
      <c r="C334" s="269" t="s">
        <v>611</v>
      </c>
      <c r="D334" s="84">
        <v>43483</v>
      </c>
      <c r="E334" s="85" t="s">
        <v>1744</v>
      </c>
      <c r="F334" s="85" t="s">
        <v>3</v>
      </c>
      <c r="G334" s="85">
        <v>1704758</v>
      </c>
      <c r="H334" s="89"/>
      <c r="I334" s="270" t="s">
        <v>2299</v>
      </c>
      <c r="J334" s="89"/>
      <c r="K334" s="89"/>
      <c r="L334" s="89"/>
      <c r="M334" s="89"/>
      <c r="N334" s="271">
        <v>0</v>
      </c>
      <c r="O334" s="271">
        <v>6947.55</v>
      </c>
      <c r="P334" s="89" t="s">
        <v>670</v>
      </c>
    </row>
    <row r="335" spans="1:16" ht="51">
      <c r="A335" s="268">
        <v>47</v>
      </c>
      <c r="B335" s="89"/>
      <c r="C335" s="269" t="s">
        <v>49</v>
      </c>
      <c r="D335" s="84">
        <v>43483</v>
      </c>
      <c r="E335" s="85" t="s">
        <v>1745</v>
      </c>
      <c r="F335" s="85" t="s">
        <v>3</v>
      </c>
      <c r="G335" s="85">
        <v>1704744</v>
      </c>
      <c r="H335" s="89"/>
      <c r="I335" s="270" t="s">
        <v>2300</v>
      </c>
      <c r="J335" s="89"/>
      <c r="K335" s="89"/>
      <c r="L335" s="89"/>
      <c r="M335" s="89"/>
      <c r="N335" s="271">
        <v>0</v>
      </c>
      <c r="O335" s="271">
        <v>357</v>
      </c>
      <c r="P335" s="89" t="s">
        <v>670</v>
      </c>
    </row>
    <row r="336" spans="1:16" ht="51">
      <c r="A336" s="268">
        <v>47</v>
      </c>
      <c r="B336" s="89"/>
      <c r="C336" s="269" t="s">
        <v>49</v>
      </c>
      <c r="D336" s="84">
        <v>43483</v>
      </c>
      <c r="E336" s="85" t="s">
        <v>1746</v>
      </c>
      <c r="F336" s="85" t="s">
        <v>3</v>
      </c>
      <c r="G336" s="85">
        <v>1704743</v>
      </c>
      <c r="H336" s="89"/>
      <c r="I336" s="270" t="s">
        <v>2301</v>
      </c>
      <c r="J336" s="89"/>
      <c r="K336" s="89"/>
      <c r="L336" s="89"/>
      <c r="M336" s="89"/>
      <c r="N336" s="271">
        <v>0</v>
      </c>
      <c r="O336" s="271">
        <v>1000</v>
      </c>
      <c r="P336" s="89" t="s">
        <v>670</v>
      </c>
    </row>
    <row r="337" spans="1:16" ht="63.75">
      <c r="A337" s="268" t="s">
        <v>556</v>
      </c>
      <c r="B337" s="89"/>
      <c r="C337" s="269" t="s">
        <v>616</v>
      </c>
      <c r="D337" s="84">
        <v>43483</v>
      </c>
      <c r="E337" s="85" t="s">
        <v>1747</v>
      </c>
      <c r="F337" s="85" t="s">
        <v>3</v>
      </c>
      <c r="G337" s="85">
        <v>1704596</v>
      </c>
      <c r="H337" s="89"/>
      <c r="I337" s="270" t="s">
        <v>2302</v>
      </c>
      <c r="J337" s="89"/>
      <c r="K337" s="89"/>
      <c r="L337" s="89"/>
      <c r="M337" s="89"/>
      <c r="N337" s="271">
        <v>0</v>
      </c>
      <c r="O337" s="271">
        <v>1750</v>
      </c>
      <c r="P337" s="89" t="s">
        <v>670</v>
      </c>
    </row>
    <row r="338" spans="1:16" ht="51">
      <c r="A338" s="268" t="s">
        <v>565</v>
      </c>
      <c r="B338" s="89"/>
      <c r="C338" s="269" t="s">
        <v>615</v>
      </c>
      <c r="D338" s="84">
        <v>43483</v>
      </c>
      <c r="E338" s="85" t="s">
        <v>1748</v>
      </c>
      <c r="F338" s="85" t="s">
        <v>3</v>
      </c>
      <c r="G338" s="85">
        <v>1704554</v>
      </c>
      <c r="H338" s="89"/>
      <c r="I338" s="270" t="s">
        <v>2303</v>
      </c>
      <c r="J338" s="89"/>
      <c r="K338" s="89"/>
      <c r="L338" s="89"/>
      <c r="M338" s="89"/>
      <c r="N338" s="271">
        <v>0</v>
      </c>
      <c r="O338" s="271">
        <v>6060</v>
      </c>
      <c r="P338" s="89" t="s">
        <v>670</v>
      </c>
    </row>
    <row r="339" spans="1:16" ht="63.75">
      <c r="A339" s="268" t="s">
        <v>559</v>
      </c>
      <c r="B339" s="89"/>
      <c r="C339" s="269" t="s">
        <v>759</v>
      </c>
      <c r="D339" s="84">
        <v>43483</v>
      </c>
      <c r="E339" s="85" t="s">
        <v>1749</v>
      </c>
      <c r="F339" s="85" t="s">
        <v>3</v>
      </c>
      <c r="G339" s="85">
        <v>1704547</v>
      </c>
      <c r="H339" s="89"/>
      <c r="I339" s="270" t="s">
        <v>2304</v>
      </c>
      <c r="J339" s="89"/>
      <c r="K339" s="89"/>
      <c r="L339" s="89"/>
      <c r="M339" s="89"/>
      <c r="N339" s="271">
        <v>0</v>
      </c>
      <c r="O339" s="271">
        <v>4879</v>
      </c>
      <c r="P339" s="89" t="s">
        <v>670</v>
      </c>
    </row>
    <row r="340" spans="1:16" ht="63.75">
      <c r="A340" s="268" t="s">
        <v>565</v>
      </c>
      <c r="B340" s="89"/>
      <c r="C340" s="269" t="s">
        <v>615</v>
      </c>
      <c r="D340" s="84">
        <v>43483</v>
      </c>
      <c r="E340" s="85" t="s">
        <v>1750</v>
      </c>
      <c r="F340" s="85" t="s">
        <v>3</v>
      </c>
      <c r="G340" s="85">
        <v>1704496</v>
      </c>
      <c r="H340" s="89"/>
      <c r="I340" s="270" t="s">
        <v>2305</v>
      </c>
      <c r="J340" s="89"/>
      <c r="K340" s="89"/>
      <c r="L340" s="89"/>
      <c r="M340" s="89"/>
      <c r="N340" s="271">
        <v>0</v>
      </c>
      <c r="O340" s="271">
        <v>8019.8</v>
      </c>
      <c r="P340" s="89" t="s">
        <v>670</v>
      </c>
    </row>
    <row r="341" spans="1:16" ht="51">
      <c r="A341" s="268">
        <v>130</v>
      </c>
      <c r="B341" s="89"/>
      <c r="C341" s="269" t="s">
        <v>67</v>
      </c>
      <c r="D341" s="84">
        <v>43483</v>
      </c>
      <c r="E341" s="85" t="s">
        <v>1751</v>
      </c>
      <c r="F341" s="85" t="s">
        <v>3</v>
      </c>
      <c r="G341" s="85">
        <v>1704476</v>
      </c>
      <c r="H341" s="89"/>
      <c r="I341" s="270" t="s">
        <v>2306</v>
      </c>
      <c r="J341" s="89"/>
      <c r="K341" s="89"/>
      <c r="L341" s="89"/>
      <c r="M341" s="89"/>
      <c r="N341" s="271">
        <v>0</v>
      </c>
      <c r="O341" s="271">
        <v>394650</v>
      </c>
      <c r="P341" s="89" t="s">
        <v>741</v>
      </c>
    </row>
    <row r="342" spans="1:16" ht="63.75">
      <c r="A342" s="268" t="s">
        <v>556</v>
      </c>
      <c r="B342" s="89"/>
      <c r="C342" s="269" t="s">
        <v>616</v>
      </c>
      <c r="D342" s="84">
        <v>43483</v>
      </c>
      <c r="E342" s="85" t="s">
        <v>1752</v>
      </c>
      <c r="F342" s="85" t="s">
        <v>3</v>
      </c>
      <c r="G342" s="85">
        <v>1704505</v>
      </c>
      <c r="H342" s="89"/>
      <c r="I342" s="270" t="s">
        <v>2307</v>
      </c>
      <c r="J342" s="89"/>
      <c r="K342" s="89"/>
      <c r="L342" s="89"/>
      <c r="M342" s="89"/>
      <c r="N342" s="271">
        <v>0</v>
      </c>
      <c r="O342" s="271">
        <v>11981.45</v>
      </c>
      <c r="P342" s="89" t="s">
        <v>670</v>
      </c>
    </row>
    <row r="343" spans="1:16" ht="51">
      <c r="A343" s="268" t="s">
        <v>556</v>
      </c>
      <c r="B343" s="89"/>
      <c r="C343" s="269" t="s">
        <v>616</v>
      </c>
      <c r="D343" s="84">
        <v>43483</v>
      </c>
      <c r="E343" s="85" t="s">
        <v>1753</v>
      </c>
      <c r="F343" s="85" t="s">
        <v>3</v>
      </c>
      <c r="G343" s="85">
        <v>1704514</v>
      </c>
      <c r="H343" s="89"/>
      <c r="I343" s="270" t="s">
        <v>2308</v>
      </c>
      <c r="J343" s="89"/>
      <c r="K343" s="89"/>
      <c r="L343" s="89"/>
      <c r="M343" s="89"/>
      <c r="N343" s="271">
        <v>0</v>
      </c>
      <c r="O343" s="271">
        <v>0.33</v>
      </c>
      <c r="P343" s="89" t="s">
        <v>670</v>
      </c>
    </row>
    <row r="344" spans="1:16" ht="51">
      <c r="A344" s="268" t="s">
        <v>556</v>
      </c>
      <c r="B344" s="89"/>
      <c r="C344" s="269" t="s">
        <v>616</v>
      </c>
      <c r="D344" s="84">
        <v>43483</v>
      </c>
      <c r="E344" s="85" t="s">
        <v>1754</v>
      </c>
      <c r="F344" s="85" t="s">
        <v>3</v>
      </c>
      <c r="G344" s="85">
        <v>1704560</v>
      </c>
      <c r="H344" s="89"/>
      <c r="I344" s="270" t="s">
        <v>2309</v>
      </c>
      <c r="J344" s="89"/>
      <c r="K344" s="89"/>
      <c r="L344" s="89"/>
      <c r="M344" s="89"/>
      <c r="N344" s="271">
        <v>0</v>
      </c>
      <c r="O344" s="271">
        <v>2949</v>
      </c>
      <c r="P344" s="89" t="s">
        <v>670</v>
      </c>
    </row>
    <row r="345" spans="1:16" ht="114.75">
      <c r="A345" s="268">
        <v>599</v>
      </c>
      <c r="B345" s="89"/>
      <c r="C345" s="269" t="s">
        <v>1369</v>
      </c>
      <c r="D345" s="84">
        <v>43483</v>
      </c>
      <c r="E345" s="85" t="s">
        <v>1755</v>
      </c>
      <c r="F345" s="85" t="s">
        <v>629</v>
      </c>
      <c r="G345" s="85">
        <v>7086</v>
      </c>
      <c r="H345" s="89"/>
      <c r="I345" s="270" t="s">
        <v>2310</v>
      </c>
      <c r="J345" s="89"/>
      <c r="K345" s="89"/>
      <c r="L345" s="89"/>
      <c r="M345" s="89"/>
      <c r="N345" s="271">
        <v>95.1</v>
      </c>
      <c r="O345" s="271">
        <v>0</v>
      </c>
      <c r="P345" s="89" t="s">
        <v>670</v>
      </c>
    </row>
    <row r="346" spans="1:16" ht="51">
      <c r="A346" s="268" t="s">
        <v>559</v>
      </c>
      <c r="B346" s="89"/>
      <c r="C346" s="269" t="s">
        <v>759</v>
      </c>
      <c r="D346" s="84">
        <v>43483</v>
      </c>
      <c r="E346" s="85" t="s">
        <v>1756</v>
      </c>
      <c r="F346" s="85" t="s">
        <v>6</v>
      </c>
      <c r="G346" s="85">
        <v>1072420</v>
      </c>
      <c r="H346" s="89"/>
      <c r="I346" s="270" t="s">
        <v>2311</v>
      </c>
      <c r="J346" s="89"/>
      <c r="K346" s="89"/>
      <c r="L346" s="89"/>
      <c r="M346" s="89"/>
      <c r="N346" s="271">
        <v>0</v>
      </c>
      <c r="O346" s="271">
        <v>14232</v>
      </c>
      <c r="P346" s="89" t="s">
        <v>670</v>
      </c>
    </row>
    <row r="347" spans="1:16" ht="51">
      <c r="A347" s="268" t="s">
        <v>556</v>
      </c>
      <c r="B347" s="89"/>
      <c r="C347" s="269" t="s">
        <v>616</v>
      </c>
      <c r="D347" s="84">
        <v>43483</v>
      </c>
      <c r="E347" s="85" t="s">
        <v>1757</v>
      </c>
      <c r="F347" s="85" t="s">
        <v>11</v>
      </c>
      <c r="G347" s="85">
        <v>945187</v>
      </c>
      <c r="H347" s="89"/>
      <c r="I347" s="270" t="s">
        <v>2312</v>
      </c>
      <c r="J347" s="89"/>
      <c r="K347" s="89"/>
      <c r="L347" s="89"/>
      <c r="M347" s="89"/>
      <c r="N347" s="271">
        <v>50</v>
      </c>
      <c r="O347" s="271">
        <v>0</v>
      </c>
      <c r="P347" s="89" t="s">
        <v>670</v>
      </c>
    </row>
    <row r="348" spans="1:16" ht="38.25">
      <c r="A348" s="268" t="s">
        <v>565</v>
      </c>
      <c r="B348" s="89"/>
      <c r="C348" s="269" t="s">
        <v>615</v>
      </c>
      <c r="D348" s="84">
        <v>43486</v>
      </c>
      <c r="E348" s="85" t="s">
        <v>1758</v>
      </c>
      <c r="F348" s="85" t="s">
        <v>3</v>
      </c>
      <c r="G348" s="85">
        <v>1705118</v>
      </c>
      <c r="H348" s="89"/>
      <c r="I348" s="270" t="s">
        <v>2313</v>
      </c>
      <c r="J348" s="89"/>
      <c r="K348" s="89"/>
      <c r="L348" s="89"/>
      <c r="M348" s="89"/>
      <c r="N348" s="271">
        <v>0</v>
      </c>
      <c r="O348" s="271">
        <v>1400.52</v>
      </c>
      <c r="P348" s="89" t="s">
        <v>670</v>
      </c>
    </row>
    <row r="349" spans="1:16" ht="51">
      <c r="A349" s="268">
        <v>35</v>
      </c>
      <c r="B349" s="89"/>
      <c r="C349" s="269" t="s">
        <v>46</v>
      </c>
      <c r="D349" s="84">
        <v>43486</v>
      </c>
      <c r="E349" s="85" t="s">
        <v>1759</v>
      </c>
      <c r="F349" s="85" t="s">
        <v>3</v>
      </c>
      <c r="G349" s="85">
        <v>1705114</v>
      </c>
      <c r="H349" s="89"/>
      <c r="I349" s="270" t="s">
        <v>749</v>
      </c>
      <c r="J349" s="89"/>
      <c r="K349" s="89"/>
      <c r="L349" s="89"/>
      <c r="M349" s="89"/>
      <c r="N349" s="271">
        <v>0</v>
      </c>
      <c r="O349" s="271">
        <v>1200</v>
      </c>
      <c r="P349" s="89" t="s">
        <v>670</v>
      </c>
    </row>
    <row r="350" spans="1:16" ht="51">
      <c r="A350" s="268">
        <v>35</v>
      </c>
      <c r="B350" s="89"/>
      <c r="C350" s="269" t="s">
        <v>46</v>
      </c>
      <c r="D350" s="84">
        <v>43486</v>
      </c>
      <c r="E350" s="85" t="s">
        <v>1760</v>
      </c>
      <c r="F350" s="85" t="s">
        <v>3</v>
      </c>
      <c r="G350" s="85">
        <v>1705113</v>
      </c>
      <c r="H350" s="89"/>
      <c r="I350" s="270" t="s">
        <v>749</v>
      </c>
      <c r="J350" s="89"/>
      <c r="K350" s="89"/>
      <c r="L350" s="89"/>
      <c r="M350" s="89"/>
      <c r="N350" s="271">
        <v>0</v>
      </c>
      <c r="O350" s="271">
        <v>1200</v>
      </c>
      <c r="P350" s="89" t="s">
        <v>670</v>
      </c>
    </row>
    <row r="351" spans="1:16" ht="51">
      <c r="A351" s="268">
        <v>132</v>
      </c>
      <c r="B351" s="89"/>
      <c r="C351" s="269" t="s">
        <v>68</v>
      </c>
      <c r="D351" s="84">
        <v>43486</v>
      </c>
      <c r="E351" s="85" t="s">
        <v>1761</v>
      </c>
      <c r="F351" s="85" t="s">
        <v>3</v>
      </c>
      <c r="G351" s="85">
        <v>1705075</v>
      </c>
      <c r="H351" s="89"/>
      <c r="I351" s="270" t="s">
        <v>2314</v>
      </c>
      <c r="J351" s="89"/>
      <c r="K351" s="89"/>
      <c r="L351" s="89"/>
      <c r="M351" s="89"/>
      <c r="N351" s="271">
        <v>0</v>
      </c>
      <c r="O351" s="271">
        <v>30327.5</v>
      </c>
      <c r="P351" s="89" t="s">
        <v>670</v>
      </c>
    </row>
    <row r="352" spans="1:16" ht="63.75">
      <c r="A352" s="268" t="s">
        <v>565</v>
      </c>
      <c r="B352" s="89"/>
      <c r="C352" s="269" t="s">
        <v>615</v>
      </c>
      <c r="D352" s="84">
        <v>43486</v>
      </c>
      <c r="E352" s="85" t="s">
        <v>1762</v>
      </c>
      <c r="F352" s="85" t="s">
        <v>3</v>
      </c>
      <c r="G352" s="85">
        <v>1705203</v>
      </c>
      <c r="H352" s="89"/>
      <c r="I352" s="270" t="s">
        <v>2315</v>
      </c>
      <c r="J352" s="89"/>
      <c r="K352" s="89"/>
      <c r="L352" s="89"/>
      <c r="M352" s="89"/>
      <c r="N352" s="271">
        <v>0</v>
      </c>
      <c r="O352" s="271">
        <v>4890.8599999999997</v>
      </c>
      <c r="P352" s="89" t="s">
        <v>670</v>
      </c>
    </row>
    <row r="353" spans="1:16" ht="38.25">
      <c r="A353" s="268">
        <v>35</v>
      </c>
      <c r="B353" s="89"/>
      <c r="C353" s="269" t="s">
        <v>46</v>
      </c>
      <c r="D353" s="84">
        <v>43486</v>
      </c>
      <c r="E353" s="85" t="s">
        <v>1763</v>
      </c>
      <c r="F353" s="85" t="s">
        <v>3</v>
      </c>
      <c r="G353" s="85">
        <v>1705181</v>
      </c>
      <c r="H353" s="89"/>
      <c r="I353" s="270" t="s">
        <v>2316</v>
      </c>
      <c r="J353" s="89"/>
      <c r="K353" s="89"/>
      <c r="L353" s="89"/>
      <c r="M353" s="89"/>
      <c r="N353" s="271">
        <v>0</v>
      </c>
      <c r="O353" s="271">
        <v>355</v>
      </c>
      <c r="P353" s="89" t="s">
        <v>670</v>
      </c>
    </row>
    <row r="354" spans="1:16" ht="63.75">
      <c r="A354" s="268" t="s">
        <v>556</v>
      </c>
      <c r="B354" s="89"/>
      <c r="C354" s="269" t="s">
        <v>616</v>
      </c>
      <c r="D354" s="84">
        <v>43486</v>
      </c>
      <c r="E354" s="85" t="s">
        <v>1764</v>
      </c>
      <c r="F354" s="85" t="s">
        <v>3</v>
      </c>
      <c r="G354" s="85">
        <v>1705040</v>
      </c>
      <c r="H354" s="89"/>
      <c r="I354" s="270" t="s">
        <v>2317</v>
      </c>
      <c r="J354" s="89"/>
      <c r="K354" s="89"/>
      <c r="L354" s="89"/>
      <c r="M354" s="89"/>
      <c r="N354" s="271">
        <v>0</v>
      </c>
      <c r="O354" s="271">
        <v>1659</v>
      </c>
      <c r="P354" s="89" t="s">
        <v>670</v>
      </c>
    </row>
    <row r="355" spans="1:16" ht="51">
      <c r="A355" s="268" t="s">
        <v>565</v>
      </c>
      <c r="B355" s="89"/>
      <c r="C355" s="269" t="s">
        <v>615</v>
      </c>
      <c r="D355" s="84">
        <v>43486</v>
      </c>
      <c r="E355" s="85" t="s">
        <v>1765</v>
      </c>
      <c r="F355" s="85" t="s">
        <v>3</v>
      </c>
      <c r="G355" s="85">
        <v>1705018</v>
      </c>
      <c r="H355" s="89"/>
      <c r="I355" s="270" t="s">
        <v>2318</v>
      </c>
      <c r="J355" s="89"/>
      <c r="K355" s="89"/>
      <c r="L355" s="89"/>
      <c r="M355" s="89"/>
      <c r="N355" s="271">
        <v>0</v>
      </c>
      <c r="O355" s="271">
        <v>12604.470000000001</v>
      </c>
      <c r="P355" s="89" t="s">
        <v>670</v>
      </c>
    </row>
    <row r="356" spans="1:16" ht="51">
      <c r="A356" s="268" t="s">
        <v>556</v>
      </c>
      <c r="B356" s="89"/>
      <c r="C356" s="269" t="s">
        <v>616</v>
      </c>
      <c r="D356" s="84">
        <v>43486</v>
      </c>
      <c r="E356" s="85" t="s">
        <v>1766</v>
      </c>
      <c r="F356" s="85" t="s">
        <v>3</v>
      </c>
      <c r="G356" s="85">
        <v>1704959</v>
      </c>
      <c r="H356" s="89"/>
      <c r="I356" s="270" t="s">
        <v>2319</v>
      </c>
      <c r="J356" s="89"/>
      <c r="K356" s="89"/>
      <c r="L356" s="89"/>
      <c r="M356" s="89"/>
      <c r="N356" s="271">
        <v>0</v>
      </c>
      <c r="O356" s="271">
        <v>21238.5</v>
      </c>
      <c r="P356" s="89" t="s">
        <v>670</v>
      </c>
    </row>
    <row r="357" spans="1:16" ht="51">
      <c r="A357" s="268" t="s">
        <v>565</v>
      </c>
      <c r="B357" s="89"/>
      <c r="C357" s="269" t="s">
        <v>615</v>
      </c>
      <c r="D357" s="84">
        <v>43486</v>
      </c>
      <c r="E357" s="85" t="s">
        <v>1767</v>
      </c>
      <c r="F357" s="85" t="s">
        <v>3</v>
      </c>
      <c r="G357" s="85">
        <v>1705028</v>
      </c>
      <c r="H357" s="89"/>
      <c r="I357" s="270" t="s">
        <v>2320</v>
      </c>
      <c r="J357" s="89"/>
      <c r="K357" s="89"/>
      <c r="L357" s="89"/>
      <c r="M357" s="89"/>
      <c r="N357" s="271">
        <v>0</v>
      </c>
      <c r="O357" s="271">
        <v>2000</v>
      </c>
      <c r="P357" s="89" t="s">
        <v>670</v>
      </c>
    </row>
    <row r="358" spans="1:16" ht="51">
      <c r="A358" s="268">
        <v>132</v>
      </c>
      <c r="B358" s="89"/>
      <c r="C358" s="269" t="s">
        <v>68</v>
      </c>
      <c r="D358" s="84">
        <v>43486</v>
      </c>
      <c r="E358" s="85" t="s">
        <v>1768</v>
      </c>
      <c r="F358" s="85" t="s">
        <v>3</v>
      </c>
      <c r="G358" s="85">
        <v>1705011</v>
      </c>
      <c r="H358" s="89"/>
      <c r="I358" s="270" t="s">
        <v>2321</v>
      </c>
      <c r="J358" s="89"/>
      <c r="K358" s="89"/>
      <c r="L358" s="89"/>
      <c r="M358" s="89"/>
      <c r="N358" s="271">
        <v>0</v>
      </c>
      <c r="O358" s="271">
        <v>460.5</v>
      </c>
      <c r="P358" s="89" t="s">
        <v>670</v>
      </c>
    </row>
    <row r="359" spans="1:16" ht="51">
      <c r="A359" s="268" t="s">
        <v>556</v>
      </c>
      <c r="B359" s="89"/>
      <c r="C359" s="269" t="s">
        <v>616</v>
      </c>
      <c r="D359" s="84">
        <v>43486</v>
      </c>
      <c r="E359" s="85" t="s">
        <v>1769</v>
      </c>
      <c r="F359" s="85" t="s">
        <v>3</v>
      </c>
      <c r="G359" s="85">
        <v>1705009</v>
      </c>
      <c r="H359" s="89"/>
      <c r="I359" s="270" t="s">
        <v>2322</v>
      </c>
      <c r="J359" s="89"/>
      <c r="K359" s="89"/>
      <c r="L359" s="89"/>
      <c r="M359" s="89"/>
      <c r="N359" s="271">
        <v>0</v>
      </c>
      <c r="O359" s="271">
        <v>1568.43</v>
      </c>
      <c r="P359" s="89" t="s">
        <v>670</v>
      </c>
    </row>
    <row r="360" spans="1:16" ht="51">
      <c r="A360" s="268" t="s">
        <v>565</v>
      </c>
      <c r="B360" s="89"/>
      <c r="C360" s="269" t="s">
        <v>615</v>
      </c>
      <c r="D360" s="84">
        <v>43486</v>
      </c>
      <c r="E360" s="85" t="s">
        <v>1770</v>
      </c>
      <c r="F360" s="85" t="s">
        <v>3</v>
      </c>
      <c r="G360" s="85">
        <v>1704965</v>
      </c>
      <c r="H360" s="89"/>
      <c r="I360" s="270" t="s">
        <v>2323</v>
      </c>
      <c r="J360" s="89"/>
      <c r="K360" s="89"/>
      <c r="L360" s="89"/>
      <c r="M360" s="89"/>
      <c r="N360" s="271">
        <v>0</v>
      </c>
      <c r="O360" s="271">
        <v>465</v>
      </c>
      <c r="P360" s="89" t="s">
        <v>670</v>
      </c>
    </row>
    <row r="361" spans="1:16" ht="38.25">
      <c r="A361" s="268" t="s">
        <v>565</v>
      </c>
      <c r="B361" s="89"/>
      <c r="C361" s="269" t="s">
        <v>615</v>
      </c>
      <c r="D361" s="84">
        <v>43486</v>
      </c>
      <c r="E361" s="85" t="s">
        <v>1771</v>
      </c>
      <c r="F361" s="85" t="s">
        <v>3</v>
      </c>
      <c r="G361" s="85">
        <v>1704956</v>
      </c>
      <c r="H361" s="89"/>
      <c r="I361" s="270" t="s">
        <v>2324</v>
      </c>
      <c r="J361" s="89"/>
      <c r="K361" s="89"/>
      <c r="L361" s="89"/>
      <c r="M361" s="89"/>
      <c r="N361" s="271">
        <v>0</v>
      </c>
      <c r="O361" s="271">
        <v>7050.24</v>
      </c>
      <c r="P361" s="89" t="s">
        <v>670</v>
      </c>
    </row>
    <row r="362" spans="1:16" ht="51">
      <c r="A362" s="268" t="s">
        <v>565</v>
      </c>
      <c r="B362" s="89"/>
      <c r="C362" s="269" t="s">
        <v>615</v>
      </c>
      <c r="D362" s="84">
        <v>43488</v>
      </c>
      <c r="E362" s="85" t="s">
        <v>1772</v>
      </c>
      <c r="F362" s="85" t="s">
        <v>3</v>
      </c>
      <c r="G362" s="85">
        <v>1705529</v>
      </c>
      <c r="H362" s="89"/>
      <c r="I362" s="270" t="s">
        <v>2325</v>
      </c>
      <c r="J362" s="89"/>
      <c r="K362" s="89"/>
      <c r="L362" s="89"/>
      <c r="M362" s="89"/>
      <c r="N362" s="271">
        <v>0</v>
      </c>
      <c r="O362" s="271">
        <v>332.3</v>
      </c>
      <c r="P362" s="89" t="s">
        <v>670</v>
      </c>
    </row>
    <row r="363" spans="1:16" ht="51">
      <c r="A363" s="268" t="s">
        <v>565</v>
      </c>
      <c r="B363" s="89"/>
      <c r="C363" s="269" t="s">
        <v>615</v>
      </c>
      <c r="D363" s="84">
        <v>43488</v>
      </c>
      <c r="E363" s="85" t="s">
        <v>1773</v>
      </c>
      <c r="F363" s="85" t="s">
        <v>3</v>
      </c>
      <c r="G363" s="85">
        <v>1705528</v>
      </c>
      <c r="H363" s="89"/>
      <c r="I363" s="270" t="s">
        <v>2326</v>
      </c>
      <c r="J363" s="89"/>
      <c r="K363" s="89"/>
      <c r="L363" s="89"/>
      <c r="M363" s="89"/>
      <c r="N363" s="271">
        <v>0</v>
      </c>
      <c r="O363" s="271">
        <v>161.66</v>
      </c>
      <c r="P363" s="89" t="s">
        <v>670</v>
      </c>
    </row>
    <row r="364" spans="1:16" ht="51">
      <c r="A364" s="268" t="s">
        <v>565</v>
      </c>
      <c r="B364" s="89"/>
      <c r="C364" s="269" t="s">
        <v>615</v>
      </c>
      <c r="D364" s="84">
        <v>43488</v>
      </c>
      <c r="E364" s="85" t="s">
        <v>1774</v>
      </c>
      <c r="F364" s="85" t="s">
        <v>3</v>
      </c>
      <c r="G364" s="85">
        <v>1705453</v>
      </c>
      <c r="H364" s="89"/>
      <c r="I364" s="270" t="s">
        <v>2327</v>
      </c>
      <c r="J364" s="89"/>
      <c r="K364" s="89"/>
      <c r="L364" s="89"/>
      <c r="M364" s="89"/>
      <c r="N364" s="271">
        <v>0</v>
      </c>
      <c r="O364" s="271">
        <v>60.32</v>
      </c>
      <c r="P364" s="89" t="s">
        <v>670</v>
      </c>
    </row>
    <row r="365" spans="1:16" ht="51">
      <c r="A365" s="268" t="s">
        <v>565</v>
      </c>
      <c r="B365" s="89"/>
      <c r="C365" s="269" t="s">
        <v>615</v>
      </c>
      <c r="D365" s="84">
        <v>43488</v>
      </c>
      <c r="E365" s="85" t="s">
        <v>1775</v>
      </c>
      <c r="F365" s="85" t="s">
        <v>3</v>
      </c>
      <c r="G365" s="85">
        <v>1705450</v>
      </c>
      <c r="H365" s="89"/>
      <c r="I365" s="270" t="s">
        <v>2328</v>
      </c>
      <c r="J365" s="89"/>
      <c r="K365" s="89"/>
      <c r="L365" s="89"/>
      <c r="M365" s="89"/>
      <c r="N365" s="271">
        <v>0</v>
      </c>
      <c r="O365" s="271">
        <v>4793</v>
      </c>
      <c r="P365" s="89" t="s">
        <v>670</v>
      </c>
    </row>
    <row r="366" spans="1:16" ht="51">
      <c r="A366" s="268" t="s">
        <v>565</v>
      </c>
      <c r="B366" s="89"/>
      <c r="C366" s="269" t="s">
        <v>615</v>
      </c>
      <c r="D366" s="84">
        <v>43488</v>
      </c>
      <c r="E366" s="85" t="s">
        <v>1776</v>
      </c>
      <c r="F366" s="85" t="s">
        <v>3</v>
      </c>
      <c r="G366" s="85">
        <v>1705445</v>
      </c>
      <c r="H366" s="89"/>
      <c r="I366" s="270" t="s">
        <v>2329</v>
      </c>
      <c r="J366" s="89"/>
      <c r="K366" s="89"/>
      <c r="L366" s="89"/>
      <c r="M366" s="89"/>
      <c r="N366" s="271">
        <v>0</v>
      </c>
      <c r="O366" s="271">
        <v>1402.15</v>
      </c>
      <c r="P366" s="89" t="s">
        <v>670</v>
      </c>
    </row>
    <row r="367" spans="1:16" ht="51">
      <c r="A367" s="268" t="s">
        <v>565</v>
      </c>
      <c r="B367" s="89"/>
      <c r="C367" s="269" t="s">
        <v>615</v>
      </c>
      <c r="D367" s="84">
        <v>43488</v>
      </c>
      <c r="E367" s="85" t="s">
        <v>1777</v>
      </c>
      <c r="F367" s="85" t="s">
        <v>3</v>
      </c>
      <c r="G367" s="85">
        <v>1705443</v>
      </c>
      <c r="H367" s="89"/>
      <c r="I367" s="270" t="s">
        <v>2330</v>
      </c>
      <c r="J367" s="89"/>
      <c r="K367" s="89"/>
      <c r="L367" s="89"/>
      <c r="M367" s="89"/>
      <c r="N367" s="271">
        <v>0</v>
      </c>
      <c r="O367" s="271">
        <v>1402.15</v>
      </c>
      <c r="P367" s="89" t="s">
        <v>670</v>
      </c>
    </row>
    <row r="368" spans="1:16" ht="51">
      <c r="A368" s="268">
        <v>379</v>
      </c>
      <c r="B368" s="89"/>
      <c r="C368" s="269" t="s">
        <v>1357</v>
      </c>
      <c r="D368" s="84">
        <v>43488</v>
      </c>
      <c r="E368" s="85" t="s">
        <v>1778</v>
      </c>
      <c r="F368" s="85" t="s">
        <v>3</v>
      </c>
      <c r="G368" s="85">
        <v>1705442</v>
      </c>
      <c r="H368" s="89"/>
      <c r="I368" s="270" t="s">
        <v>2331</v>
      </c>
      <c r="J368" s="89"/>
      <c r="K368" s="89"/>
      <c r="L368" s="89"/>
      <c r="M368" s="89"/>
      <c r="N368" s="271">
        <v>0</v>
      </c>
      <c r="O368" s="271">
        <v>1644.5</v>
      </c>
      <c r="P368" s="89" t="s">
        <v>670</v>
      </c>
    </row>
    <row r="369" spans="1:16" ht="51">
      <c r="A369" s="268">
        <v>212</v>
      </c>
      <c r="B369" s="89"/>
      <c r="C369" s="269" t="s">
        <v>100</v>
      </c>
      <c r="D369" s="84">
        <v>43488</v>
      </c>
      <c r="E369" s="85" t="s">
        <v>1779</v>
      </c>
      <c r="F369" s="85" t="s">
        <v>3</v>
      </c>
      <c r="G369" s="85">
        <v>1705441</v>
      </c>
      <c r="H369" s="89"/>
      <c r="I369" s="270" t="s">
        <v>2332</v>
      </c>
      <c r="J369" s="89"/>
      <c r="K369" s="89"/>
      <c r="L369" s="89"/>
      <c r="M369" s="89"/>
      <c r="N369" s="271">
        <v>0</v>
      </c>
      <c r="O369" s="271">
        <v>812</v>
      </c>
      <c r="P369" s="89" t="s">
        <v>670</v>
      </c>
    </row>
    <row r="370" spans="1:16" ht="38.25">
      <c r="A370" s="268" t="s">
        <v>565</v>
      </c>
      <c r="B370" s="89"/>
      <c r="C370" s="269" t="s">
        <v>615</v>
      </c>
      <c r="D370" s="84">
        <v>43488</v>
      </c>
      <c r="E370" s="85" t="s">
        <v>1780</v>
      </c>
      <c r="F370" s="85" t="s">
        <v>3</v>
      </c>
      <c r="G370" s="85">
        <v>1705615</v>
      </c>
      <c r="H370" s="89"/>
      <c r="I370" s="270" t="s">
        <v>2333</v>
      </c>
      <c r="J370" s="89"/>
      <c r="K370" s="89"/>
      <c r="L370" s="89"/>
      <c r="M370" s="89"/>
      <c r="N370" s="271">
        <v>0</v>
      </c>
      <c r="O370" s="271">
        <v>8898.7800000000007</v>
      </c>
      <c r="P370" s="89" t="s">
        <v>670</v>
      </c>
    </row>
    <row r="371" spans="1:16" ht="51">
      <c r="A371" s="268" t="s">
        <v>556</v>
      </c>
      <c r="B371" s="89"/>
      <c r="C371" s="269" t="s">
        <v>616</v>
      </c>
      <c r="D371" s="84">
        <v>43488</v>
      </c>
      <c r="E371" s="85" t="s">
        <v>1781</v>
      </c>
      <c r="F371" s="85" t="s">
        <v>3</v>
      </c>
      <c r="G371" s="85">
        <v>1705681</v>
      </c>
      <c r="H371" s="89"/>
      <c r="I371" s="270" t="s">
        <v>2334</v>
      </c>
      <c r="J371" s="89"/>
      <c r="K371" s="89"/>
      <c r="L371" s="89"/>
      <c r="M371" s="89"/>
      <c r="N371" s="271">
        <v>0</v>
      </c>
      <c r="O371" s="271">
        <v>9</v>
      </c>
      <c r="P371" s="89" t="s">
        <v>670</v>
      </c>
    </row>
    <row r="372" spans="1:16" ht="38.25">
      <c r="A372" s="268">
        <v>592</v>
      </c>
      <c r="B372" s="89"/>
      <c r="C372" s="269" t="s">
        <v>645</v>
      </c>
      <c r="D372" s="84">
        <v>43488</v>
      </c>
      <c r="E372" s="85" t="s">
        <v>1782</v>
      </c>
      <c r="F372" s="85" t="s">
        <v>3</v>
      </c>
      <c r="G372" s="85">
        <v>1705691</v>
      </c>
      <c r="H372" s="89"/>
      <c r="I372" s="270" t="s">
        <v>2335</v>
      </c>
      <c r="J372" s="89"/>
      <c r="K372" s="89"/>
      <c r="L372" s="89"/>
      <c r="M372" s="89"/>
      <c r="N372" s="271">
        <v>0</v>
      </c>
      <c r="O372" s="271">
        <v>2261</v>
      </c>
      <c r="P372" s="89" t="s">
        <v>670</v>
      </c>
    </row>
    <row r="373" spans="1:16" ht="63.75">
      <c r="A373" s="268">
        <v>16</v>
      </c>
      <c r="B373" s="89"/>
      <c r="C373" s="269" t="s">
        <v>43</v>
      </c>
      <c r="D373" s="84">
        <v>43488</v>
      </c>
      <c r="E373" s="85" t="s">
        <v>1783</v>
      </c>
      <c r="F373" s="85" t="s">
        <v>3</v>
      </c>
      <c r="G373" s="85">
        <v>1705423</v>
      </c>
      <c r="H373" s="89"/>
      <c r="I373" s="270" t="s">
        <v>2336</v>
      </c>
      <c r="J373" s="89"/>
      <c r="K373" s="89"/>
      <c r="L373" s="89"/>
      <c r="M373" s="89"/>
      <c r="N373" s="271">
        <v>0</v>
      </c>
      <c r="O373" s="271">
        <v>2000</v>
      </c>
      <c r="P373" s="89" t="s">
        <v>670</v>
      </c>
    </row>
    <row r="374" spans="1:16" ht="51">
      <c r="A374" s="268">
        <v>16</v>
      </c>
      <c r="B374" s="89"/>
      <c r="C374" s="269" t="s">
        <v>43</v>
      </c>
      <c r="D374" s="84">
        <v>43488</v>
      </c>
      <c r="E374" s="85" t="s">
        <v>1784</v>
      </c>
      <c r="F374" s="85" t="s">
        <v>3</v>
      </c>
      <c r="G374" s="85">
        <v>1705426</v>
      </c>
      <c r="H374" s="89"/>
      <c r="I374" s="270" t="s">
        <v>2337</v>
      </c>
      <c r="J374" s="89"/>
      <c r="K374" s="89"/>
      <c r="L374" s="89"/>
      <c r="M374" s="89"/>
      <c r="N374" s="271">
        <v>0</v>
      </c>
      <c r="O374" s="271">
        <v>435</v>
      </c>
      <c r="P374" s="89" t="s">
        <v>670</v>
      </c>
    </row>
    <row r="375" spans="1:16" ht="51">
      <c r="A375" s="268" t="s">
        <v>565</v>
      </c>
      <c r="B375" s="89"/>
      <c r="C375" s="269" t="s">
        <v>615</v>
      </c>
      <c r="D375" s="84">
        <v>43488</v>
      </c>
      <c r="E375" s="85" t="s">
        <v>1785</v>
      </c>
      <c r="F375" s="85" t="s">
        <v>3</v>
      </c>
      <c r="G375" s="85">
        <v>1705444</v>
      </c>
      <c r="H375" s="89"/>
      <c r="I375" s="270" t="s">
        <v>2338</v>
      </c>
      <c r="J375" s="89"/>
      <c r="K375" s="89"/>
      <c r="L375" s="89"/>
      <c r="M375" s="89"/>
      <c r="N375" s="271">
        <v>0</v>
      </c>
      <c r="O375" s="271">
        <v>71968.78</v>
      </c>
      <c r="P375" s="89" t="s">
        <v>670</v>
      </c>
    </row>
    <row r="376" spans="1:16" ht="63.75">
      <c r="A376" s="268">
        <v>25</v>
      </c>
      <c r="B376" s="89"/>
      <c r="C376" s="269" t="s">
        <v>45</v>
      </c>
      <c r="D376" s="84">
        <v>43488</v>
      </c>
      <c r="E376" s="85" t="s">
        <v>1786</v>
      </c>
      <c r="F376" s="85" t="s">
        <v>3</v>
      </c>
      <c r="G376" s="85">
        <v>1705483</v>
      </c>
      <c r="H376" s="89"/>
      <c r="I376" s="270" t="s">
        <v>2339</v>
      </c>
      <c r="J376" s="89"/>
      <c r="K376" s="89"/>
      <c r="L376" s="89"/>
      <c r="M376" s="89"/>
      <c r="N376" s="271">
        <v>0</v>
      </c>
      <c r="O376" s="271">
        <v>2752.7200000000003</v>
      </c>
      <c r="P376" s="89" t="s">
        <v>670</v>
      </c>
    </row>
    <row r="377" spans="1:16" ht="38.25">
      <c r="A377" s="268">
        <v>35</v>
      </c>
      <c r="B377" s="89"/>
      <c r="C377" s="269" t="s">
        <v>46</v>
      </c>
      <c r="D377" s="84">
        <v>43488</v>
      </c>
      <c r="E377" s="85" t="s">
        <v>1787</v>
      </c>
      <c r="F377" s="85" t="s">
        <v>3</v>
      </c>
      <c r="G377" s="85">
        <v>1705435</v>
      </c>
      <c r="H377" s="89"/>
      <c r="I377" s="270" t="s">
        <v>2340</v>
      </c>
      <c r="J377" s="89"/>
      <c r="K377" s="89"/>
      <c r="L377" s="89"/>
      <c r="M377" s="89"/>
      <c r="N377" s="271">
        <v>0</v>
      </c>
      <c r="O377" s="271">
        <v>20529.53</v>
      </c>
      <c r="P377" s="89" t="s">
        <v>670</v>
      </c>
    </row>
    <row r="378" spans="1:16" ht="51">
      <c r="A378" s="268">
        <v>670</v>
      </c>
      <c r="B378" s="89"/>
      <c r="C378" s="269" t="s">
        <v>190</v>
      </c>
      <c r="D378" s="84">
        <v>43488</v>
      </c>
      <c r="E378" s="85" t="s">
        <v>1788</v>
      </c>
      <c r="F378" s="85" t="s">
        <v>3</v>
      </c>
      <c r="G378" s="85">
        <v>1705434</v>
      </c>
      <c r="H378" s="89"/>
      <c r="I378" s="270" t="s">
        <v>2341</v>
      </c>
      <c r="J378" s="89"/>
      <c r="K378" s="89"/>
      <c r="L378" s="89"/>
      <c r="M378" s="89"/>
      <c r="N378" s="271">
        <v>0</v>
      </c>
      <c r="O378" s="271">
        <v>108</v>
      </c>
      <c r="P378" s="89" t="s">
        <v>670</v>
      </c>
    </row>
    <row r="379" spans="1:16" ht="51">
      <c r="A379" s="268" t="s">
        <v>565</v>
      </c>
      <c r="B379" s="89"/>
      <c r="C379" s="269" t="s">
        <v>615</v>
      </c>
      <c r="D379" s="84">
        <v>43488</v>
      </c>
      <c r="E379" s="85" t="s">
        <v>1789</v>
      </c>
      <c r="F379" s="85" t="s">
        <v>3</v>
      </c>
      <c r="G379" s="85">
        <v>1705430</v>
      </c>
      <c r="H379" s="89"/>
      <c r="I379" s="270" t="s">
        <v>2342</v>
      </c>
      <c r="J379" s="89"/>
      <c r="K379" s="89"/>
      <c r="L379" s="89"/>
      <c r="M379" s="89"/>
      <c r="N379" s="271">
        <v>0</v>
      </c>
      <c r="O379" s="271">
        <v>47.24</v>
      </c>
      <c r="P379" s="89" t="s">
        <v>670</v>
      </c>
    </row>
    <row r="380" spans="1:16" ht="51">
      <c r="A380" s="268" t="s">
        <v>565</v>
      </c>
      <c r="B380" s="89"/>
      <c r="C380" s="269" t="s">
        <v>615</v>
      </c>
      <c r="D380" s="84">
        <v>43488</v>
      </c>
      <c r="E380" s="85" t="s">
        <v>1790</v>
      </c>
      <c r="F380" s="85" t="s">
        <v>3</v>
      </c>
      <c r="G380" s="85">
        <v>1705429</v>
      </c>
      <c r="H380" s="89"/>
      <c r="I380" s="270" t="s">
        <v>2343</v>
      </c>
      <c r="J380" s="89"/>
      <c r="K380" s="89"/>
      <c r="L380" s="89"/>
      <c r="M380" s="89"/>
      <c r="N380" s="271">
        <v>0</v>
      </c>
      <c r="O380" s="271">
        <v>64.53</v>
      </c>
      <c r="P380" s="89" t="s">
        <v>670</v>
      </c>
    </row>
    <row r="381" spans="1:16" ht="51">
      <c r="A381" s="268" t="s">
        <v>565</v>
      </c>
      <c r="B381" s="89"/>
      <c r="C381" s="269" t="s">
        <v>615</v>
      </c>
      <c r="D381" s="84">
        <v>43488</v>
      </c>
      <c r="E381" s="85" t="s">
        <v>1791</v>
      </c>
      <c r="F381" s="85" t="s">
        <v>3</v>
      </c>
      <c r="G381" s="85">
        <v>1705420</v>
      </c>
      <c r="H381" s="89"/>
      <c r="I381" s="270" t="s">
        <v>2344</v>
      </c>
      <c r="J381" s="89"/>
      <c r="K381" s="89"/>
      <c r="L381" s="89"/>
      <c r="M381" s="89"/>
      <c r="N381" s="271">
        <v>0</v>
      </c>
      <c r="O381" s="271">
        <v>8732.2000000000007</v>
      </c>
      <c r="P381" s="89" t="s">
        <v>670</v>
      </c>
    </row>
    <row r="382" spans="1:16" ht="51">
      <c r="A382" s="268" t="s">
        <v>565</v>
      </c>
      <c r="B382" s="89"/>
      <c r="C382" s="269" t="s">
        <v>615</v>
      </c>
      <c r="D382" s="84">
        <v>43488</v>
      </c>
      <c r="E382" s="85" t="s">
        <v>1792</v>
      </c>
      <c r="F382" s="85" t="s">
        <v>3</v>
      </c>
      <c r="G382" s="85">
        <v>1705419</v>
      </c>
      <c r="H382" s="89"/>
      <c r="I382" s="270" t="s">
        <v>2345</v>
      </c>
      <c r="J382" s="89"/>
      <c r="K382" s="89"/>
      <c r="L382" s="89"/>
      <c r="M382" s="89"/>
      <c r="N382" s="271">
        <v>0</v>
      </c>
      <c r="O382" s="271">
        <v>274.22000000000003</v>
      </c>
      <c r="P382" s="89" t="s">
        <v>670</v>
      </c>
    </row>
    <row r="383" spans="1:16" ht="63.75">
      <c r="A383" s="268" t="s">
        <v>556</v>
      </c>
      <c r="B383" s="89"/>
      <c r="C383" s="269" t="s">
        <v>616</v>
      </c>
      <c r="D383" s="84">
        <v>43488</v>
      </c>
      <c r="E383" s="85" t="s">
        <v>1793</v>
      </c>
      <c r="F383" s="85" t="s">
        <v>3</v>
      </c>
      <c r="G383" s="85">
        <v>1705418</v>
      </c>
      <c r="H383" s="89"/>
      <c r="I383" s="270" t="s">
        <v>2346</v>
      </c>
      <c r="J383" s="89"/>
      <c r="K383" s="89"/>
      <c r="L383" s="89"/>
      <c r="M383" s="89"/>
      <c r="N383" s="271">
        <v>0</v>
      </c>
      <c r="O383" s="271">
        <v>8382.6200000000008</v>
      </c>
      <c r="P383" s="89" t="s">
        <v>670</v>
      </c>
    </row>
    <row r="384" spans="1:16" ht="51">
      <c r="A384" s="268">
        <v>10</v>
      </c>
      <c r="B384" s="89"/>
      <c r="C384" s="269" t="s">
        <v>41</v>
      </c>
      <c r="D384" s="84">
        <v>43488</v>
      </c>
      <c r="E384" s="85" t="s">
        <v>1794</v>
      </c>
      <c r="F384" s="85" t="s">
        <v>6</v>
      </c>
      <c r="G384" s="85">
        <v>945735</v>
      </c>
      <c r="H384" s="89"/>
      <c r="I384" s="270" t="s">
        <v>2347</v>
      </c>
      <c r="J384" s="89"/>
      <c r="K384" s="89"/>
      <c r="L384" s="89"/>
      <c r="M384" s="89"/>
      <c r="N384" s="271">
        <v>0</v>
      </c>
      <c r="O384" s="271">
        <v>10488.94</v>
      </c>
      <c r="P384" s="89" t="s">
        <v>670</v>
      </c>
    </row>
    <row r="385" spans="1:16" ht="76.5">
      <c r="A385" s="268">
        <v>293</v>
      </c>
      <c r="B385" s="89"/>
      <c r="C385" s="269" t="s">
        <v>131</v>
      </c>
      <c r="D385" s="84">
        <v>43488</v>
      </c>
      <c r="E385" s="85" t="s">
        <v>1795</v>
      </c>
      <c r="F385" s="85" t="s">
        <v>6</v>
      </c>
      <c r="G385" s="85">
        <v>945348</v>
      </c>
      <c r="H385" s="89"/>
      <c r="I385" s="270" t="s">
        <v>2348</v>
      </c>
      <c r="J385" s="89"/>
      <c r="K385" s="89"/>
      <c r="L385" s="89"/>
      <c r="M385" s="89"/>
      <c r="N385" s="271">
        <v>0</v>
      </c>
      <c r="O385" s="271">
        <v>974720</v>
      </c>
      <c r="P385" s="89" t="s">
        <v>670</v>
      </c>
    </row>
    <row r="386" spans="1:16" ht="76.5">
      <c r="A386" s="268">
        <v>293</v>
      </c>
      <c r="B386" s="89"/>
      <c r="C386" s="269" t="s">
        <v>131</v>
      </c>
      <c r="D386" s="84">
        <v>43488</v>
      </c>
      <c r="E386" s="85" t="s">
        <v>1796</v>
      </c>
      <c r="F386" s="85" t="s">
        <v>11</v>
      </c>
      <c r="G386" s="85">
        <v>945348</v>
      </c>
      <c r="H386" s="89"/>
      <c r="I386" s="270" t="s">
        <v>2349</v>
      </c>
      <c r="J386" s="89"/>
      <c r="K386" s="89"/>
      <c r="L386" s="89"/>
      <c r="M386" s="89"/>
      <c r="N386" s="271">
        <v>50</v>
      </c>
      <c r="O386" s="271">
        <v>0</v>
      </c>
      <c r="P386" s="89" t="s">
        <v>670</v>
      </c>
    </row>
    <row r="387" spans="1:16" ht="76.5">
      <c r="A387" s="268" t="s">
        <v>557</v>
      </c>
      <c r="B387" s="89"/>
      <c r="C387" s="269" t="s">
        <v>780</v>
      </c>
      <c r="D387" s="84">
        <v>43488</v>
      </c>
      <c r="E387" s="85" t="s">
        <v>1797</v>
      </c>
      <c r="F387" s="85" t="s">
        <v>11</v>
      </c>
      <c r="G387" s="85">
        <v>945313</v>
      </c>
      <c r="H387" s="89"/>
      <c r="I387" s="270" t="s">
        <v>2350</v>
      </c>
      <c r="J387" s="89"/>
      <c r="K387" s="89"/>
      <c r="L387" s="89"/>
      <c r="M387" s="89"/>
      <c r="N387" s="271">
        <v>50</v>
      </c>
      <c r="O387" s="271">
        <v>0</v>
      </c>
      <c r="P387" s="89" t="s">
        <v>670</v>
      </c>
    </row>
    <row r="388" spans="1:16" ht="51">
      <c r="A388" s="268" t="s">
        <v>565</v>
      </c>
      <c r="B388" s="89"/>
      <c r="C388" s="269" t="s">
        <v>615</v>
      </c>
      <c r="D388" s="84">
        <v>43489</v>
      </c>
      <c r="E388" s="85" t="s">
        <v>1798</v>
      </c>
      <c r="F388" s="85" t="s">
        <v>3</v>
      </c>
      <c r="G388" s="85">
        <v>1705972</v>
      </c>
      <c r="H388" s="89"/>
      <c r="I388" s="270" t="s">
        <v>2351</v>
      </c>
      <c r="J388" s="89"/>
      <c r="K388" s="89"/>
      <c r="L388" s="89"/>
      <c r="M388" s="89"/>
      <c r="N388" s="271">
        <v>0</v>
      </c>
      <c r="O388" s="271">
        <v>233.9</v>
      </c>
      <c r="P388" s="89" t="s">
        <v>670</v>
      </c>
    </row>
    <row r="389" spans="1:16" ht="63.75">
      <c r="A389" s="268">
        <v>221</v>
      </c>
      <c r="B389" s="89"/>
      <c r="C389" s="269" t="s">
        <v>102</v>
      </c>
      <c r="D389" s="84">
        <v>43489</v>
      </c>
      <c r="E389" s="85" t="s">
        <v>1799</v>
      </c>
      <c r="F389" s="85" t="s">
        <v>3</v>
      </c>
      <c r="G389" s="85">
        <v>1705843</v>
      </c>
      <c r="H389" s="89"/>
      <c r="I389" s="270" t="s">
        <v>2352</v>
      </c>
      <c r="J389" s="89"/>
      <c r="K389" s="89"/>
      <c r="L389" s="89"/>
      <c r="M389" s="89"/>
      <c r="N389" s="271">
        <v>0</v>
      </c>
      <c r="O389" s="271">
        <v>10000</v>
      </c>
      <c r="P389" s="89" t="s">
        <v>670</v>
      </c>
    </row>
    <row r="390" spans="1:16" ht="63.75">
      <c r="A390" s="268">
        <v>221</v>
      </c>
      <c r="B390" s="89"/>
      <c r="C390" s="269" t="s">
        <v>102</v>
      </c>
      <c r="D390" s="84">
        <v>43489</v>
      </c>
      <c r="E390" s="85" t="s">
        <v>1800</v>
      </c>
      <c r="F390" s="85" t="s">
        <v>3</v>
      </c>
      <c r="G390" s="85">
        <v>1705846</v>
      </c>
      <c r="H390" s="89"/>
      <c r="I390" s="270" t="s">
        <v>2353</v>
      </c>
      <c r="J390" s="89"/>
      <c r="K390" s="89"/>
      <c r="L390" s="89"/>
      <c r="M390" s="89"/>
      <c r="N390" s="271">
        <v>0</v>
      </c>
      <c r="O390" s="271">
        <v>3495</v>
      </c>
      <c r="P390" s="89" t="s">
        <v>670</v>
      </c>
    </row>
    <row r="391" spans="1:16" ht="63.75">
      <c r="A391" s="268">
        <v>221</v>
      </c>
      <c r="B391" s="89"/>
      <c r="C391" s="269" t="s">
        <v>102</v>
      </c>
      <c r="D391" s="84">
        <v>43489</v>
      </c>
      <c r="E391" s="85" t="s">
        <v>1801</v>
      </c>
      <c r="F391" s="85" t="s">
        <v>3</v>
      </c>
      <c r="G391" s="85">
        <v>1705849</v>
      </c>
      <c r="H391" s="89"/>
      <c r="I391" s="270" t="s">
        <v>2354</v>
      </c>
      <c r="J391" s="89"/>
      <c r="K391" s="89"/>
      <c r="L391" s="89"/>
      <c r="M391" s="89"/>
      <c r="N391" s="271">
        <v>0</v>
      </c>
      <c r="O391" s="271">
        <v>33184.81</v>
      </c>
      <c r="P391" s="89" t="s">
        <v>670</v>
      </c>
    </row>
    <row r="392" spans="1:16" ht="51">
      <c r="A392" s="268">
        <v>132</v>
      </c>
      <c r="B392" s="89"/>
      <c r="C392" s="269" t="s">
        <v>68</v>
      </c>
      <c r="D392" s="84">
        <v>43489</v>
      </c>
      <c r="E392" s="85" t="s">
        <v>1802</v>
      </c>
      <c r="F392" s="85" t="s">
        <v>3</v>
      </c>
      <c r="G392" s="85">
        <v>1705905</v>
      </c>
      <c r="H392" s="89"/>
      <c r="I392" s="270" t="s">
        <v>2355</v>
      </c>
      <c r="J392" s="89"/>
      <c r="K392" s="89"/>
      <c r="L392" s="89"/>
      <c r="M392" s="89"/>
      <c r="N392" s="271">
        <v>0</v>
      </c>
      <c r="O392" s="271">
        <v>35</v>
      </c>
      <c r="P392" s="89" t="s">
        <v>670</v>
      </c>
    </row>
    <row r="393" spans="1:16" ht="51">
      <c r="A393" s="268">
        <v>132</v>
      </c>
      <c r="B393" s="89"/>
      <c r="C393" s="269" t="s">
        <v>68</v>
      </c>
      <c r="D393" s="84">
        <v>43489</v>
      </c>
      <c r="E393" s="85" t="s">
        <v>1803</v>
      </c>
      <c r="F393" s="85" t="s">
        <v>3</v>
      </c>
      <c r="G393" s="85">
        <v>1705910</v>
      </c>
      <c r="H393" s="89"/>
      <c r="I393" s="270" t="s">
        <v>2356</v>
      </c>
      <c r="J393" s="89"/>
      <c r="K393" s="89"/>
      <c r="L393" s="89"/>
      <c r="M393" s="89"/>
      <c r="N393" s="271">
        <v>0</v>
      </c>
      <c r="O393" s="271">
        <v>3026.6</v>
      </c>
      <c r="P393" s="89" t="s">
        <v>670</v>
      </c>
    </row>
    <row r="394" spans="1:16" ht="63.75">
      <c r="A394" s="268">
        <v>512</v>
      </c>
      <c r="B394" s="89"/>
      <c r="C394" s="269" t="s">
        <v>782</v>
      </c>
      <c r="D394" s="84">
        <v>43489</v>
      </c>
      <c r="E394" s="85" t="s">
        <v>1804</v>
      </c>
      <c r="F394" s="85" t="s">
        <v>3</v>
      </c>
      <c r="G394" s="85">
        <v>1705928</v>
      </c>
      <c r="H394" s="89"/>
      <c r="I394" s="270" t="s">
        <v>2357</v>
      </c>
      <c r="J394" s="89"/>
      <c r="K394" s="89"/>
      <c r="L394" s="89"/>
      <c r="M394" s="89"/>
      <c r="N394" s="271">
        <v>0</v>
      </c>
      <c r="O394" s="271">
        <v>33922.090000000004</v>
      </c>
      <c r="P394" s="89" t="s">
        <v>670</v>
      </c>
    </row>
    <row r="395" spans="1:16" ht="38.25">
      <c r="A395" s="268" t="s">
        <v>565</v>
      </c>
      <c r="B395" s="89"/>
      <c r="C395" s="269" t="s">
        <v>615</v>
      </c>
      <c r="D395" s="84">
        <v>43489</v>
      </c>
      <c r="E395" s="85" t="s">
        <v>1805</v>
      </c>
      <c r="F395" s="85" t="s">
        <v>3</v>
      </c>
      <c r="G395" s="85">
        <v>1705873</v>
      </c>
      <c r="H395" s="89"/>
      <c r="I395" s="270" t="s">
        <v>2358</v>
      </c>
      <c r="J395" s="89"/>
      <c r="K395" s="89"/>
      <c r="L395" s="89"/>
      <c r="M395" s="89"/>
      <c r="N395" s="271">
        <v>0</v>
      </c>
      <c r="O395" s="271">
        <v>28.900000000000002</v>
      </c>
      <c r="P395" s="89" t="s">
        <v>670</v>
      </c>
    </row>
    <row r="396" spans="1:16" ht="38.25">
      <c r="A396" s="268" t="s">
        <v>565</v>
      </c>
      <c r="B396" s="89"/>
      <c r="C396" s="269" t="s">
        <v>615</v>
      </c>
      <c r="D396" s="84">
        <v>43489</v>
      </c>
      <c r="E396" s="85" t="s">
        <v>1806</v>
      </c>
      <c r="F396" s="85" t="s">
        <v>3</v>
      </c>
      <c r="G396" s="85">
        <v>1705875</v>
      </c>
      <c r="H396" s="89"/>
      <c r="I396" s="270" t="s">
        <v>2359</v>
      </c>
      <c r="J396" s="89"/>
      <c r="K396" s="89"/>
      <c r="L396" s="89"/>
      <c r="M396" s="89"/>
      <c r="N396" s="271">
        <v>0</v>
      </c>
      <c r="O396" s="271">
        <v>1</v>
      </c>
      <c r="P396" s="89" t="s">
        <v>670</v>
      </c>
    </row>
    <row r="397" spans="1:16" ht="38.25">
      <c r="A397" s="268" t="s">
        <v>565</v>
      </c>
      <c r="B397" s="89"/>
      <c r="C397" s="269" t="s">
        <v>615</v>
      </c>
      <c r="D397" s="84">
        <v>43489</v>
      </c>
      <c r="E397" s="85" t="s">
        <v>1807</v>
      </c>
      <c r="F397" s="85" t="s">
        <v>3</v>
      </c>
      <c r="G397" s="85">
        <v>1705877</v>
      </c>
      <c r="H397" s="89"/>
      <c r="I397" s="270" t="s">
        <v>2360</v>
      </c>
      <c r="J397" s="89"/>
      <c r="K397" s="89"/>
      <c r="L397" s="89"/>
      <c r="M397" s="89"/>
      <c r="N397" s="271">
        <v>0</v>
      </c>
      <c r="O397" s="271">
        <v>33.9</v>
      </c>
      <c r="P397" s="89" t="s">
        <v>670</v>
      </c>
    </row>
    <row r="398" spans="1:16" ht="51">
      <c r="A398" s="268" t="s">
        <v>559</v>
      </c>
      <c r="B398" s="89"/>
      <c r="C398" s="269" t="s">
        <v>759</v>
      </c>
      <c r="D398" s="84">
        <v>43489</v>
      </c>
      <c r="E398" s="85" t="s">
        <v>1808</v>
      </c>
      <c r="F398" s="85" t="s">
        <v>6</v>
      </c>
      <c r="G398" s="85">
        <v>1074106</v>
      </c>
      <c r="H398" s="89"/>
      <c r="I398" s="270" t="s">
        <v>2361</v>
      </c>
      <c r="J398" s="89"/>
      <c r="K398" s="89"/>
      <c r="L398" s="89"/>
      <c r="M398" s="89"/>
      <c r="N398" s="271">
        <v>0</v>
      </c>
      <c r="O398" s="271">
        <v>40725</v>
      </c>
      <c r="P398" s="89" t="s">
        <v>670</v>
      </c>
    </row>
    <row r="399" spans="1:16" ht="63.75">
      <c r="A399" s="268" t="s">
        <v>565</v>
      </c>
      <c r="B399" s="89"/>
      <c r="C399" s="269" t="s">
        <v>615</v>
      </c>
      <c r="D399" s="84">
        <v>43489</v>
      </c>
      <c r="E399" s="85" t="s">
        <v>1809</v>
      </c>
      <c r="F399" s="85" t="s">
        <v>6</v>
      </c>
      <c r="G399" s="85">
        <v>1074323</v>
      </c>
      <c r="H399" s="89"/>
      <c r="I399" s="270" t="s">
        <v>2362</v>
      </c>
      <c r="J399" s="89"/>
      <c r="K399" s="89"/>
      <c r="L399" s="89"/>
      <c r="M399" s="89"/>
      <c r="N399" s="271">
        <v>0</v>
      </c>
      <c r="O399" s="271">
        <v>257726.24</v>
      </c>
      <c r="P399" s="89" t="s">
        <v>670</v>
      </c>
    </row>
    <row r="400" spans="1:16" ht="51">
      <c r="A400" s="268">
        <v>591</v>
      </c>
      <c r="B400" s="89"/>
      <c r="C400" s="269" t="s">
        <v>1367</v>
      </c>
      <c r="D400" s="84">
        <v>43490</v>
      </c>
      <c r="E400" s="85" t="s">
        <v>1810</v>
      </c>
      <c r="F400" s="85" t="s">
        <v>3</v>
      </c>
      <c r="G400" s="85">
        <v>1706421</v>
      </c>
      <c r="H400" s="89"/>
      <c r="I400" s="270" t="s">
        <v>2363</v>
      </c>
      <c r="J400" s="89"/>
      <c r="K400" s="89"/>
      <c r="L400" s="89"/>
      <c r="M400" s="89"/>
      <c r="N400" s="271">
        <v>0</v>
      </c>
      <c r="O400" s="271">
        <v>104.71000000000001</v>
      </c>
      <c r="P400" s="89" t="s">
        <v>670</v>
      </c>
    </row>
    <row r="401" spans="1:16" ht="51">
      <c r="A401" s="268" t="s">
        <v>565</v>
      </c>
      <c r="B401" s="89"/>
      <c r="C401" s="269" t="s">
        <v>615</v>
      </c>
      <c r="D401" s="84">
        <v>43490</v>
      </c>
      <c r="E401" s="85" t="s">
        <v>1811</v>
      </c>
      <c r="F401" s="85" t="s">
        <v>3</v>
      </c>
      <c r="G401" s="85">
        <v>1706407</v>
      </c>
      <c r="H401" s="89"/>
      <c r="I401" s="270" t="s">
        <v>2364</v>
      </c>
      <c r="J401" s="89"/>
      <c r="K401" s="89"/>
      <c r="L401" s="89"/>
      <c r="M401" s="89"/>
      <c r="N401" s="271">
        <v>0</v>
      </c>
      <c r="O401" s="271">
        <v>3390.48</v>
      </c>
      <c r="P401" s="89" t="s">
        <v>670</v>
      </c>
    </row>
    <row r="402" spans="1:16" ht="38.25">
      <c r="A402" s="268" t="s">
        <v>565</v>
      </c>
      <c r="B402" s="89"/>
      <c r="C402" s="269" t="s">
        <v>615</v>
      </c>
      <c r="D402" s="84">
        <v>43490</v>
      </c>
      <c r="E402" s="85" t="s">
        <v>1812</v>
      </c>
      <c r="F402" s="85" t="s">
        <v>3</v>
      </c>
      <c r="G402" s="85">
        <v>1706379</v>
      </c>
      <c r="H402" s="89"/>
      <c r="I402" s="270" t="s">
        <v>2365</v>
      </c>
      <c r="J402" s="89"/>
      <c r="K402" s="89"/>
      <c r="L402" s="89"/>
      <c r="M402" s="89"/>
      <c r="N402" s="271">
        <v>0</v>
      </c>
      <c r="O402" s="271">
        <v>3000</v>
      </c>
      <c r="P402" s="89" t="s">
        <v>670</v>
      </c>
    </row>
    <row r="403" spans="1:16" ht="51">
      <c r="A403" s="268" t="s">
        <v>556</v>
      </c>
      <c r="B403" s="89"/>
      <c r="C403" s="269" t="s">
        <v>616</v>
      </c>
      <c r="D403" s="84">
        <v>43490</v>
      </c>
      <c r="E403" s="85" t="s">
        <v>1813</v>
      </c>
      <c r="F403" s="85" t="s">
        <v>3</v>
      </c>
      <c r="G403" s="85">
        <v>1706313</v>
      </c>
      <c r="H403" s="89"/>
      <c r="I403" s="270" t="s">
        <v>2366</v>
      </c>
      <c r="J403" s="89"/>
      <c r="K403" s="89"/>
      <c r="L403" s="89"/>
      <c r="M403" s="89"/>
      <c r="N403" s="271">
        <v>0</v>
      </c>
      <c r="O403" s="271">
        <v>1044</v>
      </c>
      <c r="P403" s="89" t="s">
        <v>670</v>
      </c>
    </row>
    <row r="404" spans="1:16" ht="51">
      <c r="A404" s="268">
        <v>592</v>
      </c>
      <c r="B404" s="89"/>
      <c r="C404" s="269" t="s">
        <v>645</v>
      </c>
      <c r="D404" s="84">
        <v>43490</v>
      </c>
      <c r="E404" s="85" t="s">
        <v>1814</v>
      </c>
      <c r="F404" s="85" t="s">
        <v>3</v>
      </c>
      <c r="G404" s="85">
        <v>1706632</v>
      </c>
      <c r="H404" s="89"/>
      <c r="I404" s="270" t="s">
        <v>2367</v>
      </c>
      <c r="J404" s="89"/>
      <c r="K404" s="89"/>
      <c r="L404" s="89"/>
      <c r="M404" s="89"/>
      <c r="N404" s="271">
        <v>0</v>
      </c>
      <c r="O404" s="271">
        <v>160.08000000000001</v>
      </c>
      <c r="P404" s="89" t="s">
        <v>670</v>
      </c>
    </row>
    <row r="405" spans="1:16" ht="51">
      <c r="A405" s="268">
        <v>592</v>
      </c>
      <c r="B405" s="89"/>
      <c r="C405" s="269" t="s">
        <v>645</v>
      </c>
      <c r="D405" s="84">
        <v>43490</v>
      </c>
      <c r="E405" s="85" t="s">
        <v>1815</v>
      </c>
      <c r="F405" s="85" t="s">
        <v>3</v>
      </c>
      <c r="G405" s="85">
        <v>1706635</v>
      </c>
      <c r="H405" s="89"/>
      <c r="I405" s="270" t="s">
        <v>2368</v>
      </c>
      <c r="J405" s="89"/>
      <c r="K405" s="89"/>
      <c r="L405" s="89"/>
      <c r="M405" s="89"/>
      <c r="N405" s="271">
        <v>0</v>
      </c>
      <c r="O405" s="271">
        <v>57</v>
      </c>
      <c r="P405" s="89" t="s">
        <v>670</v>
      </c>
    </row>
    <row r="406" spans="1:16" ht="63.75">
      <c r="A406" s="268">
        <v>35</v>
      </c>
      <c r="B406" s="89"/>
      <c r="C406" s="269" t="s">
        <v>46</v>
      </c>
      <c r="D406" s="84">
        <v>43490</v>
      </c>
      <c r="E406" s="85" t="s">
        <v>1816</v>
      </c>
      <c r="F406" s="85" t="s">
        <v>3</v>
      </c>
      <c r="G406" s="85">
        <v>1706268</v>
      </c>
      <c r="H406" s="89"/>
      <c r="I406" s="270" t="s">
        <v>2369</v>
      </c>
      <c r="J406" s="89"/>
      <c r="K406" s="89"/>
      <c r="L406" s="89"/>
      <c r="M406" s="89"/>
      <c r="N406" s="271">
        <v>0</v>
      </c>
      <c r="O406" s="271">
        <v>1027.3499999999999</v>
      </c>
      <c r="P406" s="89" t="s">
        <v>670</v>
      </c>
    </row>
    <row r="407" spans="1:16" ht="76.5">
      <c r="A407" s="268" t="s">
        <v>556</v>
      </c>
      <c r="B407" s="89"/>
      <c r="C407" s="269" t="s">
        <v>616</v>
      </c>
      <c r="D407" s="84">
        <v>43490</v>
      </c>
      <c r="E407" s="85" t="s">
        <v>1817</v>
      </c>
      <c r="F407" s="85" t="s">
        <v>3</v>
      </c>
      <c r="G407" s="85">
        <v>1706285</v>
      </c>
      <c r="H407" s="89"/>
      <c r="I407" s="270" t="s">
        <v>2370</v>
      </c>
      <c r="J407" s="89"/>
      <c r="K407" s="89"/>
      <c r="L407" s="89"/>
      <c r="M407" s="89"/>
      <c r="N407" s="271">
        <v>0</v>
      </c>
      <c r="O407" s="271">
        <v>197</v>
      </c>
      <c r="P407" s="89" t="s">
        <v>670</v>
      </c>
    </row>
    <row r="408" spans="1:16" ht="63.75">
      <c r="A408" s="268" t="s">
        <v>556</v>
      </c>
      <c r="B408" s="89"/>
      <c r="C408" s="269" t="s">
        <v>616</v>
      </c>
      <c r="D408" s="84">
        <v>43490</v>
      </c>
      <c r="E408" s="85" t="s">
        <v>1818</v>
      </c>
      <c r="F408" s="85" t="s">
        <v>3</v>
      </c>
      <c r="G408" s="85">
        <v>1706289</v>
      </c>
      <c r="H408" s="89"/>
      <c r="I408" s="270" t="s">
        <v>2371</v>
      </c>
      <c r="J408" s="89"/>
      <c r="K408" s="89"/>
      <c r="L408" s="89"/>
      <c r="M408" s="89"/>
      <c r="N408" s="271">
        <v>0</v>
      </c>
      <c r="O408" s="271">
        <v>391</v>
      </c>
      <c r="P408" s="89" t="s">
        <v>670</v>
      </c>
    </row>
    <row r="409" spans="1:16" ht="51">
      <c r="A409" s="268">
        <v>15</v>
      </c>
      <c r="B409" s="89"/>
      <c r="C409" s="269" t="s">
        <v>42</v>
      </c>
      <c r="D409" s="84">
        <v>43490</v>
      </c>
      <c r="E409" s="85" t="s">
        <v>1819</v>
      </c>
      <c r="F409" s="85" t="s">
        <v>3</v>
      </c>
      <c r="G409" s="85">
        <v>1706290</v>
      </c>
      <c r="H409" s="89"/>
      <c r="I409" s="270" t="s">
        <v>2372</v>
      </c>
      <c r="J409" s="89"/>
      <c r="K409" s="89"/>
      <c r="L409" s="89"/>
      <c r="M409" s="89"/>
      <c r="N409" s="271">
        <v>0</v>
      </c>
      <c r="O409" s="271">
        <v>30662.82</v>
      </c>
      <c r="P409" s="89" t="s">
        <v>670</v>
      </c>
    </row>
    <row r="410" spans="1:16" ht="63.75">
      <c r="A410" s="268" t="s">
        <v>556</v>
      </c>
      <c r="B410" s="89"/>
      <c r="C410" s="269" t="s">
        <v>616</v>
      </c>
      <c r="D410" s="84">
        <v>43490</v>
      </c>
      <c r="E410" s="85" t="s">
        <v>1820</v>
      </c>
      <c r="F410" s="85" t="s">
        <v>3</v>
      </c>
      <c r="G410" s="85">
        <v>1706291</v>
      </c>
      <c r="H410" s="89"/>
      <c r="I410" s="270" t="s">
        <v>2373</v>
      </c>
      <c r="J410" s="89"/>
      <c r="K410" s="89"/>
      <c r="L410" s="89"/>
      <c r="M410" s="89"/>
      <c r="N410" s="271">
        <v>0</v>
      </c>
      <c r="O410" s="271">
        <v>105</v>
      </c>
      <c r="P410" s="89" t="s">
        <v>670</v>
      </c>
    </row>
    <row r="411" spans="1:16" ht="51">
      <c r="A411" s="268" t="s">
        <v>565</v>
      </c>
      <c r="B411" s="89"/>
      <c r="C411" s="269" t="s">
        <v>615</v>
      </c>
      <c r="D411" s="84">
        <v>43490</v>
      </c>
      <c r="E411" s="85" t="s">
        <v>1821</v>
      </c>
      <c r="F411" s="85" t="s">
        <v>3</v>
      </c>
      <c r="G411" s="85">
        <v>1706301</v>
      </c>
      <c r="H411" s="89"/>
      <c r="I411" s="270" t="s">
        <v>2374</v>
      </c>
      <c r="J411" s="89"/>
      <c r="K411" s="89"/>
      <c r="L411" s="89"/>
      <c r="M411" s="89"/>
      <c r="N411" s="271">
        <v>0</v>
      </c>
      <c r="O411" s="271">
        <v>71089.900000000009</v>
      </c>
      <c r="P411" s="89" t="s">
        <v>670</v>
      </c>
    </row>
    <row r="412" spans="1:16" ht="51">
      <c r="A412" s="268" t="s">
        <v>565</v>
      </c>
      <c r="B412" s="89"/>
      <c r="C412" s="269" t="s">
        <v>615</v>
      </c>
      <c r="D412" s="84">
        <v>43490</v>
      </c>
      <c r="E412" s="85" t="s">
        <v>1822</v>
      </c>
      <c r="F412" s="85" t="s">
        <v>3</v>
      </c>
      <c r="G412" s="85">
        <v>1706305</v>
      </c>
      <c r="H412" s="89"/>
      <c r="I412" s="270" t="s">
        <v>2375</v>
      </c>
      <c r="J412" s="89"/>
      <c r="K412" s="89"/>
      <c r="L412" s="89"/>
      <c r="M412" s="89"/>
      <c r="N412" s="271">
        <v>0</v>
      </c>
      <c r="O412" s="271">
        <v>10397.540000000001</v>
      </c>
      <c r="P412" s="89" t="s">
        <v>670</v>
      </c>
    </row>
    <row r="413" spans="1:16" ht="51">
      <c r="A413" s="268">
        <v>599</v>
      </c>
      <c r="B413" s="89"/>
      <c r="C413" s="269" t="s">
        <v>1369</v>
      </c>
      <c r="D413" s="84">
        <v>43490</v>
      </c>
      <c r="E413" s="85" t="s">
        <v>1823</v>
      </c>
      <c r="F413" s="85" t="s">
        <v>3</v>
      </c>
      <c r="G413" s="85">
        <v>1706324</v>
      </c>
      <c r="H413" s="89"/>
      <c r="I413" s="270" t="s">
        <v>2376</v>
      </c>
      <c r="J413" s="89"/>
      <c r="K413" s="89"/>
      <c r="L413" s="89"/>
      <c r="M413" s="89"/>
      <c r="N413" s="271">
        <v>0</v>
      </c>
      <c r="O413" s="271">
        <v>20.37</v>
      </c>
      <c r="P413" s="89" t="s">
        <v>670</v>
      </c>
    </row>
    <row r="414" spans="1:16" ht="38.25">
      <c r="A414" s="268">
        <v>373</v>
      </c>
      <c r="B414" s="89"/>
      <c r="C414" s="269" t="s">
        <v>636</v>
      </c>
      <c r="D414" s="84">
        <v>43490</v>
      </c>
      <c r="E414" s="85" t="s">
        <v>1824</v>
      </c>
      <c r="F414" s="85" t="s">
        <v>3</v>
      </c>
      <c r="G414" s="85">
        <v>1706263</v>
      </c>
      <c r="H414" s="89"/>
      <c r="I414" s="270" t="s">
        <v>2377</v>
      </c>
      <c r="J414" s="89"/>
      <c r="K414" s="89"/>
      <c r="L414" s="89"/>
      <c r="M414" s="89"/>
      <c r="N414" s="271">
        <v>0</v>
      </c>
      <c r="O414" s="271">
        <v>177.87</v>
      </c>
      <c r="P414" s="89" t="s">
        <v>670</v>
      </c>
    </row>
    <row r="415" spans="1:16" ht="51">
      <c r="A415" s="268" t="s">
        <v>565</v>
      </c>
      <c r="B415" s="89"/>
      <c r="C415" s="269" t="s">
        <v>615</v>
      </c>
      <c r="D415" s="84">
        <v>43490</v>
      </c>
      <c r="E415" s="85" t="s">
        <v>1825</v>
      </c>
      <c r="F415" s="85" t="s">
        <v>3</v>
      </c>
      <c r="G415" s="85">
        <v>1706251</v>
      </c>
      <c r="H415" s="89"/>
      <c r="I415" s="270" t="s">
        <v>2378</v>
      </c>
      <c r="J415" s="89"/>
      <c r="K415" s="89"/>
      <c r="L415" s="89"/>
      <c r="M415" s="89"/>
      <c r="N415" s="271">
        <v>0</v>
      </c>
      <c r="O415" s="271">
        <v>52778.8</v>
      </c>
      <c r="P415" s="89" t="s">
        <v>670</v>
      </c>
    </row>
    <row r="416" spans="1:16" ht="38.25">
      <c r="A416" s="268" t="s">
        <v>565</v>
      </c>
      <c r="B416" s="89"/>
      <c r="C416" s="269" t="s">
        <v>615</v>
      </c>
      <c r="D416" s="84">
        <v>43490</v>
      </c>
      <c r="E416" s="85" t="s">
        <v>1826</v>
      </c>
      <c r="F416" s="85" t="s">
        <v>3</v>
      </c>
      <c r="G416" s="85">
        <v>1706237</v>
      </c>
      <c r="H416" s="89"/>
      <c r="I416" s="270" t="s">
        <v>2379</v>
      </c>
      <c r="J416" s="89"/>
      <c r="K416" s="89"/>
      <c r="L416" s="89"/>
      <c r="M416" s="89"/>
      <c r="N416" s="271">
        <v>0</v>
      </c>
      <c r="O416" s="271">
        <v>125</v>
      </c>
      <c r="P416" s="89" t="s">
        <v>670</v>
      </c>
    </row>
    <row r="417" spans="1:16" ht="51">
      <c r="A417" s="268">
        <v>41</v>
      </c>
      <c r="B417" s="89"/>
      <c r="C417" s="269" t="s">
        <v>47</v>
      </c>
      <c r="D417" s="84">
        <v>43490</v>
      </c>
      <c r="E417" s="85" t="s">
        <v>1827</v>
      </c>
      <c r="F417" s="85" t="s">
        <v>3</v>
      </c>
      <c r="G417" s="85">
        <v>1706375</v>
      </c>
      <c r="H417" s="89"/>
      <c r="I417" s="270" t="s">
        <v>2380</v>
      </c>
      <c r="J417" s="89"/>
      <c r="K417" s="89"/>
      <c r="L417" s="89"/>
      <c r="M417" s="89"/>
      <c r="N417" s="271">
        <v>0</v>
      </c>
      <c r="O417" s="271">
        <v>29978</v>
      </c>
      <c r="P417" s="89" t="s">
        <v>670</v>
      </c>
    </row>
    <row r="418" spans="1:16" ht="51">
      <c r="A418" s="268" t="s">
        <v>556</v>
      </c>
      <c r="B418" s="89"/>
      <c r="C418" s="269" t="s">
        <v>616</v>
      </c>
      <c r="D418" s="84">
        <v>43490</v>
      </c>
      <c r="E418" s="85" t="s">
        <v>1828</v>
      </c>
      <c r="F418" s="85" t="s">
        <v>11</v>
      </c>
      <c r="G418" s="85">
        <v>945564</v>
      </c>
      <c r="H418" s="89"/>
      <c r="I418" s="270" t="s">
        <v>2381</v>
      </c>
      <c r="J418" s="89"/>
      <c r="K418" s="89"/>
      <c r="L418" s="89"/>
      <c r="M418" s="89"/>
      <c r="N418" s="271">
        <v>50</v>
      </c>
      <c r="O418" s="271">
        <v>0</v>
      </c>
      <c r="P418" s="89" t="s">
        <v>670</v>
      </c>
    </row>
    <row r="419" spans="1:16" ht="63.75">
      <c r="A419" s="268" t="s">
        <v>559</v>
      </c>
      <c r="B419" s="89"/>
      <c r="C419" s="269" t="s">
        <v>759</v>
      </c>
      <c r="D419" s="84">
        <v>43490</v>
      </c>
      <c r="E419" s="85" t="s">
        <v>1829</v>
      </c>
      <c r="F419" s="85" t="s">
        <v>6</v>
      </c>
      <c r="G419" s="85">
        <v>1074601</v>
      </c>
      <c r="H419" s="89"/>
      <c r="I419" s="270" t="s">
        <v>2382</v>
      </c>
      <c r="J419" s="89"/>
      <c r="K419" s="89"/>
      <c r="L419" s="89"/>
      <c r="M419" s="89"/>
      <c r="N419" s="271">
        <v>0</v>
      </c>
      <c r="O419" s="271">
        <v>106319.64</v>
      </c>
      <c r="P419" s="89" t="s">
        <v>670</v>
      </c>
    </row>
    <row r="420" spans="1:16" ht="51">
      <c r="A420" s="268">
        <v>16</v>
      </c>
      <c r="B420" s="89"/>
      <c r="C420" s="269" t="s">
        <v>43</v>
      </c>
      <c r="D420" s="84">
        <v>43493</v>
      </c>
      <c r="E420" s="85" t="s">
        <v>1830</v>
      </c>
      <c r="F420" s="85" t="s">
        <v>3</v>
      </c>
      <c r="G420" s="85">
        <v>1706841</v>
      </c>
      <c r="H420" s="89"/>
      <c r="I420" s="270" t="s">
        <v>2383</v>
      </c>
      <c r="J420" s="89"/>
      <c r="K420" s="89"/>
      <c r="L420" s="89"/>
      <c r="M420" s="89"/>
      <c r="N420" s="271">
        <v>0</v>
      </c>
      <c r="O420" s="271">
        <v>1</v>
      </c>
      <c r="P420" s="89" t="s">
        <v>670</v>
      </c>
    </row>
    <row r="421" spans="1:16" ht="51">
      <c r="A421" s="268" t="s">
        <v>565</v>
      </c>
      <c r="B421" s="89"/>
      <c r="C421" s="269" t="s">
        <v>615</v>
      </c>
      <c r="D421" s="84">
        <v>43493</v>
      </c>
      <c r="E421" s="85" t="s">
        <v>1831</v>
      </c>
      <c r="F421" s="85" t="s">
        <v>3</v>
      </c>
      <c r="G421" s="85">
        <v>1706827</v>
      </c>
      <c r="H421" s="89"/>
      <c r="I421" s="270" t="s">
        <v>2384</v>
      </c>
      <c r="J421" s="89"/>
      <c r="K421" s="89"/>
      <c r="L421" s="89"/>
      <c r="M421" s="89"/>
      <c r="N421" s="271">
        <v>0</v>
      </c>
      <c r="O421" s="271">
        <v>1283.3800000000001</v>
      </c>
      <c r="P421" s="89" t="s">
        <v>670</v>
      </c>
    </row>
    <row r="422" spans="1:16" ht="51">
      <c r="A422" s="268">
        <v>47</v>
      </c>
      <c r="B422" s="89"/>
      <c r="C422" s="269" t="s">
        <v>49</v>
      </c>
      <c r="D422" s="84">
        <v>43493</v>
      </c>
      <c r="E422" s="85" t="s">
        <v>1832</v>
      </c>
      <c r="F422" s="85" t="s">
        <v>3</v>
      </c>
      <c r="G422" s="85">
        <v>1706933</v>
      </c>
      <c r="H422" s="89"/>
      <c r="I422" s="270" t="s">
        <v>1417</v>
      </c>
      <c r="J422" s="89"/>
      <c r="K422" s="89"/>
      <c r="L422" s="89"/>
      <c r="M422" s="89"/>
      <c r="N422" s="271">
        <v>0</v>
      </c>
      <c r="O422" s="271">
        <v>30</v>
      </c>
      <c r="P422" s="89" t="s">
        <v>670</v>
      </c>
    </row>
    <row r="423" spans="1:16" ht="38.25">
      <c r="A423" s="268">
        <v>590</v>
      </c>
      <c r="B423" s="89"/>
      <c r="C423" s="269" t="s">
        <v>611</v>
      </c>
      <c r="D423" s="84">
        <v>43493</v>
      </c>
      <c r="E423" s="85" t="s">
        <v>1833</v>
      </c>
      <c r="F423" s="85" t="s">
        <v>3</v>
      </c>
      <c r="G423" s="85">
        <v>1706967</v>
      </c>
      <c r="H423" s="89"/>
      <c r="I423" s="270" t="s">
        <v>2385</v>
      </c>
      <c r="J423" s="89"/>
      <c r="K423" s="89"/>
      <c r="L423" s="89"/>
      <c r="M423" s="89"/>
      <c r="N423" s="271">
        <v>0</v>
      </c>
      <c r="O423" s="271">
        <v>9</v>
      </c>
      <c r="P423" s="89" t="s">
        <v>670</v>
      </c>
    </row>
    <row r="424" spans="1:16" ht="51">
      <c r="A424" s="268" t="s">
        <v>565</v>
      </c>
      <c r="B424" s="89"/>
      <c r="C424" s="269" t="s">
        <v>615</v>
      </c>
      <c r="D424" s="84">
        <v>43493</v>
      </c>
      <c r="E424" s="85" t="s">
        <v>1834</v>
      </c>
      <c r="F424" s="85" t="s">
        <v>3</v>
      </c>
      <c r="G424" s="85">
        <v>1707002</v>
      </c>
      <c r="H424" s="89"/>
      <c r="I424" s="270" t="s">
        <v>2386</v>
      </c>
      <c r="J424" s="89"/>
      <c r="K424" s="89"/>
      <c r="L424" s="89"/>
      <c r="M424" s="89"/>
      <c r="N424" s="271">
        <v>0</v>
      </c>
      <c r="O424" s="271">
        <v>1338.44</v>
      </c>
      <c r="P424" s="89" t="s">
        <v>670</v>
      </c>
    </row>
    <row r="425" spans="1:16" ht="51">
      <c r="A425" s="268" t="s">
        <v>565</v>
      </c>
      <c r="B425" s="89"/>
      <c r="C425" s="269" t="s">
        <v>615</v>
      </c>
      <c r="D425" s="84">
        <v>43493</v>
      </c>
      <c r="E425" s="85" t="s">
        <v>1835</v>
      </c>
      <c r="F425" s="85" t="s">
        <v>3</v>
      </c>
      <c r="G425" s="85">
        <v>1706809</v>
      </c>
      <c r="H425" s="89"/>
      <c r="I425" s="270" t="s">
        <v>2387</v>
      </c>
      <c r="J425" s="89"/>
      <c r="K425" s="89"/>
      <c r="L425" s="89"/>
      <c r="M425" s="89"/>
      <c r="N425" s="271">
        <v>0</v>
      </c>
      <c r="O425" s="271">
        <v>500</v>
      </c>
      <c r="P425" s="89" t="s">
        <v>670</v>
      </c>
    </row>
    <row r="426" spans="1:16" ht="51">
      <c r="A426" s="268" t="s">
        <v>565</v>
      </c>
      <c r="B426" s="89"/>
      <c r="C426" s="269" t="s">
        <v>615</v>
      </c>
      <c r="D426" s="84">
        <v>43493</v>
      </c>
      <c r="E426" s="85" t="s">
        <v>1836</v>
      </c>
      <c r="F426" s="85" t="s">
        <v>3</v>
      </c>
      <c r="G426" s="85">
        <v>1706786</v>
      </c>
      <c r="H426" s="89"/>
      <c r="I426" s="270" t="s">
        <v>2388</v>
      </c>
      <c r="J426" s="89"/>
      <c r="K426" s="89"/>
      <c r="L426" s="89"/>
      <c r="M426" s="89"/>
      <c r="N426" s="271">
        <v>0</v>
      </c>
      <c r="O426" s="271">
        <v>1187</v>
      </c>
      <c r="P426" s="89" t="s">
        <v>670</v>
      </c>
    </row>
    <row r="427" spans="1:16" ht="51">
      <c r="A427" s="268">
        <v>47</v>
      </c>
      <c r="B427" s="89"/>
      <c r="C427" s="269" t="s">
        <v>49</v>
      </c>
      <c r="D427" s="84">
        <v>43493</v>
      </c>
      <c r="E427" s="85" t="s">
        <v>1837</v>
      </c>
      <c r="F427" s="85" t="s">
        <v>3</v>
      </c>
      <c r="G427" s="85">
        <v>1706776</v>
      </c>
      <c r="H427" s="89"/>
      <c r="I427" s="270" t="s">
        <v>2389</v>
      </c>
      <c r="J427" s="89"/>
      <c r="K427" s="89"/>
      <c r="L427" s="89"/>
      <c r="M427" s="89"/>
      <c r="N427" s="271">
        <v>0</v>
      </c>
      <c r="O427" s="271">
        <v>55</v>
      </c>
      <c r="P427" s="89" t="s">
        <v>670</v>
      </c>
    </row>
    <row r="428" spans="1:16" ht="51">
      <c r="A428" s="268">
        <v>287</v>
      </c>
      <c r="B428" s="89"/>
      <c r="C428" s="269" t="s">
        <v>126</v>
      </c>
      <c r="D428" s="84">
        <v>43493</v>
      </c>
      <c r="E428" s="85" t="s">
        <v>1838</v>
      </c>
      <c r="F428" s="85" t="s">
        <v>3</v>
      </c>
      <c r="G428" s="85">
        <v>1706845</v>
      </c>
      <c r="H428" s="89"/>
      <c r="I428" s="270" t="s">
        <v>2390</v>
      </c>
      <c r="J428" s="89"/>
      <c r="K428" s="89"/>
      <c r="L428" s="89"/>
      <c r="M428" s="89"/>
      <c r="N428" s="271">
        <v>0</v>
      </c>
      <c r="O428" s="271">
        <v>186.20000000000002</v>
      </c>
      <c r="P428" s="89" t="s">
        <v>670</v>
      </c>
    </row>
    <row r="429" spans="1:16" ht="51">
      <c r="A429" s="268" t="s">
        <v>559</v>
      </c>
      <c r="B429" s="89"/>
      <c r="C429" s="269" t="s">
        <v>759</v>
      </c>
      <c r="D429" s="84">
        <v>43493</v>
      </c>
      <c r="E429" s="85" t="s">
        <v>1839</v>
      </c>
      <c r="F429" s="85" t="s">
        <v>671</v>
      </c>
      <c r="G429" s="85">
        <v>182958</v>
      </c>
      <c r="H429" s="89"/>
      <c r="I429" s="270" t="s">
        <v>2391</v>
      </c>
      <c r="J429" s="89"/>
      <c r="K429" s="89"/>
      <c r="L429" s="89"/>
      <c r="M429" s="89"/>
      <c r="N429" s="271">
        <v>0</v>
      </c>
      <c r="O429" s="271">
        <v>31134</v>
      </c>
      <c r="P429" s="89" t="s">
        <v>670</v>
      </c>
    </row>
    <row r="430" spans="1:16" ht="63.75">
      <c r="A430" s="268" t="s">
        <v>559</v>
      </c>
      <c r="B430" s="89"/>
      <c r="C430" s="269" t="s">
        <v>759</v>
      </c>
      <c r="D430" s="84">
        <v>43493</v>
      </c>
      <c r="E430" s="85" t="s">
        <v>1839</v>
      </c>
      <c r="F430" s="85" t="s">
        <v>671</v>
      </c>
      <c r="G430" s="85">
        <v>182954</v>
      </c>
      <c r="H430" s="89"/>
      <c r="I430" s="270" t="s">
        <v>2392</v>
      </c>
      <c r="J430" s="89"/>
      <c r="K430" s="89"/>
      <c r="L430" s="89"/>
      <c r="M430" s="89"/>
      <c r="N430" s="271">
        <v>0</v>
      </c>
      <c r="O430" s="271">
        <v>647937.66</v>
      </c>
      <c r="P430" s="89" t="s">
        <v>670</v>
      </c>
    </row>
    <row r="431" spans="1:16" ht="51">
      <c r="A431" s="268" t="s">
        <v>559</v>
      </c>
      <c r="B431" s="89"/>
      <c r="C431" s="269" t="s">
        <v>759</v>
      </c>
      <c r="D431" s="84">
        <v>43493</v>
      </c>
      <c r="E431" s="85" t="s">
        <v>1839</v>
      </c>
      <c r="F431" s="85" t="s">
        <v>671</v>
      </c>
      <c r="G431" s="85">
        <v>182956</v>
      </c>
      <c r="H431" s="89"/>
      <c r="I431" s="270" t="s">
        <v>2391</v>
      </c>
      <c r="J431" s="89"/>
      <c r="K431" s="89"/>
      <c r="L431" s="89"/>
      <c r="M431" s="89"/>
      <c r="N431" s="271">
        <v>0</v>
      </c>
      <c r="O431" s="271">
        <v>7759.37</v>
      </c>
      <c r="P431" s="89" t="s">
        <v>670</v>
      </c>
    </row>
    <row r="432" spans="1:16" ht="76.5">
      <c r="A432" s="268">
        <v>513</v>
      </c>
      <c r="B432" s="89"/>
      <c r="C432" s="269" t="s">
        <v>171</v>
      </c>
      <c r="D432" s="84">
        <v>43493</v>
      </c>
      <c r="E432" s="85" t="s">
        <v>1840</v>
      </c>
      <c r="F432" s="85" t="s">
        <v>15</v>
      </c>
      <c r="G432" s="85">
        <v>948936</v>
      </c>
      <c r="H432" s="89"/>
      <c r="I432" s="270" t="s">
        <v>2393</v>
      </c>
      <c r="J432" s="89"/>
      <c r="K432" s="89"/>
      <c r="L432" s="89"/>
      <c r="M432" s="89"/>
      <c r="N432" s="271">
        <v>50</v>
      </c>
      <c r="O432" s="271">
        <v>0</v>
      </c>
      <c r="P432" s="89" t="s">
        <v>670</v>
      </c>
    </row>
    <row r="433" spans="1:16" ht="63.75">
      <c r="A433" s="268" t="s">
        <v>559</v>
      </c>
      <c r="B433" s="89"/>
      <c r="C433" s="269" t="s">
        <v>759</v>
      </c>
      <c r="D433" s="84">
        <v>43493</v>
      </c>
      <c r="E433" s="85" t="s">
        <v>1841</v>
      </c>
      <c r="F433" s="85" t="s">
        <v>6</v>
      </c>
      <c r="G433" s="85">
        <v>1075308</v>
      </c>
      <c r="H433" s="89"/>
      <c r="I433" s="270" t="s">
        <v>2394</v>
      </c>
      <c r="J433" s="89"/>
      <c r="K433" s="89"/>
      <c r="L433" s="89"/>
      <c r="M433" s="89"/>
      <c r="N433" s="271">
        <v>0</v>
      </c>
      <c r="O433" s="271">
        <v>950</v>
      </c>
      <c r="P433" s="89" t="s">
        <v>670</v>
      </c>
    </row>
    <row r="434" spans="1:16" ht="63.75">
      <c r="A434" s="268">
        <v>190</v>
      </c>
      <c r="B434" s="89"/>
      <c r="C434" s="269" t="s">
        <v>92</v>
      </c>
      <c r="D434" s="84">
        <v>43494</v>
      </c>
      <c r="E434" s="85" t="s">
        <v>1842</v>
      </c>
      <c r="F434" s="85" t="s">
        <v>3</v>
      </c>
      <c r="G434" s="85">
        <v>1707396</v>
      </c>
      <c r="H434" s="89"/>
      <c r="I434" s="270" t="s">
        <v>2395</v>
      </c>
      <c r="J434" s="89"/>
      <c r="K434" s="89"/>
      <c r="L434" s="89"/>
      <c r="M434" s="89"/>
      <c r="N434" s="271">
        <v>0</v>
      </c>
      <c r="O434" s="271">
        <v>155</v>
      </c>
      <c r="P434" s="89" t="s">
        <v>670</v>
      </c>
    </row>
    <row r="435" spans="1:16" ht="63.75">
      <c r="A435" s="268">
        <v>190</v>
      </c>
      <c r="B435" s="89"/>
      <c r="C435" s="269" t="s">
        <v>92</v>
      </c>
      <c r="D435" s="84">
        <v>43494</v>
      </c>
      <c r="E435" s="85" t="s">
        <v>1843</v>
      </c>
      <c r="F435" s="85" t="s">
        <v>3</v>
      </c>
      <c r="G435" s="85">
        <v>1707392</v>
      </c>
      <c r="H435" s="89"/>
      <c r="I435" s="270" t="s">
        <v>2396</v>
      </c>
      <c r="J435" s="89"/>
      <c r="K435" s="89"/>
      <c r="L435" s="89"/>
      <c r="M435" s="89"/>
      <c r="N435" s="271">
        <v>0</v>
      </c>
      <c r="O435" s="271">
        <v>599</v>
      </c>
      <c r="P435" s="89" t="s">
        <v>670</v>
      </c>
    </row>
    <row r="436" spans="1:16" ht="63.75">
      <c r="A436" s="268">
        <v>190</v>
      </c>
      <c r="B436" s="89"/>
      <c r="C436" s="269" t="s">
        <v>92</v>
      </c>
      <c r="D436" s="84">
        <v>43494</v>
      </c>
      <c r="E436" s="85" t="s">
        <v>1844</v>
      </c>
      <c r="F436" s="85" t="s">
        <v>3</v>
      </c>
      <c r="G436" s="85">
        <v>1707391</v>
      </c>
      <c r="H436" s="89"/>
      <c r="I436" s="270" t="s">
        <v>2397</v>
      </c>
      <c r="J436" s="89"/>
      <c r="K436" s="89"/>
      <c r="L436" s="89"/>
      <c r="M436" s="89"/>
      <c r="N436" s="271">
        <v>0</v>
      </c>
      <c r="O436" s="271">
        <v>155</v>
      </c>
      <c r="P436" s="89" t="s">
        <v>670</v>
      </c>
    </row>
    <row r="437" spans="1:16" ht="51">
      <c r="A437" s="268">
        <v>190</v>
      </c>
      <c r="B437" s="89"/>
      <c r="C437" s="269" t="s">
        <v>92</v>
      </c>
      <c r="D437" s="84">
        <v>43494</v>
      </c>
      <c r="E437" s="85" t="s">
        <v>1845</v>
      </c>
      <c r="F437" s="85" t="s">
        <v>3</v>
      </c>
      <c r="G437" s="85">
        <v>1707389</v>
      </c>
      <c r="H437" s="89"/>
      <c r="I437" s="270" t="s">
        <v>2398</v>
      </c>
      <c r="J437" s="89"/>
      <c r="K437" s="89"/>
      <c r="L437" s="89"/>
      <c r="M437" s="89"/>
      <c r="N437" s="271">
        <v>0</v>
      </c>
      <c r="O437" s="271">
        <v>155</v>
      </c>
      <c r="P437" s="89" t="s">
        <v>670</v>
      </c>
    </row>
    <row r="438" spans="1:16" ht="51">
      <c r="A438" s="268">
        <v>378</v>
      </c>
      <c r="B438" s="89"/>
      <c r="C438" s="269" t="s">
        <v>639</v>
      </c>
      <c r="D438" s="84">
        <v>43494</v>
      </c>
      <c r="E438" s="85" t="s">
        <v>1846</v>
      </c>
      <c r="F438" s="85" t="s">
        <v>3</v>
      </c>
      <c r="G438" s="85">
        <v>1707332</v>
      </c>
      <c r="H438" s="89"/>
      <c r="I438" s="270" t="s">
        <v>2399</v>
      </c>
      <c r="J438" s="89"/>
      <c r="K438" s="89"/>
      <c r="L438" s="89"/>
      <c r="M438" s="89"/>
      <c r="N438" s="271">
        <v>0</v>
      </c>
      <c r="O438" s="271">
        <v>715.38</v>
      </c>
      <c r="P438" s="89" t="s">
        <v>670</v>
      </c>
    </row>
    <row r="439" spans="1:16" ht="63.75">
      <c r="A439" s="268">
        <v>190</v>
      </c>
      <c r="B439" s="89"/>
      <c r="C439" s="269" t="s">
        <v>92</v>
      </c>
      <c r="D439" s="84">
        <v>43494</v>
      </c>
      <c r="E439" s="85" t="s">
        <v>1847</v>
      </c>
      <c r="F439" s="85" t="s">
        <v>3</v>
      </c>
      <c r="G439" s="85">
        <v>1707397</v>
      </c>
      <c r="H439" s="89"/>
      <c r="I439" s="270" t="s">
        <v>2400</v>
      </c>
      <c r="J439" s="89"/>
      <c r="K439" s="89"/>
      <c r="L439" s="89"/>
      <c r="M439" s="89"/>
      <c r="N439" s="271">
        <v>0</v>
      </c>
      <c r="O439" s="271">
        <v>380</v>
      </c>
      <c r="P439" s="89" t="s">
        <v>670</v>
      </c>
    </row>
    <row r="440" spans="1:16" ht="51">
      <c r="A440" s="268" t="s">
        <v>565</v>
      </c>
      <c r="B440" s="89"/>
      <c r="C440" s="269" t="s">
        <v>615</v>
      </c>
      <c r="D440" s="84">
        <v>43494</v>
      </c>
      <c r="E440" s="85" t="s">
        <v>1848</v>
      </c>
      <c r="F440" s="85" t="s">
        <v>3</v>
      </c>
      <c r="G440" s="85">
        <v>1707408</v>
      </c>
      <c r="H440" s="89"/>
      <c r="I440" s="270" t="s">
        <v>2401</v>
      </c>
      <c r="J440" s="89"/>
      <c r="K440" s="89"/>
      <c r="L440" s="89"/>
      <c r="M440" s="89"/>
      <c r="N440" s="271">
        <v>0</v>
      </c>
      <c r="O440" s="271">
        <v>3469</v>
      </c>
      <c r="P440" s="89" t="s">
        <v>670</v>
      </c>
    </row>
    <row r="441" spans="1:16" ht="51">
      <c r="A441" s="268" t="s">
        <v>565</v>
      </c>
      <c r="B441" s="89"/>
      <c r="C441" s="269" t="s">
        <v>615</v>
      </c>
      <c r="D441" s="84">
        <v>43494</v>
      </c>
      <c r="E441" s="85" t="s">
        <v>1849</v>
      </c>
      <c r="F441" s="85" t="s">
        <v>3</v>
      </c>
      <c r="G441" s="85">
        <v>1707409</v>
      </c>
      <c r="H441" s="89"/>
      <c r="I441" s="270" t="s">
        <v>2402</v>
      </c>
      <c r="J441" s="89"/>
      <c r="K441" s="89"/>
      <c r="L441" s="89"/>
      <c r="M441" s="89"/>
      <c r="N441" s="271">
        <v>0</v>
      </c>
      <c r="O441" s="271">
        <v>301.63</v>
      </c>
      <c r="P441" s="89" t="s">
        <v>670</v>
      </c>
    </row>
    <row r="442" spans="1:16" ht="51">
      <c r="A442" s="268" t="s">
        <v>565</v>
      </c>
      <c r="B442" s="89"/>
      <c r="C442" s="269" t="s">
        <v>615</v>
      </c>
      <c r="D442" s="84">
        <v>43494</v>
      </c>
      <c r="E442" s="85" t="s">
        <v>1850</v>
      </c>
      <c r="F442" s="85" t="s">
        <v>3</v>
      </c>
      <c r="G442" s="85">
        <v>1707411</v>
      </c>
      <c r="H442" s="89"/>
      <c r="I442" s="270" t="s">
        <v>2403</v>
      </c>
      <c r="J442" s="89"/>
      <c r="K442" s="89"/>
      <c r="L442" s="89"/>
      <c r="M442" s="89"/>
      <c r="N442" s="271">
        <v>0</v>
      </c>
      <c r="O442" s="271">
        <v>4334.7</v>
      </c>
      <c r="P442" s="89" t="s">
        <v>670</v>
      </c>
    </row>
    <row r="443" spans="1:16" ht="51">
      <c r="A443" s="268" t="s">
        <v>565</v>
      </c>
      <c r="B443" s="89"/>
      <c r="C443" s="269" t="s">
        <v>615</v>
      </c>
      <c r="D443" s="84">
        <v>43494</v>
      </c>
      <c r="E443" s="85" t="s">
        <v>1851</v>
      </c>
      <c r="F443" s="85" t="s">
        <v>3</v>
      </c>
      <c r="G443" s="85">
        <v>1707414</v>
      </c>
      <c r="H443" s="89"/>
      <c r="I443" s="270" t="s">
        <v>2404</v>
      </c>
      <c r="J443" s="89"/>
      <c r="K443" s="89"/>
      <c r="L443" s="89"/>
      <c r="M443" s="89"/>
      <c r="N443" s="271">
        <v>0</v>
      </c>
      <c r="O443" s="271">
        <v>323.63</v>
      </c>
      <c r="P443" s="89" t="s">
        <v>670</v>
      </c>
    </row>
    <row r="444" spans="1:16" ht="51">
      <c r="A444" s="268" t="s">
        <v>565</v>
      </c>
      <c r="B444" s="89"/>
      <c r="C444" s="269" t="s">
        <v>615</v>
      </c>
      <c r="D444" s="84">
        <v>43494</v>
      </c>
      <c r="E444" s="85" t="s">
        <v>1852</v>
      </c>
      <c r="F444" s="85" t="s">
        <v>3</v>
      </c>
      <c r="G444" s="85">
        <v>1707464</v>
      </c>
      <c r="H444" s="89"/>
      <c r="I444" s="270" t="s">
        <v>2405</v>
      </c>
      <c r="J444" s="89"/>
      <c r="K444" s="89"/>
      <c r="L444" s="89"/>
      <c r="M444" s="89"/>
      <c r="N444" s="271">
        <v>0</v>
      </c>
      <c r="O444" s="271">
        <v>238.8</v>
      </c>
      <c r="P444" s="89" t="s">
        <v>670</v>
      </c>
    </row>
    <row r="445" spans="1:16" ht="51">
      <c r="A445" s="268">
        <v>86</v>
      </c>
      <c r="B445" s="89"/>
      <c r="C445" s="269" t="s">
        <v>56</v>
      </c>
      <c r="D445" s="84">
        <v>43494</v>
      </c>
      <c r="E445" s="85" t="s">
        <v>1853</v>
      </c>
      <c r="F445" s="85" t="s">
        <v>3</v>
      </c>
      <c r="G445" s="85">
        <v>1707201</v>
      </c>
      <c r="H445" s="89"/>
      <c r="I445" s="270" t="s">
        <v>2406</v>
      </c>
      <c r="J445" s="89"/>
      <c r="K445" s="89"/>
      <c r="L445" s="89"/>
      <c r="M445" s="89"/>
      <c r="N445" s="271">
        <v>0</v>
      </c>
      <c r="O445" s="271">
        <v>27840</v>
      </c>
      <c r="P445" s="89" t="s">
        <v>670</v>
      </c>
    </row>
    <row r="446" spans="1:16" ht="51">
      <c r="A446" s="268">
        <v>10</v>
      </c>
      <c r="B446" s="89"/>
      <c r="C446" s="269" t="s">
        <v>41</v>
      </c>
      <c r="D446" s="84">
        <v>43494</v>
      </c>
      <c r="E446" s="85" t="s">
        <v>1854</v>
      </c>
      <c r="F446" s="85" t="s">
        <v>3</v>
      </c>
      <c r="G446" s="85">
        <v>1707210</v>
      </c>
      <c r="H446" s="89"/>
      <c r="I446" s="270" t="s">
        <v>2407</v>
      </c>
      <c r="J446" s="89"/>
      <c r="K446" s="89"/>
      <c r="L446" s="89"/>
      <c r="M446" s="89"/>
      <c r="N446" s="271">
        <v>0</v>
      </c>
      <c r="O446" s="271">
        <v>4394</v>
      </c>
      <c r="P446" s="89" t="s">
        <v>670</v>
      </c>
    </row>
    <row r="447" spans="1:16" ht="51">
      <c r="A447" s="268" t="s">
        <v>556</v>
      </c>
      <c r="B447" s="89"/>
      <c r="C447" s="269" t="s">
        <v>616</v>
      </c>
      <c r="D447" s="84">
        <v>43494</v>
      </c>
      <c r="E447" s="85" t="s">
        <v>1855</v>
      </c>
      <c r="F447" s="85" t="s">
        <v>3</v>
      </c>
      <c r="G447" s="85">
        <v>1707316</v>
      </c>
      <c r="H447" s="89"/>
      <c r="I447" s="270" t="s">
        <v>2408</v>
      </c>
      <c r="J447" s="89"/>
      <c r="K447" s="89"/>
      <c r="L447" s="89"/>
      <c r="M447" s="89"/>
      <c r="N447" s="271">
        <v>0</v>
      </c>
      <c r="O447" s="271">
        <v>5565.38</v>
      </c>
      <c r="P447" s="89" t="s">
        <v>670</v>
      </c>
    </row>
    <row r="448" spans="1:16" ht="51">
      <c r="A448" s="268" t="s">
        <v>565</v>
      </c>
      <c r="B448" s="89"/>
      <c r="C448" s="269" t="s">
        <v>615</v>
      </c>
      <c r="D448" s="84">
        <v>43494</v>
      </c>
      <c r="E448" s="85" t="s">
        <v>1856</v>
      </c>
      <c r="F448" s="85" t="s">
        <v>3</v>
      </c>
      <c r="G448" s="85">
        <v>1707213</v>
      </c>
      <c r="H448" s="89"/>
      <c r="I448" s="270" t="s">
        <v>2409</v>
      </c>
      <c r="J448" s="89"/>
      <c r="K448" s="89"/>
      <c r="L448" s="89"/>
      <c r="M448" s="89"/>
      <c r="N448" s="271">
        <v>0</v>
      </c>
      <c r="O448" s="271">
        <v>877</v>
      </c>
      <c r="P448" s="89" t="s">
        <v>670</v>
      </c>
    </row>
    <row r="449" spans="1:16" ht="51">
      <c r="A449" s="268" t="s">
        <v>556</v>
      </c>
      <c r="B449" s="89"/>
      <c r="C449" s="269" t="s">
        <v>616</v>
      </c>
      <c r="D449" s="84">
        <v>43494</v>
      </c>
      <c r="E449" s="85" t="s">
        <v>1857</v>
      </c>
      <c r="F449" s="85" t="s">
        <v>3</v>
      </c>
      <c r="G449" s="85">
        <v>1707323</v>
      </c>
      <c r="H449" s="89"/>
      <c r="I449" s="270" t="s">
        <v>2410</v>
      </c>
      <c r="J449" s="89"/>
      <c r="K449" s="89"/>
      <c r="L449" s="89"/>
      <c r="M449" s="89"/>
      <c r="N449" s="271">
        <v>0</v>
      </c>
      <c r="O449" s="271">
        <v>12766.5</v>
      </c>
      <c r="P449" s="89" t="s">
        <v>670</v>
      </c>
    </row>
    <row r="450" spans="1:16" ht="51">
      <c r="A450" s="268" t="s">
        <v>556</v>
      </c>
      <c r="B450" s="89"/>
      <c r="C450" s="269" t="s">
        <v>616</v>
      </c>
      <c r="D450" s="84">
        <v>43494</v>
      </c>
      <c r="E450" s="85" t="s">
        <v>1858</v>
      </c>
      <c r="F450" s="85" t="s">
        <v>11</v>
      </c>
      <c r="G450" s="85">
        <v>945794</v>
      </c>
      <c r="H450" s="89"/>
      <c r="I450" s="270" t="s">
        <v>2411</v>
      </c>
      <c r="J450" s="89"/>
      <c r="K450" s="89"/>
      <c r="L450" s="89"/>
      <c r="M450" s="89"/>
      <c r="N450" s="271">
        <v>50</v>
      </c>
      <c r="O450" s="271">
        <v>0</v>
      </c>
      <c r="P450" s="89" t="s">
        <v>670</v>
      </c>
    </row>
    <row r="451" spans="1:16" ht="63.75">
      <c r="A451" s="268" t="s">
        <v>559</v>
      </c>
      <c r="B451" s="89"/>
      <c r="C451" s="269" t="s">
        <v>759</v>
      </c>
      <c r="D451" s="84">
        <v>43494</v>
      </c>
      <c r="E451" s="85" t="s">
        <v>1859</v>
      </c>
      <c r="F451" s="85" t="s">
        <v>671</v>
      </c>
      <c r="G451" s="85">
        <v>182952</v>
      </c>
      <c r="H451" s="89"/>
      <c r="I451" s="270" t="s">
        <v>2392</v>
      </c>
      <c r="J451" s="89"/>
      <c r="K451" s="89"/>
      <c r="L451" s="89"/>
      <c r="M451" s="89"/>
      <c r="N451" s="271">
        <v>0</v>
      </c>
      <c r="O451" s="271">
        <v>2394688.4700000002</v>
      </c>
      <c r="P451" s="89" t="s">
        <v>670</v>
      </c>
    </row>
    <row r="452" spans="1:16" ht="89.25">
      <c r="A452" s="268" t="s">
        <v>556</v>
      </c>
      <c r="B452" s="89"/>
      <c r="C452" s="269" t="s">
        <v>616</v>
      </c>
      <c r="D452" s="84">
        <v>43494</v>
      </c>
      <c r="E452" s="85" t="s">
        <v>1860</v>
      </c>
      <c r="F452" s="85" t="s">
        <v>671</v>
      </c>
      <c r="G452" s="85">
        <v>182973</v>
      </c>
      <c r="H452" s="89"/>
      <c r="I452" s="270" t="s">
        <v>2412</v>
      </c>
      <c r="J452" s="89"/>
      <c r="K452" s="89"/>
      <c r="L452" s="89"/>
      <c r="M452" s="89"/>
      <c r="N452" s="271">
        <v>102262.5</v>
      </c>
      <c r="O452" s="271">
        <v>0</v>
      </c>
      <c r="P452" s="89" t="s">
        <v>670</v>
      </c>
    </row>
    <row r="453" spans="1:16" ht="63.75">
      <c r="A453" s="268">
        <v>287</v>
      </c>
      <c r="B453" s="89"/>
      <c r="C453" s="269" t="s">
        <v>126</v>
      </c>
      <c r="D453" s="84">
        <v>43494</v>
      </c>
      <c r="E453" s="85" t="s">
        <v>1861</v>
      </c>
      <c r="F453" s="85" t="s">
        <v>11</v>
      </c>
      <c r="G453" s="85">
        <v>950852</v>
      </c>
      <c r="H453" s="89"/>
      <c r="I453" s="270" t="s">
        <v>2413</v>
      </c>
      <c r="J453" s="89"/>
      <c r="K453" s="89"/>
      <c r="L453" s="89"/>
      <c r="M453" s="89"/>
      <c r="N453" s="271">
        <v>50</v>
      </c>
      <c r="O453" s="271">
        <v>0</v>
      </c>
      <c r="P453" s="89" t="s">
        <v>670</v>
      </c>
    </row>
    <row r="454" spans="1:16" ht="89.25">
      <c r="A454" s="268">
        <v>590</v>
      </c>
      <c r="B454" s="89"/>
      <c r="C454" s="269" t="s">
        <v>611</v>
      </c>
      <c r="D454" s="84">
        <v>43494</v>
      </c>
      <c r="E454" s="85" t="s">
        <v>1862</v>
      </c>
      <c r="F454" s="85" t="s">
        <v>11</v>
      </c>
      <c r="G454" s="85">
        <v>945834</v>
      </c>
      <c r="H454" s="89"/>
      <c r="I454" s="270" t="s">
        <v>2414</v>
      </c>
      <c r="J454" s="89"/>
      <c r="K454" s="89"/>
      <c r="L454" s="89"/>
      <c r="M454" s="89"/>
      <c r="N454" s="271">
        <v>6880.23</v>
      </c>
      <c r="O454" s="271">
        <v>0</v>
      </c>
      <c r="P454" s="89" t="s">
        <v>670</v>
      </c>
    </row>
    <row r="455" spans="1:16" ht="38.25">
      <c r="A455" s="268" t="s">
        <v>711</v>
      </c>
      <c r="B455" s="89"/>
      <c r="C455" s="269" t="s">
        <v>1408</v>
      </c>
      <c r="D455" s="84">
        <v>43494</v>
      </c>
      <c r="E455" s="85" t="s">
        <v>1863</v>
      </c>
      <c r="F455" s="85" t="s">
        <v>13</v>
      </c>
      <c r="G455" s="85">
        <v>391383</v>
      </c>
      <c r="H455" s="89"/>
      <c r="I455" s="270" t="s">
        <v>720</v>
      </c>
      <c r="J455" s="89"/>
      <c r="K455" s="89"/>
      <c r="L455" s="89"/>
      <c r="M455" s="89"/>
      <c r="N455" s="271">
        <v>17892836.199999999</v>
      </c>
      <c r="O455" s="271">
        <v>0</v>
      </c>
      <c r="P455" s="89" t="s">
        <v>670</v>
      </c>
    </row>
    <row r="456" spans="1:16" ht="38.25">
      <c r="A456" s="268" t="s">
        <v>711</v>
      </c>
      <c r="B456" s="89"/>
      <c r="C456" s="269" t="s">
        <v>1408</v>
      </c>
      <c r="D456" s="84">
        <v>43494</v>
      </c>
      <c r="E456" s="85" t="s">
        <v>1864</v>
      </c>
      <c r="F456" s="85" t="s">
        <v>13</v>
      </c>
      <c r="G456" s="85">
        <v>391385</v>
      </c>
      <c r="H456" s="89"/>
      <c r="I456" s="270" t="s">
        <v>720</v>
      </c>
      <c r="J456" s="89"/>
      <c r="K456" s="89"/>
      <c r="L456" s="89"/>
      <c r="M456" s="89"/>
      <c r="N456" s="271">
        <v>3291937.56</v>
      </c>
      <c r="O456" s="271">
        <v>0</v>
      </c>
      <c r="P456" s="89" t="s">
        <v>670</v>
      </c>
    </row>
    <row r="457" spans="1:16" ht="38.25">
      <c r="A457" s="268" t="s">
        <v>711</v>
      </c>
      <c r="B457" s="89"/>
      <c r="C457" s="269" t="s">
        <v>1408</v>
      </c>
      <c r="D457" s="84">
        <v>43494</v>
      </c>
      <c r="E457" s="85" t="s">
        <v>1865</v>
      </c>
      <c r="F457" s="85" t="s">
        <v>13</v>
      </c>
      <c r="G457" s="85">
        <v>391387</v>
      </c>
      <c r="H457" s="89"/>
      <c r="I457" s="270" t="s">
        <v>720</v>
      </c>
      <c r="J457" s="89"/>
      <c r="K457" s="89"/>
      <c r="L457" s="89"/>
      <c r="M457" s="89"/>
      <c r="N457" s="271">
        <v>3291937.56</v>
      </c>
      <c r="O457" s="271">
        <v>0</v>
      </c>
      <c r="P457" s="89" t="s">
        <v>670</v>
      </c>
    </row>
    <row r="458" spans="1:16" ht="38.25">
      <c r="A458" s="268" t="s">
        <v>711</v>
      </c>
      <c r="B458" s="89"/>
      <c r="C458" s="269" t="s">
        <v>1408</v>
      </c>
      <c r="D458" s="84">
        <v>43494</v>
      </c>
      <c r="E458" s="85" t="s">
        <v>1866</v>
      </c>
      <c r="F458" s="85" t="s">
        <v>13</v>
      </c>
      <c r="G458" s="85">
        <v>391389</v>
      </c>
      <c r="H458" s="89"/>
      <c r="I458" s="270" t="s">
        <v>720</v>
      </c>
      <c r="J458" s="89"/>
      <c r="K458" s="89"/>
      <c r="L458" s="89"/>
      <c r="M458" s="89"/>
      <c r="N458" s="271">
        <v>3291937.56</v>
      </c>
      <c r="O458" s="271">
        <v>0</v>
      </c>
      <c r="P458" s="89" t="s">
        <v>670</v>
      </c>
    </row>
    <row r="459" spans="1:16" ht="38.25">
      <c r="A459" s="268" t="s">
        <v>711</v>
      </c>
      <c r="B459" s="89"/>
      <c r="C459" s="269" t="s">
        <v>1408</v>
      </c>
      <c r="D459" s="84">
        <v>43494</v>
      </c>
      <c r="E459" s="85" t="s">
        <v>1867</v>
      </c>
      <c r="F459" s="85" t="s">
        <v>13</v>
      </c>
      <c r="G459" s="85">
        <v>391391</v>
      </c>
      <c r="H459" s="89"/>
      <c r="I459" s="270" t="s">
        <v>720</v>
      </c>
      <c r="J459" s="89"/>
      <c r="K459" s="89"/>
      <c r="L459" s="89"/>
      <c r="M459" s="89"/>
      <c r="N459" s="271">
        <v>3291937.56</v>
      </c>
      <c r="O459" s="271">
        <v>0</v>
      </c>
      <c r="P459" s="89" t="s">
        <v>670</v>
      </c>
    </row>
    <row r="460" spans="1:16" ht="38.25">
      <c r="A460" s="268" t="s">
        <v>711</v>
      </c>
      <c r="B460" s="89"/>
      <c r="C460" s="269" t="s">
        <v>1408</v>
      </c>
      <c r="D460" s="84">
        <v>43494</v>
      </c>
      <c r="E460" s="85" t="s">
        <v>1868</v>
      </c>
      <c r="F460" s="85" t="s">
        <v>13</v>
      </c>
      <c r="G460" s="85">
        <v>391393</v>
      </c>
      <c r="H460" s="89"/>
      <c r="I460" s="270" t="s">
        <v>720</v>
      </c>
      <c r="J460" s="89"/>
      <c r="K460" s="89"/>
      <c r="L460" s="89"/>
      <c r="M460" s="89"/>
      <c r="N460" s="271">
        <v>3291937.56</v>
      </c>
      <c r="O460" s="271">
        <v>0</v>
      </c>
      <c r="P460" s="89" t="s">
        <v>670</v>
      </c>
    </row>
    <row r="461" spans="1:16" ht="38.25">
      <c r="A461" s="268" t="s">
        <v>711</v>
      </c>
      <c r="B461" s="89"/>
      <c r="C461" s="269" t="s">
        <v>1408</v>
      </c>
      <c r="D461" s="84">
        <v>43494</v>
      </c>
      <c r="E461" s="85" t="s">
        <v>1869</v>
      </c>
      <c r="F461" s="85" t="s">
        <v>13</v>
      </c>
      <c r="G461" s="85">
        <v>391395</v>
      </c>
      <c r="H461" s="89"/>
      <c r="I461" s="270" t="s">
        <v>720</v>
      </c>
      <c r="J461" s="89"/>
      <c r="K461" s="89"/>
      <c r="L461" s="89"/>
      <c r="M461" s="89"/>
      <c r="N461" s="271">
        <v>1858266.71</v>
      </c>
      <c r="O461" s="271">
        <v>0</v>
      </c>
      <c r="P461" s="89" t="s">
        <v>670</v>
      </c>
    </row>
    <row r="462" spans="1:16" ht="38.25">
      <c r="A462" s="268" t="s">
        <v>711</v>
      </c>
      <c r="B462" s="89"/>
      <c r="C462" s="269" t="s">
        <v>1408</v>
      </c>
      <c r="D462" s="84">
        <v>43494</v>
      </c>
      <c r="E462" s="85" t="s">
        <v>1870</v>
      </c>
      <c r="F462" s="85" t="s">
        <v>13</v>
      </c>
      <c r="G462" s="85">
        <v>391397</v>
      </c>
      <c r="H462" s="89"/>
      <c r="I462" s="270" t="s">
        <v>720</v>
      </c>
      <c r="J462" s="89"/>
      <c r="K462" s="89"/>
      <c r="L462" s="89"/>
      <c r="M462" s="89"/>
      <c r="N462" s="271">
        <v>178033.6</v>
      </c>
      <c r="O462" s="271">
        <v>0</v>
      </c>
      <c r="P462" s="89" t="s">
        <v>670</v>
      </c>
    </row>
    <row r="463" spans="1:16" ht="38.25">
      <c r="A463" s="268" t="s">
        <v>711</v>
      </c>
      <c r="B463" s="89"/>
      <c r="C463" s="269" t="s">
        <v>1408</v>
      </c>
      <c r="D463" s="84">
        <v>43494</v>
      </c>
      <c r="E463" s="85" t="s">
        <v>1871</v>
      </c>
      <c r="F463" s="85" t="s">
        <v>13</v>
      </c>
      <c r="G463" s="85">
        <v>391399</v>
      </c>
      <c r="H463" s="89"/>
      <c r="I463" s="270" t="s">
        <v>720</v>
      </c>
      <c r="J463" s="89"/>
      <c r="K463" s="89"/>
      <c r="L463" s="89"/>
      <c r="M463" s="89"/>
      <c r="N463" s="271">
        <v>2894670.91</v>
      </c>
      <c r="O463" s="271">
        <v>0</v>
      </c>
      <c r="P463" s="89" t="s">
        <v>670</v>
      </c>
    </row>
    <row r="464" spans="1:16" ht="38.25">
      <c r="A464" s="268" t="s">
        <v>711</v>
      </c>
      <c r="B464" s="89"/>
      <c r="C464" s="269" t="s">
        <v>1408</v>
      </c>
      <c r="D464" s="84">
        <v>43494</v>
      </c>
      <c r="E464" s="85" t="s">
        <v>1872</v>
      </c>
      <c r="F464" s="85" t="s">
        <v>13</v>
      </c>
      <c r="G464" s="85">
        <v>391401</v>
      </c>
      <c r="H464" s="89"/>
      <c r="I464" s="270" t="s">
        <v>720</v>
      </c>
      <c r="J464" s="89"/>
      <c r="K464" s="89"/>
      <c r="L464" s="89"/>
      <c r="M464" s="89"/>
      <c r="N464" s="271">
        <v>668884.51</v>
      </c>
      <c r="O464" s="271">
        <v>0</v>
      </c>
      <c r="P464" s="89" t="s">
        <v>670</v>
      </c>
    </row>
    <row r="465" spans="1:16" ht="38.25">
      <c r="A465" s="268" t="s">
        <v>711</v>
      </c>
      <c r="B465" s="89"/>
      <c r="C465" s="269" t="s">
        <v>1408</v>
      </c>
      <c r="D465" s="84">
        <v>43494</v>
      </c>
      <c r="E465" s="85" t="s">
        <v>1873</v>
      </c>
      <c r="F465" s="85" t="s">
        <v>13</v>
      </c>
      <c r="G465" s="85">
        <v>391403</v>
      </c>
      <c r="H465" s="89"/>
      <c r="I465" s="270" t="s">
        <v>720</v>
      </c>
      <c r="J465" s="89"/>
      <c r="K465" s="89"/>
      <c r="L465" s="89"/>
      <c r="M465" s="89"/>
      <c r="N465" s="271">
        <v>5103947.84</v>
      </c>
      <c r="O465" s="271">
        <v>0</v>
      </c>
      <c r="P465" s="89" t="s">
        <v>670</v>
      </c>
    </row>
    <row r="466" spans="1:16" ht="38.25">
      <c r="A466" s="268" t="s">
        <v>711</v>
      </c>
      <c r="B466" s="89"/>
      <c r="C466" s="269" t="s">
        <v>1408</v>
      </c>
      <c r="D466" s="84">
        <v>43494</v>
      </c>
      <c r="E466" s="85" t="s">
        <v>1874</v>
      </c>
      <c r="F466" s="85" t="s">
        <v>13</v>
      </c>
      <c r="G466" s="85">
        <v>391405</v>
      </c>
      <c r="H466" s="89"/>
      <c r="I466" s="270" t="s">
        <v>720</v>
      </c>
      <c r="J466" s="89"/>
      <c r="K466" s="89"/>
      <c r="L466" s="89"/>
      <c r="M466" s="89"/>
      <c r="N466" s="271">
        <v>1837169.95</v>
      </c>
      <c r="O466" s="271">
        <v>0</v>
      </c>
      <c r="P466" s="89" t="s">
        <v>670</v>
      </c>
    </row>
    <row r="467" spans="1:16" ht="38.25">
      <c r="A467" s="268" t="s">
        <v>711</v>
      </c>
      <c r="B467" s="89"/>
      <c r="C467" s="269" t="s">
        <v>1408</v>
      </c>
      <c r="D467" s="84">
        <v>43494</v>
      </c>
      <c r="E467" s="85" t="s">
        <v>1875</v>
      </c>
      <c r="F467" s="85" t="s">
        <v>13</v>
      </c>
      <c r="G467" s="85">
        <v>391407</v>
      </c>
      <c r="H467" s="89"/>
      <c r="I467" s="270" t="s">
        <v>720</v>
      </c>
      <c r="J467" s="89"/>
      <c r="K467" s="89"/>
      <c r="L467" s="89"/>
      <c r="M467" s="89"/>
      <c r="N467" s="271">
        <v>7950553.6100000003</v>
      </c>
      <c r="O467" s="271">
        <v>0</v>
      </c>
      <c r="P467" s="89" t="s">
        <v>670</v>
      </c>
    </row>
    <row r="468" spans="1:16" ht="38.25">
      <c r="A468" s="268" t="s">
        <v>711</v>
      </c>
      <c r="B468" s="89"/>
      <c r="C468" s="269" t="s">
        <v>1408</v>
      </c>
      <c r="D468" s="84">
        <v>43494</v>
      </c>
      <c r="E468" s="85" t="s">
        <v>1876</v>
      </c>
      <c r="F468" s="85" t="s">
        <v>13</v>
      </c>
      <c r="G468" s="85">
        <v>391409</v>
      </c>
      <c r="H468" s="89"/>
      <c r="I468" s="270" t="s">
        <v>720</v>
      </c>
      <c r="J468" s="89"/>
      <c r="K468" s="89"/>
      <c r="L468" s="89"/>
      <c r="M468" s="89"/>
      <c r="N468" s="271">
        <v>488990.13</v>
      </c>
      <c r="O468" s="271">
        <v>0</v>
      </c>
      <c r="P468" s="89" t="s">
        <v>670</v>
      </c>
    </row>
    <row r="469" spans="1:16" ht="38.25">
      <c r="A469" s="268" t="s">
        <v>711</v>
      </c>
      <c r="B469" s="89"/>
      <c r="C469" s="269" t="s">
        <v>1408</v>
      </c>
      <c r="D469" s="84">
        <v>43494</v>
      </c>
      <c r="E469" s="85" t="s">
        <v>1877</v>
      </c>
      <c r="F469" s="85" t="s">
        <v>13</v>
      </c>
      <c r="G469" s="85">
        <v>391411</v>
      </c>
      <c r="H469" s="89"/>
      <c r="I469" s="270" t="s">
        <v>720</v>
      </c>
      <c r="J469" s="89"/>
      <c r="K469" s="89"/>
      <c r="L469" s="89"/>
      <c r="M469" s="89"/>
      <c r="N469" s="271">
        <v>1556271.33</v>
      </c>
      <c r="O469" s="271">
        <v>0</v>
      </c>
      <c r="P469" s="89" t="s">
        <v>670</v>
      </c>
    </row>
    <row r="470" spans="1:16" ht="38.25">
      <c r="A470" s="268" t="s">
        <v>711</v>
      </c>
      <c r="B470" s="89"/>
      <c r="C470" s="269" t="s">
        <v>1408</v>
      </c>
      <c r="D470" s="84">
        <v>43494</v>
      </c>
      <c r="E470" s="85" t="s">
        <v>1878</v>
      </c>
      <c r="F470" s="85" t="s">
        <v>13</v>
      </c>
      <c r="G470" s="85">
        <v>391413</v>
      </c>
      <c r="H470" s="89"/>
      <c r="I470" s="270" t="s">
        <v>720</v>
      </c>
      <c r="J470" s="89"/>
      <c r="K470" s="89"/>
      <c r="L470" s="89"/>
      <c r="M470" s="89"/>
      <c r="N470" s="271">
        <v>2799927.87</v>
      </c>
      <c r="O470" s="271">
        <v>0</v>
      </c>
      <c r="P470" s="89" t="s">
        <v>670</v>
      </c>
    </row>
    <row r="471" spans="1:16" ht="38.25">
      <c r="A471" s="268" t="s">
        <v>711</v>
      </c>
      <c r="B471" s="89"/>
      <c r="C471" s="269" t="s">
        <v>1408</v>
      </c>
      <c r="D471" s="84">
        <v>43494</v>
      </c>
      <c r="E471" s="85" t="s">
        <v>1879</v>
      </c>
      <c r="F471" s="85" t="s">
        <v>13</v>
      </c>
      <c r="G471" s="85">
        <v>391415</v>
      </c>
      <c r="H471" s="89"/>
      <c r="I471" s="270" t="s">
        <v>720</v>
      </c>
      <c r="J471" s="89"/>
      <c r="K471" s="89"/>
      <c r="L471" s="89"/>
      <c r="M471" s="89"/>
      <c r="N471" s="271">
        <v>2799927.87</v>
      </c>
      <c r="O471" s="271">
        <v>0</v>
      </c>
      <c r="P471" s="89" t="s">
        <v>670</v>
      </c>
    </row>
    <row r="472" spans="1:16" ht="38.25">
      <c r="A472" s="268" t="s">
        <v>711</v>
      </c>
      <c r="B472" s="89"/>
      <c r="C472" s="269" t="s">
        <v>1408</v>
      </c>
      <c r="D472" s="84">
        <v>43494</v>
      </c>
      <c r="E472" s="85" t="s">
        <v>1880</v>
      </c>
      <c r="F472" s="85" t="s">
        <v>13</v>
      </c>
      <c r="G472" s="85">
        <v>391417</v>
      </c>
      <c r="H472" s="89"/>
      <c r="I472" s="270" t="s">
        <v>720</v>
      </c>
      <c r="J472" s="89"/>
      <c r="K472" s="89"/>
      <c r="L472" s="89"/>
      <c r="M472" s="89"/>
      <c r="N472" s="271">
        <v>2799927.87</v>
      </c>
      <c r="O472" s="271">
        <v>0</v>
      </c>
      <c r="P472" s="89" t="s">
        <v>670</v>
      </c>
    </row>
    <row r="473" spans="1:16" ht="38.25">
      <c r="A473" s="268" t="s">
        <v>711</v>
      </c>
      <c r="B473" s="89"/>
      <c r="C473" s="269" t="s">
        <v>1408</v>
      </c>
      <c r="D473" s="84">
        <v>43494</v>
      </c>
      <c r="E473" s="85" t="s">
        <v>1881</v>
      </c>
      <c r="F473" s="85" t="s">
        <v>13</v>
      </c>
      <c r="G473" s="85">
        <v>391419</v>
      </c>
      <c r="H473" s="89"/>
      <c r="I473" s="270" t="s">
        <v>720</v>
      </c>
      <c r="J473" s="89"/>
      <c r="K473" s="89"/>
      <c r="L473" s="89"/>
      <c r="M473" s="89"/>
      <c r="N473" s="271">
        <v>2799927.87</v>
      </c>
      <c r="O473" s="271">
        <v>0</v>
      </c>
      <c r="P473" s="89" t="s">
        <v>670</v>
      </c>
    </row>
    <row r="474" spans="1:16" ht="38.25">
      <c r="A474" s="268" t="s">
        <v>711</v>
      </c>
      <c r="B474" s="89"/>
      <c r="C474" s="269" t="s">
        <v>1408</v>
      </c>
      <c r="D474" s="84">
        <v>43494</v>
      </c>
      <c r="E474" s="85" t="s">
        <v>1882</v>
      </c>
      <c r="F474" s="85" t="s">
        <v>13</v>
      </c>
      <c r="G474" s="85">
        <v>391421</v>
      </c>
      <c r="H474" s="89"/>
      <c r="I474" s="270" t="s">
        <v>720</v>
      </c>
      <c r="J474" s="89"/>
      <c r="K474" s="89"/>
      <c r="L474" s="89"/>
      <c r="M474" s="89"/>
      <c r="N474" s="271">
        <v>2799927.87</v>
      </c>
      <c r="O474" s="271">
        <v>0</v>
      </c>
      <c r="P474" s="89" t="s">
        <v>670</v>
      </c>
    </row>
    <row r="475" spans="1:16" ht="38.25">
      <c r="A475" s="268" t="s">
        <v>711</v>
      </c>
      <c r="B475" s="89"/>
      <c r="C475" s="269" t="s">
        <v>1408</v>
      </c>
      <c r="D475" s="84">
        <v>43494</v>
      </c>
      <c r="E475" s="85" t="s">
        <v>1883</v>
      </c>
      <c r="F475" s="85" t="s">
        <v>13</v>
      </c>
      <c r="G475" s="85">
        <v>391423</v>
      </c>
      <c r="H475" s="89"/>
      <c r="I475" s="270" t="s">
        <v>720</v>
      </c>
      <c r="J475" s="89"/>
      <c r="K475" s="89"/>
      <c r="L475" s="89"/>
      <c r="M475" s="89"/>
      <c r="N475" s="271">
        <v>7690330.7599999998</v>
      </c>
      <c r="O475" s="271">
        <v>0</v>
      </c>
      <c r="P475" s="89" t="s">
        <v>670</v>
      </c>
    </row>
    <row r="476" spans="1:16" ht="38.25">
      <c r="A476" s="268" t="s">
        <v>711</v>
      </c>
      <c r="B476" s="89"/>
      <c r="C476" s="269" t="s">
        <v>1408</v>
      </c>
      <c r="D476" s="84">
        <v>43494</v>
      </c>
      <c r="E476" s="85" t="s">
        <v>1884</v>
      </c>
      <c r="F476" s="85" t="s">
        <v>13</v>
      </c>
      <c r="G476" s="85">
        <v>391425</v>
      </c>
      <c r="H476" s="89"/>
      <c r="I476" s="270" t="s">
        <v>720</v>
      </c>
      <c r="J476" s="89"/>
      <c r="K476" s="89"/>
      <c r="L476" s="89"/>
      <c r="M476" s="89"/>
      <c r="N476" s="271">
        <v>7690330.7599999998</v>
      </c>
      <c r="O476" s="271">
        <v>0</v>
      </c>
      <c r="P476" s="89" t="s">
        <v>670</v>
      </c>
    </row>
    <row r="477" spans="1:16" ht="38.25">
      <c r="A477" s="268" t="s">
        <v>711</v>
      </c>
      <c r="B477" s="89"/>
      <c r="C477" s="269" t="s">
        <v>1408</v>
      </c>
      <c r="D477" s="84">
        <v>43494</v>
      </c>
      <c r="E477" s="85" t="s">
        <v>1885</v>
      </c>
      <c r="F477" s="85" t="s">
        <v>13</v>
      </c>
      <c r="G477" s="85">
        <v>391427</v>
      </c>
      <c r="H477" s="89"/>
      <c r="I477" s="270" t="s">
        <v>720</v>
      </c>
      <c r="J477" s="89"/>
      <c r="K477" s="89"/>
      <c r="L477" s="89"/>
      <c r="M477" s="89"/>
      <c r="N477" s="271">
        <v>7690330.7599999998</v>
      </c>
      <c r="O477" s="271">
        <v>0</v>
      </c>
      <c r="P477" s="89" t="s">
        <v>670</v>
      </c>
    </row>
    <row r="478" spans="1:16" ht="38.25">
      <c r="A478" s="268" t="s">
        <v>711</v>
      </c>
      <c r="B478" s="89"/>
      <c r="C478" s="269" t="s">
        <v>1408</v>
      </c>
      <c r="D478" s="84">
        <v>43494</v>
      </c>
      <c r="E478" s="85" t="s">
        <v>1886</v>
      </c>
      <c r="F478" s="85" t="s">
        <v>13</v>
      </c>
      <c r="G478" s="85">
        <v>391429</v>
      </c>
      <c r="H478" s="89"/>
      <c r="I478" s="270" t="s">
        <v>720</v>
      </c>
      <c r="J478" s="89"/>
      <c r="K478" s="89"/>
      <c r="L478" s="89"/>
      <c r="M478" s="89"/>
      <c r="N478" s="271">
        <v>7690330.7599999998</v>
      </c>
      <c r="O478" s="271">
        <v>0</v>
      </c>
      <c r="P478" s="89" t="s">
        <v>670</v>
      </c>
    </row>
    <row r="479" spans="1:16" ht="38.25">
      <c r="A479" s="268" t="s">
        <v>711</v>
      </c>
      <c r="B479" s="89"/>
      <c r="C479" s="269" t="s">
        <v>1408</v>
      </c>
      <c r="D479" s="84">
        <v>43494</v>
      </c>
      <c r="E479" s="85" t="s">
        <v>1887</v>
      </c>
      <c r="F479" s="85" t="s">
        <v>13</v>
      </c>
      <c r="G479" s="85">
        <v>391431</v>
      </c>
      <c r="H479" s="89"/>
      <c r="I479" s="270" t="s">
        <v>720</v>
      </c>
      <c r="J479" s="89"/>
      <c r="K479" s="89"/>
      <c r="L479" s="89"/>
      <c r="M479" s="89"/>
      <c r="N479" s="271">
        <v>7690330.7599999998</v>
      </c>
      <c r="O479" s="271">
        <v>0</v>
      </c>
      <c r="P479" s="89" t="s">
        <v>670</v>
      </c>
    </row>
    <row r="480" spans="1:16" ht="38.25">
      <c r="A480" s="268" t="s">
        <v>711</v>
      </c>
      <c r="B480" s="89"/>
      <c r="C480" s="269" t="s">
        <v>1408</v>
      </c>
      <c r="D480" s="84">
        <v>43494</v>
      </c>
      <c r="E480" s="85" t="s">
        <v>1888</v>
      </c>
      <c r="F480" s="85" t="s">
        <v>13</v>
      </c>
      <c r="G480" s="85">
        <v>391433</v>
      </c>
      <c r="H480" s="89"/>
      <c r="I480" s="270" t="s">
        <v>720</v>
      </c>
      <c r="J480" s="89"/>
      <c r="K480" s="89"/>
      <c r="L480" s="89"/>
      <c r="M480" s="89"/>
      <c r="N480" s="271">
        <v>6514498.7800000003</v>
      </c>
      <c r="O480" s="271">
        <v>0</v>
      </c>
      <c r="P480" s="89" t="s">
        <v>670</v>
      </c>
    </row>
    <row r="481" spans="1:16" ht="38.25">
      <c r="A481" s="268" t="s">
        <v>711</v>
      </c>
      <c r="B481" s="89"/>
      <c r="C481" s="269" t="s">
        <v>1408</v>
      </c>
      <c r="D481" s="84">
        <v>43494</v>
      </c>
      <c r="E481" s="85" t="s">
        <v>1889</v>
      </c>
      <c r="F481" s="85" t="s">
        <v>13</v>
      </c>
      <c r="G481" s="85">
        <v>391435</v>
      </c>
      <c r="H481" s="89"/>
      <c r="I481" s="270" t="s">
        <v>720</v>
      </c>
      <c r="J481" s="89"/>
      <c r="K481" s="89"/>
      <c r="L481" s="89"/>
      <c r="M481" s="89"/>
      <c r="N481" s="271">
        <v>6514498.7800000003</v>
      </c>
      <c r="O481" s="271">
        <v>0</v>
      </c>
      <c r="P481" s="89" t="s">
        <v>670</v>
      </c>
    </row>
    <row r="482" spans="1:16" ht="38.25">
      <c r="A482" s="268" t="s">
        <v>711</v>
      </c>
      <c r="B482" s="89"/>
      <c r="C482" s="269" t="s">
        <v>1408</v>
      </c>
      <c r="D482" s="84">
        <v>43494</v>
      </c>
      <c r="E482" s="85" t="s">
        <v>1890</v>
      </c>
      <c r="F482" s="85" t="s">
        <v>13</v>
      </c>
      <c r="G482" s="85">
        <v>391437</v>
      </c>
      <c r="H482" s="89"/>
      <c r="I482" s="270" t="s">
        <v>720</v>
      </c>
      <c r="J482" s="89"/>
      <c r="K482" s="89"/>
      <c r="L482" s="89"/>
      <c r="M482" s="89"/>
      <c r="N482" s="271">
        <v>6514498.7800000003</v>
      </c>
      <c r="O482" s="271">
        <v>0</v>
      </c>
      <c r="P482" s="89" t="s">
        <v>670</v>
      </c>
    </row>
    <row r="483" spans="1:16" ht="38.25">
      <c r="A483" s="268" t="s">
        <v>711</v>
      </c>
      <c r="B483" s="89"/>
      <c r="C483" s="269" t="s">
        <v>1408</v>
      </c>
      <c r="D483" s="84">
        <v>43494</v>
      </c>
      <c r="E483" s="85" t="s">
        <v>1891</v>
      </c>
      <c r="F483" s="85" t="s">
        <v>13</v>
      </c>
      <c r="G483" s="85">
        <v>391439</v>
      </c>
      <c r="H483" s="89"/>
      <c r="I483" s="270" t="s">
        <v>720</v>
      </c>
      <c r="J483" s="89"/>
      <c r="K483" s="89"/>
      <c r="L483" s="89"/>
      <c r="M483" s="89"/>
      <c r="N483" s="271">
        <v>6514498.7800000003</v>
      </c>
      <c r="O483" s="271">
        <v>0</v>
      </c>
      <c r="P483" s="89" t="s">
        <v>670</v>
      </c>
    </row>
    <row r="484" spans="1:16" ht="38.25">
      <c r="A484" s="268" t="s">
        <v>711</v>
      </c>
      <c r="B484" s="89"/>
      <c r="C484" s="269" t="s">
        <v>1408</v>
      </c>
      <c r="D484" s="84">
        <v>43494</v>
      </c>
      <c r="E484" s="85" t="s">
        <v>1892</v>
      </c>
      <c r="F484" s="85" t="s">
        <v>13</v>
      </c>
      <c r="G484" s="85">
        <v>391441</v>
      </c>
      <c r="H484" s="89"/>
      <c r="I484" s="270" t="s">
        <v>720</v>
      </c>
      <c r="J484" s="89"/>
      <c r="K484" s="89"/>
      <c r="L484" s="89"/>
      <c r="M484" s="89"/>
      <c r="N484" s="271">
        <v>6514498.7800000003</v>
      </c>
      <c r="O484" s="271">
        <v>0</v>
      </c>
      <c r="P484" s="89" t="s">
        <v>670</v>
      </c>
    </row>
    <row r="485" spans="1:16" ht="38.25">
      <c r="A485" s="268" t="s">
        <v>711</v>
      </c>
      <c r="B485" s="89"/>
      <c r="C485" s="269" t="s">
        <v>1408</v>
      </c>
      <c r="D485" s="84">
        <v>43494</v>
      </c>
      <c r="E485" s="85" t="s">
        <v>1893</v>
      </c>
      <c r="F485" s="85" t="s">
        <v>13</v>
      </c>
      <c r="G485" s="85">
        <v>391443</v>
      </c>
      <c r="H485" s="89"/>
      <c r="I485" s="270" t="s">
        <v>720</v>
      </c>
      <c r="J485" s="89"/>
      <c r="K485" s="89"/>
      <c r="L485" s="89"/>
      <c r="M485" s="89"/>
      <c r="N485" s="271">
        <v>17892836.199999999</v>
      </c>
      <c r="O485" s="271">
        <v>0</v>
      </c>
      <c r="P485" s="89" t="s">
        <v>670</v>
      </c>
    </row>
    <row r="486" spans="1:16" ht="38.25">
      <c r="A486" s="268" t="s">
        <v>711</v>
      </c>
      <c r="B486" s="89"/>
      <c r="C486" s="269" t="s">
        <v>1408</v>
      </c>
      <c r="D486" s="84">
        <v>43494</v>
      </c>
      <c r="E486" s="85" t="s">
        <v>1894</v>
      </c>
      <c r="F486" s="85" t="s">
        <v>13</v>
      </c>
      <c r="G486" s="85">
        <v>391445</v>
      </c>
      <c r="H486" s="89"/>
      <c r="I486" s="270" t="s">
        <v>720</v>
      </c>
      <c r="J486" s="89"/>
      <c r="K486" s="89"/>
      <c r="L486" s="89"/>
      <c r="M486" s="89"/>
      <c r="N486" s="271">
        <v>17892836.199999999</v>
      </c>
      <c r="O486" s="271">
        <v>0</v>
      </c>
      <c r="P486" s="89" t="s">
        <v>670</v>
      </c>
    </row>
    <row r="487" spans="1:16" ht="38.25">
      <c r="A487" s="268" t="s">
        <v>711</v>
      </c>
      <c r="B487" s="89"/>
      <c r="C487" s="269" t="s">
        <v>1408</v>
      </c>
      <c r="D487" s="84">
        <v>43494</v>
      </c>
      <c r="E487" s="85" t="s">
        <v>1895</v>
      </c>
      <c r="F487" s="85" t="s">
        <v>13</v>
      </c>
      <c r="G487" s="85">
        <v>391447</v>
      </c>
      <c r="H487" s="89"/>
      <c r="I487" s="270" t="s">
        <v>720</v>
      </c>
      <c r="J487" s="89"/>
      <c r="K487" s="89"/>
      <c r="L487" s="89"/>
      <c r="M487" s="89"/>
      <c r="N487" s="271">
        <v>17892836.199999999</v>
      </c>
      <c r="O487" s="271">
        <v>0</v>
      </c>
      <c r="P487" s="89" t="s">
        <v>670</v>
      </c>
    </row>
    <row r="488" spans="1:16" ht="38.25">
      <c r="A488" s="268" t="s">
        <v>711</v>
      </c>
      <c r="B488" s="89"/>
      <c r="C488" s="269" t="s">
        <v>1408</v>
      </c>
      <c r="D488" s="84">
        <v>43494</v>
      </c>
      <c r="E488" s="85" t="s">
        <v>1896</v>
      </c>
      <c r="F488" s="85" t="s">
        <v>13</v>
      </c>
      <c r="G488" s="85">
        <v>391449</v>
      </c>
      <c r="H488" s="89"/>
      <c r="I488" s="270" t="s">
        <v>720</v>
      </c>
      <c r="J488" s="89"/>
      <c r="K488" s="89"/>
      <c r="L488" s="89"/>
      <c r="M488" s="89"/>
      <c r="N488" s="271">
        <v>17892836.199999999</v>
      </c>
      <c r="O488" s="271">
        <v>0</v>
      </c>
      <c r="P488" s="89" t="s">
        <v>670</v>
      </c>
    </row>
    <row r="489" spans="1:16" ht="38.25">
      <c r="A489" s="268" t="s">
        <v>711</v>
      </c>
      <c r="B489" s="89"/>
      <c r="C489" s="269" t="s">
        <v>1408</v>
      </c>
      <c r="D489" s="84">
        <v>43494</v>
      </c>
      <c r="E489" s="85" t="s">
        <v>1897</v>
      </c>
      <c r="F489" s="85" t="s">
        <v>13</v>
      </c>
      <c r="G489" s="85">
        <v>391451</v>
      </c>
      <c r="H489" s="89"/>
      <c r="I489" s="270" t="s">
        <v>720</v>
      </c>
      <c r="J489" s="89"/>
      <c r="K489" s="89"/>
      <c r="L489" s="89"/>
      <c r="M489" s="89"/>
      <c r="N489" s="271">
        <v>4323567.2699999996</v>
      </c>
      <c r="O489" s="271">
        <v>0</v>
      </c>
      <c r="P489" s="89" t="s">
        <v>670</v>
      </c>
    </row>
    <row r="490" spans="1:16" ht="38.25">
      <c r="A490" s="268" t="s">
        <v>711</v>
      </c>
      <c r="B490" s="89"/>
      <c r="C490" s="269" t="s">
        <v>1408</v>
      </c>
      <c r="D490" s="84">
        <v>43494</v>
      </c>
      <c r="E490" s="85" t="s">
        <v>1898</v>
      </c>
      <c r="F490" s="85" t="s">
        <v>13</v>
      </c>
      <c r="G490" s="85">
        <v>391453</v>
      </c>
      <c r="H490" s="89"/>
      <c r="I490" s="270" t="s">
        <v>720</v>
      </c>
      <c r="J490" s="89"/>
      <c r="K490" s="89"/>
      <c r="L490" s="89"/>
      <c r="M490" s="89"/>
      <c r="N490" s="271">
        <v>6734934.2400000002</v>
      </c>
      <c r="O490" s="271">
        <v>0</v>
      </c>
      <c r="P490" s="89" t="s">
        <v>670</v>
      </c>
    </row>
    <row r="491" spans="1:16" ht="38.25">
      <c r="A491" s="268" t="s">
        <v>711</v>
      </c>
      <c r="B491" s="89"/>
      <c r="C491" s="269" t="s">
        <v>1408</v>
      </c>
      <c r="D491" s="84">
        <v>43494</v>
      </c>
      <c r="E491" s="85" t="s">
        <v>1899</v>
      </c>
      <c r="F491" s="85" t="s">
        <v>13</v>
      </c>
      <c r="G491" s="85">
        <v>391455</v>
      </c>
      <c r="H491" s="89"/>
      <c r="I491" s="270" t="s">
        <v>720</v>
      </c>
      <c r="J491" s="89"/>
      <c r="K491" s="89"/>
      <c r="L491" s="89"/>
      <c r="M491" s="89"/>
      <c r="N491" s="271">
        <v>414224.77</v>
      </c>
      <c r="O491" s="271">
        <v>0</v>
      </c>
      <c r="P491" s="89" t="s">
        <v>670</v>
      </c>
    </row>
    <row r="492" spans="1:16" ht="38.25">
      <c r="A492" s="268" t="s">
        <v>711</v>
      </c>
      <c r="B492" s="89"/>
      <c r="C492" s="269" t="s">
        <v>1408</v>
      </c>
      <c r="D492" s="84">
        <v>43494</v>
      </c>
      <c r="E492" s="85" t="s">
        <v>1900</v>
      </c>
      <c r="F492" s="85" t="s">
        <v>13</v>
      </c>
      <c r="G492" s="85">
        <v>391457</v>
      </c>
      <c r="H492" s="89"/>
      <c r="I492" s="270" t="s">
        <v>720</v>
      </c>
      <c r="J492" s="89"/>
      <c r="K492" s="89"/>
      <c r="L492" s="89"/>
      <c r="M492" s="89"/>
      <c r="N492" s="271">
        <v>1137717.01</v>
      </c>
      <c r="O492" s="271">
        <v>0</v>
      </c>
      <c r="P492" s="89" t="s">
        <v>670</v>
      </c>
    </row>
    <row r="493" spans="1:16" ht="38.25">
      <c r="A493" s="268" t="s">
        <v>711</v>
      </c>
      <c r="B493" s="89"/>
      <c r="C493" s="269" t="s">
        <v>1408</v>
      </c>
      <c r="D493" s="84">
        <v>43494</v>
      </c>
      <c r="E493" s="85" t="s">
        <v>1901</v>
      </c>
      <c r="F493" s="85" t="s">
        <v>13</v>
      </c>
      <c r="G493" s="85">
        <v>391459</v>
      </c>
      <c r="H493" s="89"/>
      <c r="I493" s="270" t="s">
        <v>720</v>
      </c>
      <c r="J493" s="89"/>
      <c r="K493" s="89"/>
      <c r="L493" s="89"/>
      <c r="M493" s="89"/>
      <c r="N493" s="271">
        <v>18498288.07</v>
      </c>
      <c r="O493" s="271">
        <v>0</v>
      </c>
      <c r="P493" s="89" t="s">
        <v>670</v>
      </c>
    </row>
    <row r="494" spans="1:16" ht="38.25">
      <c r="A494" s="268" t="s">
        <v>711</v>
      </c>
      <c r="B494" s="89"/>
      <c r="C494" s="269" t="s">
        <v>1408</v>
      </c>
      <c r="D494" s="84">
        <v>43494</v>
      </c>
      <c r="E494" s="85" t="s">
        <v>1902</v>
      </c>
      <c r="F494" s="85" t="s">
        <v>13</v>
      </c>
      <c r="G494" s="85">
        <v>391461</v>
      </c>
      <c r="H494" s="89"/>
      <c r="I494" s="270" t="s">
        <v>720</v>
      </c>
      <c r="J494" s="89"/>
      <c r="K494" s="89"/>
      <c r="L494" s="89"/>
      <c r="M494" s="89"/>
      <c r="N494" s="271">
        <v>4274481.9800000004</v>
      </c>
      <c r="O494" s="271">
        <v>0</v>
      </c>
      <c r="P494" s="89" t="s">
        <v>670</v>
      </c>
    </row>
    <row r="495" spans="1:16" ht="38.25">
      <c r="A495" s="268" t="s">
        <v>711</v>
      </c>
      <c r="B495" s="89"/>
      <c r="C495" s="269" t="s">
        <v>1408</v>
      </c>
      <c r="D495" s="84">
        <v>43494</v>
      </c>
      <c r="E495" s="85" t="s">
        <v>1903</v>
      </c>
      <c r="F495" s="85" t="s">
        <v>13</v>
      </c>
      <c r="G495" s="85">
        <v>391463</v>
      </c>
      <c r="H495" s="89"/>
      <c r="I495" s="270" t="s">
        <v>720</v>
      </c>
      <c r="J495" s="89"/>
      <c r="K495" s="89"/>
      <c r="L495" s="89"/>
      <c r="M495" s="89"/>
      <c r="N495" s="271">
        <v>11875185.34</v>
      </c>
      <c r="O495" s="271">
        <v>0</v>
      </c>
      <c r="P495" s="89" t="s">
        <v>670</v>
      </c>
    </row>
    <row r="496" spans="1:16" ht="38.25">
      <c r="A496" s="268" t="s">
        <v>711</v>
      </c>
      <c r="B496" s="89"/>
      <c r="C496" s="269" t="s">
        <v>1408</v>
      </c>
      <c r="D496" s="84">
        <v>43494</v>
      </c>
      <c r="E496" s="85" t="s">
        <v>1904</v>
      </c>
      <c r="F496" s="85" t="s">
        <v>13</v>
      </c>
      <c r="G496" s="85">
        <v>391465</v>
      </c>
      <c r="H496" s="89"/>
      <c r="I496" s="270" t="s">
        <v>720</v>
      </c>
      <c r="J496" s="89"/>
      <c r="K496" s="89"/>
      <c r="L496" s="89"/>
      <c r="M496" s="89"/>
      <c r="N496" s="271">
        <v>3403329.07</v>
      </c>
      <c r="O496" s="271">
        <v>0</v>
      </c>
      <c r="P496" s="89" t="s">
        <v>670</v>
      </c>
    </row>
    <row r="497" spans="1:16" ht="38.25">
      <c r="A497" s="268" t="s">
        <v>711</v>
      </c>
      <c r="B497" s="89"/>
      <c r="C497" s="269" t="s">
        <v>1408</v>
      </c>
      <c r="D497" s="84">
        <v>43494</v>
      </c>
      <c r="E497" s="85" t="s">
        <v>1905</v>
      </c>
      <c r="F497" s="85" t="s">
        <v>13</v>
      </c>
      <c r="G497" s="85">
        <v>391467</v>
      </c>
      <c r="H497" s="89"/>
      <c r="I497" s="270" t="s">
        <v>720</v>
      </c>
      <c r="J497" s="89"/>
      <c r="K497" s="89"/>
      <c r="L497" s="89"/>
      <c r="M497" s="89"/>
      <c r="N497" s="271">
        <v>786422.44</v>
      </c>
      <c r="O497" s="271">
        <v>0</v>
      </c>
      <c r="P497" s="89" t="s">
        <v>670</v>
      </c>
    </row>
    <row r="498" spans="1:16" ht="38.25">
      <c r="A498" s="268" t="s">
        <v>711</v>
      </c>
      <c r="B498" s="89"/>
      <c r="C498" s="269" t="s">
        <v>1408</v>
      </c>
      <c r="D498" s="84">
        <v>43494</v>
      </c>
      <c r="E498" s="85" t="s">
        <v>1906</v>
      </c>
      <c r="F498" s="85" t="s">
        <v>13</v>
      </c>
      <c r="G498" s="85">
        <v>391469</v>
      </c>
      <c r="H498" s="89"/>
      <c r="I498" s="270" t="s">
        <v>720</v>
      </c>
      <c r="J498" s="89"/>
      <c r="K498" s="89"/>
      <c r="L498" s="89"/>
      <c r="M498" s="89"/>
      <c r="N498" s="271">
        <v>209318.01</v>
      </c>
      <c r="O498" s="271">
        <v>0</v>
      </c>
      <c r="P498" s="89" t="s">
        <v>670</v>
      </c>
    </row>
    <row r="499" spans="1:16" ht="38.25">
      <c r="A499" s="268" t="s">
        <v>711</v>
      </c>
      <c r="B499" s="89"/>
      <c r="C499" s="269" t="s">
        <v>1408</v>
      </c>
      <c r="D499" s="84">
        <v>43494</v>
      </c>
      <c r="E499" s="85" t="s">
        <v>1907</v>
      </c>
      <c r="F499" s="85" t="s">
        <v>13</v>
      </c>
      <c r="G499" s="85">
        <v>391471</v>
      </c>
      <c r="H499" s="89"/>
      <c r="I499" s="270" t="s">
        <v>720</v>
      </c>
      <c r="J499" s="89"/>
      <c r="K499" s="89"/>
      <c r="L499" s="89"/>
      <c r="M499" s="89"/>
      <c r="N499" s="271">
        <v>2184805.59</v>
      </c>
      <c r="O499" s="271">
        <v>0</v>
      </c>
      <c r="P499" s="89" t="s">
        <v>670</v>
      </c>
    </row>
    <row r="500" spans="1:16" ht="38.25">
      <c r="A500" s="268" t="s">
        <v>711</v>
      </c>
      <c r="B500" s="89"/>
      <c r="C500" s="269" t="s">
        <v>1408</v>
      </c>
      <c r="D500" s="84">
        <v>43494</v>
      </c>
      <c r="E500" s="85" t="s">
        <v>1908</v>
      </c>
      <c r="F500" s="85" t="s">
        <v>13</v>
      </c>
      <c r="G500" s="85">
        <v>391473</v>
      </c>
      <c r="H500" s="89"/>
      <c r="I500" s="270" t="s">
        <v>720</v>
      </c>
      <c r="J500" s="89"/>
      <c r="K500" s="89"/>
      <c r="L500" s="89"/>
      <c r="M500" s="89"/>
      <c r="N500" s="271">
        <v>2621894.2599999998</v>
      </c>
      <c r="O500" s="271">
        <v>0</v>
      </c>
      <c r="P500" s="89" t="s">
        <v>670</v>
      </c>
    </row>
    <row r="501" spans="1:16" ht="38.25">
      <c r="A501" s="268" t="s">
        <v>711</v>
      </c>
      <c r="B501" s="89"/>
      <c r="C501" s="269" t="s">
        <v>1408</v>
      </c>
      <c r="D501" s="84">
        <v>43494</v>
      </c>
      <c r="E501" s="85" t="s">
        <v>1909</v>
      </c>
      <c r="F501" s="85" t="s">
        <v>13</v>
      </c>
      <c r="G501" s="85">
        <v>391475</v>
      </c>
      <c r="H501" s="89"/>
      <c r="I501" s="270" t="s">
        <v>720</v>
      </c>
      <c r="J501" s="89"/>
      <c r="K501" s="89"/>
      <c r="L501" s="89"/>
      <c r="M501" s="89"/>
      <c r="N501" s="271">
        <v>941661.16</v>
      </c>
      <c r="O501" s="271">
        <v>0</v>
      </c>
      <c r="P501" s="89" t="s">
        <v>670</v>
      </c>
    </row>
    <row r="502" spans="1:16" ht="38.25">
      <c r="A502" s="268" t="s">
        <v>711</v>
      </c>
      <c r="B502" s="89"/>
      <c r="C502" s="269" t="s">
        <v>1408</v>
      </c>
      <c r="D502" s="84">
        <v>43494</v>
      </c>
      <c r="E502" s="85" t="s">
        <v>1910</v>
      </c>
      <c r="F502" s="85" t="s">
        <v>13</v>
      </c>
      <c r="G502" s="85">
        <v>391477</v>
      </c>
      <c r="H502" s="89"/>
      <c r="I502" s="270" t="s">
        <v>720</v>
      </c>
      <c r="J502" s="89"/>
      <c r="K502" s="89"/>
      <c r="L502" s="89"/>
      <c r="M502" s="89"/>
      <c r="N502" s="271">
        <v>2131043.36</v>
      </c>
      <c r="O502" s="271">
        <v>0</v>
      </c>
      <c r="P502" s="89" t="s">
        <v>670</v>
      </c>
    </row>
    <row r="503" spans="1:16" ht="38.25">
      <c r="A503" s="268" t="s">
        <v>711</v>
      </c>
      <c r="B503" s="89"/>
      <c r="C503" s="269" t="s">
        <v>1408</v>
      </c>
      <c r="D503" s="84">
        <v>43494</v>
      </c>
      <c r="E503" s="85" t="s">
        <v>1911</v>
      </c>
      <c r="F503" s="85" t="s">
        <v>13</v>
      </c>
      <c r="G503" s="85">
        <v>391479</v>
      </c>
      <c r="H503" s="89"/>
      <c r="I503" s="270" t="s">
        <v>720</v>
      </c>
      <c r="J503" s="89"/>
      <c r="K503" s="89"/>
      <c r="L503" s="89"/>
      <c r="M503" s="89"/>
      <c r="N503" s="271">
        <v>7201340.6299999999</v>
      </c>
      <c r="O503" s="271">
        <v>0</v>
      </c>
      <c r="P503" s="89" t="s">
        <v>670</v>
      </c>
    </row>
    <row r="504" spans="1:16" ht="38.25">
      <c r="A504" s="268" t="s">
        <v>711</v>
      </c>
      <c r="B504" s="89"/>
      <c r="C504" s="269" t="s">
        <v>1408</v>
      </c>
      <c r="D504" s="84">
        <v>43494</v>
      </c>
      <c r="E504" s="85" t="s">
        <v>1912</v>
      </c>
      <c r="F504" s="85" t="s">
        <v>13</v>
      </c>
      <c r="G504" s="85">
        <v>391481</v>
      </c>
      <c r="H504" s="89"/>
      <c r="I504" s="270" t="s">
        <v>720</v>
      </c>
      <c r="J504" s="89"/>
      <c r="K504" s="89"/>
      <c r="L504" s="89"/>
      <c r="M504" s="89"/>
      <c r="N504" s="271">
        <v>16755119.189999999</v>
      </c>
      <c r="O504" s="271">
        <v>0</v>
      </c>
      <c r="P504" s="89" t="s">
        <v>670</v>
      </c>
    </row>
    <row r="505" spans="1:16" ht="38.25">
      <c r="A505" s="268" t="s">
        <v>711</v>
      </c>
      <c r="B505" s="89"/>
      <c r="C505" s="269" t="s">
        <v>1408</v>
      </c>
      <c r="D505" s="84">
        <v>43494</v>
      </c>
      <c r="E505" s="85" t="s">
        <v>1913</v>
      </c>
      <c r="F505" s="85" t="s">
        <v>13</v>
      </c>
      <c r="G505" s="85">
        <v>391483</v>
      </c>
      <c r="H505" s="89"/>
      <c r="I505" s="270" t="s">
        <v>720</v>
      </c>
      <c r="J505" s="89"/>
      <c r="K505" s="89"/>
      <c r="L505" s="89"/>
      <c r="M505" s="89"/>
      <c r="N505" s="271">
        <v>3082619.55</v>
      </c>
      <c r="O505" s="271">
        <v>0</v>
      </c>
      <c r="P505" s="89" t="s">
        <v>670</v>
      </c>
    </row>
    <row r="506" spans="1:16" ht="38.25">
      <c r="A506" s="268" t="s">
        <v>711</v>
      </c>
      <c r="B506" s="89"/>
      <c r="C506" s="269" t="s">
        <v>1408</v>
      </c>
      <c r="D506" s="84">
        <v>43494</v>
      </c>
      <c r="E506" s="85" t="s">
        <v>1914</v>
      </c>
      <c r="F506" s="85" t="s">
        <v>13</v>
      </c>
      <c r="G506" s="85">
        <v>391485</v>
      </c>
      <c r="H506" s="89"/>
      <c r="I506" s="270" t="s">
        <v>720</v>
      </c>
      <c r="J506" s="89"/>
      <c r="K506" s="89"/>
      <c r="L506" s="89"/>
      <c r="M506" s="89"/>
      <c r="N506" s="271">
        <v>26866143.850000001</v>
      </c>
      <c r="O506" s="271">
        <v>0</v>
      </c>
      <c r="P506" s="89" t="s">
        <v>670</v>
      </c>
    </row>
    <row r="507" spans="1:16" ht="38.25">
      <c r="A507" s="268" t="s">
        <v>711</v>
      </c>
      <c r="B507" s="89"/>
      <c r="C507" s="269" t="s">
        <v>1408</v>
      </c>
      <c r="D507" s="84">
        <v>43494</v>
      </c>
      <c r="E507" s="85" t="s">
        <v>1915</v>
      </c>
      <c r="F507" s="85" t="s">
        <v>13</v>
      </c>
      <c r="G507" s="85">
        <v>391487</v>
      </c>
      <c r="H507" s="89"/>
      <c r="I507" s="270" t="s">
        <v>720</v>
      </c>
      <c r="J507" s="89"/>
      <c r="K507" s="89"/>
      <c r="L507" s="89"/>
      <c r="M507" s="89"/>
      <c r="N507" s="271">
        <v>9183855.1799999997</v>
      </c>
      <c r="O507" s="271">
        <v>0</v>
      </c>
      <c r="P507" s="89" t="s">
        <v>670</v>
      </c>
    </row>
    <row r="508" spans="1:16" ht="38.25">
      <c r="A508" s="268" t="s">
        <v>711</v>
      </c>
      <c r="B508" s="89"/>
      <c r="C508" s="269" t="s">
        <v>1408</v>
      </c>
      <c r="D508" s="84">
        <v>43494</v>
      </c>
      <c r="E508" s="85" t="s">
        <v>1916</v>
      </c>
      <c r="F508" s="85" t="s">
        <v>13</v>
      </c>
      <c r="G508" s="85">
        <v>391489</v>
      </c>
      <c r="H508" s="89"/>
      <c r="I508" s="270" t="s">
        <v>720</v>
      </c>
      <c r="J508" s="89"/>
      <c r="K508" s="89"/>
      <c r="L508" s="89"/>
      <c r="M508" s="89"/>
      <c r="N508" s="271">
        <v>4459.21</v>
      </c>
      <c r="O508" s="271">
        <v>0</v>
      </c>
      <c r="P508" s="89" t="s">
        <v>670</v>
      </c>
    </row>
    <row r="509" spans="1:16" ht="38.25">
      <c r="A509" s="268" t="s">
        <v>711</v>
      </c>
      <c r="B509" s="89"/>
      <c r="C509" s="269" t="s">
        <v>1408</v>
      </c>
      <c r="D509" s="84">
        <v>43494</v>
      </c>
      <c r="E509" s="85" t="s">
        <v>1917</v>
      </c>
      <c r="F509" s="85" t="s">
        <v>13</v>
      </c>
      <c r="G509" s="85">
        <v>391491</v>
      </c>
      <c r="H509" s="89"/>
      <c r="I509" s="270" t="s">
        <v>720</v>
      </c>
      <c r="J509" s="89"/>
      <c r="K509" s="89"/>
      <c r="L509" s="89"/>
      <c r="M509" s="89"/>
      <c r="N509" s="271">
        <v>18666.2</v>
      </c>
      <c r="O509" s="271">
        <v>0</v>
      </c>
      <c r="P509" s="89" t="s">
        <v>670</v>
      </c>
    </row>
    <row r="510" spans="1:16" ht="38.25">
      <c r="A510" s="268" t="s">
        <v>711</v>
      </c>
      <c r="B510" s="89"/>
      <c r="C510" s="269" t="s">
        <v>1408</v>
      </c>
      <c r="D510" s="84">
        <v>43494</v>
      </c>
      <c r="E510" s="85" t="s">
        <v>1918</v>
      </c>
      <c r="F510" s="85" t="s">
        <v>13</v>
      </c>
      <c r="G510" s="85">
        <v>391493</v>
      </c>
      <c r="H510" s="89"/>
      <c r="I510" s="270" t="s">
        <v>720</v>
      </c>
      <c r="J510" s="89"/>
      <c r="K510" s="89"/>
      <c r="L510" s="89"/>
      <c r="M510" s="89"/>
      <c r="N510" s="271">
        <v>4378.3999999999996</v>
      </c>
      <c r="O510" s="271">
        <v>0</v>
      </c>
      <c r="P510" s="89" t="s">
        <v>670</v>
      </c>
    </row>
    <row r="511" spans="1:16" ht="38.25">
      <c r="A511" s="268" t="s">
        <v>711</v>
      </c>
      <c r="B511" s="89"/>
      <c r="C511" s="269" t="s">
        <v>1408</v>
      </c>
      <c r="D511" s="84">
        <v>43494</v>
      </c>
      <c r="E511" s="85" t="s">
        <v>1919</v>
      </c>
      <c r="F511" s="85" t="s">
        <v>13</v>
      </c>
      <c r="G511" s="85">
        <v>391495</v>
      </c>
      <c r="H511" s="89"/>
      <c r="I511" s="270" t="s">
        <v>720</v>
      </c>
      <c r="J511" s="89"/>
      <c r="K511" s="89"/>
      <c r="L511" s="89"/>
      <c r="M511" s="89"/>
      <c r="N511" s="271">
        <v>6597.06</v>
      </c>
      <c r="O511" s="271">
        <v>0</v>
      </c>
      <c r="P511" s="89" t="s">
        <v>670</v>
      </c>
    </row>
    <row r="512" spans="1:16" ht="38.25">
      <c r="A512" s="268" t="s">
        <v>711</v>
      </c>
      <c r="B512" s="89"/>
      <c r="C512" s="269" t="s">
        <v>1408</v>
      </c>
      <c r="D512" s="84">
        <v>43494</v>
      </c>
      <c r="E512" s="85" t="s">
        <v>1920</v>
      </c>
      <c r="F512" s="85" t="s">
        <v>13</v>
      </c>
      <c r="G512" s="85">
        <v>391497</v>
      </c>
      <c r="H512" s="89"/>
      <c r="I512" s="270" t="s">
        <v>720</v>
      </c>
      <c r="J512" s="89"/>
      <c r="K512" s="89"/>
      <c r="L512" s="89"/>
      <c r="M512" s="89"/>
      <c r="N512" s="271">
        <v>34026.29</v>
      </c>
      <c r="O512" s="271">
        <v>0</v>
      </c>
      <c r="P512" s="89" t="s">
        <v>670</v>
      </c>
    </row>
    <row r="513" spans="1:16" ht="38.25">
      <c r="A513" s="268" t="s">
        <v>711</v>
      </c>
      <c r="B513" s="89"/>
      <c r="C513" s="269" t="s">
        <v>1408</v>
      </c>
      <c r="D513" s="84">
        <v>43494</v>
      </c>
      <c r="E513" s="85" t="s">
        <v>1921</v>
      </c>
      <c r="F513" s="85" t="s">
        <v>13</v>
      </c>
      <c r="G513" s="85">
        <v>391499</v>
      </c>
      <c r="H513" s="89"/>
      <c r="I513" s="270" t="s">
        <v>720</v>
      </c>
      <c r="J513" s="89"/>
      <c r="K513" s="89"/>
      <c r="L513" s="89"/>
      <c r="M513" s="89"/>
      <c r="N513" s="271">
        <v>51268.9</v>
      </c>
      <c r="O513" s="271">
        <v>0</v>
      </c>
      <c r="P513" s="89" t="s">
        <v>670</v>
      </c>
    </row>
    <row r="514" spans="1:16" ht="38.25">
      <c r="A514" s="268" t="s">
        <v>711</v>
      </c>
      <c r="B514" s="89"/>
      <c r="C514" s="269" t="s">
        <v>1408</v>
      </c>
      <c r="D514" s="84">
        <v>43494</v>
      </c>
      <c r="E514" s="85" t="s">
        <v>1922</v>
      </c>
      <c r="F514" s="85" t="s">
        <v>13</v>
      </c>
      <c r="G514" s="85">
        <v>391501</v>
      </c>
      <c r="H514" s="89"/>
      <c r="I514" s="270" t="s">
        <v>720</v>
      </c>
      <c r="J514" s="89"/>
      <c r="K514" s="89"/>
      <c r="L514" s="89"/>
      <c r="M514" s="89"/>
      <c r="N514" s="271">
        <v>61225.71</v>
      </c>
      <c r="O514" s="271">
        <v>0</v>
      </c>
      <c r="P514" s="89" t="s">
        <v>670</v>
      </c>
    </row>
    <row r="515" spans="1:16" ht="38.25">
      <c r="A515" s="268" t="s">
        <v>711</v>
      </c>
      <c r="B515" s="89"/>
      <c r="C515" s="269" t="s">
        <v>1408</v>
      </c>
      <c r="D515" s="84">
        <v>43494</v>
      </c>
      <c r="E515" s="85" t="s">
        <v>1923</v>
      </c>
      <c r="F515" s="85" t="s">
        <v>13</v>
      </c>
      <c r="G515" s="85">
        <v>391503</v>
      </c>
      <c r="H515" s="89"/>
      <c r="I515" s="270" t="s">
        <v>720</v>
      </c>
      <c r="J515" s="89"/>
      <c r="K515" s="89"/>
      <c r="L515" s="89"/>
      <c r="M515" s="89"/>
      <c r="N515" s="271">
        <v>17479.28</v>
      </c>
      <c r="O515" s="271">
        <v>0</v>
      </c>
      <c r="P515" s="89" t="s">
        <v>670</v>
      </c>
    </row>
    <row r="516" spans="1:16" ht="38.25">
      <c r="A516" s="268" t="s">
        <v>711</v>
      </c>
      <c r="B516" s="89"/>
      <c r="C516" s="269" t="s">
        <v>1408</v>
      </c>
      <c r="D516" s="84">
        <v>43494</v>
      </c>
      <c r="E516" s="85" t="s">
        <v>1924</v>
      </c>
      <c r="F516" s="85" t="s">
        <v>13</v>
      </c>
      <c r="G516" s="85">
        <v>391505</v>
      </c>
      <c r="H516" s="89"/>
      <c r="I516" s="270" t="s">
        <v>720</v>
      </c>
      <c r="J516" s="89"/>
      <c r="K516" s="89"/>
      <c r="L516" s="89"/>
      <c r="M516" s="89"/>
      <c r="N516" s="271">
        <v>6277.72</v>
      </c>
      <c r="O516" s="271">
        <v>0</v>
      </c>
      <c r="P516" s="89" t="s">
        <v>670</v>
      </c>
    </row>
    <row r="517" spans="1:16" ht="38.25">
      <c r="A517" s="268" t="s">
        <v>711</v>
      </c>
      <c r="B517" s="89"/>
      <c r="C517" s="269" t="s">
        <v>1408</v>
      </c>
      <c r="D517" s="84">
        <v>43494</v>
      </c>
      <c r="E517" s="85" t="s">
        <v>1925</v>
      </c>
      <c r="F517" s="85" t="s">
        <v>13</v>
      </c>
      <c r="G517" s="85">
        <v>391507</v>
      </c>
      <c r="H517" s="89"/>
      <c r="I517" s="270" t="s">
        <v>720</v>
      </c>
      <c r="J517" s="89"/>
      <c r="K517" s="89"/>
      <c r="L517" s="89"/>
      <c r="M517" s="89"/>
      <c r="N517" s="271">
        <v>14206.92</v>
      </c>
      <c r="O517" s="271">
        <v>0</v>
      </c>
      <c r="P517" s="89" t="s">
        <v>670</v>
      </c>
    </row>
    <row r="518" spans="1:16" ht="38.25">
      <c r="A518" s="268" t="s">
        <v>711</v>
      </c>
      <c r="B518" s="89"/>
      <c r="C518" s="269" t="s">
        <v>1408</v>
      </c>
      <c r="D518" s="84">
        <v>43494</v>
      </c>
      <c r="E518" s="85" t="s">
        <v>1926</v>
      </c>
      <c r="F518" s="85" t="s">
        <v>13</v>
      </c>
      <c r="G518" s="85">
        <v>391509</v>
      </c>
      <c r="H518" s="89"/>
      <c r="I518" s="270" t="s">
        <v>720</v>
      </c>
      <c r="J518" s="89"/>
      <c r="K518" s="89"/>
      <c r="L518" s="89"/>
      <c r="M518" s="89"/>
      <c r="N518" s="271">
        <v>17242.54</v>
      </c>
      <c r="O518" s="271">
        <v>0</v>
      </c>
      <c r="P518" s="89" t="s">
        <v>670</v>
      </c>
    </row>
    <row r="519" spans="1:16" ht="38.25">
      <c r="A519" s="268" t="s">
        <v>711</v>
      </c>
      <c r="B519" s="89"/>
      <c r="C519" s="269" t="s">
        <v>1408</v>
      </c>
      <c r="D519" s="84">
        <v>43494</v>
      </c>
      <c r="E519" s="85" t="s">
        <v>1927</v>
      </c>
      <c r="F519" s="85" t="s">
        <v>13</v>
      </c>
      <c r="G519" s="85">
        <v>391511</v>
      </c>
      <c r="H519" s="89"/>
      <c r="I519" s="270" t="s">
        <v>720</v>
      </c>
      <c r="J519" s="89"/>
      <c r="K519" s="89"/>
      <c r="L519" s="89"/>
      <c r="M519" s="89"/>
      <c r="N519" s="271">
        <v>39021.050000000003</v>
      </c>
      <c r="O519" s="271">
        <v>0</v>
      </c>
      <c r="P519" s="89" t="s">
        <v>670</v>
      </c>
    </row>
    <row r="520" spans="1:16" ht="38.25">
      <c r="A520" s="268" t="s">
        <v>711</v>
      </c>
      <c r="B520" s="89"/>
      <c r="C520" s="269" t="s">
        <v>1408</v>
      </c>
      <c r="D520" s="84">
        <v>43494</v>
      </c>
      <c r="E520" s="85" t="s">
        <v>1928</v>
      </c>
      <c r="F520" s="85" t="s">
        <v>13</v>
      </c>
      <c r="G520" s="85">
        <v>391513</v>
      </c>
      <c r="H520" s="89"/>
      <c r="I520" s="270" t="s">
        <v>720</v>
      </c>
      <c r="J520" s="89"/>
      <c r="K520" s="89"/>
      <c r="L520" s="89"/>
      <c r="M520" s="89"/>
      <c r="N520" s="271">
        <v>48008.959999999999</v>
      </c>
      <c r="O520" s="271">
        <v>0</v>
      </c>
      <c r="P520" s="89" t="s">
        <v>670</v>
      </c>
    </row>
    <row r="521" spans="1:16" ht="38.25">
      <c r="A521" s="268" t="s">
        <v>711</v>
      </c>
      <c r="B521" s="89"/>
      <c r="C521" s="269" t="s">
        <v>1408</v>
      </c>
      <c r="D521" s="84">
        <v>43494</v>
      </c>
      <c r="E521" s="85" t="s">
        <v>1929</v>
      </c>
      <c r="F521" s="85" t="s">
        <v>13</v>
      </c>
      <c r="G521" s="85">
        <v>391516</v>
      </c>
      <c r="H521" s="89"/>
      <c r="I521" s="270" t="s">
        <v>720</v>
      </c>
      <c r="J521" s="89"/>
      <c r="K521" s="89"/>
      <c r="L521" s="89"/>
      <c r="M521" s="89"/>
      <c r="N521" s="271">
        <v>5853160.8200000003</v>
      </c>
      <c r="O521" s="271">
        <v>0</v>
      </c>
      <c r="P521" s="89" t="s">
        <v>670</v>
      </c>
    </row>
    <row r="522" spans="1:16" ht="38.25">
      <c r="A522" s="268" t="s">
        <v>711</v>
      </c>
      <c r="B522" s="89"/>
      <c r="C522" s="269" t="s">
        <v>1408</v>
      </c>
      <c r="D522" s="84">
        <v>43494</v>
      </c>
      <c r="E522" s="85" t="s">
        <v>1930</v>
      </c>
      <c r="F522" s="85" t="s">
        <v>13</v>
      </c>
      <c r="G522" s="85">
        <v>391518</v>
      </c>
      <c r="H522" s="89"/>
      <c r="I522" s="270" t="s">
        <v>720</v>
      </c>
      <c r="J522" s="89"/>
      <c r="K522" s="89"/>
      <c r="L522" s="89"/>
      <c r="M522" s="89"/>
      <c r="N522" s="271">
        <v>2586382.86</v>
      </c>
      <c r="O522" s="271">
        <v>0</v>
      </c>
      <c r="P522" s="89" t="s">
        <v>670</v>
      </c>
    </row>
    <row r="523" spans="1:16" ht="38.25">
      <c r="A523" s="268" t="s">
        <v>711</v>
      </c>
      <c r="B523" s="89"/>
      <c r="C523" s="269" t="s">
        <v>1408</v>
      </c>
      <c r="D523" s="84">
        <v>43494</v>
      </c>
      <c r="E523" s="85" t="s">
        <v>1931</v>
      </c>
      <c r="F523" s="85" t="s">
        <v>13</v>
      </c>
      <c r="G523" s="85">
        <v>391520</v>
      </c>
      <c r="H523" s="89"/>
      <c r="I523" s="270" t="s">
        <v>720</v>
      </c>
      <c r="J523" s="89"/>
      <c r="K523" s="89"/>
      <c r="L523" s="89"/>
      <c r="M523" s="89"/>
      <c r="N523" s="271">
        <v>4958227.51</v>
      </c>
      <c r="O523" s="271">
        <v>0</v>
      </c>
      <c r="P523" s="89" t="s">
        <v>670</v>
      </c>
    </row>
    <row r="524" spans="1:16" ht="38.25">
      <c r="A524" s="268" t="s">
        <v>711</v>
      </c>
      <c r="B524" s="89"/>
      <c r="C524" s="269" t="s">
        <v>1408</v>
      </c>
      <c r="D524" s="84">
        <v>43494</v>
      </c>
      <c r="E524" s="85" t="s">
        <v>1932</v>
      </c>
      <c r="F524" s="85" t="s">
        <v>13</v>
      </c>
      <c r="G524" s="85">
        <v>391522</v>
      </c>
      <c r="H524" s="89"/>
      <c r="I524" s="270" t="s">
        <v>720</v>
      </c>
      <c r="J524" s="89"/>
      <c r="K524" s="89"/>
      <c r="L524" s="89"/>
      <c r="M524" s="89"/>
      <c r="N524" s="271">
        <v>6100274</v>
      </c>
      <c r="O524" s="271">
        <v>0</v>
      </c>
      <c r="P524" s="89" t="s">
        <v>670</v>
      </c>
    </row>
    <row r="525" spans="1:16" ht="38.25">
      <c r="A525" s="268" t="s">
        <v>711</v>
      </c>
      <c r="B525" s="89"/>
      <c r="C525" s="269" t="s">
        <v>1408</v>
      </c>
      <c r="D525" s="84">
        <v>43494</v>
      </c>
      <c r="E525" s="85" t="s">
        <v>1933</v>
      </c>
      <c r="F525" s="85" t="s">
        <v>13</v>
      </c>
      <c r="G525" s="85">
        <v>391524</v>
      </c>
      <c r="H525" s="89"/>
      <c r="I525" s="270" t="s">
        <v>720</v>
      </c>
      <c r="J525" s="89"/>
      <c r="K525" s="89"/>
      <c r="L525" s="89"/>
      <c r="M525" s="89"/>
      <c r="N525" s="271">
        <v>2190931.5699999998</v>
      </c>
      <c r="O525" s="271">
        <v>0</v>
      </c>
      <c r="P525" s="89" t="s">
        <v>670</v>
      </c>
    </row>
    <row r="526" spans="1:16" ht="38.25">
      <c r="A526" s="268" t="s">
        <v>711</v>
      </c>
      <c r="B526" s="89"/>
      <c r="C526" s="269" t="s">
        <v>1408</v>
      </c>
      <c r="D526" s="84">
        <v>43494</v>
      </c>
      <c r="E526" s="85" t="s">
        <v>1934</v>
      </c>
      <c r="F526" s="85" t="s">
        <v>13</v>
      </c>
      <c r="G526" s="85">
        <v>391526</v>
      </c>
      <c r="H526" s="89"/>
      <c r="I526" s="270" t="s">
        <v>720</v>
      </c>
      <c r="J526" s="89"/>
      <c r="K526" s="89"/>
      <c r="L526" s="89"/>
      <c r="M526" s="89"/>
      <c r="N526" s="271">
        <v>6017650.8600000003</v>
      </c>
      <c r="O526" s="271">
        <v>0</v>
      </c>
      <c r="P526" s="89" t="s">
        <v>670</v>
      </c>
    </row>
    <row r="527" spans="1:16" ht="38.25">
      <c r="A527" s="268" t="s">
        <v>711</v>
      </c>
      <c r="B527" s="89"/>
      <c r="C527" s="269" t="s">
        <v>1408</v>
      </c>
      <c r="D527" s="84">
        <v>43494</v>
      </c>
      <c r="E527" s="85" t="s">
        <v>1935</v>
      </c>
      <c r="F527" s="85" t="s">
        <v>13</v>
      </c>
      <c r="G527" s="85">
        <v>391528</v>
      </c>
      <c r="H527" s="89"/>
      <c r="I527" s="270" t="s">
        <v>720</v>
      </c>
      <c r="J527" s="89"/>
      <c r="K527" s="89"/>
      <c r="L527" s="89"/>
      <c r="M527" s="89"/>
      <c r="N527" s="271">
        <v>13618354.210000001</v>
      </c>
      <c r="O527" s="271">
        <v>0</v>
      </c>
      <c r="P527" s="89" t="s">
        <v>670</v>
      </c>
    </row>
    <row r="528" spans="1:16" ht="38.25">
      <c r="A528" s="268" t="s">
        <v>711</v>
      </c>
      <c r="B528" s="89"/>
      <c r="C528" s="269" t="s">
        <v>1408</v>
      </c>
      <c r="D528" s="84">
        <v>43494</v>
      </c>
      <c r="E528" s="85" t="s">
        <v>1936</v>
      </c>
      <c r="F528" s="85" t="s">
        <v>13</v>
      </c>
      <c r="G528" s="85">
        <v>391530</v>
      </c>
      <c r="H528" s="89"/>
      <c r="I528" s="270" t="s">
        <v>720</v>
      </c>
      <c r="J528" s="89"/>
      <c r="K528" s="89"/>
      <c r="L528" s="89"/>
      <c r="M528" s="89"/>
      <c r="N528" s="271">
        <v>2505515.12</v>
      </c>
      <c r="O528" s="271">
        <v>0</v>
      </c>
      <c r="P528" s="89" t="s">
        <v>670</v>
      </c>
    </row>
    <row r="529" spans="1:16" ht="38.25">
      <c r="A529" s="268" t="s">
        <v>711</v>
      </c>
      <c r="B529" s="89"/>
      <c r="C529" s="269" t="s">
        <v>1408</v>
      </c>
      <c r="D529" s="84">
        <v>43494</v>
      </c>
      <c r="E529" s="85" t="s">
        <v>1937</v>
      </c>
      <c r="F529" s="85" t="s">
        <v>13</v>
      </c>
      <c r="G529" s="85">
        <v>391532</v>
      </c>
      <c r="H529" s="89"/>
      <c r="I529" s="270" t="s">
        <v>720</v>
      </c>
      <c r="J529" s="89"/>
      <c r="K529" s="89"/>
      <c r="L529" s="89"/>
      <c r="M529" s="89"/>
      <c r="N529" s="271">
        <v>1107131.97</v>
      </c>
      <c r="O529" s="271">
        <v>0</v>
      </c>
      <c r="P529" s="89" t="s">
        <v>670</v>
      </c>
    </row>
    <row r="530" spans="1:16" ht="38.25">
      <c r="A530" s="268" t="s">
        <v>711</v>
      </c>
      <c r="B530" s="89"/>
      <c r="C530" s="269" t="s">
        <v>1408</v>
      </c>
      <c r="D530" s="84">
        <v>43494</v>
      </c>
      <c r="E530" s="85" t="s">
        <v>1938</v>
      </c>
      <c r="F530" s="85" t="s">
        <v>13</v>
      </c>
      <c r="G530" s="85">
        <v>391534</v>
      </c>
      <c r="H530" s="89"/>
      <c r="I530" s="270" t="s">
        <v>720</v>
      </c>
      <c r="J530" s="89"/>
      <c r="K530" s="89"/>
      <c r="L530" s="89"/>
      <c r="M530" s="89"/>
      <c r="N530" s="271">
        <v>21367769.75</v>
      </c>
      <c r="O530" s="271">
        <v>0</v>
      </c>
      <c r="P530" s="89" t="s">
        <v>670</v>
      </c>
    </row>
    <row r="531" spans="1:16" ht="38.25">
      <c r="A531" s="268" t="s">
        <v>711</v>
      </c>
      <c r="B531" s="89"/>
      <c r="C531" s="269" t="s">
        <v>1408</v>
      </c>
      <c r="D531" s="84">
        <v>43494</v>
      </c>
      <c r="E531" s="85" t="s">
        <v>1939</v>
      </c>
      <c r="F531" s="85" t="s">
        <v>13</v>
      </c>
      <c r="G531" s="85">
        <v>391536</v>
      </c>
      <c r="H531" s="89"/>
      <c r="I531" s="270" t="s">
        <v>720</v>
      </c>
      <c r="J531" s="89"/>
      <c r="K531" s="89"/>
      <c r="L531" s="89"/>
      <c r="M531" s="89"/>
      <c r="N531" s="271">
        <v>20950822.719999999</v>
      </c>
      <c r="O531" s="271">
        <v>0</v>
      </c>
      <c r="P531" s="89" t="s">
        <v>670</v>
      </c>
    </row>
    <row r="532" spans="1:16" ht="38.25">
      <c r="A532" s="268" t="s">
        <v>711</v>
      </c>
      <c r="B532" s="89"/>
      <c r="C532" s="269" t="s">
        <v>1408</v>
      </c>
      <c r="D532" s="84">
        <v>43494</v>
      </c>
      <c r="E532" s="85" t="s">
        <v>1940</v>
      </c>
      <c r="F532" s="85" t="s">
        <v>13</v>
      </c>
      <c r="G532" s="85">
        <v>391538</v>
      </c>
      <c r="H532" s="89"/>
      <c r="I532" s="270" t="s">
        <v>720</v>
      </c>
      <c r="J532" s="89"/>
      <c r="K532" s="89"/>
      <c r="L532" s="89"/>
      <c r="M532" s="89"/>
      <c r="N532" s="271">
        <v>10347449.619999999</v>
      </c>
      <c r="O532" s="271">
        <v>0</v>
      </c>
      <c r="P532" s="89" t="s">
        <v>670</v>
      </c>
    </row>
    <row r="533" spans="1:16" ht="38.25">
      <c r="A533" s="268" t="s">
        <v>711</v>
      </c>
      <c r="B533" s="89"/>
      <c r="C533" s="269" t="s">
        <v>1408</v>
      </c>
      <c r="D533" s="84">
        <v>43494</v>
      </c>
      <c r="E533" s="85" t="s">
        <v>1941</v>
      </c>
      <c r="F533" s="85" t="s">
        <v>13</v>
      </c>
      <c r="G533" s="85">
        <v>391540</v>
      </c>
      <c r="H533" s="89"/>
      <c r="I533" s="270" t="s">
        <v>720</v>
      </c>
      <c r="J533" s="89"/>
      <c r="K533" s="89"/>
      <c r="L533" s="89"/>
      <c r="M533" s="89"/>
      <c r="N533" s="271">
        <v>124097658.76000001</v>
      </c>
      <c r="O533" s="271">
        <v>0</v>
      </c>
      <c r="P533" s="89" t="s">
        <v>670</v>
      </c>
    </row>
    <row r="534" spans="1:16" ht="38.25">
      <c r="A534" s="268" t="s">
        <v>711</v>
      </c>
      <c r="B534" s="89"/>
      <c r="C534" s="269" t="s">
        <v>1408</v>
      </c>
      <c r="D534" s="84">
        <v>43494</v>
      </c>
      <c r="E534" s="85" t="s">
        <v>1942</v>
      </c>
      <c r="F534" s="85" t="s">
        <v>13</v>
      </c>
      <c r="G534" s="85">
        <v>391542</v>
      </c>
      <c r="H534" s="89"/>
      <c r="I534" s="270" t="s">
        <v>720</v>
      </c>
      <c r="J534" s="89"/>
      <c r="K534" s="89"/>
      <c r="L534" s="89"/>
      <c r="M534" s="89"/>
      <c r="N534" s="271">
        <v>53337102.579999998</v>
      </c>
      <c r="O534" s="271">
        <v>0</v>
      </c>
      <c r="P534" s="89" t="s">
        <v>670</v>
      </c>
    </row>
    <row r="535" spans="1:16" ht="38.25">
      <c r="A535" s="268" t="s">
        <v>711</v>
      </c>
      <c r="B535" s="89"/>
      <c r="C535" s="269" t="s">
        <v>1408</v>
      </c>
      <c r="D535" s="84">
        <v>43494</v>
      </c>
      <c r="E535" s="85" t="s">
        <v>1943</v>
      </c>
      <c r="F535" s="85" t="s">
        <v>13</v>
      </c>
      <c r="G535" s="85">
        <v>391544</v>
      </c>
      <c r="H535" s="89"/>
      <c r="I535" s="270" t="s">
        <v>720</v>
      </c>
      <c r="J535" s="89"/>
      <c r="K535" s="89"/>
      <c r="L535" s="89"/>
      <c r="M535" s="89"/>
      <c r="N535" s="271">
        <v>12388.47</v>
      </c>
      <c r="O535" s="271">
        <v>0</v>
      </c>
      <c r="P535" s="89" t="s">
        <v>670</v>
      </c>
    </row>
    <row r="536" spans="1:16" ht="38.25">
      <c r="A536" s="268" t="s">
        <v>711</v>
      </c>
      <c r="B536" s="89"/>
      <c r="C536" s="269" t="s">
        <v>1408</v>
      </c>
      <c r="D536" s="84">
        <v>43494</v>
      </c>
      <c r="E536" s="85" t="s">
        <v>1944</v>
      </c>
      <c r="F536" s="85" t="s">
        <v>13</v>
      </c>
      <c r="G536" s="85">
        <v>391546</v>
      </c>
      <c r="H536" s="89"/>
      <c r="I536" s="270" t="s">
        <v>720</v>
      </c>
      <c r="J536" s="89"/>
      <c r="K536" s="89"/>
      <c r="L536" s="89"/>
      <c r="M536" s="89"/>
      <c r="N536" s="271">
        <v>19297.8</v>
      </c>
      <c r="O536" s="271">
        <v>0</v>
      </c>
      <c r="P536" s="89" t="s">
        <v>670</v>
      </c>
    </row>
    <row r="537" spans="1:16" ht="38.25">
      <c r="A537" s="268" t="s">
        <v>711</v>
      </c>
      <c r="B537" s="89"/>
      <c r="C537" s="269" t="s">
        <v>1408</v>
      </c>
      <c r="D537" s="84">
        <v>43494</v>
      </c>
      <c r="E537" s="85" t="s">
        <v>1945</v>
      </c>
      <c r="F537" s="85" t="s">
        <v>13</v>
      </c>
      <c r="G537" s="85">
        <v>391548</v>
      </c>
      <c r="H537" s="89"/>
      <c r="I537" s="270" t="s">
        <v>720</v>
      </c>
      <c r="J537" s="89"/>
      <c r="K537" s="89"/>
      <c r="L537" s="89"/>
      <c r="M537" s="89"/>
      <c r="N537" s="271">
        <v>1186.92</v>
      </c>
      <c r="O537" s="271">
        <v>0</v>
      </c>
      <c r="P537" s="89" t="s">
        <v>670</v>
      </c>
    </row>
    <row r="538" spans="1:16" ht="38.25">
      <c r="A538" s="268" t="s">
        <v>711</v>
      </c>
      <c r="B538" s="89"/>
      <c r="C538" s="269" t="s">
        <v>1408</v>
      </c>
      <c r="D538" s="84">
        <v>43494</v>
      </c>
      <c r="E538" s="85" t="s">
        <v>1946</v>
      </c>
      <c r="F538" s="85" t="s">
        <v>13</v>
      </c>
      <c r="G538" s="85">
        <v>391550</v>
      </c>
      <c r="H538" s="89"/>
      <c r="I538" s="270" t="s">
        <v>720</v>
      </c>
      <c r="J538" s="89"/>
      <c r="K538" s="89"/>
      <c r="L538" s="89"/>
      <c r="M538" s="89"/>
      <c r="N538" s="271">
        <v>18666.2</v>
      </c>
      <c r="O538" s="271">
        <v>0</v>
      </c>
      <c r="P538" s="89" t="s">
        <v>670</v>
      </c>
    </row>
    <row r="539" spans="1:16" ht="38.25">
      <c r="A539" s="268" t="s">
        <v>711</v>
      </c>
      <c r="B539" s="89"/>
      <c r="C539" s="269" t="s">
        <v>1408</v>
      </c>
      <c r="D539" s="84">
        <v>43494</v>
      </c>
      <c r="E539" s="85" t="s">
        <v>1947</v>
      </c>
      <c r="F539" s="85" t="s">
        <v>13</v>
      </c>
      <c r="G539" s="85">
        <v>391552</v>
      </c>
      <c r="H539" s="89"/>
      <c r="I539" s="270" t="s">
        <v>720</v>
      </c>
      <c r="J539" s="89"/>
      <c r="K539" s="89"/>
      <c r="L539" s="89"/>
      <c r="M539" s="89"/>
      <c r="N539" s="271">
        <v>18666.2</v>
      </c>
      <c r="O539" s="271">
        <v>0</v>
      </c>
      <c r="P539" s="89" t="s">
        <v>670</v>
      </c>
    </row>
    <row r="540" spans="1:16" ht="38.25">
      <c r="A540" s="268" t="s">
        <v>711</v>
      </c>
      <c r="B540" s="89"/>
      <c r="C540" s="269" t="s">
        <v>1408</v>
      </c>
      <c r="D540" s="84">
        <v>43494</v>
      </c>
      <c r="E540" s="85" t="s">
        <v>1948</v>
      </c>
      <c r="F540" s="85" t="s">
        <v>13</v>
      </c>
      <c r="G540" s="85">
        <v>391554</v>
      </c>
      <c r="H540" s="89"/>
      <c r="I540" s="270" t="s">
        <v>720</v>
      </c>
      <c r="J540" s="89"/>
      <c r="K540" s="89"/>
      <c r="L540" s="89"/>
      <c r="M540" s="89"/>
      <c r="N540" s="271">
        <v>18666.2</v>
      </c>
      <c r="O540" s="271">
        <v>0</v>
      </c>
      <c r="P540" s="89" t="s">
        <v>670</v>
      </c>
    </row>
    <row r="541" spans="1:16" ht="38.25">
      <c r="A541" s="268" t="s">
        <v>711</v>
      </c>
      <c r="B541" s="89"/>
      <c r="C541" s="269" t="s">
        <v>1408</v>
      </c>
      <c r="D541" s="84">
        <v>43494</v>
      </c>
      <c r="E541" s="85" t="s">
        <v>1949</v>
      </c>
      <c r="F541" s="85" t="s">
        <v>13</v>
      </c>
      <c r="G541" s="85">
        <v>391556</v>
      </c>
      <c r="H541" s="89"/>
      <c r="I541" s="270" t="s">
        <v>720</v>
      </c>
      <c r="J541" s="89"/>
      <c r="K541" s="89"/>
      <c r="L541" s="89"/>
      <c r="M541" s="89"/>
      <c r="N541" s="271">
        <v>18666.2</v>
      </c>
      <c r="O541" s="271">
        <v>0</v>
      </c>
      <c r="P541" s="89" t="s">
        <v>670</v>
      </c>
    </row>
    <row r="542" spans="1:16" ht="38.25">
      <c r="A542" s="268" t="s">
        <v>711</v>
      </c>
      <c r="B542" s="89"/>
      <c r="C542" s="269" t="s">
        <v>1408</v>
      </c>
      <c r="D542" s="84">
        <v>43494</v>
      </c>
      <c r="E542" s="85" t="s">
        <v>1950</v>
      </c>
      <c r="F542" s="85" t="s">
        <v>13</v>
      </c>
      <c r="G542" s="85">
        <v>391558</v>
      </c>
      <c r="H542" s="89"/>
      <c r="I542" s="270" t="s">
        <v>720</v>
      </c>
      <c r="J542" s="89"/>
      <c r="K542" s="89"/>
      <c r="L542" s="89"/>
      <c r="M542" s="89"/>
      <c r="N542" s="271">
        <v>355580.69</v>
      </c>
      <c r="O542" s="271">
        <v>0</v>
      </c>
      <c r="P542" s="89" t="s">
        <v>670</v>
      </c>
    </row>
    <row r="543" spans="1:16" ht="38.25">
      <c r="A543" s="268" t="s">
        <v>711</v>
      </c>
      <c r="B543" s="89"/>
      <c r="C543" s="269" t="s">
        <v>1408</v>
      </c>
      <c r="D543" s="84">
        <v>43494</v>
      </c>
      <c r="E543" s="85" t="s">
        <v>1951</v>
      </c>
      <c r="F543" s="85" t="s">
        <v>13</v>
      </c>
      <c r="G543" s="85">
        <v>391560</v>
      </c>
      <c r="H543" s="89"/>
      <c r="I543" s="270" t="s">
        <v>720</v>
      </c>
      <c r="J543" s="89"/>
      <c r="K543" s="89"/>
      <c r="L543" s="89"/>
      <c r="M543" s="89"/>
      <c r="N543" s="271">
        <v>6820.28</v>
      </c>
      <c r="O543" s="271">
        <v>0</v>
      </c>
      <c r="P543" s="89" t="s">
        <v>670</v>
      </c>
    </row>
    <row r="544" spans="1:16" ht="38.25">
      <c r="A544" s="268" t="s">
        <v>711</v>
      </c>
      <c r="B544" s="89"/>
      <c r="C544" s="269" t="s">
        <v>1408</v>
      </c>
      <c r="D544" s="84">
        <v>43494</v>
      </c>
      <c r="E544" s="85" t="s">
        <v>1952</v>
      </c>
      <c r="F544" s="85" t="s">
        <v>13</v>
      </c>
      <c r="G544" s="85">
        <v>391562</v>
      </c>
      <c r="H544" s="89"/>
      <c r="I544" s="270" t="s">
        <v>720</v>
      </c>
      <c r="J544" s="89"/>
      <c r="K544" s="89"/>
      <c r="L544" s="89"/>
      <c r="M544" s="89"/>
      <c r="N544" s="271">
        <v>419.49</v>
      </c>
      <c r="O544" s="271">
        <v>0</v>
      </c>
      <c r="P544" s="89" t="s">
        <v>670</v>
      </c>
    </row>
    <row r="545" spans="1:16" ht="38.25">
      <c r="A545" s="268" t="s">
        <v>711</v>
      </c>
      <c r="B545" s="89"/>
      <c r="C545" s="269" t="s">
        <v>1408</v>
      </c>
      <c r="D545" s="84">
        <v>43494</v>
      </c>
      <c r="E545" s="85" t="s">
        <v>1953</v>
      </c>
      <c r="F545" s="85" t="s">
        <v>13</v>
      </c>
      <c r="G545" s="85">
        <v>391564</v>
      </c>
      <c r="H545" s="89"/>
      <c r="I545" s="270" t="s">
        <v>720</v>
      </c>
      <c r="J545" s="89"/>
      <c r="K545" s="89"/>
      <c r="L545" s="89"/>
      <c r="M545" s="89"/>
      <c r="N545" s="271">
        <v>1576.02</v>
      </c>
      <c r="O545" s="271">
        <v>0</v>
      </c>
      <c r="P545" s="89" t="s">
        <v>670</v>
      </c>
    </row>
    <row r="546" spans="1:16" ht="38.25">
      <c r="A546" s="268" t="s">
        <v>711</v>
      </c>
      <c r="B546" s="89"/>
      <c r="C546" s="269" t="s">
        <v>1408</v>
      </c>
      <c r="D546" s="84">
        <v>43494</v>
      </c>
      <c r="E546" s="85" t="s">
        <v>1954</v>
      </c>
      <c r="F546" s="85" t="s">
        <v>13</v>
      </c>
      <c r="G546" s="85">
        <v>391566</v>
      </c>
      <c r="H546" s="89"/>
      <c r="I546" s="270" t="s">
        <v>720</v>
      </c>
      <c r="J546" s="89"/>
      <c r="K546" s="89"/>
      <c r="L546" s="89"/>
      <c r="M546" s="89"/>
      <c r="N546" s="271">
        <v>6597.06</v>
      </c>
      <c r="O546" s="271">
        <v>0</v>
      </c>
      <c r="P546" s="89" t="s">
        <v>670</v>
      </c>
    </row>
    <row r="547" spans="1:16" ht="38.25">
      <c r="A547" s="268" t="s">
        <v>711</v>
      </c>
      <c r="B547" s="89"/>
      <c r="C547" s="269" t="s">
        <v>1408</v>
      </c>
      <c r="D547" s="84">
        <v>43494</v>
      </c>
      <c r="E547" s="85" t="s">
        <v>1955</v>
      </c>
      <c r="F547" s="85" t="s">
        <v>13</v>
      </c>
      <c r="G547" s="85">
        <v>391568</v>
      </c>
      <c r="H547" s="89"/>
      <c r="I547" s="270" t="s">
        <v>720</v>
      </c>
      <c r="J547" s="89"/>
      <c r="K547" s="89"/>
      <c r="L547" s="89"/>
      <c r="M547" s="89"/>
      <c r="N547" s="271">
        <v>6597.06</v>
      </c>
      <c r="O547" s="271">
        <v>0</v>
      </c>
      <c r="P547" s="89" t="s">
        <v>670</v>
      </c>
    </row>
    <row r="548" spans="1:16" ht="38.25">
      <c r="A548" s="268" t="s">
        <v>711</v>
      </c>
      <c r="B548" s="89"/>
      <c r="C548" s="269" t="s">
        <v>1408</v>
      </c>
      <c r="D548" s="84">
        <v>43494</v>
      </c>
      <c r="E548" s="85" t="s">
        <v>1956</v>
      </c>
      <c r="F548" s="85" t="s">
        <v>13</v>
      </c>
      <c r="G548" s="85">
        <v>391570</v>
      </c>
      <c r="H548" s="89"/>
      <c r="I548" s="270" t="s">
        <v>720</v>
      </c>
      <c r="J548" s="89"/>
      <c r="K548" s="89"/>
      <c r="L548" s="89"/>
      <c r="M548" s="89"/>
      <c r="N548" s="271">
        <v>6597.06</v>
      </c>
      <c r="O548" s="271">
        <v>0</v>
      </c>
      <c r="P548" s="89" t="s">
        <v>670</v>
      </c>
    </row>
    <row r="549" spans="1:16" ht="38.25">
      <c r="A549" s="268" t="s">
        <v>711</v>
      </c>
      <c r="B549" s="89"/>
      <c r="C549" s="269" t="s">
        <v>1408</v>
      </c>
      <c r="D549" s="84">
        <v>43494</v>
      </c>
      <c r="E549" s="85" t="s">
        <v>1957</v>
      </c>
      <c r="F549" s="85" t="s">
        <v>13</v>
      </c>
      <c r="G549" s="85">
        <v>391572</v>
      </c>
      <c r="H549" s="89"/>
      <c r="I549" s="270" t="s">
        <v>720</v>
      </c>
      <c r="J549" s="89"/>
      <c r="K549" s="89"/>
      <c r="L549" s="89"/>
      <c r="M549" s="89"/>
      <c r="N549" s="271">
        <v>6597.06</v>
      </c>
      <c r="O549" s="271">
        <v>0</v>
      </c>
      <c r="P549" s="89" t="s">
        <v>670</v>
      </c>
    </row>
    <row r="550" spans="1:16" ht="38.25">
      <c r="A550" s="268" t="s">
        <v>711</v>
      </c>
      <c r="B550" s="89"/>
      <c r="C550" s="269" t="s">
        <v>1408</v>
      </c>
      <c r="D550" s="84">
        <v>43494</v>
      </c>
      <c r="E550" s="85" t="s">
        <v>1958</v>
      </c>
      <c r="F550" s="85" t="s">
        <v>13</v>
      </c>
      <c r="G550" s="85">
        <v>391574</v>
      </c>
      <c r="H550" s="89"/>
      <c r="I550" s="270" t="s">
        <v>720</v>
      </c>
      <c r="J550" s="89"/>
      <c r="K550" s="89"/>
      <c r="L550" s="89"/>
      <c r="M550" s="89"/>
      <c r="N550" s="271">
        <v>53003.72</v>
      </c>
      <c r="O550" s="271">
        <v>0</v>
      </c>
      <c r="P550" s="89" t="s">
        <v>670</v>
      </c>
    </row>
    <row r="551" spans="1:16" ht="38.25">
      <c r="A551" s="268" t="s">
        <v>711</v>
      </c>
      <c r="B551" s="89"/>
      <c r="C551" s="269" t="s">
        <v>1408</v>
      </c>
      <c r="D551" s="84">
        <v>43494</v>
      </c>
      <c r="E551" s="85" t="s">
        <v>1959</v>
      </c>
      <c r="F551" s="85" t="s">
        <v>13</v>
      </c>
      <c r="G551" s="85">
        <v>391576</v>
      </c>
      <c r="H551" s="89"/>
      <c r="I551" s="270" t="s">
        <v>720</v>
      </c>
      <c r="J551" s="89"/>
      <c r="K551" s="89"/>
      <c r="L551" s="89"/>
      <c r="M551" s="89"/>
      <c r="N551" s="271">
        <v>3259.94</v>
      </c>
      <c r="O551" s="271">
        <v>0</v>
      </c>
      <c r="P551" s="89" t="s">
        <v>670</v>
      </c>
    </row>
    <row r="552" spans="1:16" ht="38.25">
      <c r="A552" s="268" t="s">
        <v>711</v>
      </c>
      <c r="B552" s="89"/>
      <c r="C552" s="269" t="s">
        <v>1408</v>
      </c>
      <c r="D552" s="84">
        <v>43494</v>
      </c>
      <c r="E552" s="85" t="s">
        <v>1960</v>
      </c>
      <c r="F552" s="85" t="s">
        <v>13</v>
      </c>
      <c r="G552" s="85">
        <v>391578</v>
      </c>
      <c r="H552" s="89"/>
      <c r="I552" s="270" t="s">
        <v>720</v>
      </c>
      <c r="J552" s="89"/>
      <c r="K552" s="89"/>
      <c r="L552" s="89"/>
      <c r="M552" s="89"/>
      <c r="N552" s="271">
        <v>12247.78</v>
      </c>
      <c r="O552" s="271">
        <v>0</v>
      </c>
      <c r="P552" s="89" t="s">
        <v>670</v>
      </c>
    </row>
    <row r="553" spans="1:16" ht="38.25">
      <c r="A553" s="268" t="s">
        <v>711</v>
      </c>
      <c r="B553" s="89"/>
      <c r="C553" s="269" t="s">
        <v>1408</v>
      </c>
      <c r="D553" s="84">
        <v>43494</v>
      </c>
      <c r="E553" s="85" t="s">
        <v>1961</v>
      </c>
      <c r="F553" s="85" t="s">
        <v>13</v>
      </c>
      <c r="G553" s="85">
        <v>391580</v>
      </c>
      <c r="H553" s="89"/>
      <c r="I553" s="270" t="s">
        <v>720</v>
      </c>
      <c r="J553" s="89"/>
      <c r="K553" s="89"/>
      <c r="L553" s="89"/>
      <c r="M553" s="89"/>
      <c r="N553" s="271">
        <v>51268.9</v>
      </c>
      <c r="O553" s="271">
        <v>0</v>
      </c>
      <c r="P553" s="89" t="s">
        <v>670</v>
      </c>
    </row>
    <row r="554" spans="1:16" ht="38.25">
      <c r="A554" s="268" t="s">
        <v>711</v>
      </c>
      <c r="B554" s="89"/>
      <c r="C554" s="269" t="s">
        <v>1408</v>
      </c>
      <c r="D554" s="84">
        <v>43494</v>
      </c>
      <c r="E554" s="85" t="s">
        <v>1962</v>
      </c>
      <c r="F554" s="85" t="s">
        <v>13</v>
      </c>
      <c r="G554" s="85">
        <v>391582</v>
      </c>
      <c r="H554" s="89"/>
      <c r="I554" s="270" t="s">
        <v>720</v>
      </c>
      <c r="J554" s="89"/>
      <c r="K554" s="89"/>
      <c r="L554" s="89"/>
      <c r="M554" s="89"/>
      <c r="N554" s="271">
        <v>51268.9</v>
      </c>
      <c r="O554" s="271">
        <v>0</v>
      </c>
      <c r="P554" s="89" t="s">
        <v>670</v>
      </c>
    </row>
    <row r="555" spans="1:16" ht="38.25">
      <c r="A555" s="268" t="s">
        <v>711</v>
      </c>
      <c r="B555" s="89"/>
      <c r="C555" s="269" t="s">
        <v>1408</v>
      </c>
      <c r="D555" s="84">
        <v>43494</v>
      </c>
      <c r="E555" s="85" t="s">
        <v>1963</v>
      </c>
      <c r="F555" s="85" t="s">
        <v>13</v>
      </c>
      <c r="G555" s="85">
        <v>391584</v>
      </c>
      <c r="H555" s="89"/>
      <c r="I555" s="270" t="s">
        <v>720</v>
      </c>
      <c r="J555" s="89"/>
      <c r="K555" s="89"/>
      <c r="L555" s="89"/>
      <c r="M555" s="89"/>
      <c r="N555" s="271">
        <v>51268.9</v>
      </c>
      <c r="O555" s="271">
        <v>0</v>
      </c>
      <c r="P555" s="89" t="s">
        <v>670</v>
      </c>
    </row>
    <row r="556" spans="1:16" ht="38.25">
      <c r="A556" s="268" t="s">
        <v>711</v>
      </c>
      <c r="B556" s="89"/>
      <c r="C556" s="269" t="s">
        <v>1408</v>
      </c>
      <c r="D556" s="84">
        <v>43494</v>
      </c>
      <c r="E556" s="85" t="s">
        <v>1964</v>
      </c>
      <c r="F556" s="85" t="s">
        <v>13</v>
      </c>
      <c r="G556" s="85">
        <v>391586</v>
      </c>
      <c r="H556" s="89"/>
      <c r="I556" s="270" t="s">
        <v>720</v>
      </c>
      <c r="J556" s="89"/>
      <c r="K556" s="89"/>
      <c r="L556" s="89"/>
      <c r="M556" s="89"/>
      <c r="N556" s="271">
        <v>51268.9</v>
      </c>
      <c r="O556" s="271">
        <v>0</v>
      </c>
      <c r="P556" s="89" t="s">
        <v>670</v>
      </c>
    </row>
    <row r="557" spans="1:16" ht="38.25">
      <c r="A557" s="268" t="s">
        <v>711</v>
      </c>
      <c r="B557" s="89"/>
      <c r="C557" s="269" t="s">
        <v>1408</v>
      </c>
      <c r="D557" s="84">
        <v>43494</v>
      </c>
      <c r="E557" s="85" t="s">
        <v>1965</v>
      </c>
      <c r="F557" s="85" t="s">
        <v>13</v>
      </c>
      <c r="G557" s="85">
        <v>391588</v>
      </c>
      <c r="H557" s="89"/>
      <c r="I557" s="270" t="s">
        <v>720</v>
      </c>
      <c r="J557" s="89"/>
      <c r="K557" s="89"/>
      <c r="L557" s="89"/>
      <c r="M557" s="89"/>
      <c r="N557" s="271">
        <v>5021.04</v>
      </c>
      <c r="O557" s="271">
        <v>0</v>
      </c>
      <c r="P557" s="89" t="s">
        <v>670</v>
      </c>
    </row>
    <row r="558" spans="1:16" ht="38.25">
      <c r="A558" s="268" t="s">
        <v>711</v>
      </c>
      <c r="B558" s="89"/>
      <c r="C558" s="269" t="s">
        <v>1408</v>
      </c>
      <c r="D558" s="84">
        <v>43494</v>
      </c>
      <c r="E558" s="85" t="s">
        <v>1966</v>
      </c>
      <c r="F558" s="85" t="s">
        <v>13</v>
      </c>
      <c r="G558" s="85">
        <v>391590</v>
      </c>
      <c r="H558" s="89"/>
      <c r="I558" s="270" t="s">
        <v>720</v>
      </c>
      <c r="J558" s="89"/>
      <c r="K558" s="89"/>
      <c r="L558" s="89"/>
      <c r="M558" s="89"/>
      <c r="N558" s="271">
        <v>6177.57</v>
      </c>
      <c r="O558" s="271">
        <v>0</v>
      </c>
      <c r="P558" s="89" t="s">
        <v>670</v>
      </c>
    </row>
    <row r="559" spans="1:16" ht="38.25">
      <c r="A559" s="268" t="s">
        <v>711</v>
      </c>
      <c r="B559" s="89"/>
      <c r="C559" s="269" t="s">
        <v>1408</v>
      </c>
      <c r="D559" s="84">
        <v>43494</v>
      </c>
      <c r="E559" s="85" t="s">
        <v>1967</v>
      </c>
      <c r="F559" s="85" t="s">
        <v>13</v>
      </c>
      <c r="G559" s="85">
        <v>391592</v>
      </c>
      <c r="H559" s="89"/>
      <c r="I559" s="270" t="s">
        <v>720</v>
      </c>
      <c r="J559" s="89"/>
      <c r="K559" s="89"/>
      <c r="L559" s="89"/>
      <c r="M559" s="89"/>
      <c r="N559" s="271">
        <v>2218.73</v>
      </c>
      <c r="O559" s="271">
        <v>0</v>
      </c>
      <c r="P559" s="89" t="s">
        <v>670</v>
      </c>
    </row>
    <row r="560" spans="1:16" ht="63.75">
      <c r="A560" s="268" t="s">
        <v>556</v>
      </c>
      <c r="B560" s="89"/>
      <c r="C560" s="269" t="s">
        <v>616</v>
      </c>
      <c r="D560" s="84">
        <v>43494</v>
      </c>
      <c r="E560" s="85" t="s">
        <v>1968</v>
      </c>
      <c r="F560" s="85" t="s">
        <v>11</v>
      </c>
      <c r="G560" s="85">
        <v>945868</v>
      </c>
      <c r="H560" s="89"/>
      <c r="I560" s="270" t="s">
        <v>751</v>
      </c>
      <c r="J560" s="89"/>
      <c r="K560" s="89"/>
      <c r="L560" s="89"/>
      <c r="M560" s="89"/>
      <c r="N560" s="271">
        <v>50</v>
      </c>
      <c r="O560" s="271">
        <v>0</v>
      </c>
      <c r="P560" s="89" t="s">
        <v>670</v>
      </c>
    </row>
    <row r="561" spans="1:16" ht="51">
      <c r="A561" s="268" t="s">
        <v>565</v>
      </c>
      <c r="B561" s="89"/>
      <c r="C561" s="269" t="s">
        <v>615</v>
      </c>
      <c r="D561" s="84">
        <v>43495</v>
      </c>
      <c r="E561" s="85" t="s">
        <v>1969</v>
      </c>
      <c r="F561" s="85" t="s">
        <v>3</v>
      </c>
      <c r="G561" s="85">
        <v>1707815</v>
      </c>
      <c r="H561" s="89"/>
      <c r="I561" s="270" t="s">
        <v>2415</v>
      </c>
      <c r="J561" s="89"/>
      <c r="K561" s="89"/>
      <c r="L561" s="89"/>
      <c r="M561" s="89"/>
      <c r="N561" s="271">
        <v>0</v>
      </c>
      <c r="O561" s="271">
        <v>3.27</v>
      </c>
      <c r="P561" s="89" t="s">
        <v>670</v>
      </c>
    </row>
    <row r="562" spans="1:16" ht="51">
      <c r="A562" s="268" t="s">
        <v>556</v>
      </c>
      <c r="B562" s="89"/>
      <c r="C562" s="269" t="s">
        <v>616</v>
      </c>
      <c r="D562" s="84">
        <v>43495</v>
      </c>
      <c r="E562" s="85" t="s">
        <v>1970</v>
      </c>
      <c r="F562" s="85" t="s">
        <v>3</v>
      </c>
      <c r="G562" s="85">
        <v>1707801</v>
      </c>
      <c r="H562" s="89"/>
      <c r="I562" s="270" t="s">
        <v>2416</v>
      </c>
      <c r="J562" s="89"/>
      <c r="K562" s="89"/>
      <c r="L562" s="89"/>
      <c r="M562" s="89"/>
      <c r="N562" s="271">
        <v>0</v>
      </c>
      <c r="O562" s="271">
        <v>7724</v>
      </c>
      <c r="P562" s="89" t="s">
        <v>670</v>
      </c>
    </row>
    <row r="563" spans="1:16" ht="38.25">
      <c r="A563" s="268">
        <v>373</v>
      </c>
      <c r="B563" s="89"/>
      <c r="C563" s="269" t="s">
        <v>636</v>
      </c>
      <c r="D563" s="84">
        <v>43495</v>
      </c>
      <c r="E563" s="85" t="s">
        <v>1971</v>
      </c>
      <c r="F563" s="85" t="s">
        <v>3</v>
      </c>
      <c r="G563" s="85">
        <v>1707717</v>
      </c>
      <c r="H563" s="89"/>
      <c r="I563" s="270" t="s">
        <v>2417</v>
      </c>
      <c r="J563" s="89"/>
      <c r="K563" s="89"/>
      <c r="L563" s="89"/>
      <c r="M563" s="89"/>
      <c r="N563" s="271">
        <v>0</v>
      </c>
      <c r="O563" s="271">
        <v>0.75</v>
      </c>
      <c r="P563" s="89" t="s">
        <v>670</v>
      </c>
    </row>
    <row r="564" spans="1:16" ht="51">
      <c r="A564" s="268" t="s">
        <v>565</v>
      </c>
      <c r="B564" s="89"/>
      <c r="C564" s="269" t="s">
        <v>615</v>
      </c>
      <c r="D564" s="84">
        <v>43495</v>
      </c>
      <c r="E564" s="85" t="s">
        <v>1972</v>
      </c>
      <c r="F564" s="85" t="s">
        <v>3</v>
      </c>
      <c r="G564" s="85">
        <v>1707712</v>
      </c>
      <c r="H564" s="89"/>
      <c r="I564" s="270" t="s">
        <v>2418</v>
      </c>
      <c r="J564" s="89"/>
      <c r="K564" s="89"/>
      <c r="L564" s="89"/>
      <c r="M564" s="89"/>
      <c r="N564" s="271">
        <v>0</v>
      </c>
      <c r="O564" s="271">
        <v>5000</v>
      </c>
      <c r="P564" s="89" t="s">
        <v>670</v>
      </c>
    </row>
    <row r="565" spans="1:16" ht="51">
      <c r="A565" s="268">
        <v>342</v>
      </c>
      <c r="B565" s="89"/>
      <c r="C565" s="269" t="s">
        <v>148</v>
      </c>
      <c r="D565" s="84">
        <v>43495</v>
      </c>
      <c r="E565" s="85" t="s">
        <v>1973</v>
      </c>
      <c r="F565" s="85" t="s">
        <v>3</v>
      </c>
      <c r="G565" s="85">
        <v>1707848</v>
      </c>
      <c r="H565" s="89"/>
      <c r="I565" s="270" t="s">
        <v>2419</v>
      </c>
      <c r="J565" s="89"/>
      <c r="K565" s="89"/>
      <c r="L565" s="89"/>
      <c r="M565" s="89"/>
      <c r="N565" s="271">
        <v>0</v>
      </c>
      <c r="O565" s="271">
        <v>889.2</v>
      </c>
      <c r="P565" s="89" t="s">
        <v>670</v>
      </c>
    </row>
    <row r="566" spans="1:16" ht="63.75">
      <c r="A566" s="268" t="s">
        <v>565</v>
      </c>
      <c r="B566" s="89"/>
      <c r="C566" s="269" t="s">
        <v>615</v>
      </c>
      <c r="D566" s="84">
        <v>43495</v>
      </c>
      <c r="E566" s="85" t="s">
        <v>1974</v>
      </c>
      <c r="F566" s="85" t="s">
        <v>3</v>
      </c>
      <c r="G566" s="85">
        <v>1707643</v>
      </c>
      <c r="H566" s="89"/>
      <c r="I566" s="270" t="s">
        <v>2420</v>
      </c>
      <c r="J566" s="89"/>
      <c r="K566" s="89"/>
      <c r="L566" s="89"/>
      <c r="M566" s="89"/>
      <c r="N566" s="271">
        <v>0</v>
      </c>
      <c r="O566" s="271">
        <v>1680.6000000000001</v>
      </c>
      <c r="P566" s="89" t="s">
        <v>670</v>
      </c>
    </row>
    <row r="567" spans="1:16" ht="51">
      <c r="A567" s="268">
        <v>119</v>
      </c>
      <c r="B567" s="89"/>
      <c r="C567" s="269" t="s">
        <v>63</v>
      </c>
      <c r="D567" s="84">
        <v>43495</v>
      </c>
      <c r="E567" s="85" t="s">
        <v>1975</v>
      </c>
      <c r="F567" s="85" t="s">
        <v>3</v>
      </c>
      <c r="G567" s="85">
        <v>1707703</v>
      </c>
      <c r="H567" s="89"/>
      <c r="I567" s="270" t="s">
        <v>2421</v>
      </c>
      <c r="J567" s="89"/>
      <c r="K567" s="89"/>
      <c r="L567" s="89"/>
      <c r="M567" s="89"/>
      <c r="N567" s="271">
        <v>0</v>
      </c>
      <c r="O567" s="271">
        <v>15659.42</v>
      </c>
      <c r="P567" s="89" t="s">
        <v>670</v>
      </c>
    </row>
    <row r="568" spans="1:16" ht="51">
      <c r="A568" s="268">
        <v>20</v>
      </c>
      <c r="B568" s="89"/>
      <c r="C568" s="269" t="s">
        <v>44</v>
      </c>
      <c r="D568" s="84">
        <v>43495</v>
      </c>
      <c r="E568" s="85" t="s">
        <v>1976</v>
      </c>
      <c r="F568" s="85" t="s">
        <v>3</v>
      </c>
      <c r="G568" s="85">
        <v>1707668</v>
      </c>
      <c r="H568" s="89"/>
      <c r="I568" s="270" t="s">
        <v>2422</v>
      </c>
      <c r="J568" s="89"/>
      <c r="K568" s="89"/>
      <c r="L568" s="89"/>
      <c r="M568" s="89"/>
      <c r="N568" s="271">
        <v>0</v>
      </c>
      <c r="O568" s="271">
        <v>333.8</v>
      </c>
      <c r="P568" s="89" t="s">
        <v>670</v>
      </c>
    </row>
    <row r="569" spans="1:16" ht="51">
      <c r="A569" s="268">
        <v>20</v>
      </c>
      <c r="B569" s="89"/>
      <c r="C569" s="269" t="s">
        <v>44</v>
      </c>
      <c r="D569" s="84">
        <v>43495</v>
      </c>
      <c r="E569" s="85" t="s">
        <v>1977</v>
      </c>
      <c r="F569" s="85" t="s">
        <v>3</v>
      </c>
      <c r="G569" s="85">
        <v>1707667</v>
      </c>
      <c r="H569" s="89"/>
      <c r="I569" s="270" t="s">
        <v>2423</v>
      </c>
      <c r="J569" s="89"/>
      <c r="K569" s="89"/>
      <c r="L569" s="89"/>
      <c r="M569" s="89"/>
      <c r="N569" s="271">
        <v>0</v>
      </c>
      <c r="O569" s="271">
        <v>4.5</v>
      </c>
      <c r="P569" s="89" t="s">
        <v>670</v>
      </c>
    </row>
    <row r="570" spans="1:16" ht="51">
      <c r="A570" s="268" t="s">
        <v>556</v>
      </c>
      <c r="B570" s="89"/>
      <c r="C570" s="269" t="s">
        <v>616</v>
      </c>
      <c r="D570" s="84">
        <v>43495</v>
      </c>
      <c r="E570" s="85" t="s">
        <v>1978</v>
      </c>
      <c r="F570" s="85" t="s">
        <v>3</v>
      </c>
      <c r="G570" s="85">
        <v>1707731</v>
      </c>
      <c r="H570" s="89"/>
      <c r="I570" s="270" t="s">
        <v>2424</v>
      </c>
      <c r="J570" s="89"/>
      <c r="K570" s="89"/>
      <c r="L570" s="89"/>
      <c r="M570" s="89"/>
      <c r="N570" s="271">
        <v>0</v>
      </c>
      <c r="O570" s="271">
        <v>100</v>
      </c>
      <c r="P570" s="89" t="s">
        <v>670</v>
      </c>
    </row>
    <row r="571" spans="1:16" ht="63.75">
      <c r="A571" s="268" t="s">
        <v>556</v>
      </c>
      <c r="B571" s="89"/>
      <c r="C571" s="269" t="s">
        <v>616</v>
      </c>
      <c r="D571" s="84">
        <v>43495</v>
      </c>
      <c r="E571" s="85" t="s">
        <v>1979</v>
      </c>
      <c r="F571" s="85" t="s">
        <v>3</v>
      </c>
      <c r="G571" s="85">
        <v>1707724</v>
      </c>
      <c r="H571" s="89"/>
      <c r="I571" s="270" t="s">
        <v>2425</v>
      </c>
      <c r="J571" s="89"/>
      <c r="K571" s="89"/>
      <c r="L571" s="89"/>
      <c r="M571" s="89"/>
      <c r="N571" s="271">
        <v>0</v>
      </c>
      <c r="O571" s="271">
        <v>400</v>
      </c>
      <c r="P571" s="89" t="s">
        <v>670</v>
      </c>
    </row>
    <row r="572" spans="1:16" ht="38.25">
      <c r="A572" s="268">
        <v>15</v>
      </c>
      <c r="B572" s="89"/>
      <c r="C572" s="269" t="s">
        <v>42</v>
      </c>
      <c r="D572" s="84">
        <v>43496</v>
      </c>
      <c r="E572" s="85" t="s">
        <v>1980</v>
      </c>
      <c r="F572" s="85" t="s">
        <v>3</v>
      </c>
      <c r="G572" s="85">
        <v>1708202</v>
      </c>
      <c r="H572" s="89"/>
      <c r="I572" s="270" t="s">
        <v>2426</v>
      </c>
      <c r="J572" s="89"/>
      <c r="K572" s="89"/>
      <c r="L572" s="89"/>
      <c r="M572" s="89"/>
      <c r="N572" s="271">
        <v>0</v>
      </c>
      <c r="O572" s="271">
        <v>34565.03</v>
      </c>
      <c r="P572" s="89" t="s">
        <v>670</v>
      </c>
    </row>
    <row r="573" spans="1:16" ht="38.25">
      <c r="A573" s="268">
        <v>20</v>
      </c>
      <c r="B573" s="89"/>
      <c r="C573" s="269" t="s">
        <v>44</v>
      </c>
      <c r="D573" s="84">
        <v>43496</v>
      </c>
      <c r="E573" s="85" t="s">
        <v>1981</v>
      </c>
      <c r="F573" s="85" t="s">
        <v>3</v>
      </c>
      <c r="G573" s="85">
        <v>1708180</v>
      </c>
      <c r="H573" s="89"/>
      <c r="I573" s="270" t="s">
        <v>2427</v>
      </c>
      <c r="J573" s="89"/>
      <c r="K573" s="89"/>
      <c r="L573" s="89"/>
      <c r="M573" s="89"/>
      <c r="N573" s="271">
        <v>0</v>
      </c>
      <c r="O573" s="271">
        <v>6</v>
      </c>
      <c r="P573" s="89" t="s">
        <v>670</v>
      </c>
    </row>
    <row r="574" spans="1:16" ht="51">
      <c r="A574" s="268" t="s">
        <v>565</v>
      </c>
      <c r="B574" s="89"/>
      <c r="C574" s="269" t="s">
        <v>615</v>
      </c>
      <c r="D574" s="84">
        <v>43496</v>
      </c>
      <c r="E574" s="85" t="s">
        <v>1982</v>
      </c>
      <c r="F574" s="85" t="s">
        <v>3</v>
      </c>
      <c r="G574" s="85">
        <v>1708231</v>
      </c>
      <c r="H574" s="89"/>
      <c r="I574" s="270" t="s">
        <v>740</v>
      </c>
      <c r="J574" s="89"/>
      <c r="K574" s="89"/>
      <c r="L574" s="89"/>
      <c r="M574" s="89"/>
      <c r="N574" s="271">
        <v>0</v>
      </c>
      <c r="O574" s="271">
        <v>1500</v>
      </c>
      <c r="P574" s="89" t="s">
        <v>670</v>
      </c>
    </row>
    <row r="575" spans="1:16" ht="51">
      <c r="A575" s="268" t="s">
        <v>565</v>
      </c>
      <c r="B575" s="89"/>
      <c r="C575" s="269" t="s">
        <v>615</v>
      </c>
      <c r="D575" s="84">
        <v>43496</v>
      </c>
      <c r="E575" s="85" t="s">
        <v>1983</v>
      </c>
      <c r="F575" s="85" t="s">
        <v>3</v>
      </c>
      <c r="G575" s="85">
        <v>1708258</v>
      </c>
      <c r="H575" s="89"/>
      <c r="I575" s="270" t="s">
        <v>724</v>
      </c>
      <c r="J575" s="89"/>
      <c r="K575" s="89"/>
      <c r="L575" s="89"/>
      <c r="M575" s="89"/>
      <c r="N575" s="271">
        <v>0</v>
      </c>
      <c r="O575" s="271">
        <v>674.64</v>
      </c>
      <c r="P575" s="89" t="s">
        <v>670</v>
      </c>
    </row>
    <row r="576" spans="1:16" ht="51">
      <c r="A576" s="268">
        <v>670</v>
      </c>
      <c r="B576" s="89"/>
      <c r="C576" s="269" t="s">
        <v>190</v>
      </c>
      <c r="D576" s="84">
        <v>43496</v>
      </c>
      <c r="E576" s="85" t="s">
        <v>1984</v>
      </c>
      <c r="F576" s="85" t="s">
        <v>3</v>
      </c>
      <c r="G576" s="85">
        <v>1708340</v>
      </c>
      <c r="H576" s="89"/>
      <c r="I576" s="270" t="s">
        <v>2428</v>
      </c>
      <c r="J576" s="89"/>
      <c r="K576" s="89"/>
      <c r="L576" s="89"/>
      <c r="M576" s="89"/>
      <c r="N576" s="271">
        <v>0</v>
      </c>
      <c r="O576" s="271">
        <v>571.61</v>
      </c>
      <c r="P576" s="89" t="s">
        <v>670</v>
      </c>
    </row>
    <row r="577" spans="1:16" ht="63.75">
      <c r="A577" s="268">
        <v>221</v>
      </c>
      <c r="B577" s="89"/>
      <c r="C577" s="269" t="s">
        <v>102</v>
      </c>
      <c r="D577" s="84">
        <v>43496</v>
      </c>
      <c r="E577" s="85" t="s">
        <v>1985</v>
      </c>
      <c r="F577" s="85" t="s">
        <v>3</v>
      </c>
      <c r="G577" s="85">
        <v>1708361</v>
      </c>
      <c r="H577" s="89"/>
      <c r="I577" s="270" t="s">
        <v>2429</v>
      </c>
      <c r="J577" s="89"/>
      <c r="K577" s="89"/>
      <c r="L577" s="89"/>
      <c r="M577" s="89"/>
      <c r="N577" s="271">
        <v>0</v>
      </c>
      <c r="O577" s="271">
        <v>738</v>
      </c>
      <c r="P577" s="89" t="s">
        <v>670</v>
      </c>
    </row>
    <row r="578" spans="1:16" ht="38.25">
      <c r="A578" s="268">
        <v>212</v>
      </c>
      <c r="B578" s="89"/>
      <c r="C578" s="269" t="s">
        <v>100</v>
      </c>
      <c r="D578" s="84">
        <v>43496</v>
      </c>
      <c r="E578" s="85" t="s">
        <v>1986</v>
      </c>
      <c r="F578" s="85" t="s">
        <v>3</v>
      </c>
      <c r="G578" s="85">
        <v>1708437</v>
      </c>
      <c r="H578" s="89"/>
      <c r="I578" s="270" t="s">
        <v>2430</v>
      </c>
      <c r="J578" s="89"/>
      <c r="K578" s="89"/>
      <c r="L578" s="89"/>
      <c r="M578" s="89"/>
      <c r="N578" s="271">
        <v>0</v>
      </c>
      <c r="O578" s="271">
        <v>2919</v>
      </c>
      <c r="P578" s="89" t="s">
        <v>670</v>
      </c>
    </row>
    <row r="579" spans="1:16" ht="51">
      <c r="A579" s="268" t="s">
        <v>559</v>
      </c>
      <c r="B579" s="89"/>
      <c r="C579" s="269" t="s">
        <v>759</v>
      </c>
      <c r="D579" s="84">
        <v>43496</v>
      </c>
      <c r="E579" s="85" t="s">
        <v>1987</v>
      </c>
      <c r="F579" s="85" t="s">
        <v>3</v>
      </c>
      <c r="G579" s="85">
        <v>1708142</v>
      </c>
      <c r="H579" s="89"/>
      <c r="I579" s="270" t="s">
        <v>2431</v>
      </c>
      <c r="J579" s="89"/>
      <c r="K579" s="89"/>
      <c r="L579" s="89"/>
      <c r="M579" s="89"/>
      <c r="N579" s="271">
        <v>0</v>
      </c>
      <c r="O579" s="271">
        <v>3254830.68</v>
      </c>
      <c r="P579" s="89" t="s">
        <v>670</v>
      </c>
    </row>
    <row r="580" spans="1:16" ht="63.75">
      <c r="A580" s="268" t="s">
        <v>556</v>
      </c>
      <c r="B580" s="89"/>
      <c r="C580" s="269" t="s">
        <v>616</v>
      </c>
      <c r="D580" s="84">
        <v>43496</v>
      </c>
      <c r="E580" s="85" t="s">
        <v>1988</v>
      </c>
      <c r="F580" s="85" t="s">
        <v>3</v>
      </c>
      <c r="G580" s="85">
        <v>1708176</v>
      </c>
      <c r="H580" s="89"/>
      <c r="I580" s="270" t="s">
        <v>2432</v>
      </c>
      <c r="J580" s="89"/>
      <c r="K580" s="89"/>
      <c r="L580" s="89"/>
      <c r="M580" s="89"/>
      <c r="N580" s="271">
        <v>0</v>
      </c>
      <c r="O580" s="271">
        <v>834.76</v>
      </c>
      <c r="P580" s="89" t="s">
        <v>670</v>
      </c>
    </row>
    <row r="581" spans="1:16" ht="51">
      <c r="A581" s="268">
        <v>591</v>
      </c>
      <c r="B581" s="89"/>
      <c r="C581" s="269" t="s">
        <v>1367</v>
      </c>
      <c r="D581" s="84">
        <v>43496</v>
      </c>
      <c r="E581" s="85" t="s">
        <v>1989</v>
      </c>
      <c r="F581" s="85" t="s">
        <v>3</v>
      </c>
      <c r="G581" s="85">
        <v>1708148</v>
      </c>
      <c r="H581" s="89"/>
      <c r="I581" s="270" t="s">
        <v>2433</v>
      </c>
      <c r="J581" s="89"/>
      <c r="K581" s="89"/>
      <c r="L581" s="89"/>
      <c r="M581" s="89"/>
      <c r="N581" s="271">
        <v>0</v>
      </c>
      <c r="O581" s="271">
        <v>1461.41</v>
      </c>
      <c r="P581" s="89" t="s">
        <v>670</v>
      </c>
    </row>
    <row r="582" spans="1:16" ht="38.25">
      <c r="A582" s="268" t="s">
        <v>565</v>
      </c>
      <c r="B582" s="89"/>
      <c r="C582" s="269" t="s">
        <v>615</v>
      </c>
      <c r="D582" s="84">
        <v>43496</v>
      </c>
      <c r="E582" s="85" t="s">
        <v>1990</v>
      </c>
      <c r="F582" s="85" t="s">
        <v>3</v>
      </c>
      <c r="G582" s="85">
        <v>1708119</v>
      </c>
      <c r="H582" s="89"/>
      <c r="I582" s="270" t="s">
        <v>2434</v>
      </c>
      <c r="J582" s="89"/>
      <c r="K582" s="89"/>
      <c r="L582" s="89"/>
      <c r="M582" s="89"/>
      <c r="N582" s="271">
        <v>0</v>
      </c>
      <c r="O582" s="271">
        <v>4061.2400000000002</v>
      </c>
      <c r="P582" s="89" t="s">
        <v>670</v>
      </c>
    </row>
    <row r="583" spans="1:16" ht="63.75">
      <c r="A583" s="268">
        <v>86</v>
      </c>
      <c r="B583" s="89"/>
      <c r="C583" s="269" t="s">
        <v>56</v>
      </c>
      <c r="D583" s="84">
        <v>43496</v>
      </c>
      <c r="E583" s="85" t="s">
        <v>1991</v>
      </c>
      <c r="F583" s="85" t="s">
        <v>3</v>
      </c>
      <c r="G583" s="85">
        <v>1708215</v>
      </c>
      <c r="H583" s="89"/>
      <c r="I583" s="270" t="s">
        <v>2435</v>
      </c>
      <c r="J583" s="89"/>
      <c r="K583" s="89"/>
      <c r="L583" s="89"/>
      <c r="M583" s="89"/>
      <c r="N583" s="271">
        <v>0</v>
      </c>
      <c r="O583" s="271">
        <v>93386.22</v>
      </c>
      <c r="P583" s="89" t="s">
        <v>670</v>
      </c>
    </row>
    <row r="584" spans="1:16" ht="76.5">
      <c r="A584" s="268" t="s">
        <v>559</v>
      </c>
      <c r="B584" s="89"/>
      <c r="C584" s="269" t="s">
        <v>759</v>
      </c>
      <c r="D584" s="84">
        <v>43496</v>
      </c>
      <c r="E584" s="85" t="s">
        <v>1992</v>
      </c>
      <c r="F584" s="85" t="s">
        <v>671</v>
      </c>
      <c r="G584" s="85">
        <v>183211</v>
      </c>
      <c r="H584" s="89"/>
      <c r="I584" s="270" t="s">
        <v>2436</v>
      </c>
      <c r="J584" s="89"/>
      <c r="K584" s="89"/>
      <c r="L584" s="89"/>
      <c r="M584" s="89"/>
      <c r="N584" s="271">
        <v>11700</v>
      </c>
      <c r="O584" s="271">
        <v>0</v>
      </c>
      <c r="P584" s="89" t="s">
        <v>670</v>
      </c>
    </row>
    <row r="585" spans="1:16" ht="76.5">
      <c r="A585" s="268" t="s">
        <v>559</v>
      </c>
      <c r="B585" s="89"/>
      <c r="C585" s="269" t="s">
        <v>759</v>
      </c>
      <c r="D585" s="84">
        <v>43496</v>
      </c>
      <c r="E585" s="85" t="s">
        <v>1992</v>
      </c>
      <c r="F585" s="85" t="s">
        <v>671</v>
      </c>
      <c r="G585" s="85">
        <v>183199</v>
      </c>
      <c r="H585" s="89"/>
      <c r="I585" s="270" t="s">
        <v>2437</v>
      </c>
      <c r="J585" s="89"/>
      <c r="K585" s="89"/>
      <c r="L585" s="89"/>
      <c r="M585" s="89"/>
      <c r="N585" s="271">
        <v>23278.5</v>
      </c>
      <c r="O585" s="271">
        <v>0</v>
      </c>
      <c r="P585" s="89" t="s">
        <v>670</v>
      </c>
    </row>
    <row r="586" spans="1:16" ht="76.5">
      <c r="A586" s="268" t="s">
        <v>559</v>
      </c>
      <c r="B586" s="89"/>
      <c r="C586" s="269" t="s">
        <v>759</v>
      </c>
      <c r="D586" s="84">
        <v>43496</v>
      </c>
      <c r="E586" s="85" t="s">
        <v>1992</v>
      </c>
      <c r="F586" s="85" t="s">
        <v>671</v>
      </c>
      <c r="G586" s="85">
        <v>183196</v>
      </c>
      <c r="H586" s="89"/>
      <c r="I586" s="270" t="s">
        <v>2438</v>
      </c>
      <c r="J586" s="89"/>
      <c r="K586" s="89"/>
      <c r="L586" s="89"/>
      <c r="M586" s="89"/>
      <c r="N586" s="271">
        <v>14158</v>
      </c>
      <c r="O586" s="271">
        <v>0</v>
      </c>
      <c r="P586" s="89" t="s">
        <v>670</v>
      </c>
    </row>
    <row r="587" spans="1:16" ht="76.5">
      <c r="A587" s="268" t="s">
        <v>559</v>
      </c>
      <c r="B587" s="89"/>
      <c r="C587" s="269" t="s">
        <v>759</v>
      </c>
      <c r="D587" s="84">
        <v>43496</v>
      </c>
      <c r="E587" s="85" t="s">
        <v>1992</v>
      </c>
      <c r="F587" s="85" t="s">
        <v>671</v>
      </c>
      <c r="G587" s="85">
        <v>183202</v>
      </c>
      <c r="H587" s="89"/>
      <c r="I587" s="270" t="s">
        <v>2439</v>
      </c>
      <c r="J587" s="89"/>
      <c r="K587" s="89"/>
      <c r="L587" s="89"/>
      <c r="M587" s="89"/>
      <c r="N587" s="271">
        <v>13613</v>
      </c>
      <c r="O587" s="271">
        <v>0</v>
      </c>
      <c r="P587" s="89" t="s">
        <v>670</v>
      </c>
    </row>
    <row r="588" spans="1:16" ht="76.5">
      <c r="A588" s="268" t="s">
        <v>559</v>
      </c>
      <c r="B588" s="89"/>
      <c r="C588" s="269" t="s">
        <v>759</v>
      </c>
      <c r="D588" s="84">
        <v>43496</v>
      </c>
      <c r="E588" s="85" t="s">
        <v>1992</v>
      </c>
      <c r="F588" s="85" t="s">
        <v>671</v>
      </c>
      <c r="G588" s="85">
        <v>183194</v>
      </c>
      <c r="H588" s="89"/>
      <c r="I588" s="270" t="s">
        <v>2440</v>
      </c>
      <c r="J588" s="89"/>
      <c r="K588" s="89"/>
      <c r="L588" s="89"/>
      <c r="M588" s="89"/>
      <c r="N588" s="271">
        <v>242450.5</v>
      </c>
      <c r="O588" s="271">
        <v>0</v>
      </c>
      <c r="P588" s="89" t="s">
        <v>670</v>
      </c>
    </row>
    <row r="589" spans="1:16" ht="76.5">
      <c r="A589" s="268" t="s">
        <v>559</v>
      </c>
      <c r="B589" s="89"/>
      <c r="C589" s="269" t="s">
        <v>759</v>
      </c>
      <c r="D589" s="84">
        <v>43496</v>
      </c>
      <c r="E589" s="85" t="s">
        <v>1992</v>
      </c>
      <c r="F589" s="85" t="s">
        <v>671</v>
      </c>
      <c r="G589" s="85">
        <v>183203</v>
      </c>
      <c r="H589" s="89"/>
      <c r="I589" s="270" t="s">
        <v>2441</v>
      </c>
      <c r="J589" s="89"/>
      <c r="K589" s="89"/>
      <c r="L589" s="89"/>
      <c r="M589" s="89"/>
      <c r="N589" s="271">
        <v>21100.5</v>
      </c>
      <c r="O589" s="271">
        <v>0</v>
      </c>
      <c r="P589" s="89" t="s">
        <v>670</v>
      </c>
    </row>
    <row r="590" spans="1:16" ht="76.5">
      <c r="A590" s="268" t="s">
        <v>559</v>
      </c>
      <c r="B590" s="89"/>
      <c r="C590" s="269" t="s">
        <v>759</v>
      </c>
      <c r="D590" s="84">
        <v>43496</v>
      </c>
      <c r="E590" s="85" t="s">
        <v>1992</v>
      </c>
      <c r="F590" s="85" t="s">
        <v>671</v>
      </c>
      <c r="G590" s="85">
        <v>183192</v>
      </c>
      <c r="H590" s="89"/>
      <c r="I590" s="270" t="s">
        <v>2442</v>
      </c>
      <c r="J590" s="89"/>
      <c r="K590" s="89"/>
      <c r="L590" s="89"/>
      <c r="M590" s="89"/>
      <c r="N590" s="271">
        <v>112308.5</v>
      </c>
      <c r="O590" s="271">
        <v>0</v>
      </c>
      <c r="P590" s="89" t="s">
        <v>670</v>
      </c>
    </row>
    <row r="591" spans="1:16" ht="76.5">
      <c r="A591" s="268" t="s">
        <v>559</v>
      </c>
      <c r="B591" s="89"/>
      <c r="C591" s="269" t="s">
        <v>759</v>
      </c>
      <c r="D591" s="84">
        <v>43496</v>
      </c>
      <c r="E591" s="85" t="s">
        <v>1992</v>
      </c>
      <c r="F591" s="85" t="s">
        <v>671</v>
      </c>
      <c r="G591" s="85">
        <v>183216</v>
      </c>
      <c r="H591" s="89"/>
      <c r="I591" s="270" t="s">
        <v>2443</v>
      </c>
      <c r="J591" s="89"/>
      <c r="K591" s="89"/>
      <c r="L591" s="89"/>
      <c r="M591" s="89"/>
      <c r="N591" s="271">
        <v>11707.5</v>
      </c>
      <c r="O591" s="271">
        <v>0</v>
      </c>
      <c r="P591" s="89" t="s">
        <v>670</v>
      </c>
    </row>
    <row r="592" spans="1:16" ht="76.5">
      <c r="A592" s="268" t="s">
        <v>559</v>
      </c>
      <c r="B592" s="89"/>
      <c r="C592" s="269" t="s">
        <v>759</v>
      </c>
      <c r="D592" s="84">
        <v>43496</v>
      </c>
      <c r="E592" s="85" t="s">
        <v>1992</v>
      </c>
      <c r="F592" s="85" t="s">
        <v>671</v>
      </c>
      <c r="G592" s="85">
        <v>183191</v>
      </c>
      <c r="H592" s="89"/>
      <c r="I592" s="270" t="s">
        <v>2444</v>
      </c>
      <c r="J592" s="89"/>
      <c r="K592" s="89"/>
      <c r="L592" s="89"/>
      <c r="M592" s="89"/>
      <c r="N592" s="271">
        <v>17550</v>
      </c>
      <c r="O592" s="271">
        <v>0</v>
      </c>
      <c r="P592" s="89" t="s">
        <v>670</v>
      </c>
    </row>
    <row r="593" spans="1:16" ht="76.5">
      <c r="A593" s="268" t="s">
        <v>559</v>
      </c>
      <c r="B593" s="89"/>
      <c r="C593" s="269" t="s">
        <v>759</v>
      </c>
      <c r="D593" s="84">
        <v>43496</v>
      </c>
      <c r="E593" s="85" t="s">
        <v>1992</v>
      </c>
      <c r="F593" s="85" t="s">
        <v>671</v>
      </c>
      <c r="G593" s="85">
        <v>183205</v>
      </c>
      <c r="H593" s="89"/>
      <c r="I593" s="270" t="s">
        <v>2445</v>
      </c>
      <c r="J593" s="89"/>
      <c r="K593" s="89"/>
      <c r="L593" s="89"/>
      <c r="M593" s="89"/>
      <c r="N593" s="271">
        <v>18450</v>
      </c>
      <c r="O593" s="271">
        <v>0</v>
      </c>
      <c r="P593" s="89" t="s">
        <v>670</v>
      </c>
    </row>
    <row r="594" spans="1:16" ht="76.5">
      <c r="A594" s="268" t="s">
        <v>559</v>
      </c>
      <c r="B594" s="89"/>
      <c r="C594" s="269" t="s">
        <v>759</v>
      </c>
      <c r="D594" s="84">
        <v>43496</v>
      </c>
      <c r="E594" s="85" t="s">
        <v>1992</v>
      </c>
      <c r="F594" s="85" t="s">
        <v>671</v>
      </c>
      <c r="G594" s="85">
        <v>183187</v>
      </c>
      <c r="H594" s="89"/>
      <c r="I594" s="270" t="s">
        <v>2446</v>
      </c>
      <c r="J594" s="89"/>
      <c r="K594" s="89"/>
      <c r="L594" s="89"/>
      <c r="M594" s="89"/>
      <c r="N594" s="271">
        <v>10800</v>
      </c>
      <c r="O594" s="271">
        <v>0</v>
      </c>
      <c r="P594" s="89" t="s">
        <v>670</v>
      </c>
    </row>
    <row r="595" spans="1:16" ht="76.5">
      <c r="A595" s="268" t="s">
        <v>559</v>
      </c>
      <c r="B595" s="89"/>
      <c r="C595" s="269" t="s">
        <v>759</v>
      </c>
      <c r="D595" s="84">
        <v>43496</v>
      </c>
      <c r="E595" s="85" t="s">
        <v>1992</v>
      </c>
      <c r="F595" s="85" t="s">
        <v>671</v>
      </c>
      <c r="G595" s="85">
        <v>183214</v>
      </c>
      <c r="H595" s="89"/>
      <c r="I595" s="270" t="s">
        <v>2447</v>
      </c>
      <c r="J595" s="89"/>
      <c r="K595" s="89"/>
      <c r="L595" s="89"/>
      <c r="M595" s="89"/>
      <c r="N595" s="271">
        <v>9000</v>
      </c>
      <c r="O595" s="271">
        <v>0</v>
      </c>
      <c r="P595" s="89" t="s">
        <v>670</v>
      </c>
    </row>
    <row r="596" spans="1:16" ht="76.5">
      <c r="A596" s="268" t="s">
        <v>559</v>
      </c>
      <c r="B596" s="89"/>
      <c r="C596" s="269" t="s">
        <v>759</v>
      </c>
      <c r="D596" s="84">
        <v>43496</v>
      </c>
      <c r="E596" s="85" t="s">
        <v>1992</v>
      </c>
      <c r="F596" s="85" t="s">
        <v>671</v>
      </c>
      <c r="G596" s="85">
        <v>183182</v>
      </c>
      <c r="H596" s="89"/>
      <c r="I596" s="270" t="s">
        <v>2448</v>
      </c>
      <c r="J596" s="89"/>
      <c r="K596" s="89"/>
      <c r="L596" s="89"/>
      <c r="M596" s="89"/>
      <c r="N596" s="271">
        <v>7623</v>
      </c>
      <c r="O596" s="271">
        <v>0</v>
      </c>
      <c r="P596" s="89" t="s">
        <v>670</v>
      </c>
    </row>
    <row r="597" spans="1:16" ht="76.5">
      <c r="A597" s="268" t="s">
        <v>559</v>
      </c>
      <c r="B597" s="89"/>
      <c r="C597" s="269" t="s">
        <v>759</v>
      </c>
      <c r="D597" s="84">
        <v>43496</v>
      </c>
      <c r="E597" s="85" t="s">
        <v>1992</v>
      </c>
      <c r="F597" s="85" t="s">
        <v>671</v>
      </c>
      <c r="G597" s="85">
        <v>183207</v>
      </c>
      <c r="H597" s="89"/>
      <c r="I597" s="270" t="s">
        <v>2449</v>
      </c>
      <c r="J597" s="89"/>
      <c r="K597" s="89"/>
      <c r="L597" s="89"/>
      <c r="M597" s="89"/>
      <c r="N597" s="271">
        <v>15300</v>
      </c>
      <c r="O597" s="271">
        <v>0</v>
      </c>
      <c r="P597" s="89" t="s">
        <v>670</v>
      </c>
    </row>
    <row r="598" spans="1:16" ht="76.5">
      <c r="A598" s="268" t="s">
        <v>559</v>
      </c>
      <c r="B598" s="89"/>
      <c r="C598" s="269" t="s">
        <v>759</v>
      </c>
      <c r="D598" s="84">
        <v>43496</v>
      </c>
      <c r="E598" s="85" t="s">
        <v>1992</v>
      </c>
      <c r="F598" s="85" t="s">
        <v>671</v>
      </c>
      <c r="G598" s="85">
        <v>183179</v>
      </c>
      <c r="H598" s="89"/>
      <c r="I598" s="270" t="s">
        <v>2450</v>
      </c>
      <c r="J598" s="89"/>
      <c r="K598" s="89"/>
      <c r="L598" s="89"/>
      <c r="M598" s="89"/>
      <c r="N598" s="271">
        <v>3150</v>
      </c>
      <c r="O598" s="271">
        <v>0</v>
      </c>
      <c r="P598" s="89" t="s">
        <v>670</v>
      </c>
    </row>
    <row r="599" spans="1:16" ht="76.5">
      <c r="A599" s="268" t="s">
        <v>559</v>
      </c>
      <c r="B599" s="89"/>
      <c r="C599" s="269" t="s">
        <v>759</v>
      </c>
      <c r="D599" s="84">
        <v>43496</v>
      </c>
      <c r="E599" s="85" t="s">
        <v>1992</v>
      </c>
      <c r="F599" s="85" t="s">
        <v>671</v>
      </c>
      <c r="G599" s="85">
        <v>183212</v>
      </c>
      <c r="H599" s="89"/>
      <c r="I599" s="270" t="s">
        <v>2451</v>
      </c>
      <c r="J599" s="89"/>
      <c r="K599" s="89"/>
      <c r="L599" s="89"/>
      <c r="M599" s="89"/>
      <c r="N599" s="271">
        <v>19467</v>
      </c>
      <c r="O599" s="271">
        <v>0</v>
      </c>
      <c r="P599" s="89" t="s">
        <v>670</v>
      </c>
    </row>
    <row r="600" spans="1:16" ht="76.5">
      <c r="A600" s="268" t="s">
        <v>559</v>
      </c>
      <c r="B600" s="89"/>
      <c r="C600" s="269" t="s">
        <v>759</v>
      </c>
      <c r="D600" s="84">
        <v>43496</v>
      </c>
      <c r="E600" s="85" t="s">
        <v>1992</v>
      </c>
      <c r="F600" s="85" t="s">
        <v>671</v>
      </c>
      <c r="G600" s="85">
        <v>183222</v>
      </c>
      <c r="H600" s="89"/>
      <c r="I600" s="270" t="s">
        <v>2452</v>
      </c>
      <c r="J600" s="89"/>
      <c r="K600" s="89"/>
      <c r="L600" s="89"/>
      <c r="M600" s="89"/>
      <c r="N600" s="271">
        <v>31950</v>
      </c>
      <c r="O600" s="271">
        <v>0</v>
      </c>
      <c r="P600" s="89" t="s">
        <v>670</v>
      </c>
    </row>
    <row r="601" spans="1:16" ht="76.5">
      <c r="A601" s="268" t="s">
        <v>559</v>
      </c>
      <c r="B601" s="89"/>
      <c r="C601" s="269" t="s">
        <v>759</v>
      </c>
      <c r="D601" s="84">
        <v>43496</v>
      </c>
      <c r="E601" s="85" t="s">
        <v>1992</v>
      </c>
      <c r="F601" s="85" t="s">
        <v>671</v>
      </c>
      <c r="G601" s="85">
        <v>183208</v>
      </c>
      <c r="H601" s="89"/>
      <c r="I601" s="270" t="s">
        <v>2453</v>
      </c>
      <c r="J601" s="89"/>
      <c r="K601" s="89"/>
      <c r="L601" s="89"/>
      <c r="M601" s="89"/>
      <c r="N601" s="271">
        <v>12600</v>
      </c>
      <c r="O601" s="271">
        <v>0</v>
      </c>
      <c r="P601" s="89" t="s">
        <v>670</v>
      </c>
    </row>
    <row r="602" spans="1:16" ht="76.5">
      <c r="A602" s="268" t="s">
        <v>559</v>
      </c>
      <c r="B602" s="89"/>
      <c r="C602" s="269" t="s">
        <v>759</v>
      </c>
      <c r="D602" s="84">
        <v>43496</v>
      </c>
      <c r="E602" s="85" t="s">
        <v>1992</v>
      </c>
      <c r="F602" s="85" t="s">
        <v>671</v>
      </c>
      <c r="G602" s="85">
        <v>183220</v>
      </c>
      <c r="H602" s="89"/>
      <c r="I602" s="270" t="s">
        <v>2454</v>
      </c>
      <c r="J602" s="89"/>
      <c r="K602" s="89"/>
      <c r="L602" s="89"/>
      <c r="M602" s="89"/>
      <c r="N602" s="271">
        <v>3000</v>
      </c>
      <c r="O602" s="271">
        <v>0</v>
      </c>
      <c r="P602" s="89" t="s">
        <v>670</v>
      </c>
    </row>
    <row r="603" spans="1:16" ht="76.5">
      <c r="A603" s="268">
        <v>670</v>
      </c>
      <c r="B603" s="89"/>
      <c r="C603" s="269" t="s">
        <v>190</v>
      </c>
      <c r="D603" s="84">
        <v>43496</v>
      </c>
      <c r="E603" s="85" t="s">
        <v>1993</v>
      </c>
      <c r="F603" s="85" t="s">
        <v>6</v>
      </c>
      <c r="G603" s="85">
        <v>1077155</v>
      </c>
      <c r="H603" s="89"/>
      <c r="I603" s="270" t="s">
        <v>2455</v>
      </c>
      <c r="J603" s="89"/>
      <c r="K603" s="89"/>
      <c r="L603" s="89"/>
      <c r="M603" s="89"/>
      <c r="N603" s="271">
        <v>0</v>
      </c>
      <c r="O603" s="271">
        <v>198613.2</v>
      </c>
      <c r="P603" s="89" t="s">
        <v>670</v>
      </c>
    </row>
    <row r="604" spans="1:16" ht="63.75">
      <c r="A604" s="268" t="s">
        <v>559</v>
      </c>
      <c r="B604" s="89"/>
      <c r="C604" s="269" t="s">
        <v>759</v>
      </c>
      <c r="D604" s="84">
        <v>43496</v>
      </c>
      <c r="E604" s="85" t="s">
        <v>1994</v>
      </c>
      <c r="F604" s="85" t="s">
        <v>6</v>
      </c>
      <c r="G604" s="85">
        <v>1077278</v>
      </c>
      <c r="H604" s="89"/>
      <c r="I604" s="270" t="s">
        <v>2456</v>
      </c>
      <c r="J604" s="89"/>
      <c r="K604" s="89"/>
      <c r="L604" s="89"/>
      <c r="M604" s="89"/>
      <c r="N604" s="271">
        <v>0</v>
      </c>
      <c r="O604" s="271">
        <v>213461.42</v>
      </c>
      <c r="P604" s="89" t="s">
        <v>670</v>
      </c>
    </row>
    <row r="605" spans="1:16" ht="51">
      <c r="A605" s="268" t="s">
        <v>559</v>
      </c>
      <c r="B605" s="89"/>
      <c r="C605" s="269" t="s">
        <v>759</v>
      </c>
      <c r="D605" s="84">
        <v>43496</v>
      </c>
      <c r="E605" s="85" t="s">
        <v>1995</v>
      </c>
      <c r="F605" s="85" t="s">
        <v>6</v>
      </c>
      <c r="G605" s="85">
        <v>1077279</v>
      </c>
      <c r="H605" s="89"/>
      <c r="I605" s="270" t="s">
        <v>2457</v>
      </c>
      <c r="J605" s="89"/>
      <c r="K605" s="89"/>
      <c r="L605" s="89"/>
      <c r="M605" s="89"/>
      <c r="N605" s="271">
        <v>0</v>
      </c>
      <c r="O605" s="271">
        <v>140470.92000000001</v>
      </c>
      <c r="P605" s="89" t="s">
        <v>670</v>
      </c>
    </row>
    <row r="606" spans="1:16" ht="51">
      <c r="A606" s="268" t="s">
        <v>559</v>
      </c>
      <c r="B606" s="89"/>
      <c r="C606" s="269" t="s">
        <v>759</v>
      </c>
      <c r="D606" s="84">
        <v>43496</v>
      </c>
      <c r="E606" s="85" t="s">
        <v>1996</v>
      </c>
      <c r="F606" s="85" t="s">
        <v>6</v>
      </c>
      <c r="G606" s="85">
        <v>1077283</v>
      </c>
      <c r="H606" s="89"/>
      <c r="I606" s="270" t="s">
        <v>2458</v>
      </c>
      <c r="J606" s="89"/>
      <c r="K606" s="89"/>
      <c r="L606" s="89"/>
      <c r="M606" s="89"/>
      <c r="N606" s="271">
        <v>0</v>
      </c>
      <c r="O606" s="271">
        <v>357358</v>
      </c>
      <c r="P606" s="89" t="s">
        <v>670</v>
      </c>
    </row>
    <row r="607" spans="1:16" ht="63.75">
      <c r="A607" s="268">
        <v>46</v>
      </c>
      <c r="B607" s="89"/>
      <c r="C607" s="269" t="s">
        <v>48</v>
      </c>
      <c r="D607" s="84">
        <v>43496</v>
      </c>
      <c r="E607" s="85" t="s">
        <v>1997</v>
      </c>
      <c r="F607" s="85" t="s">
        <v>6</v>
      </c>
      <c r="G607" s="85">
        <v>1077353</v>
      </c>
      <c r="H607" s="89"/>
      <c r="I607" s="270" t="s">
        <v>2459</v>
      </c>
      <c r="J607" s="89"/>
      <c r="K607" s="89"/>
      <c r="L607" s="89"/>
      <c r="M607" s="89"/>
      <c r="N607" s="271">
        <v>0</v>
      </c>
      <c r="O607" s="271">
        <v>11385</v>
      </c>
      <c r="P607" s="89" t="s">
        <v>670</v>
      </c>
    </row>
    <row r="608" spans="1:16" ht="63.75">
      <c r="A608" s="268">
        <v>650</v>
      </c>
      <c r="B608" s="89"/>
      <c r="C608" s="269" t="s">
        <v>187</v>
      </c>
      <c r="D608" s="84">
        <v>43496</v>
      </c>
      <c r="E608" s="85" t="s">
        <v>1998</v>
      </c>
      <c r="F608" s="85" t="s">
        <v>6</v>
      </c>
      <c r="G608" s="85">
        <v>1077356</v>
      </c>
      <c r="H608" s="89"/>
      <c r="I608" s="270" t="s">
        <v>2460</v>
      </c>
      <c r="J608" s="89"/>
      <c r="K608" s="89"/>
      <c r="L608" s="89"/>
      <c r="M608" s="89"/>
      <c r="N608" s="271">
        <v>0</v>
      </c>
      <c r="O608" s="271">
        <v>5134</v>
      </c>
      <c r="P608" s="89" t="s">
        <v>670</v>
      </c>
    </row>
    <row r="609" spans="1:16" ht="63.75">
      <c r="A609" s="268">
        <v>212</v>
      </c>
      <c r="B609" s="89"/>
      <c r="C609" s="269" t="s">
        <v>100</v>
      </c>
      <c r="D609" s="84">
        <v>43496</v>
      </c>
      <c r="E609" s="85" t="s">
        <v>1999</v>
      </c>
      <c r="F609" s="85" t="s">
        <v>6</v>
      </c>
      <c r="G609" s="85">
        <v>1077358</v>
      </c>
      <c r="H609" s="89"/>
      <c r="I609" s="270" t="s">
        <v>2461</v>
      </c>
      <c r="J609" s="89"/>
      <c r="K609" s="89"/>
      <c r="L609" s="89"/>
      <c r="M609" s="89"/>
      <c r="N609" s="271">
        <v>0</v>
      </c>
      <c r="O609" s="271">
        <v>3876</v>
      </c>
      <c r="P609" s="89" t="s">
        <v>670</v>
      </c>
    </row>
    <row r="610" spans="1:16" ht="76.5">
      <c r="A610" s="268" t="s">
        <v>559</v>
      </c>
      <c r="B610" s="89"/>
      <c r="C610" s="269" t="s">
        <v>759</v>
      </c>
      <c r="D610" s="84">
        <v>43496</v>
      </c>
      <c r="E610" s="85" t="s">
        <v>2000</v>
      </c>
      <c r="F610" s="85" t="s">
        <v>671</v>
      </c>
      <c r="G610" s="85">
        <v>183231</v>
      </c>
      <c r="H610" s="89"/>
      <c r="I610" s="270" t="s">
        <v>2462</v>
      </c>
      <c r="J610" s="89"/>
      <c r="K610" s="89"/>
      <c r="L610" s="89"/>
      <c r="M610" s="89"/>
      <c r="N610" s="271">
        <v>14400</v>
      </c>
      <c r="O610" s="271">
        <v>0</v>
      </c>
      <c r="P610" s="89" t="s">
        <v>670</v>
      </c>
    </row>
    <row r="611" spans="1:16" ht="76.5">
      <c r="A611" s="268" t="s">
        <v>559</v>
      </c>
      <c r="B611" s="89"/>
      <c r="C611" s="269" t="s">
        <v>759</v>
      </c>
      <c r="D611" s="84">
        <v>43496</v>
      </c>
      <c r="E611" s="85" t="s">
        <v>2000</v>
      </c>
      <c r="F611" s="85" t="s">
        <v>671</v>
      </c>
      <c r="G611" s="85">
        <v>183266</v>
      </c>
      <c r="H611" s="89"/>
      <c r="I611" s="270" t="s">
        <v>2463</v>
      </c>
      <c r="J611" s="89"/>
      <c r="K611" s="89"/>
      <c r="L611" s="89"/>
      <c r="M611" s="89"/>
      <c r="N611" s="271">
        <v>11299</v>
      </c>
      <c r="O611" s="271">
        <v>0</v>
      </c>
      <c r="P611" s="89" t="s">
        <v>670</v>
      </c>
    </row>
    <row r="612" spans="1:16" ht="76.5">
      <c r="A612" s="268" t="s">
        <v>559</v>
      </c>
      <c r="B612" s="89"/>
      <c r="C612" s="269" t="s">
        <v>759</v>
      </c>
      <c r="D612" s="84">
        <v>43496</v>
      </c>
      <c r="E612" s="85" t="s">
        <v>2000</v>
      </c>
      <c r="F612" s="85" t="s">
        <v>671</v>
      </c>
      <c r="G612" s="85">
        <v>183237</v>
      </c>
      <c r="H612" s="89"/>
      <c r="I612" s="270" t="s">
        <v>2464</v>
      </c>
      <c r="J612" s="89"/>
      <c r="K612" s="89"/>
      <c r="L612" s="89"/>
      <c r="M612" s="89"/>
      <c r="N612" s="271">
        <v>9450</v>
      </c>
      <c r="O612" s="271">
        <v>0</v>
      </c>
      <c r="P612" s="89" t="s">
        <v>670</v>
      </c>
    </row>
    <row r="613" spans="1:16" ht="76.5">
      <c r="A613" s="268" t="s">
        <v>559</v>
      </c>
      <c r="B613" s="89"/>
      <c r="C613" s="269" t="s">
        <v>759</v>
      </c>
      <c r="D613" s="84">
        <v>43496</v>
      </c>
      <c r="E613" s="85" t="s">
        <v>2000</v>
      </c>
      <c r="F613" s="85" t="s">
        <v>671</v>
      </c>
      <c r="G613" s="85">
        <v>183258</v>
      </c>
      <c r="H613" s="89"/>
      <c r="I613" s="270" t="s">
        <v>2465</v>
      </c>
      <c r="J613" s="89"/>
      <c r="K613" s="89"/>
      <c r="L613" s="89"/>
      <c r="M613" s="89"/>
      <c r="N613" s="271">
        <v>13613</v>
      </c>
      <c r="O613" s="271">
        <v>0</v>
      </c>
      <c r="P613" s="89" t="s">
        <v>670</v>
      </c>
    </row>
    <row r="614" spans="1:16" ht="76.5">
      <c r="A614" s="268" t="s">
        <v>559</v>
      </c>
      <c r="B614" s="89"/>
      <c r="C614" s="269" t="s">
        <v>759</v>
      </c>
      <c r="D614" s="84">
        <v>43496</v>
      </c>
      <c r="E614" s="85" t="s">
        <v>2000</v>
      </c>
      <c r="F614" s="85" t="s">
        <v>671</v>
      </c>
      <c r="G614" s="85">
        <v>183245</v>
      </c>
      <c r="H614" s="89"/>
      <c r="I614" s="270" t="s">
        <v>2466</v>
      </c>
      <c r="J614" s="89"/>
      <c r="K614" s="89"/>
      <c r="L614" s="89"/>
      <c r="M614" s="89"/>
      <c r="N614" s="271">
        <v>12150</v>
      </c>
      <c r="O614" s="271">
        <v>0</v>
      </c>
      <c r="P614" s="89" t="s">
        <v>670</v>
      </c>
    </row>
    <row r="615" spans="1:16" ht="76.5">
      <c r="A615" s="268" t="s">
        <v>559</v>
      </c>
      <c r="B615" s="89"/>
      <c r="C615" s="269" t="s">
        <v>759</v>
      </c>
      <c r="D615" s="84">
        <v>43496</v>
      </c>
      <c r="E615" s="85" t="s">
        <v>2000</v>
      </c>
      <c r="F615" s="85" t="s">
        <v>671</v>
      </c>
      <c r="G615" s="85">
        <v>183252</v>
      </c>
      <c r="H615" s="89"/>
      <c r="I615" s="270" t="s">
        <v>2467</v>
      </c>
      <c r="J615" s="89"/>
      <c r="K615" s="89"/>
      <c r="L615" s="89"/>
      <c r="M615" s="89"/>
      <c r="N615" s="271">
        <v>12524</v>
      </c>
      <c r="O615" s="271">
        <v>0</v>
      </c>
      <c r="P615" s="89" t="s">
        <v>670</v>
      </c>
    </row>
    <row r="616" spans="1:16" ht="76.5">
      <c r="A616" s="268" t="s">
        <v>559</v>
      </c>
      <c r="B616" s="89"/>
      <c r="C616" s="269" t="s">
        <v>759</v>
      </c>
      <c r="D616" s="84">
        <v>43496</v>
      </c>
      <c r="E616" s="85" t="s">
        <v>2000</v>
      </c>
      <c r="F616" s="85" t="s">
        <v>671</v>
      </c>
      <c r="G616" s="85">
        <v>183217</v>
      </c>
      <c r="H616" s="89"/>
      <c r="I616" s="270" t="s">
        <v>2468</v>
      </c>
      <c r="J616" s="89"/>
      <c r="K616" s="89"/>
      <c r="L616" s="89"/>
      <c r="M616" s="89"/>
      <c r="N616" s="271">
        <v>12600</v>
      </c>
      <c r="O616" s="271">
        <v>0</v>
      </c>
      <c r="P616" s="89" t="s">
        <v>670</v>
      </c>
    </row>
    <row r="617" spans="1:16" ht="76.5">
      <c r="A617" s="268" t="s">
        <v>559</v>
      </c>
      <c r="B617" s="89"/>
      <c r="C617" s="269" t="s">
        <v>759</v>
      </c>
      <c r="D617" s="84">
        <v>43496</v>
      </c>
      <c r="E617" s="85" t="s">
        <v>2000</v>
      </c>
      <c r="F617" s="85" t="s">
        <v>671</v>
      </c>
      <c r="G617" s="85">
        <v>183249</v>
      </c>
      <c r="H617" s="89"/>
      <c r="I617" s="270" t="s">
        <v>2469</v>
      </c>
      <c r="J617" s="89"/>
      <c r="K617" s="89"/>
      <c r="L617" s="89"/>
      <c r="M617" s="89"/>
      <c r="N617" s="271">
        <v>13749.5</v>
      </c>
      <c r="O617" s="271">
        <v>0</v>
      </c>
      <c r="P617" s="89" t="s">
        <v>670</v>
      </c>
    </row>
    <row r="618" spans="1:16" ht="76.5">
      <c r="A618" s="268" t="s">
        <v>559</v>
      </c>
      <c r="B618" s="89"/>
      <c r="C618" s="269" t="s">
        <v>759</v>
      </c>
      <c r="D618" s="84">
        <v>43496</v>
      </c>
      <c r="E618" s="85" t="s">
        <v>2000</v>
      </c>
      <c r="F618" s="85" t="s">
        <v>671</v>
      </c>
      <c r="G618" s="85">
        <v>183227</v>
      </c>
      <c r="H618" s="89"/>
      <c r="I618" s="270" t="s">
        <v>2470</v>
      </c>
      <c r="J618" s="89"/>
      <c r="K618" s="89"/>
      <c r="L618" s="89"/>
      <c r="M618" s="89"/>
      <c r="N618" s="271">
        <v>25875</v>
      </c>
      <c r="O618" s="271">
        <v>0</v>
      </c>
      <c r="P618" s="89" t="s">
        <v>670</v>
      </c>
    </row>
    <row r="619" spans="1:16" ht="76.5">
      <c r="A619" s="268" t="s">
        <v>559</v>
      </c>
      <c r="B619" s="89"/>
      <c r="C619" s="269" t="s">
        <v>759</v>
      </c>
      <c r="D619" s="84">
        <v>43496</v>
      </c>
      <c r="E619" s="85" t="s">
        <v>2000</v>
      </c>
      <c r="F619" s="85" t="s">
        <v>671</v>
      </c>
      <c r="G619" s="85">
        <v>183273</v>
      </c>
      <c r="H619" s="89"/>
      <c r="I619" s="270" t="s">
        <v>2471</v>
      </c>
      <c r="J619" s="89"/>
      <c r="K619" s="89"/>
      <c r="L619" s="89"/>
      <c r="M619" s="89"/>
      <c r="N619" s="271">
        <v>5400</v>
      </c>
      <c r="O619" s="271">
        <v>0</v>
      </c>
      <c r="P619" s="89" t="s">
        <v>670</v>
      </c>
    </row>
    <row r="620" spans="1:16" ht="76.5">
      <c r="A620" s="268" t="s">
        <v>559</v>
      </c>
      <c r="B620" s="89"/>
      <c r="C620" s="269" t="s">
        <v>759</v>
      </c>
      <c r="D620" s="84">
        <v>43496</v>
      </c>
      <c r="E620" s="85" t="s">
        <v>2000</v>
      </c>
      <c r="F620" s="85" t="s">
        <v>671</v>
      </c>
      <c r="G620" s="85">
        <v>183226</v>
      </c>
      <c r="H620" s="89"/>
      <c r="I620" s="270" t="s">
        <v>2472</v>
      </c>
      <c r="J620" s="89"/>
      <c r="K620" s="89"/>
      <c r="L620" s="89"/>
      <c r="M620" s="89"/>
      <c r="N620" s="271">
        <v>16200</v>
      </c>
      <c r="O620" s="271">
        <v>0</v>
      </c>
      <c r="P620" s="89" t="s">
        <v>670</v>
      </c>
    </row>
    <row r="621" spans="1:16" ht="76.5">
      <c r="A621" s="268" t="s">
        <v>559</v>
      </c>
      <c r="B621" s="89"/>
      <c r="C621" s="269" t="s">
        <v>759</v>
      </c>
      <c r="D621" s="84">
        <v>43496</v>
      </c>
      <c r="E621" s="85" t="s">
        <v>2000</v>
      </c>
      <c r="F621" s="85" t="s">
        <v>671</v>
      </c>
      <c r="G621" s="85">
        <v>183276</v>
      </c>
      <c r="H621" s="89"/>
      <c r="I621" s="270" t="s">
        <v>2473</v>
      </c>
      <c r="J621" s="89"/>
      <c r="K621" s="89"/>
      <c r="L621" s="89"/>
      <c r="M621" s="89"/>
      <c r="N621" s="271">
        <v>15246.5</v>
      </c>
      <c r="O621" s="271">
        <v>0</v>
      </c>
      <c r="P621" s="89" t="s">
        <v>670</v>
      </c>
    </row>
    <row r="622" spans="1:16" ht="76.5">
      <c r="A622" s="268" t="s">
        <v>559</v>
      </c>
      <c r="B622" s="89"/>
      <c r="C622" s="269" t="s">
        <v>759</v>
      </c>
      <c r="D622" s="84">
        <v>43496</v>
      </c>
      <c r="E622" s="85" t="s">
        <v>2000</v>
      </c>
      <c r="F622" s="85" t="s">
        <v>671</v>
      </c>
      <c r="G622" s="85">
        <v>183225</v>
      </c>
      <c r="H622" s="89"/>
      <c r="I622" s="270" t="s">
        <v>2474</v>
      </c>
      <c r="J622" s="89"/>
      <c r="K622" s="89"/>
      <c r="L622" s="89"/>
      <c r="M622" s="89"/>
      <c r="N622" s="271">
        <v>11250</v>
      </c>
      <c r="O622" s="271">
        <v>0</v>
      </c>
      <c r="P622" s="89" t="s">
        <v>670</v>
      </c>
    </row>
    <row r="623" spans="1:16" ht="76.5">
      <c r="A623" s="268" t="s">
        <v>559</v>
      </c>
      <c r="B623" s="89"/>
      <c r="C623" s="269" t="s">
        <v>759</v>
      </c>
      <c r="D623" s="84">
        <v>43496</v>
      </c>
      <c r="E623" s="85" t="s">
        <v>2000</v>
      </c>
      <c r="F623" s="85" t="s">
        <v>671</v>
      </c>
      <c r="G623" s="85">
        <v>183277</v>
      </c>
      <c r="H623" s="89"/>
      <c r="I623" s="270" t="s">
        <v>2475</v>
      </c>
      <c r="J623" s="89"/>
      <c r="K623" s="89"/>
      <c r="L623" s="89"/>
      <c r="M623" s="89"/>
      <c r="N623" s="271">
        <v>13950</v>
      </c>
      <c r="O623" s="271">
        <v>0</v>
      </c>
      <c r="P623" s="89" t="s">
        <v>670</v>
      </c>
    </row>
    <row r="624" spans="1:16" ht="76.5">
      <c r="A624" s="268" t="s">
        <v>559</v>
      </c>
      <c r="B624" s="89"/>
      <c r="C624" s="269" t="s">
        <v>759</v>
      </c>
      <c r="D624" s="84">
        <v>43496</v>
      </c>
      <c r="E624" s="85" t="s">
        <v>2000</v>
      </c>
      <c r="F624" s="85" t="s">
        <v>671</v>
      </c>
      <c r="G624" s="85">
        <v>183223</v>
      </c>
      <c r="H624" s="89"/>
      <c r="I624" s="270" t="s">
        <v>2476</v>
      </c>
      <c r="J624" s="89"/>
      <c r="K624" s="89"/>
      <c r="L624" s="89"/>
      <c r="M624" s="89"/>
      <c r="N624" s="271">
        <v>15075</v>
      </c>
      <c r="O624" s="271">
        <v>0</v>
      </c>
      <c r="P624" s="89" t="s">
        <v>670</v>
      </c>
    </row>
    <row r="625" spans="1:16" ht="76.5">
      <c r="A625" s="268" t="s">
        <v>559</v>
      </c>
      <c r="B625" s="89"/>
      <c r="C625" s="269" t="s">
        <v>759</v>
      </c>
      <c r="D625" s="84">
        <v>43496</v>
      </c>
      <c r="E625" s="85" t="s">
        <v>2000</v>
      </c>
      <c r="F625" s="85" t="s">
        <v>671</v>
      </c>
      <c r="G625" s="85">
        <v>183270</v>
      </c>
      <c r="H625" s="89"/>
      <c r="I625" s="270" t="s">
        <v>2477</v>
      </c>
      <c r="J625" s="89"/>
      <c r="K625" s="89"/>
      <c r="L625" s="89"/>
      <c r="M625" s="89"/>
      <c r="N625" s="271">
        <v>19875</v>
      </c>
      <c r="O625" s="271">
        <v>0</v>
      </c>
      <c r="P625" s="89" t="s">
        <v>670</v>
      </c>
    </row>
    <row r="626" spans="1:16" ht="76.5">
      <c r="A626" s="268" t="s">
        <v>559</v>
      </c>
      <c r="B626" s="89"/>
      <c r="C626" s="269" t="s">
        <v>759</v>
      </c>
      <c r="D626" s="84">
        <v>43496</v>
      </c>
      <c r="E626" s="85" t="s">
        <v>2000</v>
      </c>
      <c r="F626" s="85" t="s">
        <v>671</v>
      </c>
      <c r="G626" s="85">
        <v>183228</v>
      </c>
      <c r="H626" s="89"/>
      <c r="I626" s="270" t="s">
        <v>2478</v>
      </c>
      <c r="J626" s="89"/>
      <c r="K626" s="89"/>
      <c r="L626" s="89"/>
      <c r="M626" s="89"/>
      <c r="N626" s="271">
        <v>13950</v>
      </c>
      <c r="O626" s="271">
        <v>0</v>
      </c>
      <c r="P626" s="89" t="s">
        <v>670</v>
      </c>
    </row>
    <row r="627" spans="1:16" ht="76.5">
      <c r="A627" s="268" t="s">
        <v>559</v>
      </c>
      <c r="B627" s="89"/>
      <c r="C627" s="269" t="s">
        <v>759</v>
      </c>
      <c r="D627" s="84">
        <v>43496</v>
      </c>
      <c r="E627" s="85" t="s">
        <v>2000</v>
      </c>
      <c r="F627" s="85" t="s">
        <v>671</v>
      </c>
      <c r="G627" s="85">
        <v>183262</v>
      </c>
      <c r="H627" s="89"/>
      <c r="I627" s="270" t="s">
        <v>2479</v>
      </c>
      <c r="J627" s="89"/>
      <c r="K627" s="89"/>
      <c r="L627" s="89"/>
      <c r="M627" s="89"/>
      <c r="N627" s="271">
        <v>11163</v>
      </c>
      <c r="O627" s="271">
        <v>0</v>
      </c>
      <c r="P627" s="89" t="s">
        <v>670</v>
      </c>
    </row>
    <row r="628" spans="1:16" ht="76.5">
      <c r="A628" s="268" t="s">
        <v>559</v>
      </c>
      <c r="B628" s="89"/>
      <c r="C628" s="269" t="s">
        <v>759</v>
      </c>
      <c r="D628" s="84">
        <v>43496</v>
      </c>
      <c r="E628" s="85" t="s">
        <v>2001</v>
      </c>
      <c r="F628" s="85" t="s">
        <v>671</v>
      </c>
      <c r="G628" s="85">
        <v>183201</v>
      </c>
      <c r="H628" s="89"/>
      <c r="I628" s="270" t="s">
        <v>2480</v>
      </c>
      <c r="J628" s="89"/>
      <c r="K628" s="89"/>
      <c r="L628" s="89"/>
      <c r="M628" s="89"/>
      <c r="N628" s="271">
        <v>10350</v>
      </c>
      <c r="O628" s="271">
        <v>0</v>
      </c>
      <c r="P628" s="89" t="s">
        <v>670</v>
      </c>
    </row>
    <row r="629" spans="1:16" ht="76.5">
      <c r="A629" s="268" t="s">
        <v>559</v>
      </c>
      <c r="B629" s="89"/>
      <c r="C629" s="269" t="s">
        <v>759</v>
      </c>
      <c r="D629" s="84">
        <v>43496</v>
      </c>
      <c r="E629" s="85" t="s">
        <v>2001</v>
      </c>
      <c r="F629" s="85" t="s">
        <v>671</v>
      </c>
      <c r="G629" s="85">
        <v>183300</v>
      </c>
      <c r="H629" s="89"/>
      <c r="I629" s="270" t="s">
        <v>2481</v>
      </c>
      <c r="J629" s="89"/>
      <c r="K629" s="89"/>
      <c r="L629" s="89"/>
      <c r="M629" s="89"/>
      <c r="N629" s="271">
        <v>10800</v>
      </c>
      <c r="O629" s="271">
        <v>0</v>
      </c>
      <c r="P629" s="89" t="s">
        <v>670</v>
      </c>
    </row>
    <row r="630" spans="1:16" ht="76.5">
      <c r="A630" s="268" t="s">
        <v>559</v>
      </c>
      <c r="B630" s="89"/>
      <c r="C630" s="269" t="s">
        <v>759</v>
      </c>
      <c r="D630" s="84">
        <v>43496</v>
      </c>
      <c r="E630" s="85" t="s">
        <v>2001</v>
      </c>
      <c r="F630" s="85" t="s">
        <v>671</v>
      </c>
      <c r="G630" s="85">
        <v>183210</v>
      </c>
      <c r="H630" s="89"/>
      <c r="I630" s="270" t="s">
        <v>2482</v>
      </c>
      <c r="J630" s="89"/>
      <c r="K630" s="89"/>
      <c r="L630" s="89"/>
      <c r="M630" s="89"/>
      <c r="N630" s="271">
        <v>16063.5</v>
      </c>
      <c r="O630" s="271">
        <v>0</v>
      </c>
      <c r="P630" s="89" t="s">
        <v>670</v>
      </c>
    </row>
    <row r="631" spans="1:16" ht="76.5">
      <c r="A631" s="268" t="s">
        <v>559</v>
      </c>
      <c r="B631" s="89"/>
      <c r="C631" s="269" t="s">
        <v>759</v>
      </c>
      <c r="D631" s="84">
        <v>43496</v>
      </c>
      <c r="E631" s="85" t="s">
        <v>2001</v>
      </c>
      <c r="F631" s="85" t="s">
        <v>671</v>
      </c>
      <c r="G631" s="85">
        <v>183215</v>
      </c>
      <c r="H631" s="89"/>
      <c r="I631" s="270" t="s">
        <v>2483</v>
      </c>
      <c r="J631" s="89"/>
      <c r="K631" s="89"/>
      <c r="L631" s="89"/>
      <c r="M631" s="89"/>
      <c r="N631" s="271">
        <v>10350</v>
      </c>
      <c r="O631" s="271">
        <v>0</v>
      </c>
      <c r="P631" s="89" t="s">
        <v>670</v>
      </c>
    </row>
    <row r="632" spans="1:16" ht="76.5">
      <c r="A632" s="268" t="s">
        <v>559</v>
      </c>
      <c r="B632" s="89"/>
      <c r="C632" s="269" t="s">
        <v>759</v>
      </c>
      <c r="D632" s="84">
        <v>43496</v>
      </c>
      <c r="E632" s="85" t="s">
        <v>2001</v>
      </c>
      <c r="F632" s="85" t="s">
        <v>671</v>
      </c>
      <c r="G632" s="85">
        <v>183254</v>
      </c>
      <c r="H632" s="89"/>
      <c r="I632" s="270" t="s">
        <v>2484</v>
      </c>
      <c r="J632" s="89"/>
      <c r="K632" s="89"/>
      <c r="L632" s="89"/>
      <c r="M632" s="89"/>
      <c r="N632" s="271">
        <v>19500</v>
      </c>
      <c r="O632" s="271">
        <v>0</v>
      </c>
      <c r="P632" s="89" t="s">
        <v>670</v>
      </c>
    </row>
    <row r="633" spans="1:16" ht="76.5">
      <c r="A633" s="268" t="s">
        <v>559</v>
      </c>
      <c r="B633" s="89"/>
      <c r="C633" s="269" t="s">
        <v>759</v>
      </c>
      <c r="D633" s="84">
        <v>43496</v>
      </c>
      <c r="E633" s="85" t="s">
        <v>2001</v>
      </c>
      <c r="F633" s="85" t="s">
        <v>671</v>
      </c>
      <c r="G633" s="85">
        <v>183280</v>
      </c>
      <c r="H633" s="89"/>
      <c r="I633" s="270" t="s">
        <v>2485</v>
      </c>
      <c r="J633" s="89"/>
      <c r="K633" s="89"/>
      <c r="L633" s="89"/>
      <c r="M633" s="89"/>
      <c r="N633" s="271">
        <v>110130.5</v>
      </c>
      <c r="O633" s="271">
        <v>0</v>
      </c>
      <c r="P633" s="89" t="s">
        <v>670</v>
      </c>
    </row>
    <row r="634" spans="1:16" ht="76.5">
      <c r="A634" s="268" t="s">
        <v>559</v>
      </c>
      <c r="B634" s="89"/>
      <c r="C634" s="269" t="s">
        <v>759</v>
      </c>
      <c r="D634" s="84">
        <v>43496</v>
      </c>
      <c r="E634" s="85" t="s">
        <v>2001</v>
      </c>
      <c r="F634" s="85" t="s">
        <v>671</v>
      </c>
      <c r="G634" s="85">
        <v>183200</v>
      </c>
      <c r="H634" s="89"/>
      <c r="I634" s="270" t="s">
        <v>2486</v>
      </c>
      <c r="J634" s="89"/>
      <c r="K634" s="89"/>
      <c r="L634" s="89"/>
      <c r="M634" s="89"/>
      <c r="N634" s="271">
        <v>21000</v>
      </c>
      <c r="O634" s="271">
        <v>0</v>
      </c>
      <c r="P634" s="89" t="s">
        <v>670</v>
      </c>
    </row>
    <row r="635" spans="1:16" ht="76.5">
      <c r="A635" s="268" t="s">
        <v>559</v>
      </c>
      <c r="B635" s="89"/>
      <c r="C635" s="269" t="s">
        <v>759</v>
      </c>
      <c r="D635" s="84">
        <v>43496</v>
      </c>
      <c r="E635" s="85" t="s">
        <v>2001</v>
      </c>
      <c r="F635" s="85" t="s">
        <v>671</v>
      </c>
      <c r="G635" s="85">
        <v>183283</v>
      </c>
      <c r="H635" s="89"/>
      <c r="I635" s="270" t="s">
        <v>2487</v>
      </c>
      <c r="J635" s="89"/>
      <c r="K635" s="89"/>
      <c r="L635" s="89"/>
      <c r="M635" s="89"/>
      <c r="N635" s="271">
        <v>9000</v>
      </c>
      <c r="O635" s="271">
        <v>0</v>
      </c>
      <c r="P635" s="89" t="s">
        <v>670</v>
      </c>
    </row>
    <row r="636" spans="1:16" ht="76.5">
      <c r="A636" s="268" t="s">
        <v>559</v>
      </c>
      <c r="B636" s="89"/>
      <c r="C636" s="269" t="s">
        <v>759</v>
      </c>
      <c r="D636" s="84">
        <v>43496</v>
      </c>
      <c r="E636" s="85" t="s">
        <v>2001</v>
      </c>
      <c r="F636" s="85" t="s">
        <v>671</v>
      </c>
      <c r="G636" s="85">
        <v>183197</v>
      </c>
      <c r="H636" s="89"/>
      <c r="I636" s="270" t="s">
        <v>2488</v>
      </c>
      <c r="J636" s="89"/>
      <c r="K636" s="89"/>
      <c r="L636" s="89"/>
      <c r="M636" s="89"/>
      <c r="N636" s="271">
        <v>12660</v>
      </c>
      <c r="O636" s="271">
        <v>0</v>
      </c>
      <c r="P636" s="89" t="s">
        <v>670</v>
      </c>
    </row>
    <row r="637" spans="1:16" ht="76.5">
      <c r="A637" s="268" t="s">
        <v>559</v>
      </c>
      <c r="B637" s="89"/>
      <c r="C637" s="269" t="s">
        <v>759</v>
      </c>
      <c r="D637" s="84">
        <v>43496</v>
      </c>
      <c r="E637" s="85" t="s">
        <v>2001</v>
      </c>
      <c r="F637" s="85" t="s">
        <v>671</v>
      </c>
      <c r="G637" s="85">
        <v>183195</v>
      </c>
      <c r="H637" s="89"/>
      <c r="I637" s="270" t="s">
        <v>2489</v>
      </c>
      <c r="J637" s="89"/>
      <c r="K637" s="89"/>
      <c r="L637" s="89"/>
      <c r="M637" s="89"/>
      <c r="N637" s="271">
        <v>13205</v>
      </c>
      <c r="O637" s="271">
        <v>0</v>
      </c>
      <c r="P637" s="89" t="s">
        <v>670</v>
      </c>
    </row>
    <row r="638" spans="1:16" ht="76.5">
      <c r="A638" s="268" t="s">
        <v>559</v>
      </c>
      <c r="B638" s="89"/>
      <c r="C638" s="269" t="s">
        <v>759</v>
      </c>
      <c r="D638" s="84">
        <v>43496</v>
      </c>
      <c r="E638" s="85" t="s">
        <v>2001</v>
      </c>
      <c r="F638" s="85" t="s">
        <v>671</v>
      </c>
      <c r="G638" s="85">
        <v>183301</v>
      </c>
      <c r="H638" s="89"/>
      <c r="I638" s="270" t="s">
        <v>2490</v>
      </c>
      <c r="J638" s="89"/>
      <c r="K638" s="89"/>
      <c r="L638" s="89"/>
      <c r="M638" s="89"/>
      <c r="N638" s="271">
        <v>35258</v>
      </c>
      <c r="O638" s="271">
        <v>0</v>
      </c>
      <c r="P638" s="89" t="s">
        <v>670</v>
      </c>
    </row>
    <row r="639" spans="1:16" ht="76.5">
      <c r="A639" s="268" t="s">
        <v>559</v>
      </c>
      <c r="B639" s="89"/>
      <c r="C639" s="269" t="s">
        <v>759</v>
      </c>
      <c r="D639" s="84">
        <v>43496</v>
      </c>
      <c r="E639" s="85" t="s">
        <v>2001</v>
      </c>
      <c r="F639" s="85" t="s">
        <v>671</v>
      </c>
      <c r="G639" s="85">
        <v>183184</v>
      </c>
      <c r="H639" s="89"/>
      <c r="I639" s="270" t="s">
        <v>2491</v>
      </c>
      <c r="J639" s="89"/>
      <c r="K639" s="89"/>
      <c r="L639" s="89"/>
      <c r="M639" s="89"/>
      <c r="N639" s="271">
        <v>15383</v>
      </c>
      <c r="O639" s="271">
        <v>0</v>
      </c>
      <c r="P639" s="89" t="s">
        <v>670</v>
      </c>
    </row>
    <row r="640" spans="1:16" ht="76.5">
      <c r="A640" s="268" t="s">
        <v>559</v>
      </c>
      <c r="B640" s="89"/>
      <c r="C640" s="269" t="s">
        <v>759</v>
      </c>
      <c r="D640" s="84">
        <v>43496</v>
      </c>
      <c r="E640" s="85" t="s">
        <v>2001</v>
      </c>
      <c r="F640" s="85" t="s">
        <v>671</v>
      </c>
      <c r="G640" s="85">
        <v>183306</v>
      </c>
      <c r="H640" s="89"/>
      <c r="I640" s="270" t="s">
        <v>2492</v>
      </c>
      <c r="J640" s="89"/>
      <c r="K640" s="89"/>
      <c r="L640" s="89"/>
      <c r="M640" s="89"/>
      <c r="N640" s="271">
        <v>12524</v>
      </c>
      <c r="O640" s="271">
        <v>0</v>
      </c>
      <c r="P640" s="89" t="s">
        <v>670</v>
      </c>
    </row>
    <row r="641" spans="1:16" ht="76.5">
      <c r="A641" s="268" t="s">
        <v>559</v>
      </c>
      <c r="B641" s="89"/>
      <c r="C641" s="269" t="s">
        <v>759</v>
      </c>
      <c r="D641" s="84">
        <v>43496</v>
      </c>
      <c r="E641" s="85" t="s">
        <v>2001</v>
      </c>
      <c r="F641" s="85" t="s">
        <v>671</v>
      </c>
      <c r="G641" s="85">
        <v>183296</v>
      </c>
      <c r="H641" s="89"/>
      <c r="I641" s="270" t="s">
        <v>2493</v>
      </c>
      <c r="J641" s="89"/>
      <c r="K641" s="89"/>
      <c r="L641" s="89"/>
      <c r="M641" s="89"/>
      <c r="N641" s="271">
        <v>17100</v>
      </c>
      <c r="O641" s="271">
        <v>0</v>
      </c>
      <c r="P641" s="89" t="s">
        <v>670</v>
      </c>
    </row>
    <row r="642" spans="1:16" ht="76.5">
      <c r="A642" s="268" t="s">
        <v>559</v>
      </c>
      <c r="B642" s="89"/>
      <c r="C642" s="269" t="s">
        <v>759</v>
      </c>
      <c r="D642" s="84">
        <v>43496</v>
      </c>
      <c r="E642" s="85" t="s">
        <v>2001</v>
      </c>
      <c r="F642" s="85" t="s">
        <v>671</v>
      </c>
      <c r="G642" s="85">
        <v>183308</v>
      </c>
      <c r="H642" s="89"/>
      <c r="I642" s="270" t="s">
        <v>2494</v>
      </c>
      <c r="J642" s="89"/>
      <c r="K642" s="89"/>
      <c r="L642" s="89"/>
      <c r="M642" s="89"/>
      <c r="N642" s="271">
        <v>17775</v>
      </c>
      <c r="O642" s="271">
        <v>0</v>
      </c>
      <c r="P642" s="89" t="s">
        <v>670</v>
      </c>
    </row>
    <row r="643" spans="1:16" ht="76.5">
      <c r="A643" s="268" t="s">
        <v>559</v>
      </c>
      <c r="B643" s="89"/>
      <c r="C643" s="269" t="s">
        <v>759</v>
      </c>
      <c r="D643" s="84">
        <v>43496</v>
      </c>
      <c r="E643" s="85" t="s">
        <v>2001</v>
      </c>
      <c r="F643" s="85" t="s">
        <v>671</v>
      </c>
      <c r="G643" s="85">
        <v>183241</v>
      </c>
      <c r="H643" s="89"/>
      <c r="I643" s="270" t="s">
        <v>2495</v>
      </c>
      <c r="J643" s="89"/>
      <c r="K643" s="89"/>
      <c r="L643" s="89"/>
      <c r="M643" s="89"/>
      <c r="N643" s="271">
        <v>12000</v>
      </c>
      <c r="O643" s="271">
        <v>0</v>
      </c>
      <c r="P643" s="89" t="s">
        <v>670</v>
      </c>
    </row>
    <row r="644" spans="1:16" ht="76.5">
      <c r="A644" s="268" t="s">
        <v>559</v>
      </c>
      <c r="B644" s="89"/>
      <c r="C644" s="269" t="s">
        <v>759</v>
      </c>
      <c r="D644" s="84">
        <v>43496</v>
      </c>
      <c r="E644" s="85" t="s">
        <v>2001</v>
      </c>
      <c r="F644" s="85" t="s">
        <v>671</v>
      </c>
      <c r="G644" s="85">
        <v>183311</v>
      </c>
      <c r="H644" s="89"/>
      <c r="I644" s="270" t="s">
        <v>2496</v>
      </c>
      <c r="J644" s="89"/>
      <c r="K644" s="89"/>
      <c r="L644" s="89"/>
      <c r="M644" s="89"/>
      <c r="N644" s="271">
        <v>18242</v>
      </c>
      <c r="O644" s="271">
        <v>0</v>
      </c>
      <c r="P644" s="89" t="s">
        <v>670</v>
      </c>
    </row>
    <row r="645" spans="1:16" ht="76.5">
      <c r="A645" s="268" t="s">
        <v>559</v>
      </c>
      <c r="B645" s="89"/>
      <c r="C645" s="269" t="s">
        <v>759</v>
      </c>
      <c r="D645" s="84">
        <v>43496</v>
      </c>
      <c r="E645" s="85" t="s">
        <v>2001</v>
      </c>
      <c r="F645" s="85" t="s">
        <v>671</v>
      </c>
      <c r="G645" s="85">
        <v>183204</v>
      </c>
      <c r="H645" s="89"/>
      <c r="I645" s="270" t="s">
        <v>2497</v>
      </c>
      <c r="J645" s="89"/>
      <c r="K645" s="89"/>
      <c r="L645" s="89"/>
      <c r="M645" s="89"/>
      <c r="N645" s="271">
        <v>14850</v>
      </c>
      <c r="O645" s="271">
        <v>0</v>
      </c>
      <c r="P645" s="89" t="s">
        <v>670</v>
      </c>
    </row>
    <row r="646" spans="1:16" ht="76.5">
      <c r="A646" s="268" t="s">
        <v>559</v>
      </c>
      <c r="B646" s="89"/>
      <c r="C646" s="269" t="s">
        <v>759</v>
      </c>
      <c r="D646" s="84">
        <v>43496</v>
      </c>
      <c r="E646" s="85" t="s">
        <v>2001</v>
      </c>
      <c r="F646" s="85" t="s">
        <v>671</v>
      </c>
      <c r="G646" s="85">
        <v>183313</v>
      </c>
      <c r="H646" s="89"/>
      <c r="I646" s="270" t="s">
        <v>2498</v>
      </c>
      <c r="J646" s="89"/>
      <c r="K646" s="89"/>
      <c r="L646" s="89"/>
      <c r="M646" s="89"/>
      <c r="N646" s="271">
        <v>3150</v>
      </c>
      <c r="O646" s="271">
        <v>0</v>
      </c>
      <c r="P646" s="89" t="s">
        <v>670</v>
      </c>
    </row>
    <row r="647" spans="1:16" ht="76.5">
      <c r="A647" s="268" t="s">
        <v>559</v>
      </c>
      <c r="B647" s="89"/>
      <c r="C647" s="269" t="s">
        <v>759</v>
      </c>
      <c r="D647" s="84">
        <v>43496</v>
      </c>
      <c r="E647" s="85" t="s">
        <v>2001</v>
      </c>
      <c r="F647" s="85" t="s">
        <v>671</v>
      </c>
      <c r="G647" s="85">
        <v>183295</v>
      </c>
      <c r="H647" s="89"/>
      <c r="I647" s="270" t="s">
        <v>2499</v>
      </c>
      <c r="J647" s="89"/>
      <c r="K647" s="89"/>
      <c r="L647" s="89"/>
      <c r="M647" s="89"/>
      <c r="N647" s="271">
        <v>61804</v>
      </c>
      <c r="O647" s="271">
        <v>0</v>
      </c>
      <c r="P647" s="89" t="s">
        <v>670</v>
      </c>
    </row>
    <row r="648" spans="1:16" ht="76.5">
      <c r="A648" s="268" t="s">
        <v>559</v>
      </c>
      <c r="B648" s="89"/>
      <c r="C648" s="269" t="s">
        <v>759</v>
      </c>
      <c r="D648" s="84">
        <v>43496</v>
      </c>
      <c r="E648" s="85" t="s">
        <v>2001</v>
      </c>
      <c r="F648" s="85" t="s">
        <v>671</v>
      </c>
      <c r="G648" s="85">
        <v>183206</v>
      </c>
      <c r="H648" s="89"/>
      <c r="I648" s="270" t="s">
        <v>2500</v>
      </c>
      <c r="J648" s="89"/>
      <c r="K648" s="89"/>
      <c r="L648" s="89"/>
      <c r="M648" s="89"/>
      <c r="N648" s="271">
        <v>4500</v>
      </c>
      <c r="O648" s="271">
        <v>0</v>
      </c>
      <c r="P648" s="89" t="s">
        <v>670</v>
      </c>
    </row>
    <row r="649" spans="1:16" ht="76.5">
      <c r="A649" s="268" t="s">
        <v>559</v>
      </c>
      <c r="B649" s="89"/>
      <c r="C649" s="269" t="s">
        <v>759</v>
      </c>
      <c r="D649" s="84">
        <v>43496</v>
      </c>
      <c r="E649" s="85" t="s">
        <v>2001</v>
      </c>
      <c r="F649" s="85" t="s">
        <v>671</v>
      </c>
      <c r="G649" s="85">
        <v>183235</v>
      </c>
      <c r="H649" s="89"/>
      <c r="I649" s="270" t="s">
        <v>2501</v>
      </c>
      <c r="J649" s="89"/>
      <c r="K649" s="89"/>
      <c r="L649" s="89"/>
      <c r="M649" s="89"/>
      <c r="N649" s="271">
        <v>12252</v>
      </c>
      <c r="O649" s="271">
        <v>0</v>
      </c>
      <c r="P649" s="89" t="s">
        <v>670</v>
      </c>
    </row>
    <row r="650" spans="1:16" ht="76.5">
      <c r="A650" s="268" t="s">
        <v>559</v>
      </c>
      <c r="B650" s="89"/>
      <c r="C650" s="269" t="s">
        <v>759</v>
      </c>
      <c r="D650" s="84">
        <v>43496</v>
      </c>
      <c r="E650" s="85" t="s">
        <v>2001</v>
      </c>
      <c r="F650" s="85" t="s">
        <v>671</v>
      </c>
      <c r="G650" s="85">
        <v>183213</v>
      </c>
      <c r="H650" s="89"/>
      <c r="I650" s="270" t="s">
        <v>2502</v>
      </c>
      <c r="J650" s="89"/>
      <c r="K650" s="89"/>
      <c r="L650" s="89"/>
      <c r="M650" s="89"/>
      <c r="N650" s="271">
        <v>9000</v>
      </c>
      <c r="O650" s="271">
        <v>0</v>
      </c>
      <c r="P650" s="89" t="s">
        <v>670</v>
      </c>
    </row>
    <row r="651" spans="1:16" ht="76.5">
      <c r="A651" s="268" t="s">
        <v>559</v>
      </c>
      <c r="B651" s="89"/>
      <c r="C651" s="269" t="s">
        <v>759</v>
      </c>
      <c r="D651" s="84">
        <v>43496</v>
      </c>
      <c r="E651" s="85" t="s">
        <v>2001</v>
      </c>
      <c r="F651" s="85" t="s">
        <v>671</v>
      </c>
      <c r="G651" s="85">
        <v>183248</v>
      </c>
      <c r="H651" s="89"/>
      <c r="I651" s="270" t="s">
        <v>2503</v>
      </c>
      <c r="J651" s="89"/>
      <c r="K651" s="89"/>
      <c r="L651" s="89"/>
      <c r="M651" s="89"/>
      <c r="N651" s="271">
        <v>11299</v>
      </c>
      <c r="O651" s="271">
        <v>0</v>
      </c>
      <c r="P651" s="89" t="s">
        <v>670</v>
      </c>
    </row>
    <row r="652" spans="1:16" ht="76.5">
      <c r="A652" s="268" t="s">
        <v>559</v>
      </c>
      <c r="B652" s="89"/>
      <c r="C652" s="269" t="s">
        <v>759</v>
      </c>
      <c r="D652" s="84">
        <v>43496</v>
      </c>
      <c r="E652" s="85" t="s">
        <v>2001</v>
      </c>
      <c r="F652" s="85" t="s">
        <v>671</v>
      </c>
      <c r="G652" s="85">
        <v>183290</v>
      </c>
      <c r="H652" s="89"/>
      <c r="I652" s="270" t="s">
        <v>2504</v>
      </c>
      <c r="J652" s="89"/>
      <c r="K652" s="89"/>
      <c r="L652" s="89"/>
      <c r="M652" s="89"/>
      <c r="N652" s="271">
        <v>10074</v>
      </c>
      <c r="O652" s="271">
        <v>0</v>
      </c>
      <c r="P652" s="89" t="s">
        <v>670</v>
      </c>
    </row>
    <row r="653" spans="1:16" ht="76.5">
      <c r="A653" s="268" t="s">
        <v>559</v>
      </c>
      <c r="B653" s="89"/>
      <c r="C653" s="269" t="s">
        <v>759</v>
      </c>
      <c r="D653" s="84">
        <v>43496</v>
      </c>
      <c r="E653" s="85" t="s">
        <v>2001</v>
      </c>
      <c r="F653" s="85" t="s">
        <v>671</v>
      </c>
      <c r="G653" s="85">
        <v>183229</v>
      </c>
      <c r="H653" s="89"/>
      <c r="I653" s="270" t="s">
        <v>2505</v>
      </c>
      <c r="J653" s="89"/>
      <c r="K653" s="89"/>
      <c r="L653" s="89"/>
      <c r="M653" s="89"/>
      <c r="N653" s="271">
        <v>4050</v>
      </c>
      <c r="O653" s="271">
        <v>0</v>
      </c>
      <c r="P653" s="89" t="s">
        <v>670</v>
      </c>
    </row>
    <row r="654" spans="1:16" ht="76.5">
      <c r="A654" s="268" t="s">
        <v>559</v>
      </c>
      <c r="B654" s="89"/>
      <c r="C654" s="269" t="s">
        <v>759</v>
      </c>
      <c r="D654" s="84">
        <v>43496</v>
      </c>
      <c r="E654" s="85" t="s">
        <v>2001</v>
      </c>
      <c r="F654" s="85" t="s">
        <v>671</v>
      </c>
      <c r="G654" s="85">
        <v>183286</v>
      </c>
      <c r="H654" s="89"/>
      <c r="I654" s="270" t="s">
        <v>2506</v>
      </c>
      <c r="J654" s="89"/>
      <c r="K654" s="89"/>
      <c r="L654" s="89"/>
      <c r="M654" s="89"/>
      <c r="N654" s="271">
        <v>3600</v>
      </c>
      <c r="O654" s="271">
        <v>0</v>
      </c>
      <c r="P654" s="89" t="s">
        <v>670</v>
      </c>
    </row>
    <row r="655" spans="1:16" ht="76.5">
      <c r="A655" s="268" t="s">
        <v>559</v>
      </c>
      <c r="B655" s="89"/>
      <c r="C655" s="269" t="s">
        <v>759</v>
      </c>
      <c r="D655" s="84">
        <v>43496</v>
      </c>
      <c r="E655" s="85" t="s">
        <v>2001</v>
      </c>
      <c r="F655" s="85" t="s">
        <v>671</v>
      </c>
      <c r="G655" s="85">
        <v>183209</v>
      </c>
      <c r="H655" s="89"/>
      <c r="I655" s="270" t="s">
        <v>2507</v>
      </c>
      <c r="J655" s="89"/>
      <c r="K655" s="89"/>
      <c r="L655" s="89"/>
      <c r="M655" s="89"/>
      <c r="N655" s="271">
        <v>34033</v>
      </c>
      <c r="O655" s="271">
        <v>0</v>
      </c>
      <c r="P655" s="89" t="s">
        <v>670</v>
      </c>
    </row>
    <row r="656" spans="1:16" ht="76.5">
      <c r="A656" s="268" t="s">
        <v>559</v>
      </c>
      <c r="B656" s="89"/>
      <c r="C656" s="269" t="s">
        <v>759</v>
      </c>
      <c r="D656" s="84">
        <v>43496</v>
      </c>
      <c r="E656" s="85" t="s">
        <v>2001</v>
      </c>
      <c r="F656" s="85" t="s">
        <v>671</v>
      </c>
      <c r="G656" s="85">
        <v>183242</v>
      </c>
      <c r="H656" s="89"/>
      <c r="I656" s="270" t="s">
        <v>2508</v>
      </c>
      <c r="J656" s="89"/>
      <c r="K656" s="89"/>
      <c r="L656" s="89"/>
      <c r="M656" s="89"/>
      <c r="N656" s="271">
        <v>9450</v>
      </c>
      <c r="O656" s="271">
        <v>0</v>
      </c>
      <c r="P656" s="89" t="s">
        <v>670</v>
      </c>
    </row>
    <row r="657" spans="1:16" ht="76.5">
      <c r="A657" s="268" t="s">
        <v>559</v>
      </c>
      <c r="B657" s="89"/>
      <c r="C657" s="269" t="s">
        <v>759</v>
      </c>
      <c r="D657" s="84">
        <v>43496</v>
      </c>
      <c r="E657" s="85" t="s">
        <v>2001</v>
      </c>
      <c r="F657" s="85" t="s">
        <v>671</v>
      </c>
      <c r="G657" s="85">
        <v>183193</v>
      </c>
      <c r="H657" s="89"/>
      <c r="I657" s="270" t="s">
        <v>2509</v>
      </c>
      <c r="J657" s="89"/>
      <c r="K657" s="89"/>
      <c r="L657" s="89"/>
      <c r="M657" s="89"/>
      <c r="N657" s="271">
        <v>35666.5</v>
      </c>
      <c r="O657" s="271">
        <v>0</v>
      </c>
      <c r="P657" s="89" t="s">
        <v>670</v>
      </c>
    </row>
    <row r="658" spans="1:16" ht="76.5">
      <c r="A658" s="268" t="s">
        <v>559</v>
      </c>
      <c r="B658" s="89"/>
      <c r="C658" s="269" t="s">
        <v>759</v>
      </c>
      <c r="D658" s="84">
        <v>43496</v>
      </c>
      <c r="E658" s="85" t="s">
        <v>2001</v>
      </c>
      <c r="F658" s="85" t="s">
        <v>671</v>
      </c>
      <c r="G658" s="85">
        <v>183244</v>
      </c>
      <c r="H658" s="89"/>
      <c r="I658" s="270" t="s">
        <v>2510</v>
      </c>
      <c r="J658" s="89"/>
      <c r="K658" s="89"/>
      <c r="L658" s="89"/>
      <c r="M658" s="89"/>
      <c r="N658" s="271">
        <v>18450</v>
      </c>
      <c r="O658" s="271">
        <v>0</v>
      </c>
      <c r="P658" s="89" t="s">
        <v>670</v>
      </c>
    </row>
    <row r="659" spans="1:16" ht="76.5">
      <c r="A659" s="268" t="s">
        <v>559</v>
      </c>
      <c r="B659" s="89"/>
      <c r="C659" s="269" t="s">
        <v>759</v>
      </c>
      <c r="D659" s="84">
        <v>43496</v>
      </c>
      <c r="E659" s="85" t="s">
        <v>2001</v>
      </c>
      <c r="F659" s="85" t="s">
        <v>671</v>
      </c>
      <c r="G659" s="85">
        <v>183264</v>
      </c>
      <c r="H659" s="89"/>
      <c r="I659" s="270" t="s">
        <v>2511</v>
      </c>
      <c r="J659" s="89"/>
      <c r="K659" s="89"/>
      <c r="L659" s="89"/>
      <c r="M659" s="89"/>
      <c r="N659" s="271">
        <v>9450</v>
      </c>
      <c r="O659" s="271">
        <v>0</v>
      </c>
      <c r="P659" s="89" t="s">
        <v>670</v>
      </c>
    </row>
    <row r="660" spans="1:16" ht="76.5">
      <c r="A660" s="268" t="s">
        <v>559</v>
      </c>
      <c r="B660" s="89"/>
      <c r="C660" s="269" t="s">
        <v>759</v>
      </c>
      <c r="D660" s="84">
        <v>43496</v>
      </c>
      <c r="E660" s="85" t="s">
        <v>2001</v>
      </c>
      <c r="F660" s="85" t="s">
        <v>671</v>
      </c>
      <c r="G660" s="85">
        <v>183190</v>
      </c>
      <c r="H660" s="89"/>
      <c r="I660" s="270" t="s">
        <v>2512</v>
      </c>
      <c r="J660" s="89"/>
      <c r="K660" s="89"/>
      <c r="L660" s="89"/>
      <c r="M660" s="89"/>
      <c r="N660" s="271">
        <v>10500</v>
      </c>
      <c r="O660" s="271">
        <v>0</v>
      </c>
      <c r="P660" s="89" t="s">
        <v>670</v>
      </c>
    </row>
    <row r="661" spans="1:16" ht="76.5">
      <c r="A661" s="268" t="s">
        <v>559</v>
      </c>
      <c r="B661" s="89"/>
      <c r="C661" s="269" t="s">
        <v>759</v>
      </c>
      <c r="D661" s="84">
        <v>43496</v>
      </c>
      <c r="E661" s="85" t="s">
        <v>2001</v>
      </c>
      <c r="F661" s="85" t="s">
        <v>671</v>
      </c>
      <c r="G661" s="85">
        <v>183221</v>
      </c>
      <c r="H661" s="89"/>
      <c r="I661" s="270" t="s">
        <v>2513</v>
      </c>
      <c r="J661" s="89"/>
      <c r="K661" s="89"/>
      <c r="L661" s="89"/>
      <c r="M661" s="89"/>
      <c r="N661" s="271">
        <v>5850</v>
      </c>
      <c r="O661" s="271">
        <v>0</v>
      </c>
      <c r="P661" s="89" t="s">
        <v>670</v>
      </c>
    </row>
    <row r="662" spans="1:16" ht="38.25">
      <c r="A662" s="268" t="s">
        <v>565</v>
      </c>
      <c r="B662" s="89"/>
      <c r="C662" s="269" t="s">
        <v>615</v>
      </c>
      <c r="D662" s="84">
        <v>43496</v>
      </c>
      <c r="E662" s="85" t="s">
        <v>2002</v>
      </c>
      <c r="F662" s="85" t="s">
        <v>6</v>
      </c>
      <c r="G662" s="85">
        <v>1077547</v>
      </c>
      <c r="H662" s="89"/>
      <c r="I662" s="270" t="s">
        <v>2514</v>
      </c>
      <c r="J662" s="89"/>
      <c r="K662" s="89"/>
      <c r="L662" s="89"/>
      <c r="M662" s="89"/>
      <c r="N662" s="271">
        <v>0</v>
      </c>
      <c r="O662" s="271">
        <v>5130.66</v>
      </c>
      <c r="P662" s="89" t="s">
        <v>670</v>
      </c>
    </row>
    <row r="663" spans="1:16" ht="89.25">
      <c r="A663" s="268">
        <v>293</v>
      </c>
      <c r="B663" s="89"/>
      <c r="C663" s="269" t="s">
        <v>131</v>
      </c>
      <c r="D663" s="84">
        <v>43496</v>
      </c>
      <c r="E663" s="85" t="s">
        <v>2003</v>
      </c>
      <c r="F663" s="85" t="s">
        <v>6</v>
      </c>
      <c r="G663" s="85">
        <v>946044</v>
      </c>
      <c r="H663" s="89"/>
      <c r="I663" s="270" t="s">
        <v>2515</v>
      </c>
      <c r="J663" s="89"/>
      <c r="K663" s="89"/>
      <c r="L663" s="89"/>
      <c r="M663" s="89"/>
      <c r="N663" s="271">
        <v>0</v>
      </c>
      <c r="O663" s="271">
        <v>14533549</v>
      </c>
      <c r="P663" s="89" t="s">
        <v>670</v>
      </c>
    </row>
    <row r="664" spans="1:16" ht="76.5">
      <c r="A664" s="268" t="s">
        <v>559</v>
      </c>
      <c r="B664" s="89"/>
      <c r="C664" s="269" t="s">
        <v>759</v>
      </c>
      <c r="D664" s="84">
        <v>43496</v>
      </c>
      <c r="E664" s="85" t="s">
        <v>2001</v>
      </c>
      <c r="F664" s="85" t="s">
        <v>671</v>
      </c>
      <c r="G664" s="85">
        <v>183494</v>
      </c>
      <c r="H664" s="89"/>
      <c r="I664" s="270" t="s">
        <v>2516</v>
      </c>
      <c r="J664" s="89"/>
      <c r="K664" s="89"/>
      <c r="L664" s="89"/>
      <c r="M664" s="89"/>
      <c r="N664" s="271">
        <v>296631</v>
      </c>
      <c r="O664" s="271">
        <v>0</v>
      </c>
      <c r="P664" s="89" t="s">
        <v>670</v>
      </c>
    </row>
    <row r="665" spans="1:16" ht="76.5">
      <c r="A665" s="268" t="s">
        <v>559</v>
      </c>
      <c r="B665" s="89"/>
      <c r="C665" s="269" t="s">
        <v>759</v>
      </c>
      <c r="D665" s="84">
        <v>43496</v>
      </c>
      <c r="E665" s="85" t="s">
        <v>2001</v>
      </c>
      <c r="F665" s="85" t="s">
        <v>671</v>
      </c>
      <c r="G665" s="85">
        <v>183493</v>
      </c>
      <c r="H665" s="89"/>
      <c r="I665" s="270" t="s">
        <v>2517</v>
      </c>
      <c r="J665" s="89"/>
      <c r="K665" s="89"/>
      <c r="L665" s="89"/>
      <c r="M665" s="89"/>
      <c r="N665" s="271">
        <v>5850</v>
      </c>
      <c r="O665" s="271">
        <v>0</v>
      </c>
      <c r="P665" s="89" t="s">
        <v>670</v>
      </c>
    </row>
    <row r="666" spans="1:16" ht="76.5">
      <c r="A666" s="268" t="s">
        <v>559</v>
      </c>
      <c r="B666" s="89"/>
      <c r="C666" s="269" t="s">
        <v>759</v>
      </c>
      <c r="D666" s="84">
        <v>43496</v>
      </c>
      <c r="E666" s="85" t="s">
        <v>2001</v>
      </c>
      <c r="F666" s="85" t="s">
        <v>671</v>
      </c>
      <c r="G666" s="85">
        <v>183492</v>
      </c>
      <c r="H666" s="89"/>
      <c r="I666" s="270" t="s">
        <v>2518</v>
      </c>
      <c r="J666" s="89"/>
      <c r="K666" s="89"/>
      <c r="L666" s="89"/>
      <c r="M666" s="89"/>
      <c r="N666" s="271">
        <v>900</v>
      </c>
      <c r="O666" s="271">
        <v>0</v>
      </c>
      <c r="P666" s="89" t="s">
        <v>670</v>
      </c>
    </row>
    <row r="667" spans="1:16" ht="76.5">
      <c r="A667" s="268" t="s">
        <v>559</v>
      </c>
      <c r="B667" s="89"/>
      <c r="C667" s="269" t="s">
        <v>759</v>
      </c>
      <c r="D667" s="84">
        <v>43496</v>
      </c>
      <c r="E667" s="85" t="s">
        <v>2001</v>
      </c>
      <c r="F667" s="85" t="s">
        <v>671</v>
      </c>
      <c r="G667" s="85">
        <v>183465</v>
      </c>
      <c r="H667" s="89"/>
      <c r="I667" s="270" t="s">
        <v>2519</v>
      </c>
      <c r="J667" s="89"/>
      <c r="K667" s="89"/>
      <c r="L667" s="89"/>
      <c r="M667" s="89"/>
      <c r="N667" s="271">
        <v>348905.5</v>
      </c>
      <c r="O667" s="271">
        <v>0</v>
      </c>
      <c r="P667" s="89" t="s">
        <v>670</v>
      </c>
    </row>
    <row r="668" spans="1:16" ht="76.5">
      <c r="A668" s="268" t="s">
        <v>559</v>
      </c>
      <c r="B668" s="89"/>
      <c r="C668" s="269" t="s">
        <v>759</v>
      </c>
      <c r="D668" s="84">
        <v>43496</v>
      </c>
      <c r="E668" s="85" t="s">
        <v>2001</v>
      </c>
      <c r="F668" s="85" t="s">
        <v>671</v>
      </c>
      <c r="G668" s="85">
        <v>183482</v>
      </c>
      <c r="H668" s="89"/>
      <c r="I668" s="270" t="s">
        <v>2520</v>
      </c>
      <c r="J668" s="89"/>
      <c r="K668" s="89"/>
      <c r="L668" s="89"/>
      <c r="M668" s="89"/>
      <c r="N668" s="271">
        <v>3600</v>
      </c>
      <c r="O668" s="271">
        <v>0</v>
      </c>
      <c r="P668" s="89" t="s">
        <v>670</v>
      </c>
    </row>
    <row r="669" spans="1:16" ht="76.5">
      <c r="A669" s="268" t="s">
        <v>559</v>
      </c>
      <c r="B669" s="89"/>
      <c r="C669" s="269" t="s">
        <v>759</v>
      </c>
      <c r="D669" s="84">
        <v>43496</v>
      </c>
      <c r="E669" s="85" t="s">
        <v>2001</v>
      </c>
      <c r="F669" s="85" t="s">
        <v>671</v>
      </c>
      <c r="G669" s="85">
        <v>183464</v>
      </c>
      <c r="H669" s="89"/>
      <c r="I669" s="270" t="s">
        <v>2521</v>
      </c>
      <c r="J669" s="89"/>
      <c r="K669" s="89"/>
      <c r="L669" s="89"/>
      <c r="M669" s="89"/>
      <c r="N669" s="271">
        <v>12150</v>
      </c>
      <c r="O669" s="271">
        <v>0</v>
      </c>
      <c r="P669" s="89" t="s">
        <v>670</v>
      </c>
    </row>
    <row r="670" spans="1:16" ht="76.5">
      <c r="A670" s="268" t="s">
        <v>559</v>
      </c>
      <c r="B670" s="89"/>
      <c r="C670" s="269" t="s">
        <v>759</v>
      </c>
      <c r="D670" s="84">
        <v>43496</v>
      </c>
      <c r="E670" s="85" t="s">
        <v>2001</v>
      </c>
      <c r="F670" s="85" t="s">
        <v>671</v>
      </c>
      <c r="G670" s="85">
        <v>183478</v>
      </c>
      <c r="H670" s="89"/>
      <c r="I670" s="270" t="s">
        <v>2522</v>
      </c>
      <c r="J670" s="89"/>
      <c r="K670" s="89"/>
      <c r="L670" s="89"/>
      <c r="M670" s="89"/>
      <c r="N670" s="271">
        <v>12388</v>
      </c>
      <c r="O670" s="271">
        <v>0</v>
      </c>
      <c r="P670" s="89" t="s">
        <v>670</v>
      </c>
    </row>
    <row r="671" spans="1:16" ht="76.5">
      <c r="A671" s="268" t="s">
        <v>559</v>
      </c>
      <c r="B671" s="89"/>
      <c r="C671" s="269" t="s">
        <v>759</v>
      </c>
      <c r="D671" s="84">
        <v>43496</v>
      </c>
      <c r="E671" s="85" t="s">
        <v>2001</v>
      </c>
      <c r="F671" s="85" t="s">
        <v>671</v>
      </c>
      <c r="G671" s="85">
        <v>183477</v>
      </c>
      <c r="H671" s="89"/>
      <c r="I671" s="270" t="s">
        <v>2523</v>
      </c>
      <c r="J671" s="89"/>
      <c r="K671" s="89"/>
      <c r="L671" s="89"/>
      <c r="M671" s="89"/>
      <c r="N671" s="271">
        <v>11250</v>
      </c>
      <c r="O671" s="271">
        <v>0</v>
      </c>
      <c r="P671" s="89" t="s">
        <v>670</v>
      </c>
    </row>
    <row r="672" spans="1:16" ht="76.5">
      <c r="A672" s="268" t="s">
        <v>559</v>
      </c>
      <c r="B672" s="89"/>
      <c r="C672" s="269" t="s">
        <v>759</v>
      </c>
      <c r="D672" s="84">
        <v>43496</v>
      </c>
      <c r="E672" s="85" t="s">
        <v>2001</v>
      </c>
      <c r="F672" s="85" t="s">
        <v>671</v>
      </c>
      <c r="G672" s="85">
        <v>183479</v>
      </c>
      <c r="H672" s="89"/>
      <c r="I672" s="270" t="s">
        <v>2524</v>
      </c>
      <c r="J672" s="89"/>
      <c r="K672" s="89"/>
      <c r="L672" s="89"/>
      <c r="M672" s="89"/>
      <c r="N672" s="271">
        <v>18242</v>
      </c>
      <c r="O672" s="271">
        <v>0</v>
      </c>
      <c r="P672" s="89" t="s">
        <v>670</v>
      </c>
    </row>
    <row r="673" spans="1:16" ht="76.5">
      <c r="A673" s="268" t="s">
        <v>559</v>
      </c>
      <c r="B673" s="89"/>
      <c r="C673" s="269" t="s">
        <v>759</v>
      </c>
      <c r="D673" s="84">
        <v>43496</v>
      </c>
      <c r="E673" s="85" t="s">
        <v>2001</v>
      </c>
      <c r="F673" s="85" t="s">
        <v>671</v>
      </c>
      <c r="G673" s="85">
        <v>183476</v>
      </c>
      <c r="H673" s="89"/>
      <c r="I673" s="270" t="s">
        <v>2525</v>
      </c>
      <c r="J673" s="89"/>
      <c r="K673" s="89"/>
      <c r="L673" s="89"/>
      <c r="M673" s="89"/>
      <c r="N673" s="271">
        <v>10073.5</v>
      </c>
      <c r="O673" s="271">
        <v>0</v>
      </c>
      <c r="P673" s="89" t="s">
        <v>670</v>
      </c>
    </row>
    <row r="674" spans="1:16" ht="76.5">
      <c r="A674" s="268" t="s">
        <v>559</v>
      </c>
      <c r="B674" s="89"/>
      <c r="C674" s="269" t="s">
        <v>759</v>
      </c>
      <c r="D674" s="84">
        <v>43496</v>
      </c>
      <c r="E674" s="85" t="s">
        <v>2001</v>
      </c>
      <c r="F674" s="85" t="s">
        <v>671</v>
      </c>
      <c r="G674" s="85">
        <v>183480</v>
      </c>
      <c r="H674" s="89"/>
      <c r="I674" s="270" t="s">
        <v>2526</v>
      </c>
      <c r="J674" s="89"/>
      <c r="K674" s="89"/>
      <c r="L674" s="89"/>
      <c r="M674" s="89"/>
      <c r="N674" s="271">
        <v>18514</v>
      </c>
      <c r="O674" s="271">
        <v>0</v>
      </c>
      <c r="P674" s="89" t="s">
        <v>670</v>
      </c>
    </row>
    <row r="675" spans="1:16" ht="76.5">
      <c r="A675" s="268" t="s">
        <v>559</v>
      </c>
      <c r="B675" s="89"/>
      <c r="C675" s="269" t="s">
        <v>759</v>
      </c>
      <c r="D675" s="84">
        <v>43496</v>
      </c>
      <c r="E675" s="85" t="s">
        <v>2001</v>
      </c>
      <c r="F675" s="85" t="s">
        <v>671</v>
      </c>
      <c r="G675" s="85">
        <v>183475</v>
      </c>
      <c r="H675" s="89"/>
      <c r="I675" s="270" t="s">
        <v>2527</v>
      </c>
      <c r="J675" s="89"/>
      <c r="K675" s="89"/>
      <c r="L675" s="89"/>
      <c r="M675" s="89"/>
      <c r="N675" s="271">
        <v>12375</v>
      </c>
      <c r="O675" s="271">
        <v>0</v>
      </c>
      <c r="P675" s="89" t="s">
        <v>670</v>
      </c>
    </row>
    <row r="676" spans="1:16" ht="76.5">
      <c r="A676" s="268" t="s">
        <v>559</v>
      </c>
      <c r="B676" s="89"/>
      <c r="C676" s="269" t="s">
        <v>759</v>
      </c>
      <c r="D676" s="84">
        <v>43496</v>
      </c>
      <c r="E676" s="85" t="s">
        <v>2001</v>
      </c>
      <c r="F676" s="85" t="s">
        <v>671</v>
      </c>
      <c r="G676" s="85">
        <v>183481</v>
      </c>
      <c r="H676" s="89"/>
      <c r="I676" s="270" t="s">
        <v>2528</v>
      </c>
      <c r="J676" s="89"/>
      <c r="K676" s="89"/>
      <c r="L676" s="89"/>
      <c r="M676" s="89"/>
      <c r="N676" s="271">
        <v>16650</v>
      </c>
      <c r="O676" s="271">
        <v>0</v>
      </c>
      <c r="P676" s="89" t="s">
        <v>670</v>
      </c>
    </row>
    <row r="677" spans="1:16" ht="76.5">
      <c r="A677" s="268" t="s">
        <v>559</v>
      </c>
      <c r="B677" s="89"/>
      <c r="C677" s="269" t="s">
        <v>759</v>
      </c>
      <c r="D677" s="84">
        <v>43496</v>
      </c>
      <c r="E677" s="85" t="s">
        <v>2001</v>
      </c>
      <c r="F677" s="85" t="s">
        <v>671</v>
      </c>
      <c r="G677" s="85">
        <v>183474</v>
      </c>
      <c r="H677" s="89"/>
      <c r="I677" s="270" t="s">
        <v>2529</v>
      </c>
      <c r="J677" s="89"/>
      <c r="K677" s="89"/>
      <c r="L677" s="89"/>
      <c r="M677" s="89"/>
      <c r="N677" s="271">
        <v>23006</v>
      </c>
      <c r="O677" s="271">
        <v>0</v>
      </c>
      <c r="P677" s="89" t="s">
        <v>670</v>
      </c>
    </row>
    <row r="678" spans="1:16" ht="76.5">
      <c r="A678" s="268" t="s">
        <v>559</v>
      </c>
      <c r="B678" s="89"/>
      <c r="C678" s="269" t="s">
        <v>759</v>
      </c>
      <c r="D678" s="84">
        <v>43496</v>
      </c>
      <c r="E678" s="85" t="s">
        <v>2001</v>
      </c>
      <c r="F678" s="85" t="s">
        <v>671</v>
      </c>
      <c r="G678" s="85">
        <v>183491</v>
      </c>
      <c r="H678" s="89"/>
      <c r="I678" s="270" t="s">
        <v>2530</v>
      </c>
      <c r="J678" s="89"/>
      <c r="K678" s="89"/>
      <c r="L678" s="89"/>
      <c r="M678" s="89"/>
      <c r="N678" s="271">
        <v>16064</v>
      </c>
      <c r="O678" s="271">
        <v>0</v>
      </c>
      <c r="P678" s="89" t="s">
        <v>670</v>
      </c>
    </row>
    <row r="679" spans="1:16" ht="76.5">
      <c r="A679" s="268" t="s">
        <v>559</v>
      </c>
      <c r="B679" s="89"/>
      <c r="C679" s="269" t="s">
        <v>759</v>
      </c>
      <c r="D679" s="84">
        <v>43496</v>
      </c>
      <c r="E679" s="85" t="s">
        <v>2001</v>
      </c>
      <c r="F679" s="85" t="s">
        <v>671</v>
      </c>
      <c r="G679" s="85">
        <v>183473</v>
      </c>
      <c r="H679" s="89"/>
      <c r="I679" s="270" t="s">
        <v>2506</v>
      </c>
      <c r="J679" s="89"/>
      <c r="K679" s="89"/>
      <c r="L679" s="89"/>
      <c r="M679" s="89"/>
      <c r="N679" s="271">
        <v>12600</v>
      </c>
      <c r="O679" s="271">
        <v>0</v>
      </c>
      <c r="P679" s="89" t="s">
        <v>670</v>
      </c>
    </row>
    <row r="680" spans="1:16" ht="76.5">
      <c r="A680" s="268" t="s">
        <v>559</v>
      </c>
      <c r="B680" s="89"/>
      <c r="C680" s="269" t="s">
        <v>759</v>
      </c>
      <c r="D680" s="84">
        <v>43496</v>
      </c>
      <c r="E680" s="85" t="s">
        <v>2001</v>
      </c>
      <c r="F680" s="85" t="s">
        <v>671</v>
      </c>
      <c r="G680" s="85">
        <v>183483</v>
      </c>
      <c r="H680" s="89"/>
      <c r="I680" s="270" t="s">
        <v>2531</v>
      </c>
      <c r="J680" s="89"/>
      <c r="K680" s="89"/>
      <c r="L680" s="89"/>
      <c r="M680" s="89"/>
      <c r="N680" s="271">
        <v>19500</v>
      </c>
      <c r="O680" s="271">
        <v>0</v>
      </c>
      <c r="P680" s="89" t="s">
        <v>670</v>
      </c>
    </row>
    <row r="681" spans="1:16" ht="76.5">
      <c r="A681" s="268" t="s">
        <v>559</v>
      </c>
      <c r="B681" s="89"/>
      <c r="C681" s="269" t="s">
        <v>759</v>
      </c>
      <c r="D681" s="84">
        <v>43496</v>
      </c>
      <c r="E681" s="85" t="s">
        <v>2001</v>
      </c>
      <c r="F681" s="85" t="s">
        <v>671</v>
      </c>
      <c r="G681" s="85">
        <v>183472</v>
      </c>
      <c r="H681" s="89"/>
      <c r="I681" s="270" t="s">
        <v>2532</v>
      </c>
      <c r="J681" s="89"/>
      <c r="K681" s="89"/>
      <c r="L681" s="89"/>
      <c r="M681" s="89"/>
      <c r="N681" s="271">
        <v>10482</v>
      </c>
      <c r="O681" s="271">
        <v>0</v>
      </c>
      <c r="P681" s="89" t="s">
        <v>670</v>
      </c>
    </row>
    <row r="682" spans="1:16" ht="76.5">
      <c r="A682" s="268" t="s">
        <v>559</v>
      </c>
      <c r="B682" s="89"/>
      <c r="C682" s="269" t="s">
        <v>759</v>
      </c>
      <c r="D682" s="84">
        <v>43496</v>
      </c>
      <c r="E682" s="85" t="s">
        <v>2001</v>
      </c>
      <c r="F682" s="85" t="s">
        <v>671</v>
      </c>
      <c r="G682" s="85">
        <v>183484</v>
      </c>
      <c r="H682" s="89"/>
      <c r="I682" s="270" t="s">
        <v>2533</v>
      </c>
      <c r="J682" s="89"/>
      <c r="K682" s="89"/>
      <c r="L682" s="89"/>
      <c r="M682" s="89"/>
      <c r="N682" s="271">
        <v>23006</v>
      </c>
      <c r="O682" s="271">
        <v>0</v>
      </c>
      <c r="P682" s="89" t="s">
        <v>670</v>
      </c>
    </row>
    <row r="683" spans="1:16" ht="76.5">
      <c r="A683" s="268" t="s">
        <v>559</v>
      </c>
      <c r="B683" s="89"/>
      <c r="C683" s="269" t="s">
        <v>759</v>
      </c>
      <c r="D683" s="84">
        <v>43496</v>
      </c>
      <c r="E683" s="85" t="s">
        <v>2001</v>
      </c>
      <c r="F683" s="85" t="s">
        <v>671</v>
      </c>
      <c r="G683" s="85">
        <v>183471</v>
      </c>
      <c r="H683" s="89"/>
      <c r="I683" s="270" t="s">
        <v>2534</v>
      </c>
      <c r="J683" s="89"/>
      <c r="K683" s="89"/>
      <c r="L683" s="89"/>
      <c r="M683" s="89"/>
      <c r="N683" s="271">
        <v>22189.5</v>
      </c>
      <c r="O683" s="271">
        <v>0</v>
      </c>
      <c r="P683" s="89" t="s">
        <v>670</v>
      </c>
    </row>
    <row r="684" spans="1:16" ht="76.5">
      <c r="A684" s="268" t="s">
        <v>559</v>
      </c>
      <c r="B684" s="89"/>
      <c r="C684" s="269" t="s">
        <v>759</v>
      </c>
      <c r="D684" s="84">
        <v>43496</v>
      </c>
      <c r="E684" s="85" t="s">
        <v>2001</v>
      </c>
      <c r="F684" s="85" t="s">
        <v>671</v>
      </c>
      <c r="G684" s="85">
        <v>183485</v>
      </c>
      <c r="H684" s="89"/>
      <c r="I684" s="270" t="s">
        <v>2535</v>
      </c>
      <c r="J684" s="89"/>
      <c r="K684" s="89"/>
      <c r="L684" s="89"/>
      <c r="M684" s="89"/>
      <c r="N684" s="271">
        <v>7650</v>
      </c>
      <c r="O684" s="271">
        <v>0</v>
      </c>
      <c r="P684" s="89" t="s">
        <v>670</v>
      </c>
    </row>
    <row r="685" spans="1:16" ht="76.5">
      <c r="A685" s="268" t="s">
        <v>559</v>
      </c>
      <c r="B685" s="89"/>
      <c r="C685" s="269" t="s">
        <v>759</v>
      </c>
      <c r="D685" s="84">
        <v>43496</v>
      </c>
      <c r="E685" s="85" t="s">
        <v>2001</v>
      </c>
      <c r="F685" s="85" t="s">
        <v>671</v>
      </c>
      <c r="G685" s="85">
        <v>183470</v>
      </c>
      <c r="H685" s="89"/>
      <c r="I685" s="270" t="s">
        <v>2536</v>
      </c>
      <c r="J685" s="89"/>
      <c r="K685" s="89"/>
      <c r="L685" s="89"/>
      <c r="M685" s="89"/>
      <c r="N685" s="271">
        <v>33216</v>
      </c>
      <c r="O685" s="271">
        <v>0</v>
      </c>
      <c r="P685" s="89" t="s">
        <v>670</v>
      </c>
    </row>
    <row r="686" spans="1:16" ht="76.5">
      <c r="A686" s="268" t="s">
        <v>559</v>
      </c>
      <c r="B686" s="89"/>
      <c r="C686" s="269" t="s">
        <v>759</v>
      </c>
      <c r="D686" s="84">
        <v>43496</v>
      </c>
      <c r="E686" s="85" t="s">
        <v>2001</v>
      </c>
      <c r="F686" s="85" t="s">
        <v>671</v>
      </c>
      <c r="G686" s="85">
        <v>183486</v>
      </c>
      <c r="H686" s="89"/>
      <c r="I686" s="270" t="s">
        <v>2537</v>
      </c>
      <c r="J686" s="89"/>
      <c r="K686" s="89"/>
      <c r="L686" s="89"/>
      <c r="M686" s="89"/>
      <c r="N686" s="271">
        <v>14850</v>
      </c>
      <c r="O686" s="271">
        <v>0</v>
      </c>
      <c r="P686" s="89" t="s">
        <v>670</v>
      </c>
    </row>
    <row r="687" spans="1:16" ht="76.5">
      <c r="A687" s="268" t="s">
        <v>559</v>
      </c>
      <c r="B687" s="89"/>
      <c r="C687" s="269" t="s">
        <v>759</v>
      </c>
      <c r="D687" s="84">
        <v>43496</v>
      </c>
      <c r="E687" s="85" t="s">
        <v>2001</v>
      </c>
      <c r="F687" s="85" t="s">
        <v>671</v>
      </c>
      <c r="G687" s="85">
        <v>183469</v>
      </c>
      <c r="H687" s="89"/>
      <c r="I687" s="270" t="s">
        <v>2538</v>
      </c>
      <c r="J687" s="89"/>
      <c r="K687" s="89"/>
      <c r="L687" s="89"/>
      <c r="M687" s="89"/>
      <c r="N687" s="271">
        <v>20025</v>
      </c>
      <c r="O687" s="271">
        <v>0</v>
      </c>
      <c r="P687" s="89" t="s">
        <v>670</v>
      </c>
    </row>
    <row r="688" spans="1:16" ht="76.5">
      <c r="A688" s="268" t="s">
        <v>559</v>
      </c>
      <c r="B688" s="89"/>
      <c r="C688" s="269" t="s">
        <v>759</v>
      </c>
      <c r="D688" s="84">
        <v>43496</v>
      </c>
      <c r="E688" s="85" t="s">
        <v>2001</v>
      </c>
      <c r="F688" s="85" t="s">
        <v>671</v>
      </c>
      <c r="G688" s="85">
        <v>183487</v>
      </c>
      <c r="H688" s="89"/>
      <c r="I688" s="270" t="s">
        <v>2539</v>
      </c>
      <c r="J688" s="89"/>
      <c r="K688" s="89"/>
      <c r="L688" s="89"/>
      <c r="M688" s="89"/>
      <c r="N688" s="271">
        <v>15000</v>
      </c>
      <c r="O688" s="271">
        <v>0</v>
      </c>
      <c r="P688" s="89" t="s">
        <v>670</v>
      </c>
    </row>
    <row r="689" spans="1:16" ht="76.5">
      <c r="A689" s="268" t="s">
        <v>559</v>
      </c>
      <c r="B689" s="89"/>
      <c r="C689" s="269" t="s">
        <v>759</v>
      </c>
      <c r="D689" s="84">
        <v>43496</v>
      </c>
      <c r="E689" s="85" t="s">
        <v>2001</v>
      </c>
      <c r="F689" s="85" t="s">
        <v>671</v>
      </c>
      <c r="G689" s="85">
        <v>183468</v>
      </c>
      <c r="H689" s="89"/>
      <c r="I689" s="270" t="s">
        <v>2540</v>
      </c>
      <c r="J689" s="89"/>
      <c r="K689" s="89"/>
      <c r="L689" s="89"/>
      <c r="M689" s="89"/>
      <c r="N689" s="271">
        <v>14974.5</v>
      </c>
      <c r="O689" s="271">
        <v>0</v>
      </c>
      <c r="P689" s="89" t="s">
        <v>670</v>
      </c>
    </row>
    <row r="690" spans="1:16" ht="76.5">
      <c r="A690" s="268" t="s">
        <v>559</v>
      </c>
      <c r="B690" s="89"/>
      <c r="C690" s="269" t="s">
        <v>759</v>
      </c>
      <c r="D690" s="84">
        <v>43496</v>
      </c>
      <c r="E690" s="85" t="s">
        <v>2001</v>
      </c>
      <c r="F690" s="85" t="s">
        <v>671</v>
      </c>
      <c r="G690" s="85">
        <v>183488</v>
      </c>
      <c r="H690" s="89"/>
      <c r="I690" s="270" t="s">
        <v>2541</v>
      </c>
      <c r="J690" s="89"/>
      <c r="K690" s="89"/>
      <c r="L690" s="89"/>
      <c r="M690" s="89"/>
      <c r="N690" s="271">
        <v>12000</v>
      </c>
      <c r="O690" s="271">
        <v>0</v>
      </c>
      <c r="P690" s="89" t="s">
        <v>670</v>
      </c>
    </row>
    <row r="691" spans="1:16" ht="76.5">
      <c r="A691" s="268" t="s">
        <v>559</v>
      </c>
      <c r="B691" s="89"/>
      <c r="C691" s="269" t="s">
        <v>759</v>
      </c>
      <c r="D691" s="84">
        <v>43496</v>
      </c>
      <c r="E691" s="85" t="s">
        <v>2001</v>
      </c>
      <c r="F691" s="85" t="s">
        <v>671</v>
      </c>
      <c r="G691" s="85">
        <v>183440</v>
      </c>
      <c r="H691" s="89"/>
      <c r="I691" s="270" t="s">
        <v>2542</v>
      </c>
      <c r="J691" s="89"/>
      <c r="K691" s="89"/>
      <c r="L691" s="89"/>
      <c r="M691" s="89"/>
      <c r="N691" s="271">
        <v>37500</v>
      </c>
      <c r="O691" s="271">
        <v>0</v>
      </c>
      <c r="P691" s="89" t="s">
        <v>670</v>
      </c>
    </row>
    <row r="692" spans="1:16" ht="76.5">
      <c r="A692" s="268" t="s">
        <v>559</v>
      </c>
      <c r="B692" s="89"/>
      <c r="C692" s="269" t="s">
        <v>759</v>
      </c>
      <c r="D692" s="84">
        <v>43496</v>
      </c>
      <c r="E692" s="85" t="s">
        <v>2001</v>
      </c>
      <c r="F692" s="85" t="s">
        <v>671</v>
      </c>
      <c r="G692" s="85">
        <v>183461</v>
      </c>
      <c r="H692" s="89"/>
      <c r="I692" s="270" t="s">
        <v>2543</v>
      </c>
      <c r="J692" s="89"/>
      <c r="K692" s="89"/>
      <c r="L692" s="89"/>
      <c r="M692" s="89"/>
      <c r="N692" s="271">
        <v>2250</v>
      </c>
      <c r="O692" s="271">
        <v>0</v>
      </c>
      <c r="P692" s="89" t="s">
        <v>670</v>
      </c>
    </row>
    <row r="693" spans="1:16" ht="76.5">
      <c r="A693" s="268" t="s">
        <v>559</v>
      </c>
      <c r="B693" s="89"/>
      <c r="C693" s="269" t="s">
        <v>759</v>
      </c>
      <c r="D693" s="84">
        <v>43496</v>
      </c>
      <c r="E693" s="85" t="s">
        <v>2001</v>
      </c>
      <c r="F693" s="85" t="s">
        <v>671</v>
      </c>
      <c r="G693" s="85">
        <v>183430</v>
      </c>
      <c r="H693" s="89"/>
      <c r="I693" s="270" t="s">
        <v>2544</v>
      </c>
      <c r="J693" s="89"/>
      <c r="K693" s="89"/>
      <c r="L693" s="89"/>
      <c r="M693" s="89"/>
      <c r="N693" s="271">
        <v>11250</v>
      </c>
      <c r="O693" s="271">
        <v>0</v>
      </c>
      <c r="P693" s="89" t="s">
        <v>670</v>
      </c>
    </row>
    <row r="694" spans="1:16" ht="76.5">
      <c r="A694" s="268" t="s">
        <v>559</v>
      </c>
      <c r="B694" s="89"/>
      <c r="C694" s="269" t="s">
        <v>759</v>
      </c>
      <c r="D694" s="84">
        <v>43496</v>
      </c>
      <c r="E694" s="85" t="s">
        <v>2001</v>
      </c>
      <c r="F694" s="85" t="s">
        <v>671</v>
      </c>
      <c r="G694" s="85">
        <v>183429</v>
      </c>
      <c r="H694" s="89"/>
      <c r="I694" s="270" t="s">
        <v>2545</v>
      </c>
      <c r="J694" s="89"/>
      <c r="K694" s="89"/>
      <c r="L694" s="89"/>
      <c r="M694" s="89"/>
      <c r="N694" s="271">
        <v>9000</v>
      </c>
      <c r="O694" s="271">
        <v>0</v>
      </c>
      <c r="P694" s="89" t="s">
        <v>670</v>
      </c>
    </row>
    <row r="695" spans="1:16" ht="76.5">
      <c r="A695" s="268" t="s">
        <v>559</v>
      </c>
      <c r="B695" s="89"/>
      <c r="C695" s="269" t="s">
        <v>759</v>
      </c>
      <c r="D695" s="84">
        <v>43496</v>
      </c>
      <c r="E695" s="85" t="s">
        <v>2001</v>
      </c>
      <c r="F695" s="85" t="s">
        <v>671</v>
      </c>
      <c r="G695" s="85">
        <v>183431</v>
      </c>
      <c r="H695" s="89"/>
      <c r="I695" s="270" t="s">
        <v>2546</v>
      </c>
      <c r="J695" s="89"/>
      <c r="K695" s="89"/>
      <c r="L695" s="89"/>
      <c r="M695" s="89"/>
      <c r="N695" s="271">
        <v>17425</v>
      </c>
      <c r="O695" s="271">
        <v>0</v>
      </c>
      <c r="P695" s="89" t="s">
        <v>670</v>
      </c>
    </row>
    <row r="696" spans="1:16" ht="76.5">
      <c r="A696" s="268" t="s">
        <v>559</v>
      </c>
      <c r="B696" s="89"/>
      <c r="C696" s="269" t="s">
        <v>759</v>
      </c>
      <c r="D696" s="84">
        <v>43496</v>
      </c>
      <c r="E696" s="85" t="s">
        <v>2001</v>
      </c>
      <c r="F696" s="85" t="s">
        <v>671</v>
      </c>
      <c r="G696" s="85">
        <v>183428</v>
      </c>
      <c r="H696" s="89"/>
      <c r="I696" s="270" t="s">
        <v>2547</v>
      </c>
      <c r="J696" s="89"/>
      <c r="K696" s="89"/>
      <c r="L696" s="89"/>
      <c r="M696" s="89"/>
      <c r="N696" s="271">
        <v>7623</v>
      </c>
      <c r="O696" s="271">
        <v>0</v>
      </c>
      <c r="P696" s="89" t="s">
        <v>670</v>
      </c>
    </row>
    <row r="697" spans="1:16" ht="76.5">
      <c r="A697" s="268" t="s">
        <v>559</v>
      </c>
      <c r="B697" s="89"/>
      <c r="C697" s="269" t="s">
        <v>759</v>
      </c>
      <c r="D697" s="84">
        <v>43496</v>
      </c>
      <c r="E697" s="85" t="s">
        <v>2001</v>
      </c>
      <c r="F697" s="85" t="s">
        <v>671</v>
      </c>
      <c r="G697" s="85">
        <v>183432</v>
      </c>
      <c r="H697" s="89"/>
      <c r="I697" s="270" t="s">
        <v>2548</v>
      </c>
      <c r="J697" s="89"/>
      <c r="K697" s="89"/>
      <c r="L697" s="89"/>
      <c r="M697" s="89"/>
      <c r="N697" s="271">
        <v>3150</v>
      </c>
      <c r="O697" s="271">
        <v>0</v>
      </c>
      <c r="P697" s="89" t="s">
        <v>670</v>
      </c>
    </row>
    <row r="698" spans="1:16" ht="76.5">
      <c r="A698" s="268" t="s">
        <v>559</v>
      </c>
      <c r="B698" s="89"/>
      <c r="C698" s="269" t="s">
        <v>759</v>
      </c>
      <c r="D698" s="84">
        <v>43496</v>
      </c>
      <c r="E698" s="85" t="s">
        <v>2001</v>
      </c>
      <c r="F698" s="85" t="s">
        <v>671</v>
      </c>
      <c r="G698" s="85">
        <v>183427</v>
      </c>
      <c r="H698" s="89"/>
      <c r="I698" s="270" t="s">
        <v>2549</v>
      </c>
      <c r="J698" s="89"/>
      <c r="K698" s="89"/>
      <c r="L698" s="89"/>
      <c r="M698" s="89"/>
      <c r="N698" s="271">
        <v>7200</v>
      </c>
      <c r="O698" s="271">
        <v>0</v>
      </c>
      <c r="P698" s="89" t="s">
        <v>670</v>
      </c>
    </row>
    <row r="699" spans="1:16" ht="76.5">
      <c r="A699" s="268" t="s">
        <v>559</v>
      </c>
      <c r="B699" s="89"/>
      <c r="C699" s="269" t="s">
        <v>759</v>
      </c>
      <c r="D699" s="84">
        <v>43496</v>
      </c>
      <c r="E699" s="85" t="s">
        <v>2001</v>
      </c>
      <c r="F699" s="85" t="s">
        <v>671</v>
      </c>
      <c r="G699" s="85">
        <v>183433</v>
      </c>
      <c r="H699" s="89"/>
      <c r="I699" s="270" t="s">
        <v>2550</v>
      </c>
      <c r="J699" s="89"/>
      <c r="K699" s="89"/>
      <c r="L699" s="89"/>
      <c r="M699" s="89"/>
      <c r="N699" s="271">
        <v>31500</v>
      </c>
      <c r="O699" s="271">
        <v>0</v>
      </c>
      <c r="P699" s="89" t="s">
        <v>670</v>
      </c>
    </row>
    <row r="700" spans="1:16" ht="76.5">
      <c r="A700" s="268" t="s">
        <v>559</v>
      </c>
      <c r="B700" s="89"/>
      <c r="C700" s="269" t="s">
        <v>759</v>
      </c>
      <c r="D700" s="84">
        <v>43496</v>
      </c>
      <c r="E700" s="85" t="s">
        <v>2001</v>
      </c>
      <c r="F700" s="85" t="s">
        <v>671</v>
      </c>
      <c r="G700" s="85">
        <v>183426</v>
      </c>
      <c r="H700" s="89"/>
      <c r="I700" s="270" t="s">
        <v>2551</v>
      </c>
      <c r="J700" s="89"/>
      <c r="K700" s="89"/>
      <c r="L700" s="89"/>
      <c r="M700" s="89"/>
      <c r="N700" s="271">
        <v>16500</v>
      </c>
      <c r="O700" s="271">
        <v>0</v>
      </c>
      <c r="P700" s="89" t="s">
        <v>670</v>
      </c>
    </row>
    <row r="701" spans="1:16" ht="76.5">
      <c r="A701" s="268" t="s">
        <v>559</v>
      </c>
      <c r="B701" s="89"/>
      <c r="C701" s="269" t="s">
        <v>759</v>
      </c>
      <c r="D701" s="84">
        <v>43496</v>
      </c>
      <c r="E701" s="85" t="s">
        <v>2001</v>
      </c>
      <c r="F701" s="85" t="s">
        <v>671</v>
      </c>
      <c r="G701" s="85">
        <v>183434</v>
      </c>
      <c r="H701" s="89"/>
      <c r="I701" s="270" t="s">
        <v>2552</v>
      </c>
      <c r="J701" s="89"/>
      <c r="K701" s="89"/>
      <c r="L701" s="89"/>
      <c r="M701" s="89"/>
      <c r="N701" s="271">
        <v>14850</v>
      </c>
      <c r="O701" s="271">
        <v>0</v>
      </c>
      <c r="P701" s="89" t="s">
        <v>670</v>
      </c>
    </row>
    <row r="702" spans="1:16" ht="76.5">
      <c r="A702" s="268" t="s">
        <v>559</v>
      </c>
      <c r="B702" s="89"/>
      <c r="C702" s="269" t="s">
        <v>759</v>
      </c>
      <c r="D702" s="84">
        <v>43496</v>
      </c>
      <c r="E702" s="85" t="s">
        <v>2001</v>
      </c>
      <c r="F702" s="85" t="s">
        <v>671</v>
      </c>
      <c r="G702" s="85">
        <v>183460</v>
      </c>
      <c r="H702" s="89"/>
      <c r="I702" s="270" t="s">
        <v>2553</v>
      </c>
      <c r="J702" s="89"/>
      <c r="K702" s="89"/>
      <c r="L702" s="89"/>
      <c r="M702" s="89"/>
      <c r="N702" s="271">
        <v>16200</v>
      </c>
      <c r="O702" s="271">
        <v>0</v>
      </c>
      <c r="P702" s="89" t="s">
        <v>670</v>
      </c>
    </row>
    <row r="703" spans="1:16" ht="76.5">
      <c r="A703" s="268" t="s">
        <v>559</v>
      </c>
      <c r="B703" s="89"/>
      <c r="C703" s="269" t="s">
        <v>759</v>
      </c>
      <c r="D703" s="84">
        <v>43496</v>
      </c>
      <c r="E703" s="85" t="s">
        <v>2001</v>
      </c>
      <c r="F703" s="85" t="s">
        <v>671</v>
      </c>
      <c r="G703" s="85">
        <v>183425</v>
      </c>
      <c r="H703" s="89"/>
      <c r="I703" s="270" t="s">
        <v>2554</v>
      </c>
      <c r="J703" s="89"/>
      <c r="K703" s="89"/>
      <c r="L703" s="89"/>
      <c r="M703" s="89"/>
      <c r="N703" s="271">
        <v>7079</v>
      </c>
      <c r="O703" s="271">
        <v>0</v>
      </c>
      <c r="P703" s="89" t="s">
        <v>670</v>
      </c>
    </row>
    <row r="704" spans="1:16" ht="76.5">
      <c r="A704" s="268" t="s">
        <v>559</v>
      </c>
      <c r="B704" s="89"/>
      <c r="C704" s="269" t="s">
        <v>759</v>
      </c>
      <c r="D704" s="84">
        <v>43496</v>
      </c>
      <c r="E704" s="85" t="s">
        <v>2001</v>
      </c>
      <c r="F704" s="85" t="s">
        <v>671</v>
      </c>
      <c r="G704" s="85">
        <v>183459</v>
      </c>
      <c r="H704" s="89"/>
      <c r="I704" s="270" t="s">
        <v>2555</v>
      </c>
      <c r="J704" s="89"/>
      <c r="K704" s="89"/>
      <c r="L704" s="89"/>
      <c r="M704" s="89"/>
      <c r="N704" s="271">
        <v>26954</v>
      </c>
      <c r="O704" s="271">
        <v>0</v>
      </c>
      <c r="P704" s="89" t="s">
        <v>670</v>
      </c>
    </row>
    <row r="705" spans="1:16" ht="76.5">
      <c r="A705" s="268" t="s">
        <v>559</v>
      </c>
      <c r="B705" s="89"/>
      <c r="C705" s="269" t="s">
        <v>759</v>
      </c>
      <c r="D705" s="84">
        <v>43496</v>
      </c>
      <c r="E705" s="85" t="s">
        <v>2001</v>
      </c>
      <c r="F705" s="85" t="s">
        <v>671</v>
      </c>
      <c r="G705" s="85">
        <v>183435</v>
      </c>
      <c r="H705" s="89"/>
      <c r="I705" s="270" t="s">
        <v>2556</v>
      </c>
      <c r="J705" s="89"/>
      <c r="K705" s="89"/>
      <c r="L705" s="89"/>
      <c r="M705" s="89"/>
      <c r="N705" s="271">
        <v>13050</v>
      </c>
      <c r="O705" s="271">
        <v>0</v>
      </c>
      <c r="P705" s="89" t="s">
        <v>670</v>
      </c>
    </row>
    <row r="706" spans="1:16" ht="76.5">
      <c r="A706" s="268" t="s">
        <v>559</v>
      </c>
      <c r="B706" s="89"/>
      <c r="C706" s="269" t="s">
        <v>759</v>
      </c>
      <c r="D706" s="84">
        <v>43496</v>
      </c>
      <c r="E706" s="85" t="s">
        <v>2001</v>
      </c>
      <c r="F706" s="85" t="s">
        <v>671</v>
      </c>
      <c r="G706" s="85">
        <v>183424</v>
      </c>
      <c r="H706" s="89"/>
      <c r="I706" s="270" t="s">
        <v>2557</v>
      </c>
      <c r="J706" s="89"/>
      <c r="K706" s="89"/>
      <c r="L706" s="89"/>
      <c r="M706" s="89"/>
      <c r="N706" s="271">
        <v>19500</v>
      </c>
      <c r="O706" s="271">
        <v>0</v>
      </c>
      <c r="P706" s="89" t="s">
        <v>670</v>
      </c>
    </row>
    <row r="707" spans="1:16" ht="76.5">
      <c r="A707" s="268" t="s">
        <v>559</v>
      </c>
      <c r="B707" s="89"/>
      <c r="C707" s="269" t="s">
        <v>759</v>
      </c>
      <c r="D707" s="84">
        <v>43496</v>
      </c>
      <c r="E707" s="85" t="s">
        <v>2001</v>
      </c>
      <c r="F707" s="85" t="s">
        <v>671</v>
      </c>
      <c r="G707" s="85">
        <v>183436</v>
      </c>
      <c r="H707" s="89"/>
      <c r="I707" s="270" t="s">
        <v>2558</v>
      </c>
      <c r="J707" s="89"/>
      <c r="K707" s="89"/>
      <c r="L707" s="89"/>
      <c r="M707" s="89"/>
      <c r="N707" s="271">
        <v>458627</v>
      </c>
      <c r="O707" s="271">
        <v>0</v>
      </c>
      <c r="P707" s="89" t="s">
        <v>670</v>
      </c>
    </row>
    <row r="708" spans="1:16" ht="76.5">
      <c r="A708" s="268" t="s">
        <v>559</v>
      </c>
      <c r="B708" s="89"/>
      <c r="C708" s="269" t="s">
        <v>759</v>
      </c>
      <c r="D708" s="84">
        <v>43496</v>
      </c>
      <c r="E708" s="85" t="s">
        <v>2001</v>
      </c>
      <c r="F708" s="85" t="s">
        <v>671</v>
      </c>
      <c r="G708" s="85">
        <v>183439</v>
      </c>
      <c r="H708" s="89"/>
      <c r="I708" s="270" t="s">
        <v>2559</v>
      </c>
      <c r="J708" s="89"/>
      <c r="K708" s="89"/>
      <c r="L708" s="89"/>
      <c r="M708" s="89"/>
      <c r="N708" s="271">
        <v>1800</v>
      </c>
      <c r="O708" s="271">
        <v>0</v>
      </c>
      <c r="P708" s="89" t="s">
        <v>670</v>
      </c>
    </row>
    <row r="709" spans="1:16" ht="76.5">
      <c r="A709" s="268" t="s">
        <v>559</v>
      </c>
      <c r="B709" s="89"/>
      <c r="C709" s="269" t="s">
        <v>759</v>
      </c>
      <c r="D709" s="84">
        <v>43496</v>
      </c>
      <c r="E709" s="85" t="s">
        <v>2001</v>
      </c>
      <c r="F709" s="85" t="s">
        <v>671</v>
      </c>
      <c r="G709" s="85">
        <v>183458</v>
      </c>
      <c r="H709" s="89"/>
      <c r="I709" s="270" t="s">
        <v>2560</v>
      </c>
      <c r="J709" s="89"/>
      <c r="K709" s="89"/>
      <c r="L709" s="89"/>
      <c r="M709" s="89"/>
      <c r="N709" s="271">
        <v>6000</v>
      </c>
      <c r="O709" s="271">
        <v>0</v>
      </c>
      <c r="P709" s="89" t="s">
        <v>670</v>
      </c>
    </row>
    <row r="710" spans="1:16" ht="76.5">
      <c r="A710" s="268" t="s">
        <v>559</v>
      </c>
      <c r="B710" s="89"/>
      <c r="C710" s="269" t="s">
        <v>759</v>
      </c>
      <c r="D710" s="84">
        <v>43496</v>
      </c>
      <c r="E710" s="85" t="s">
        <v>2001</v>
      </c>
      <c r="F710" s="85" t="s">
        <v>671</v>
      </c>
      <c r="G710" s="85">
        <v>183457</v>
      </c>
      <c r="H710" s="89"/>
      <c r="I710" s="270" t="s">
        <v>2561</v>
      </c>
      <c r="J710" s="89"/>
      <c r="K710" s="89"/>
      <c r="L710" s="89"/>
      <c r="M710" s="89"/>
      <c r="N710" s="271">
        <v>450</v>
      </c>
      <c r="O710" s="271">
        <v>0</v>
      </c>
      <c r="P710" s="89" t="s">
        <v>670</v>
      </c>
    </row>
    <row r="711" spans="1:16" ht="76.5">
      <c r="A711" s="268" t="s">
        <v>559</v>
      </c>
      <c r="B711" s="89"/>
      <c r="C711" s="269" t="s">
        <v>759</v>
      </c>
      <c r="D711" s="84">
        <v>43496</v>
      </c>
      <c r="E711" s="85" t="s">
        <v>2001</v>
      </c>
      <c r="F711" s="85" t="s">
        <v>671</v>
      </c>
      <c r="G711" s="85">
        <v>183456</v>
      </c>
      <c r="H711" s="89"/>
      <c r="I711" s="270" t="s">
        <v>2562</v>
      </c>
      <c r="J711" s="89"/>
      <c r="K711" s="89"/>
      <c r="L711" s="89"/>
      <c r="M711" s="89"/>
      <c r="N711" s="271">
        <v>11979.5</v>
      </c>
      <c r="O711" s="271">
        <v>0</v>
      </c>
      <c r="P711" s="89" t="s">
        <v>670</v>
      </c>
    </row>
    <row r="712" spans="1:16" ht="76.5">
      <c r="A712" s="268" t="s">
        <v>559</v>
      </c>
      <c r="B712" s="89"/>
      <c r="C712" s="269" t="s">
        <v>759</v>
      </c>
      <c r="D712" s="84">
        <v>43496</v>
      </c>
      <c r="E712" s="85" t="s">
        <v>2001</v>
      </c>
      <c r="F712" s="85" t="s">
        <v>671</v>
      </c>
      <c r="G712" s="85">
        <v>183455</v>
      </c>
      <c r="H712" s="89"/>
      <c r="I712" s="270" t="s">
        <v>2563</v>
      </c>
      <c r="J712" s="89"/>
      <c r="K712" s="89"/>
      <c r="L712" s="89"/>
      <c r="M712" s="89"/>
      <c r="N712" s="271">
        <v>19350</v>
      </c>
      <c r="O712" s="271">
        <v>0</v>
      </c>
      <c r="P712" s="89" t="s">
        <v>670</v>
      </c>
    </row>
    <row r="713" spans="1:16" ht="76.5">
      <c r="A713" s="268" t="s">
        <v>559</v>
      </c>
      <c r="B713" s="89"/>
      <c r="C713" s="269" t="s">
        <v>759</v>
      </c>
      <c r="D713" s="84">
        <v>43496</v>
      </c>
      <c r="E713" s="85" t="s">
        <v>2001</v>
      </c>
      <c r="F713" s="85" t="s">
        <v>671</v>
      </c>
      <c r="G713" s="85">
        <v>183454</v>
      </c>
      <c r="H713" s="89"/>
      <c r="I713" s="270" t="s">
        <v>2564</v>
      </c>
      <c r="J713" s="89"/>
      <c r="K713" s="89"/>
      <c r="L713" s="89"/>
      <c r="M713" s="89"/>
      <c r="N713" s="271">
        <v>15000</v>
      </c>
      <c r="O713" s="271">
        <v>0</v>
      </c>
      <c r="P713" s="89" t="s">
        <v>670</v>
      </c>
    </row>
    <row r="714" spans="1:16" ht="76.5">
      <c r="A714" s="268" t="s">
        <v>559</v>
      </c>
      <c r="B714" s="89"/>
      <c r="C714" s="269" t="s">
        <v>759</v>
      </c>
      <c r="D714" s="84">
        <v>43496</v>
      </c>
      <c r="E714" s="85" t="s">
        <v>2001</v>
      </c>
      <c r="F714" s="85" t="s">
        <v>671</v>
      </c>
      <c r="G714" s="85">
        <v>183453</v>
      </c>
      <c r="H714" s="89"/>
      <c r="I714" s="270" t="s">
        <v>2565</v>
      </c>
      <c r="J714" s="89"/>
      <c r="K714" s="89"/>
      <c r="L714" s="89"/>
      <c r="M714" s="89"/>
      <c r="N714" s="271">
        <v>6750</v>
      </c>
      <c r="O714" s="271">
        <v>0</v>
      </c>
      <c r="P714" s="89" t="s">
        <v>670</v>
      </c>
    </row>
    <row r="715" spans="1:16" ht="76.5">
      <c r="A715" s="268" t="s">
        <v>559</v>
      </c>
      <c r="B715" s="89"/>
      <c r="C715" s="269" t="s">
        <v>759</v>
      </c>
      <c r="D715" s="84">
        <v>43496</v>
      </c>
      <c r="E715" s="85" t="s">
        <v>2001</v>
      </c>
      <c r="F715" s="85" t="s">
        <v>671</v>
      </c>
      <c r="G715" s="85">
        <v>183452</v>
      </c>
      <c r="H715" s="89"/>
      <c r="I715" s="270" t="s">
        <v>2566</v>
      </c>
      <c r="J715" s="89"/>
      <c r="K715" s="89"/>
      <c r="L715" s="89"/>
      <c r="M715" s="89"/>
      <c r="N715" s="271">
        <v>11250</v>
      </c>
      <c r="O715" s="271">
        <v>0</v>
      </c>
      <c r="P715" s="89" t="s">
        <v>670</v>
      </c>
    </row>
    <row r="716" spans="1:16" ht="76.5">
      <c r="A716" s="268" t="s">
        <v>559</v>
      </c>
      <c r="B716" s="89"/>
      <c r="C716" s="269" t="s">
        <v>759</v>
      </c>
      <c r="D716" s="84">
        <v>43496</v>
      </c>
      <c r="E716" s="85" t="s">
        <v>2001</v>
      </c>
      <c r="F716" s="85" t="s">
        <v>671</v>
      </c>
      <c r="G716" s="85">
        <v>183451</v>
      </c>
      <c r="H716" s="89"/>
      <c r="I716" s="270" t="s">
        <v>2567</v>
      </c>
      <c r="J716" s="89"/>
      <c r="K716" s="89"/>
      <c r="L716" s="89"/>
      <c r="M716" s="89"/>
      <c r="N716" s="271">
        <v>3600</v>
      </c>
      <c r="O716" s="271">
        <v>0</v>
      </c>
      <c r="P716" s="89" t="s">
        <v>670</v>
      </c>
    </row>
    <row r="717" spans="1:16" ht="76.5">
      <c r="A717" s="268" t="s">
        <v>559</v>
      </c>
      <c r="B717" s="89"/>
      <c r="C717" s="269" t="s">
        <v>759</v>
      </c>
      <c r="D717" s="84">
        <v>43496</v>
      </c>
      <c r="E717" s="85" t="s">
        <v>2001</v>
      </c>
      <c r="F717" s="85" t="s">
        <v>671</v>
      </c>
      <c r="G717" s="85">
        <v>183450</v>
      </c>
      <c r="H717" s="89"/>
      <c r="I717" s="270" t="s">
        <v>2568</v>
      </c>
      <c r="J717" s="89"/>
      <c r="K717" s="89"/>
      <c r="L717" s="89"/>
      <c r="M717" s="89"/>
      <c r="N717" s="271">
        <v>16200</v>
      </c>
      <c r="O717" s="271">
        <v>0</v>
      </c>
      <c r="P717" s="89" t="s">
        <v>670</v>
      </c>
    </row>
    <row r="718" spans="1:16" ht="76.5">
      <c r="A718" s="268" t="s">
        <v>559</v>
      </c>
      <c r="B718" s="89"/>
      <c r="C718" s="269" t="s">
        <v>759</v>
      </c>
      <c r="D718" s="84">
        <v>43496</v>
      </c>
      <c r="E718" s="85" t="s">
        <v>2001</v>
      </c>
      <c r="F718" s="85" t="s">
        <v>671</v>
      </c>
      <c r="G718" s="85">
        <v>183449</v>
      </c>
      <c r="H718" s="89"/>
      <c r="I718" s="270" t="s">
        <v>2569</v>
      </c>
      <c r="J718" s="89"/>
      <c r="K718" s="89"/>
      <c r="L718" s="89"/>
      <c r="M718" s="89"/>
      <c r="N718" s="271">
        <v>5173</v>
      </c>
      <c r="O718" s="271">
        <v>0</v>
      </c>
      <c r="P718" s="89" t="s">
        <v>670</v>
      </c>
    </row>
    <row r="719" spans="1:16" ht="76.5">
      <c r="A719" s="268" t="s">
        <v>559</v>
      </c>
      <c r="B719" s="89"/>
      <c r="C719" s="269" t="s">
        <v>759</v>
      </c>
      <c r="D719" s="84">
        <v>43496</v>
      </c>
      <c r="E719" s="85" t="s">
        <v>2001</v>
      </c>
      <c r="F719" s="85" t="s">
        <v>671</v>
      </c>
      <c r="G719" s="85">
        <v>183448</v>
      </c>
      <c r="H719" s="89"/>
      <c r="I719" s="270" t="s">
        <v>2570</v>
      </c>
      <c r="J719" s="89"/>
      <c r="K719" s="89"/>
      <c r="L719" s="89"/>
      <c r="M719" s="89"/>
      <c r="N719" s="271">
        <v>12150</v>
      </c>
      <c r="O719" s="271">
        <v>0</v>
      </c>
      <c r="P719" s="89" t="s">
        <v>670</v>
      </c>
    </row>
    <row r="720" spans="1:16" ht="76.5">
      <c r="A720" s="268" t="s">
        <v>559</v>
      </c>
      <c r="B720" s="89"/>
      <c r="C720" s="269" t="s">
        <v>759</v>
      </c>
      <c r="D720" s="84">
        <v>43496</v>
      </c>
      <c r="E720" s="85" t="s">
        <v>2001</v>
      </c>
      <c r="F720" s="85" t="s">
        <v>671</v>
      </c>
      <c r="G720" s="85">
        <v>183447</v>
      </c>
      <c r="H720" s="89"/>
      <c r="I720" s="270" t="s">
        <v>2571</v>
      </c>
      <c r="J720" s="89"/>
      <c r="K720" s="89"/>
      <c r="L720" s="89"/>
      <c r="M720" s="89"/>
      <c r="N720" s="271">
        <v>6300</v>
      </c>
      <c r="O720" s="271">
        <v>0</v>
      </c>
      <c r="P720" s="89" t="s">
        <v>670</v>
      </c>
    </row>
    <row r="721" spans="1:16" ht="76.5">
      <c r="A721" s="268" t="s">
        <v>559</v>
      </c>
      <c r="B721" s="89"/>
      <c r="C721" s="269" t="s">
        <v>759</v>
      </c>
      <c r="D721" s="84">
        <v>43496</v>
      </c>
      <c r="E721" s="85" t="s">
        <v>2001</v>
      </c>
      <c r="F721" s="85" t="s">
        <v>671</v>
      </c>
      <c r="G721" s="85">
        <v>183446</v>
      </c>
      <c r="H721" s="89"/>
      <c r="I721" s="270" t="s">
        <v>2572</v>
      </c>
      <c r="J721" s="89"/>
      <c r="K721" s="89"/>
      <c r="L721" s="89"/>
      <c r="M721" s="89"/>
      <c r="N721" s="271">
        <v>15000</v>
      </c>
      <c r="O721" s="271">
        <v>0</v>
      </c>
      <c r="P721" s="89" t="s">
        <v>670</v>
      </c>
    </row>
    <row r="722" spans="1:16" ht="76.5">
      <c r="A722" s="268" t="s">
        <v>559</v>
      </c>
      <c r="B722" s="89"/>
      <c r="C722" s="269" t="s">
        <v>759</v>
      </c>
      <c r="D722" s="84">
        <v>43496</v>
      </c>
      <c r="E722" s="85" t="s">
        <v>2001</v>
      </c>
      <c r="F722" s="85" t="s">
        <v>671</v>
      </c>
      <c r="G722" s="85">
        <v>183445</v>
      </c>
      <c r="H722" s="89"/>
      <c r="I722" s="270" t="s">
        <v>2573</v>
      </c>
      <c r="J722" s="89"/>
      <c r="K722" s="89"/>
      <c r="L722" s="89"/>
      <c r="M722" s="89"/>
      <c r="N722" s="271">
        <v>10350</v>
      </c>
      <c r="O722" s="271">
        <v>0</v>
      </c>
      <c r="P722" s="89" t="s">
        <v>670</v>
      </c>
    </row>
    <row r="723" spans="1:16" ht="76.5">
      <c r="A723" s="268" t="s">
        <v>559</v>
      </c>
      <c r="B723" s="89"/>
      <c r="C723" s="269" t="s">
        <v>759</v>
      </c>
      <c r="D723" s="84">
        <v>43496</v>
      </c>
      <c r="E723" s="85" t="s">
        <v>2001</v>
      </c>
      <c r="F723" s="85" t="s">
        <v>671</v>
      </c>
      <c r="G723" s="85">
        <v>183444</v>
      </c>
      <c r="H723" s="89"/>
      <c r="I723" s="270" t="s">
        <v>2574</v>
      </c>
      <c r="J723" s="89"/>
      <c r="K723" s="89"/>
      <c r="L723" s="89"/>
      <c r="M723" s="89"/>
      <c r="N723" s="271">
        <v>14850</v>
      </c>
      <c r="O723" s="271">
        <v>0</v>
      </c>
      <c r="P723" s="89" t="s">
        <v>670</v>
      </c>
    </row>
    <row r="724" spans="1:16" ht="76.5">
      <c r="A724" s="268" t="s">
        <v>559</v>
      </c>
      <c r="B724" s="89"/>
      <c r="C724" s="269" t="s">
        <v>759</v>
      </c>
      <c r="D724" s="84">
        <v>43496</v>
      </c>
      <c r="E724" s="85" t="s">
        <v>2001</v>
      </c>
      <c r="F724" s="85" t="s">
        <v>671</v>
      </c>
      <c r="G724" s="85">
        <v>183462</v>
      </c>
      <c r="H724" s="89"/>
      <c r="I724" s="270" t="s">
        <v>2575</v>
      </c>
      <c r="J724" s="89"/>
      <c r="K724" s="89"/>
      <c r="L724" s="89"/>
      <c r="M724" s="89"/>
      <c r="N724" s="271">
        <v>17697</v>
      </c>
      <c r="O724" s="271">
        <v>0</v>
      </c>
      <c r="P724" s="89" t="s">
        <v>670</v>
      </c>
    </row>
    <row r="725" spans="1:16" ht="76.5">
      <c r="A725" s="268" t="s">
        <v>559</v>
      </c>
      <c r="B725" s="89"/>
      <c r="C725" s="269" t="s">
        <v>759</v>
      </c>
      <c r="D725" s="84">
        <v>43496</v>
      </c>
      <c r="E725" s="85" t="s">
        <v>2001</v>
      </c>
      <c r="F725" s="85" t="s">
        <v>671</v>
      </c>
      <c r="G725" s="85">
        <v>183438</v>
      </c>
      <c r="H725" s="89"/>
      <c r="I725" s="270" t="s">
        <v>2576</v>
      </c>
      <c r="J725" s="89"/>
      <c r="K725" s="89"/>
      <c r="L725" s="89"/>
      <c r="M725" s="89"/>
      <c r="N725" s="271">
        <v>13950</v>
      </c>
      <c r="O725" s="271">
        <v>0</v>
      </c>
      <c r="P725" s="89" t="s">
        <v>670</v>
      </c>
    </row>
    <row r="726" spans="1:16" ht="76.5">
      <c r="A726" s="268" t="s">
        <v>559</v>
      </c>
      <c r="B726" s="89"/>
      <c r="C726" s="269" t="s">
        <v>759</v>
      </c>
      <c r="D726" s="84">
        <v>43496</v>
      </c>
      <c r="E726" s="85" t="s">
        <v>2001</v>
      </c>
      <c r="F726" s="85" t="s">
        <v>671</v>
      </c>
      <c r="G726" s="85">
        <v>183463</v>
      </c>
      <c r="H726" s="89"/>
      <c r="I726" s="270" t="s">
        <v>2577</v>
      </c>
      <c r="J726" s="89"/>
      <c r="K726" s="89"/>
      <c r="L726" s="89"/>
      <c r="M726" s="89"/>
      <c r="N726" s="271">
        <v>9000</v>
      </c>
      <c r="O726" s="271">
        <v>0</v>
      </c>
      <c r="P726" s="89" t="s">
        <v>670</v>
      </c>
    </row>
    <row r="727" spans="1:16" ht="76.5">
      <c r="A727" s="268" t="s">
        <v>559</v>
      </c>
      <c r="B727" s="89"/>
      <c r="C727" s="269" t="s">
        <v>759</v>
      </c>
      <c r="D727" s="84">
        <v>43496</v>
      </c>
      <c r="E727" s="85" t="s">
        <v>2001</v>
      </c>
      <c r="F727" s="85" t="s">
        <v>671</v>
      </c>
      <c r="G727" s="85">
        <v>183443</v>
      </c>
      <c r="H727" s="89"/>
      <c r="I727" s="270" t="s">
        <v>2578</v>
      </c>
      <c r="J727" s="89"/>
      <c r="K727" s="89"/>
      <c r="L727" s="89"/>
      <c r="M727" s="89"/>
      <c r="N727" s="271">
        <v>12000</v>
      </c>
      <c r="O727" s="271">
        <v>0</v>
      </c>
      <c r="P727" s="89" t="s">
        <v>670</v>
      </c>
    </row>
    <row r="728" spans="1:16" ht="76.5">
      <c r="A728" s="268" t="s">
        <v>559</v>
      </c>
      <c r="B728" s="89"/>
      <c r="C728" s="269" t="s">
        <v>759</v>
      </c>
      <c r="D728" s="84">
        <v>43496</v>
      </c>
      <c r="E728" s="85" t="s">
        <v>2001</v>
      </c>
      <c r="F728" s="85" t="s">
        <v>671</v>
      </c>
      <c r="G728" s="85">
        <v>183437</v>
      </c>
      <c r="H728" s="89"/>
      <c r="I728" s="270" t="s">
        <v>2579</v>
      </c>
      <c r="J728" s="89"/>
      <c r="K728" s="89"/>
      <c r="L728" s="89"/>
      <c r="M728" s="89"/>
      <c r="N728" s="271">
        <v>3000</v>
      </c>
      <c r="O728" s="271">
        <v>0</v>
      </c>
      <c r="P728" s="89" t="s">
        <v>670</v>
      </c>
    </row>
    <row r="729" spans="1:16" ht="76.5">
      <c r="A729" s="268" t="s">
        <v>559</v>
      </c>
      <c r="B729" s="89"/>
      <c r="C729" s="269" t="s">
        <v>759</v>
      </c>
      <c r="D729" s="84">
        <v>43496</v>
      </c>
      <c r="E729" s="85" t="s">
        <v>2001</v>
      </c>
      <c r="F729" s="85" t="s">
        <v>671</v>
      </c>
      <c r="G729" s="85">
        <v>183442</v>
      </c>
      <c r="H729" s="89"/>
      <c r="I729" s="270" t="s">
        <v>2580</v>
      </c>
      <c r="J729" s="89"/>
      <c r="K729" s="89"/>
      <c r="L729" s="89"/>
      <c r="M729" s="89"/>
      <c r="N729" s="271">
        <v>3600</v>
      </c>
      <c r="O729" s="271">
        <v>0</v>
      </c>
      <c r="P729" s="89" t="s">
        <v>670</v>
      </c>
    </row>
    <row r="730" spans="1:16" ht="76.5">
      <c r="A730" s="268" t="s">
        <v>559</v>
      </c>
      <c r="B730" s="89"/>
      <c r="C730" s="269" t="s">
        <v>759</v>
      </c>
      <c r="D730" s="84">
        <v>43496</v>
      </c>
      <c r="E730" s="85" t="s">
        <v>2001</v>
      </c>
      <c r="F730" s="85" t="s">
        <v>671</v>
      </c>
      <c r="G730" s="85">
        <v>183441</v>
      </c>
      <c r="H730" s="89"/>
      <c r="I730" s="270" t="s">
        <v>2581</v>
      </c>
      <c r="J730" s="89"/>
      <c r="K730" s="89"/>
      <c r="L730" s="89"/>
      <c r="M730" s="89"/>
      <c r="N730" s="271">
        <v>35122</v>
      </c>
      <c r="O730" s="271">
        <v>0</v>
      </c>
      <c r="P730" s="89" t="s">
        <v>670</v>
      </c>
    </row>
    <row r="731" spans="1:16" ht="76.5">
      <c r="A731" s="268" t="s">
        <v>559</v>
      </c>
      <c r="B731" s="89"/>
      <c r="C731" s="269" t="s">
        <v>759</v>
      </c>
      <c r="D731" s="84">
        <v>43496</v>
      </c>
      <c r="E731" s="85" t="s">
        <v>2001</v>
      </c>
      <c r="F731" s="85" t="s">
        <v>671</v>
      </c>
      <c r="G731" s="85">
        <v>183467</v>
      </c>
      <c r="H731" s="89"/>
      <c r="I731" s="270" t="s">
        <v>2582</v>
      </c>
      <c r="J731" s="89"/>
      <c r="K731" s="89"/>
      <c r="L731" s="89"/>
      <c r="M731" s="89"/>
      <c r="N731" s="271">
        <v>89574.5</v>
      </c>
      <c r="O731" s="271">
        <v>0</v>
      </c>
      <c r="P731" s="89" t="s">
        <v>670</v>
      </c>
    </row>
    <row r="732" spans="1:16" ht="76.5">
      <c r="A732" s="268" t="s">
        <v>559</v>
      </c>
      <c r="B732" s="89"/>
      <c r="C732" s="269" t="s">
        <v>759</v>
      </c>
      <c r="D732" s="84">
        <v>43496</v>
      </c>
      <c r="E732" s="85" t="s">
        <v>2001</v>
      </c>
      <c r="F732" s="85" t="s">
        <v>671</v>
      </c>
      <c r="G732" s="85">
        <v>183489</v>
      </c>
      <c r="H732" s="89"/>
      <c r="I732" s="270" t="s">
        <v>2583</v>
      </c>
      <c r="J732" s="89"/>
      <c r="K732" s="89"/>
      <c r="L732" s="89"/>
      <c r="M732" s="89"/>
      <c r="N732" s="271">
        <v>15300</v>
      </c>
      <c r="O732" s="271">
        <v>0</v>
      </c>
      <c r="P732" s="89" t="s">
        <v>670</v>
      </c>
    </row>
    <row r="733" spans="1:16" ht="76.5">
      <c r="A733" s="268" t="s">
        <v>559</v>
      </c>
      <c r="B733" s="89"/>
      <c r="C733" s="269" t="s">
        <v>759</v>
      </c>
      <c r="D733" s="84">
        <v>43496</v>
      </c>
      <c r="E733" s="85" t="s">
        <v>2001</v>
      </c>
      <c r="F733" s="85" t="s">
        <v>671</v>
      </c>
      <c r="G733" s="85">
        <v>183466</v>
      </c>
      <c r="H733" s="89"/>
      <c r="I733" s="270" t="s">
        <v>2584</v>
      </c>
      <c r="J733" s="89"/>
      <c r="K733" s="89"/>
      <c r="L733" s="89"/>
      <c r="M733" s="89"/>
      <c r="N733" s="271">
        <v>67249</v>
      </c>
      <c r="O733" s="271">
        <v>0</v>
      </c>
      <c r="P733" s="89" t="s">
        <v>670</v>
      </c>
    </row>
    <row r="734" spans="1:16" ht="76.5">
      <c r="A734" s="268" t="s">
        <v>559</v>
      </c>
      <c r="B734" s="89"/>
      <c r="C734" s="269" t="s">
        <v>759</v>
      </c>
      <c r="D734" s="84">
        <v>43496</v>
      </c>
      <c r="E734" s="85" t="s">
        <v>2001</v>
      </c>
      <c r="F734" s="85" t="s">
        <v>671</v>
      </c>
      <c r="G734" s="85">
        <v>183490</v>
      </c>
      <c r="H734" s="89"/>
      <c r="I734" s="270" t="s">
        <v>2585</v>
      </c>
      <c r="J734" s="89"/>
      <c r="K734" s="89"/>
      <c r="L734" s="89"/>
      <c r="M734" s="89"/>
      <c r="N734" s="271">
        <v>3267</v>
      </c>
      <c r="O734" s="271">
        <v>0</v>
      </c>
      <c r="P734" s="89" t="s">
        <v>670</v>
      </c>
    </row>
    <row r="735" spans="1:16" ht="76.5">
      <c r="A735" s="268" t="s">
        <v>559</v>
      </c>
      <c r="B735" s="89"/>
      <c r="C735" s="269" t="s">
        <v>759</v>
      </c>
      <c r="D735" s="84">
        <v>43496</v>
      </c>
      <c r="E735" s="85" t="s">
        <v>2001</v>
      </c>
      <c r="F735" s="85" t="s">
        <v>671</v>
      </c>
      <c r="G735" s="85">
        <v>183514</v>
      </c>
      <c r="H735" s="89"/>
      <c r="I735" s="270" t="s">
        <v>2586</v>
      </c>
      <c r="J735" s="89"/>
      <c r="K735" s="89"/>
      <c r="L735" s="89"/>
      <c r="M735" s="89"/>
      <c r="N735" s="271">
        <v>38525.5</v>
      </c>
      <c r="O735" s="271">
        <v>0</v>
      </c>
      <c r="P735" s="89" t="s">
        <v>670</v>
      </c>
    </row>
    <row r="736" spans="1:16" ht="76.5">
      <c r="A736" s="268" t="s">
        <v>559</v>
      </c>
      <c r="B736" s="89"/>
      <c r="C736" s="269" t="s">
        <v>759</v>
      </c>
      <c r="D736" s="84">
        <v>43496</v>
      </c>
      <c r="E736" s="85" t="s">
        <v>2001</v>
      </c>
      <c r="F736" s="85" t="s">
        <v>671</v>
      </c>
      <c r="G736" s="85">
        <v>183513</v>
      </c>
      <c r="H736" s="89"/>
      <c r="I736" s="270" t="s">
        <v>2587</v>
      </c>
      <c r="J736" s="89"/>
      <c r="K736" s="89"/>
      <c r="L736" s="89"/>
      <c r="M736" s="89"/>
      <c r="N736" s="271">
        <v>36347</v>
      </c>
      <c r="O736" s="271">
        <v>0</v>
      </c>
      <c r="P736" s="89" t="s">
        <v>670</v>
      </c>
    </row>
    <row r="737" spans="1:16" ht="76.5">
      <c r="A737" s="268" t="s">
        <v>559</v>
      </c>
      <c r="B737" s="89"/>
      <c r="C737" s="269" t="s">
        <v>759</v>
      </c>
      <c r="D737" s="84">
        <v>43496</v>
      </c>
      <c r="E737" s="85" t="s">
        <v>2001</v>
      </c>
      <c r="F737" s="85" t="s">
        <v>671</v>
      </c>
      <c r="G737" s="85">
        <v>183512</v>
      </c>
      <c r="H737" s="89"/>
      <c r="I737" s="270" t="s">
        <v>2588</v>
      </c>
      <c r="J737" s="89"/>
      <c r="K737" s="89"/>
      <c r="L737" s="89"/>
      <c r="M737" s="89"/>
      <c r="N737" s="271">
        <v>16608</v>
      </c>
      <c r="O737" s="271">
        <v>0</v>
      </c>
      <c r="P737" s="89" t="s">
        <v>670</v>
      </c>
    </row>
    <row r="738" spans="1:16" ht="76.5">
      <c r="A738" s="268" t="s">
        <v>559</v>
      </c>
      <c r="B738" s="89"/>
      <c r="C738" s="269" t="s">
        <v>759</v>
      </c>
      <c r="D738" s="84">
        <v>43496</v>
      </c>
      <c r="E738" s="85" t="s">
        <v>2001</v>
      </c>
      <c r="F738" s="85" t="s">
        <v>671</v>
      </c>
      <c r="G738" s="85">
        <v>183511</v>
      </c>
      <c r="H738" s="89"/>
      <c r="I738" s="270" t="s">
        <v>2589</v>
      </c>
      <c r="J738" s="89"/>
      <c r="K738" s="89"/>
      <c r="L738" s="89"/>
      <c r="M738" s="89"/>
      <c r="N738" s="271">
        <v>48599</v>
      </c>
      <c r="O738" s="271">
        <v>0</v>
      </c>
      <c r="P738" s="89" t="s">
        <v>670</v>
      </c>
    </row>
    <row r="739" spans="1:16" ht="76.5">
      <c r="A739" s="268" t="s">
        <v>559</v>
      </c>
      <c r="B739" s="89"/>
      <c r="C739" s="269" t="s">
        <v>759</v>
      </c>
      <c r="D739" s="84">
        <v>43496</v>
      </c>
      <c r="E739" s="85" t="s">
        <v>2001</v>
      </c>
      <c r="F739" s="85" t="s">
        <v>671</v>
      </c>
      <c r="G739" s="85">
        <v>183510</v>
      </c>
      <c r="H739" s="89"/>
      <c r="I739" s="270" t="s">
        <v>2590</v>
      </c>
      <c r="J739" s="89"/>
      <c r="K739" s="89"/>
      <c r="L739" s="89"/>
      <c r="M739" s="89"/>
      <c r="N739" s="271">
        <v>928281</v>
      </c>
      <c r="O739" s="271">
        <v>0</v>
      </c>
      <c r="P739" s="89" t="s">
        <v>670</v>
      </c>
    </row>
    <row r="740" spans="1:16" ht="76.5">
      <c r="A740" s="268" t="s">
        <v>559</v>
      </c>
      <c r="B740" s="89"/>
      <c r="C740" s="269" t="s">
        <v>759</v>
      </c>
      <c r="D740" s="84">
        <v>43496</v>
      </c>
      <c r="E740" s="85" t="s">
        <v>2001</v>
      </c>
      <c r="F740" s="85" t="s">
        <v>671</v>
      </c>
      <c r="G740" s="85">
        <v>183509</v>
      </c>
      <c r="H740" s="89"/>
      <c r="I740" s="270" t="s">
        <v>2591</v>
      </c>
      <c r="J740" s="89"/>
      <c r="K740" s="89"/>
      <c r="L740" s="89"/>
      <c r="M740" s="89"/>
      <c r="N740" s="271">
        <v>41112</v>
      </c>
      <c r="O740" s="271">
        <v>0</v>
      </c>
      <c r="P740" s="89" t="s">
        <v>670</v>
      </c>
    </row>
    <row r="741" spans="1:16" ht="76.5">
      <c r="A741" s="268" t="s">
        <v>559</v>
      </c>
      <c r="B741" s="89"/>
      <c r="C741" s="269" t="s">
        <v>759</v>
      </c>
      <c r="D741" s="84">
        <v>43496</v>
      </c>
      <c r="E741" s="85" t="s">
        <v>2001</v>
      </c>
      <c r="F741" s="85" t="s">
        <v>671</v>
      </c>
      <c r="G741" s="85">
        <v>183508</v>
      </c>
      <c r="H741" s="89"/>
      <c r="I741" s="270" t="s">
        <v>2592</v>
      </c>
      <c r="J741" s="89"/>
      <c r="K741" s="89"/>
      <c r="L741" s="89"/>
      <c r="M741" s="89"/>
      <c r="N741" s="271">
        <v>28800</v>
      </c>
      <c r="O741" s="271">
        <v>0</v>
      </c>
      <c r="P741" s="89" t="s">
        <v>670</v>
      </c>
    </row>
    <row r="742" spans="1:16" ht="76.5">
      <c r="A742" s="268" t="s">
        <v>559</v>
      </c>
      <c r="B742" s="89"/>
      <c r="C742" s="269" t="s">
        <v>759</v>
      </c>
      <c r="D742" s="84">
        <v>43496</v>
      </c>
      <c r="E742" s="85" t="s">
        <v>2001</v>
      </c>
      <c r="F742" s="85" t="s">
        <v>671</v>
      </c>
      <c r="G742" s="85">
        <v>183507</v>
      </c>
      <c r="H742" s="89"/>
      <c r="I742" s="270" t="s">
        <v>2556</v>
      </c>
      <c r="J742" s="89"/>
      <c r="K742" s="89"/>
      <c r="L742" s="89"/>
      <c r="M742" s="89"/>
      <c r="N742" s="271">
        <v>55405.5</v>
      </c>
      <c r="O742" s="271">
        <v>0</v>
      </c>
      <c r="P742" s="89" t="s">
        <v>670</v>
      </c>
    </row>
    <row r="743" spans="1:16" ht="76.5">
      <c r="A743" s="268" t="s">
        <v>559</v>
      </c>
      <c r="B743" s="89"/>
      <c r="C743" s="269" t="s">
        <v>759</v>
      </c>
      <c r="D743" s="84">
        <v>43496</v>
      </c>
      <c r="E743" s="85" t="s">
        <v>2001</v>
      </c>
      <c r="F743" s="85" t="s">
        <v>671</v>
      </c>
      <c r="G743" s="85">
        <v>183506</v>
      </c>
      <c r="H743" s="89"/>
      <c r="I743" s="270" t="s">
        <v>2593</v>
      </c>
      <c r="J743" s="89"/>
      <c r="K743" s="89"/>
      <c r="L743" s="89"/>
      <c r="M743" s="89"/>
      <c r="N743" s="271">
        <v>15075</v>
      </c>
      <c r="O743" s="271">
        <v>0</v>
      </c>
      <c r="P743" s="89" t="s">
        <v>670</v>
      </c>
    </row>
    <row r="744" spans="1:16" ht="76.5">
      <c r="A744" s="268" t="s">
        <v>559</v>
      </c>
      <c r="B744" s="89"/>
      <c r="C744" s="269" t="s">
        <v>759</v>
      </c>
      <c r="D744" s="84">
        <v>43496</v>
      </c>
      <c r="E744" s="85" t="s">
        <v>2001</v>
      </c>
      <c r="F744" s="85" t="s">
        <v>671</v>
      </c>
      <c r="G744" s="85">
        <v>183505</v>
      </c>
      <c r="H744" s="89"/>
      <c r="I744" s="270" t="s">
        <v>2594</v>
      </c>
      <c r="J744" s="89"/>
      <c r="K744" s="89"/>
      <c r="L744" s="89"/>
      <c r="M744" s="89"/>
      <c r="N744" s="271">
        <v>35100</v>
      </c>
      <c r="O744" s="271">
        <v>0</v>
      </c>
      <c r="P744" s="89" t="s">
        <v>670</v>
      </c>
    </row>
    <row r="745" spans="1:16" ht="76.5">
      <c r="A745" s="268" t="s">
        <v>559</v>
      </c>
      <c r="B745" s="89"/>
      <c r="C745" s="269" t="s">
        <v>759</v>
      </c>
      <c r="D745" s="84">
        <v>43496</v>
      </c>
      <c r="E745" s="85" t="s">
        <v>2001</v>
      </c>
      <c r="F745" s="85" t="s">
        <v>671</v>
      </c>
      <c r="G745" s="85">
        <v>183504</v>
      </c>
      <c r="H745" s="89"/>
      <c r="I745" s="270" t="s">
        <v>2595</v>
      </c>
      <c r="J745" s="89"/>
      <c r="K745" s="89"/>
      <c r="L745" s="89"/>
      <c r="M745" s="89"/>
      <c r="N745" s="271">
        <v>5400</v>
      </c>
      <c r="O745" s="271">
        <v>0</v>
      </c>
      <c r="P745" s="89" t="s">
        <v>670</v>
      </c>
    </row>
    <row r="746" spans="1:16" ht="76.5">
      <c r="A746" s="268" t="s">
        <v>559</v>
      </c>
      <c r="B746" s="89"/>
      <c r="C746" s="269" t="s">
        <v>759</v>
      </c>
      <c r="D746" s="84">
        <v>43496</v>
      </c>
      <c r="E746" s="85" t="s">
        <v>2001</v>
      </c>
      <c r="F746" s="85" t="s">
        <v>671</v>
      </c>
      <c r="G746" s="85">
        <v>183503</v>
      </c>
      <c r="H746" s="89"/>
      <c r="I746" s="270" t="s">
        <v>2596</v>
      </c>
      <c r="J746" s="89"/>
      <c r="K746" s="89"/>
      <c r="L746" s="89"/>
      <c r="M746" s="89"/>
      <c r="N746" s="271">
        <v>39070</v>
      </c>
      <c r="O746" s="271">
        <v>0</v>
      </c>
      <c r="P746" s="89" t="s">
        <v>670</v>
      </c>
    </row>
    <row r="747" spans="1:16" ht="76.5">
      <c r="A747" s="268" t="s">
        <v>559</v>
      </c>
      <c r="B747" s="89"/>
      <c r="C747" s="269" t="s">
        <v>759</v>
      </c>
      <c r="D747" s="84">
        <v>43496</v>
      </c>
      <c r="E747" s="85" t="s">
        <v>2001</v>
      </c>
      <c r="F747" s="85" t="s">
        <v>671</v>
      </c>
      <c r="G747" s="85">
        <v>183502</v>
      </c>
      <c r="H747" s="89"/>
      <c r="I747" s="270" t="s">
        <v>2597</v>
      </c>
      <c r="J747" s="89"/>
      <c r="K747" s="89"/>
      <c r="L747" s="89"/>
      <c r="M747" s="89"/>
      <c r="N747" s="271">
        <v>13500</v>
      </c>
      <c r="O747" s="271">
        <v>0</v>
      </c>
      <c r="P747" s="89" t="s">
        <v>670</v>
      </c>
    </row>
    <row r="748" spans="1:16" ht="76.5">
      <c r="A748" s="268" t="s">
        <v>559</v>
      </c>
      <c r="B748" s="89"/>
      <c r="C748" s="269" t="s">
        <v>759</v>
      </c>
      <c r="D748" s="84">
        <v>43496</v>
      </c>
      <c r="E748" s="85" t="s">
        <v>2001</v>
      </c>
      <c r="F748" s="85" t="s">
        <v>671</v>
      </c>
      <c r="G748" s="85">
        <v>183501</v>
      </c>
      <c r="H748" s="89"/>
      <c r="I748" s="270" t="s">
        <v>2598</v>
      </c>
      <c r="J748" s="89"/>
      <c r="K748" s="89"/>
      <c r="L748" s="89"/>
      <c r="M748" s="89"/>
      <c r="N748" s="271">
        <v>18241.5</v>
      </c>
      <c r="O748" s="271">
        <v>0</v>
      </c>
      <c r="P748" s="89" t="s">
        <v>670</v>
      </c>
    </row>
    <row r="749" spans="1:16" ht="76.5">
      <c r="A749" s="268" t="s">
        <v>559</v>
      </c>
      <c r="B749" s="89"/>
      <c r="C749" s="269" t="s">
        <v>759</v>
      </c>
      <c r="D749" s="84">
        <v>43496</v>
      </c>
      <c r="E749" s="85" t="s">
        <v>2001</v>
      </c>
      <c r="F749" s="85" t="s">
        <v>671</v>
      </c>
      <c r="G749" s="85">
        <v>183500</v>
      </c>
      <c r="H749" s="89"/>
      <c r="I749" s="270" t="s">
        <v>2599</v>
      </c>
      <c r="J749" s="89"/>
      <c r="K749" s="89"/>
      <c r="L749" s="89"/>
      <c r="M749" s="89"/>
      <c r="N749" s="271">
        <v>24231.5</v>
      </c>
      <c r="O749" s="271">
        <v>0</v>
      </c>
      <c r="P749" s="89" t="s">
        <v>670</v>
      </c>
    </row>
    <row r="750" spans="1:16" ht="76.5">
      <c r="A750" s="268" t="s">
        <v>559</v>
      </c>
      <c r="B750" s="89"/>
      <c r="C750" s="269" t="s">
        <v>759</v>
      </c>
      <c r="D750" s="84">
        <v>43496</v>
      </c>
      <c r="E750" s="85" t="s">
        <v>2001</v>
      </c>
      <c r="F750" s="85" t="s">
        <v>671</v>
      </c>
      <c r="G750" s="85">
        <v>183499</v>
      </c>
      <c r="H750" s="89"/>
      <c r="I750" s="270" t="s">
        <v>2600</v>
      </c>
      <c r="J750" s="89"/>
      <c r="K750" s="89"/>
      <c r="L750" s="89"/>
      <c r="M750" s="89"/>
      <c r="N750" s="271">
        <v>101690.5</v>
      </c>
      <c r="O750" s="271">
        <v>0</v>
      </c>
      <c r="P750" s="89" t="s">
        <v>670</v>
      </c>
    </row>
    <row r="751" spans="1:16" ht="76.5">
      <c r="A751" s="268" t="s">
        <v>559</v>
      </c>
      <c r="B751" s="89"/>
      <c r="C751" s="269" t="s">
        <v>759</v>
      </c>
      <c r="D751" s="84">
        <v>43496</v>
      </c>
      <c r="E751" s="85" t="s">
        <v>2001</v>
      </c>
      <c r="F751" s="85" t="s">
        <v>671</v>
      </c>
      <c r="G751" s="85">
        <v>183498</v>
      </c>
      <c r="H751" s="89"/>
      <c r="I751" s="270" t="s">
        <v>2601</v>
      </c>
      <c r="J751" s="89"/>
      <c r="K751" s="89"/>
      <c r="L751" s="89"/>
      <c r="M751" s="89"/>
      <c r="N751" s="271">
        <v>57175.5</v>
      </c>
      <c r="O751" s="271">
        <v>0</v>
      </c>
      <c r="P751" s="89" t="s">
        <v>670</v>
      </c>
    </row>
    <row r="752" spans="1:16" ht="76.5">
      <c r="A752" s="268" t="s">
        <v>559</v>
      </c>
      <c r="B752" s="89"/>
      <c r="C752" s="269" t="s">
        <v>759</v>
      </c>
      <c r="D752" s="84">
        <v>43496</v>
      </c>
      <c r="E752" s="85" t="s">
        <v>2001</v>
      </c>
      <c r="F752" s="85" t="s">
        <v>671</v>
      </c>
      <c r="G752" s="85">
        <v>183497</v>
      </c>
      <c r="H752" s="89"/>
      <c r="I752" s="270" t="s">
        <v>2602</v>
      </c>
      <c r="J752" s="89"/>
      <c r="K752" s="89"/>
      <c r="L752" s="89"/>
      <c r="M752" s="89"/>
      <c r="N752" s="271">
        <v>17425</v>
      </c>
      <c r="O752" s="271">
        <v>0</v>
      </c>
      <c r="P752" s="89" t="s">
        <v>670</v>
      </c>
    </row>
    <row r="753" spans="1:16" ht="76.5">
      <c r="A753" s="268" t="s">
        <v>559</v>
      </c>
      <c r="B753" s="89"/>
      <c r="C753" s="269" t="s">
        <v>759</v>
      </c>
      <c r="D753" s="84">
        <v>43496</v>
      </c>
      <c r="E753" s="85" t="s">
        <v>2001</v>
      </c>
      <c r="F753" s="85" t="s">
        <v>671</v>
      </c>
      <c r="G753" s="85">
        <v>183496</v>
      </c>
      <c r="H753" s="89"/>
      <c r="I753" s="270" t="s">
        <v>2603</v>
      </c>
      <c r="J753" s="89"/>
      <c r="K753" s="89"/>
      <c r="L753" s="89"/>
      <c r="M753" s="89"/>
      <c r="N753" s="271">
        <v>44515</v>
      </c>
      <c r="O753" s="271">
        <v>0</v>
      </c>
      <c r="P753" s="89" t="s">
        <v>670</v>
      </c>
    </row>
    <row r="754" spans="1:16" ht="76.5">
      <c r="A754" s="268" t="s">
        <v>559</v>
      </c>
      <c r="B754" s="89"/>
      <c r="C754" s="269" t="s">
        <v>759</v>
      </c>
      <c r="D754" s="84">
        <v>43496</v>
      </c>
      <c r="E754" s="85" t="s">
        <v>2001</v>
      </c>
      <c r="F754" s="85" t="s">
        <v>671</v>
      </c>
      <c r="G754" s="85">
        <v>183495</v>
      </c>
      <c r="H754" s="89"/>
      <c r="I754" s="270" t="s">
        <v>2604</v>
      </c>
      <c r="J754" s="89"/>
      <c r="K754" s="89"/>
      <c r="L754" s="89"/>
      <c r="M754" s="89"/>
      <c r="N754" s="271">
        <v>41656.5</v>
      </c>
      <c r="O754" s="271">
        <v>0</v>
      </c>
      <c r="P754" s="89" t="s">
        <v>670</v>
      </c>
    </row>
    <row r="755" spans="1:16" ht="63.75">
      <c r="A755" s="268" t="s">
        <v>559</v>
      </c>
      <c r="B755" s="89"/>
      <c r="C755" s="269" t="s">
        <v>759</v>
      </c>
      <c r="D755" s="84">
        <v>43497</v>
      </c>
      <c r="E755" s="85" t="s">
        <v>2655</v>
      </c>
      <c r="F755" s="85" t="s">
        <v>3</v>
      </c>
      <c r="G755" s="85">
        <v>1708680</v>
      </c>
      <c r="H755" s="89"/>
      <c r="I755" s="270" t="s">
        <v>3320</v>
      </c>
      <c r="J755" s="89"/>
      <c r="K755" s="89"/>
      <c r="L755" s="89"/>
      <c r="M755" s="89"/>
      <c r="N755" s="271">
        <v>0</v>
      </c>
      <c r="O755" s="271">
        <v>8.8000000000000007</v>
      </c>
      <c r="P755" s="89" t="s">
        <v>670</v>
      </c>
    </row>
    <row r="756" spans="1:16" ht="63.75">
      <c r="A756" s="268" t="s">
        <v>559</v>
      </c>
      <c r="B756" s="89"/>
      <c r="C756" s="269" t="s">
        <v>759</v>
      </c>
      <c r="D756" s="84">
        <v>43497</v>
      </c>
      <c r="E756" s="85" t="s">
        <v>2656</v>
      </c>
      <c r="F756" s="85" t="s">
        <v>3</v>
      </c>
      <c r="G756" s="85">
        <v>1708676</v>
      </c>
      <c r="H756" s="89"/>
      <c r="I756" s="270" t="s">
        <v>3321</v>
      </c>
      <c r="J756" s="89"/>
      <c r="K756" s="89"/>
      <c r="L756" s="89"/>
      <c r="M756" s="89"/>
      <c r="N756" s="271">
        <v>0</v>
      </c>
      <c r="O756" s="271">
        <v>30.830000000000002</v>
      </c>
      <c r="P756" s="89" t="s">
        <v>670</v>
      </c>
    </row>
    <row r="757" spans="1:16" ht="38.25">
      <c r="A757" s="268">
        <v>35</v>
      </c>
      <c r="B757" s="89"/>
      <c r="C757" s="269" t="s">
        <v>46</v>
      </c>
      <c r="D757" s="84">
        <v>43497</v>
      </c>
      <c r="E757" s="85" t="s">
        <v>2657</v>
      </c>
      <c r="F757" s="85" t="s">
        <v>3</v>
      </c>
      <c r="G757" s="85">
        <v>1708796</v>
      </c>
      <c r="H757" s="89"/>
      <c r="I757" s="270" t="s">
        <v>3322</v>
      </c>
      <c r="J757" s="89"/>
      <c r="K757" s="89"/>
      <c r="L757" s="89"/>
      <c r="M757" s="89"/>
      <c r="N757" s="271">
        <v>0</v>
      </c>
      <c r="O757" s="271">
        <v>1000</v>
      </c>
      <c r="P757" s="89" t="s">
        <v>670</v>
      </c>
    </row>
    <row r="758" spans="1:16" ht="51">
      <c r="A758" s="268" t="s">
        <v>565</v>
      </c>
      <c r="B758" s="89"/>
      <c r="C758" s="269" t="s">
        <v>615</v>
      </c>
      <c r="D758" s="84">
        <v>43497</v>
      </c>
      <c r="E758" s="85" t="s">
        <v>2658</v>
      </c>
      <c r="F758" s="85" t="s">
        <v>3</v>
      </c>
      <c r="G758" s="85">
        <v>1708814</v>
      </c>
      <c r="H758" s="89"/>
      <c r="I758" s="270" t="s">
        <v>3323</v>
      </c>
      <c r="J758" s="89"/>
      <c r="K758" s="89"/>
      <c r="L758" s="89"/>
      <c r="M758" s="89"/>
      <c r="N758" s="271">
        <v>0</v>
      </c>
      <c r="O758" s="271">
        <v>40.800000000000004</v>
      </c>
      <c r="P758" s="89" t="s">
        <v>670</v>
      </c>
    </row>
    <row r="759" spans="1:16" ht="51">
      <c r="A759" s="268">
        <v>212</v>
      </c>
      <c r="B759" s="89"/>
      <c r="C759" s="269" t="s">
        <v>100</v>
      </c>
      <c r="D759" s="84">
        <v>43497</v>
      </c>
      <c r="E759" s="85" t="s">
        <v>2659</v>
      </c>
      <c r="F759" s="85" t="s">
        <v>3</v>
      </c>
      <c r="G759" s="85">
        <v>1708850</v>
      </c>
      <c r="H759" s="89"/>
      <c r="I759" s="270" t="s">
        <v>3324</v>
      </c>
      <c r="J759" s="89"/>
      <c r="K759" s="89"/>
      <c r="L759" s="89"/>
      <c r="M759" s="89"/>
      <c r="N759" s="271">
        <v>0</v>
      </c>
      <c r="O759" s="271">
        <v>1459.5</v>
      </c>
      <c r="P759" s="89" t="s">
        <v>670</v>
      </c>
    </row>
    <row r="760" spans="1:16" ht="51">
      <c r="A760" s="268" t="s">
        <v>565</v>
      </c>
      <c r="B760" s="89"/>
      <c r="C760" s="269" t="s">
        <v>615</v>
      </c>
      <c r="D760" s="84">
        <v>43497</v>
      </c>
      <c r="E760" s="85" t="s">
        <v>2660</v>
      </c>
      <c r="F760" s="85" t="s">
        <v>3</v>
      </c>
      <c r="G760" s="85">
        <v>1708861</v>
      </c>
      <c r="H760" s="89"/>
      <c r="I760" s="270" t="s">
        <v>3325</v>
      </c>
      <c r="J760" s="89"/>
      <c r="K760" s="89"/>
      <c r="L760" s="89"/>
      <c r="M760" s="89"/>
      <c r="N760" s="271">
        <v>0</v>
      </c>
      <c r="O760" s="271">
        <v>795</v>
      </c>
      <c r="P760" s="89" t="s">
        <v>670</v>
      </c>
    </row>
    <row r="761" spans="1:16" ht="51">
      <c r="A761" s="268">
        <v>593</v>
      </c>
      <c r="B761" s="89"/>
      <c r="C761" s="269" t="s">
        <v>612</v>
      </c>
      <c r="D761" s="84">
        <v>43497</v>
      </c>
      <c r="E761" s="85" t="s">
        <v>2661</v>
      </c>
      <c r="F761" s="85" t="s">
        <v>3</v>
      </c>
      <c r="G761" s="85">
        <v>1708603</v>
      </c>
      <c r="H761" s="89"/>
      <c r="I761" s="270" t="s">
        <v>3326</v>
      </c>
      <c r="J761" s="89"/>
      <c r="K761" s="89"/>
      <c r="L761" s="89"/>
      <c r="M761" s="89"/>
      <c r="N761" s="271">
        <v>0</v>
      </c>
      <c r="O761" s="271">
        <v>395357.64</v>
      </c>
      <c r="P761" s="89" t="s">
        <v>670</v>
      </c>
    </row>
    <row r="762" spans="1:16" ht="51">
      <c r="A762" s="268" t="s">
        <v>559</v>
      </c>
      <c r="B762" s="89"/>
      <c r="C762" s="269" t="s">
        <v>759</v>
      </c>
      <c r="D762" s="84">
        <v>43497</v>
      </c>
      <c r="E762" s="85" t="s">
        <v>2662</v>
      </c>
      <c r="F762" s="85" t="s">
        <v>3</v>
      </c>
      <c r="G762" s="85">
        <v>1708669</v>
      </c>
      <c r="H762" s="89"/>
      <c r="I762" s="270" t="s">
        <v>3327</v>
      </c>
      <c r="J762" s="89"/>
      <c r="K762" s="89"/>
      <c r="L762" s="89"/>
      <c r="M762" s="89"/>
      <c r="N762" s="271">
        <v>0</v>
      </c>
      <c r="O762" s="271">
        <v>53277.55</v>
      </c>
      <c r="P762" s="89" t="s">
        <v>670</v>
      </c>
    </row>
    <row r="763" spans="1:16" ht="51">
      <c r="A763" s="268" t="s">
        <v>556</v>
      </c>
      <c r="B763" s="89"/>
      <c r="C763" s="269" t="s">
        <v>616</v>
      </c>
      <c r="D763" s="84">
        <v>43497</v>
      </c>
      <c r="E763" s="85" t="s">
        <v>2663</v>
      </c>
      <c r="F763" s="85" t="s">
        <v>3</v>
      </c>
      <c r="G763" s="85">
        <v>1708681</v>
      </c>
      <c r="H763" s="89"/>
      <c r="I763" s="270" t="s">
        <v>3328</v>
      </c>
      <c r="J763" s="89"/>
      <c r="K763" s="89"/>
      <c r="L763" s="89"/>
      <c r="M763" s="89"/>
      <c r="N763" s="271">
        <v>0</v>
      </c>
      <c r="O763" s="271">
        <v>35</v>
      </c>
      <c r="P763" s="89" t="s">
        <v>670</v>
      </c>
    </row>
    <row r="764" spans="1:16" ht="38.25">
      <c r="A764" s="268" t="s">
        <v>565</v>
      </c>
      <c r="B764" s="89"/>
      <c r="C764" s="269" t="s">
        <v>615</v>
      </c>
      <c r="D764" s="84">
        <v>43497</v>
      </c>
      <c r="E764" s="85" t="s">
        <v>2664</v>
      </c>
      <c r="F764" s="85" t="s">
        <v>3</v>
      </c>
      <c r="G764" s="85">
        <v>1708589</v>
      </c>
      <c r="H764" s="89"/>
      <c r="I764" s="270" t="s">
        <v>3329</v>
      </c>
      <c r="J764" s="89"/>
      <c r="K764" s="89"/>
      <c r="L764" s="89"/>
      <c r="M764" s="89"/>
      <c r="N764" s="271">
        <v>0</v>
      </c>
      <c r="O764" s="271">
        <v>70754.2</v>
      </c>
      <c r="P764" s="89" t="s">
        <v>670</v>
      </c>
    </row>
    <row r="765" spans="1:16" ht="38.25">
      <c r="A765" s="268" t="s">
        <v>565</v>
      </c>
      <c r="B765" s="89"/>
      <c r="C765" s="269" t="s">
        <v>615</v>
      </c>
      <c r="D765" s="84">
        <v>43497</v>
      </c>
      <c r="E765" s="85" t="s">
        <v>2665</v>
      </c>
      <c r="F765" s="85" t="s">
        <v>3</v>
      </c>
      <c r="G765" s="85">
        <v>1708634</v>
      </c>
      <c r="H765" s="89"/>
      <c r="I765" s="270" t="s">
        <v>712</v>
      </c>
      <c r="J765" s="89"/>
      <c r="K765" s="89"/>
      <c r="L765" s="89"/>
      <c r="M765" s="89"/>
      <c r="N765" s="271">
        <v>0</v>
      </c>
      <c r="O765" s="271">
        <v>545</v>
      </c>
      <c r="P765" s="89" t="s">
        <v>670</v>
      </c>
    </row>
    <row r="766" spans="1:16" ht="38.25">
      <c r="A766" s="268" t="s">
        <v>565</v>
      </c>
      <c r="B766" s="89"/>
      <c r="C766" s="269" t="s">
        <v>615</v>
      </c>
      <c r="D766" s="84">
        <v>43497</v>
      </c>
      <c r="E766" s="85" t="s">
        <v>2666</v>
      </c>
      <c r="F766" s="85" t="s">
        <v>3</v>
      </c>
      <c r="G766" s="85">
        <v>1708627</v>
      </c>
      <c r="H766" s="89"/>
      <c r="I766" s="270" t="s">
        <v>3330</v>
      </c>
      <c r="J766" s="89"/>
      <c r="K766" s="89"/>
      <c r="L766" s="89"/>
      <c r="M766" s="89"/>
      <c r="N766" s="271">
        <v>0</v>
      </c>
      <c r="O766" s="271">
        <v>4959.99</v>
      </c>
      <c r="P766" s="89" t="s">
        <v>670</v>
      </c>
    </row>
    <row r="767" spans="1:16" ht="51">
      <c r="A767" s="268" t="s">
        <v>565</v>
      </c>
      <c r="B767" s="89"/>
      <c r="C767" s="269" t="s">
        <v>615</v>
      </c>
      <c r="D767" s="84">
        <v>43497</v>
      </c>
      <c r="E767" s="85" t="s">
        <v>2667</v>
      </c>
      <c r="F767" s="85" t="s">
        <v>3</v>
      </c>
      <c r="G767" s="85">
        <v>1708604</v>
      </c>
      <c r="H767" s="89"/>
      <c r="I767" s="270" t="s">
        <v>713</v>
      </c>
      <c r="J767" s="89"/>
      <c r="K767" s="89"/>
      <c r="L767" s="89"/>
      <c r="M767" s="89"/>
      <c r="N767" s="271">
        <v>0</v>
      </c>
      <c r="O767" s="271">
        <v>1000</v>
      </c>
      <c r="P767" s="89" t="s">
        <v>670</v>
      </c>
    </row>
    <row r="768" spans="1:16" ht="38.25">
      <c r="A768" s="268" t="s">
        <v>565</v>
      </c>
      <c r="B768" s="89"/>
      <c r="C768" s="269" t="s">
        <v>615</v>
      </c>
      <c r="D768" s="84">
        <v>43497</v>
      </c>
      <c r="E768" s="85" t="s">
        <v>2668</v>
      </c>
      <c r="F768" s="85" t="s">
        <v>3</v>
      </c>
      <c r="G768" s="85">
        <v>1708601</v>
      </c>
      <c r="H768" s="89"/>
      <c r="I768" s="270" t="s">
        <v>3331</v>
      </c>
      <c r="J768" s="89"/>
      <c r="K768" s="89"/>
      <c r="L768" s="89"/>
      <c r="M768" s="89"/>
      <c r="N768" s="271">
        <v>0</v>
      </c>
      <c r="O768" s="271">
        <v>2916.2400000000002</v>
      </c>
      <c r="P768" s="89" t="s">
        <v>670</v>
      </c>
    </row>
    <row r="769" spans="1:16" ht="38.25">
      <c r="A769" s="268" t="s">
        <v>565</v>
      </c>
      <c r="B769" s="89"/>
      <c r="C769" s="269" t="s">
        <v>615</v>
      </c>
      <c r="D769" s="84">
        <v>43497</v>
      </c>
      <c r="E769" s="85" t="s">
        <v>2669</v>
      </c>
      <c r="F769" s="85" t="s">
        <v>3</v>
      </c>
      <c r="G769" s="85">
        <v>1708598</v>
      </c>
      <c r="H769" s="89"/>
      <c r="I769" s="270" t="s">
        <v>3332</v>
      </c>
      <c r="J769" s="89"/>
      <c r="K769" s="89"/>
      <c r="L769" s="89"/>
      <c r="M769" s="89"/>
      <c r="N769" s="271">
        <v>0</v>
      </c>
      <c r="O769" s="271">
        <v>276.94</v>
      </c>
      <c r="P769" s="89" t="s">
        <v>670</v>
      </c>
    </row>
    <row r="770" spans="1:16" ht="51">
      <c r="A770" s="268" t="s">
        <v>565</v>
      </c>
      <c r="B770" s="89"/>
      <c r="C770" s="269" t="s">
        <v>615</v>
      </c>
      <c r="D770" s="84">
        <v>43497</v>
      </c>
      <c r="E770" s="85" t="s">
        <v>2670</v>
      </c>
      <c r="F770" s="85" t="s">
        <v>3</v>
      </c>
      <c r="G770" s="85">
        <v>1708594</v>
      </c>
      <c r="H770" s="89"/>
      <c r="I770" s="270" t="s">
        <v>3333</v>
      </c>
      <c r="J770" s="89"/>
      <c r="K770" s="89"/>
      <c r="L770" s="89"/>
      <c r="M770" s="89"/>
      <c r="N770" s="271">
        <v>0</v>
      </c>
      <c r="O770" s="271">
        <v>5020</v>
      </c>
      <c r="P770" s="89" t="s">
        <v>670</v>
      </c>
    </row>
    <row r="771" spans="1:16" ht="51">
      <c r="A771" s="268" t="s">
        <v>565</v>
      </c>
      <c r="B771" s="89"/>
      <c r="C771" s="269" t="s">
        <v>615</v>
      </c>
      <c r="D771" s="84">
        <v>43497</v>
      </c>
      <c r="E771" s="85" t="s">
        <v>2671</v>
      </c>
      <c r="F771" s="85" t="s">
        <v>3</v>
      </c>
      <c r="G771" s="85">
        <v>1708593</v>
      </c>
      <c r="H771" s="89"/>
      <c r="I771" s="270" t="s">
        <v>3334</v>
      </c>
      <c r="J771" s="89"/>
      <c r="K771" s="89"/>
      <c r="L771" s="89"/>
      <c r="M771" s="89"/>
      <c r="N771" s="271">
        <v>0</v>
      </c>
      <c r="O771" s="271">
        <v>10296.700000000001</v>
      </c>
      <c r="P771" s="89" t="s">
        <v>670</v>
      </c>
    </row>
    <row r="772" spans="1:16" ht="63.75">
      <c r="A772" s="268" t="s">
        <v>559</v>
      </c>
      <c r="B772" s="89"/>
      <c r="C772" s="269" t="s">
        <v>759</v>
      </c>
      <c r="D772" s="84">
        <v>43497</v>
      </c>
      <c r="E772" s="85" t="s">
        <v>2672</v>
      </c>
      <c r="F772" s="85" t="s">
        <v>671</v>
      </c>
      <c r="G772" s="85">
        <v>183173</v>
      </c>
      <c r="H772" s="89"/>
      <c r="I772" s="270" t="s">
        <v>3335</v>
      </c>
      <c r="J772" s="89"/>
      <c r="K772" s="89"/>
      <c r="L772" s="89"/>
      <c r="M772" s="89"/>
      <c r="N772" s="271">
        <v>0</v>
      </c>
      <c r="O772" s="271">
        <v>5574094.5899999999</v>
      </c>
      <c r="P772" s="89" t="s">
        <v>670</v>
      </c>
    </row>
    <row r="773" spans="1:16" ht="63.75">
      <c r="A773" s="268" t="s">
        <v>559</v>
      </c>
      <c r="B773" s="89"/>
      <c r="C773" s="269" t="s">
        <v>759</v>
      </c>
      <c r="D773" s="84">
        <v>43497</v>
      </c>
      <c r="E773" s="85" t="s">
        <v>2672</v>
      </c>
      <c r="F773" s="85" t="s">
        <v>671</v>
      </c>
      <c r="G773" s="85">
        <v>183175</v>
      </c>
      <c r="H773" s="89"/>
      <c r="I773" s="270" t="s">
        <v>3336</v>
      </c>
      <c r="J773" s="89"/>
      <c r="K773" s="89"/>
      <c r="L773" s="89"/>
      <c r="M773" s="89"/>
      <c r="N773" s="271">
        <v>0</v>
      </c>
      <c r="O773" s="271">
        <v>1303841.95</v>
      </c>
      <c r="P773" s="89" t="s">
        <v>670</v>
      </c>
    </row>
    <row r="774" spans="1:16" ht="63.75">
      <c r="A774" s="268" t="s">
        <v>559</v>
      </c>
      <c r="B774" s="89"/>
      <c r="C774" s="269" t="s">
        <v>759</v>
      </c>
      <c r="D774" s="84">
        <v>43497</v>
      </c>
      <c r="E774" s="85" t="s">
        <v>2672</v>
      </c>
      <c r="F774" s="85" t="s">
        <v>671</v>
      </c>
      <c r="G774" s="85">
        <v>183189</v>
      </c>
      <c r="H774" s="89"/>
      <c r="I774" s="270" t="s">
        <v>3337</v>
      </c>
      <c r="J774" s="89"/>
      <c r="K774" s="89"/>
      <c r="L774" s="89"/>
      <c r="M774" s="89"/>
      <c r="N774" s="271">
        <v>0</v>
      </c>
      <c r="O774" s="271">
        <v>13804844.16</v>
      </c>
      <c r="P774" s="89" t="s">
        <v>670</v>
      </c>
    </row>
    <row r="775" spans="1:16" ht="63.75">
      <c r="A775" s="268" t="s">
        <v>559</v>
      </c>
      <c r="B775" s="89"/>
      <c r="C775" s="269" t="s">
        <v>759</v>
      </c>
      <c r="D775" s="84">
        <v>43497</v>
      </c>
      <c r="E775" s="85" t="s">
        <v>2672</v>
      </c>
      <c r="F775" s="85" t="s">
        <v>671</v>
      </c>
      <c r="G775" s="85">
        <v>183177</v>
      </c>
      <c r="H775" s="89"/>
      <c r="I775" s="270" t="s">
        <v>3338</v>
      </c>
      <c r="J775" s="89"/>
      <c r="K775" s="89"/>
      <c r="L775" s="89"/>
      <c r="M775" s="89"/>
      <c r="N775" s="271">
        <v>0</v>
      </c>
      <c r="O775" s="271">
        <v>9451881.1699999999</v>
      </c>
      <c r="P775" s="89" t="s">
        <v>670</v>
      </c>
    </row>
    <row r="776" spans="1:16" ht="63.75">
      <c r="A776" s="268" t="s">
        <v>559</v>
      </c>
      <c r="B776" s="89"/>
      <c r="C776" s="269" t="s">
        <v>759</v>
      </c>
      <c r="D776" s="84">
        <v>43497</v>
      </c>
      <c r="E776" s="85" t="s">
        <v>2672</v>
      </c>
      <c r="F776" s="85" t="s">
        <v>671</v>
      </c>
      <c r="G776" s="85">
        <v>183183</v>
      </c>
      <c r="H776" s="89"/>
      <c r="I776" s="270" t="s">
        <v>3337</v>
      </c>
      <c r="J776" s="89"/>
      <c r="K776" s="89"/>
      <c r="L776" s="89"/>
      <c r="M776" s="89"/>
      <c r="N776" s="271">
        <v>0</v>
      </c>
      <c r="O776" s="271">
        <v>4733181.97</v>
      </c>
      <c r="P776" s="89" t="s">
        <v>670</v>
      </c>
    </row>
    <row r="777" spans="1:16" ht="63.75">
      <c r="A777" s="268" t="s">
        <v>559</v>
      </c>
      <c r="B777" s="89"/>
      <c r="C777" s="269" t="s">
        <v>759</v>
      </c>
      <c r="D777" s="84">
        <v>43497</v>
      </c>
      <c r="E777" s="85" t="s">
        <v>2672</v>
      </c>
      <c r="F777" s="85" t="s">
        <v>671</v>
      </c>
      <c r="G777" s="85">
        <v>183186</v>
      </c>
      <c r="H777" s="89"/>
      <c r="I777" s="270" t="s">
        <v>3337</v>
      </c>
      <c r="J777" s="89"/>
      <c r="K777" s="89"/>
      <c r="L777" s="89"/>
      <c r="M777" s="89"/>
      <c r="N777" s="271">
        <v>0</v>
      </c>
      <c r="O777" s="271">
        <v>3480490.07</v>
      </c>
      <c r="P777" s="89" t="s">
        <v>670</v>
      </c>
    </row>
    <row r="778" spans="1:16" ht="63.75">
      <c r="A778" s="268" t="s">
        <v>559</v>
      </c>
      <c r="B778" s="89"/>
      <c r="C778" s="269" t="s">
        <v>759</v>
      </c>
      <c r="D778" s="84">
        <v>43497</v>
      </c>
      <c r="E778" s="85" t="s">
        <v>2672</v>
      </c>
      <c r="F778" s="85" t="s">
        <v>671</v>
      </c>
      <c r="G778" s="85">
        <v>183180</v>
      </c>
      <c r="H778" s="89"/>
      <c r="I778" s="270" t="s">
        <v>3339</v>
      </c>
      <c r="J778" s="89"/>
      <c r="K778" s="89"/>
      <c r="L778" s="89"/>
      <c r="M778" s="89"/>
      <c r="N778" s="271">
        <v>0</v>
      </c>
      <c r="O778" s="271">
        <v>1651158.61</v>
      </c>
      <c r="P778" s="89" t="s">
        <v>670</v>
      </c>
    </row>
    <row r="779" spans="1:16" ht="76.5">
      <c r="A779" s="268" t="s">
        <v>559</v>
      </c>
      <c r="B779" s="89"/>
      <c r="C779" s="269" t="s">
        <v>759</v>
      </c>
      <c r="D779" s="84">
        <v>43497</v>
      </c>
      <c r="E779" s="85" t="s">
        <v>2673</v>
      </c>
      <c r="F779" s="85" t="s">
        <v>671</v>
      </c>
      <c r="G779" s="85">
        <v>183423</v>
      </c>
      <c r="H779" s="89"/>
      <c r="I779" s="270" t="s">
        <v>3340</v>
      </c>
      <c r="J779" s="89"/>
      <c r="K779" s="89"/>
      <c r="L779" s="89"/>
      <c r="M779" s="89"/>
      <c r="N779" s="271">
        <v>22500</v>
      </c>
      <c r="O779" s="271">
        <v>0</v>
      </c>
      <c r="P779" s="89" t="s">
        <v>670</v>
      </c>
    </row>
    <row r="780" spans="1:16" ht="76.5">
      <c r="A780" s="268" t="s">
        <v>559</v>
      </c>
      <c r="B780" s="89"/>
      <c r="C780" s="269" t="s">
        <v>759</v>
      </c>
      <c r="D780" s="84">
        <v>43497</v>
      </c>
      <c r="E780" s="85" t="s">
        <v>2674</v>
      </c>
      <c r="F780" s="85" t="s">
        <v>671</v>
      </c>
      <c r="G780" s="85">
        <v>183418</v>
      </c>
      <c r="H780" s="89"/>
      <c r="I780" s="270" t="s">
        <v>3341</v>
      </c>
      <c r="J780" s="89"/>
      <c r="K780" s="89"/>
      <c r="L780" s="89"/>
      <c r="M780" s="89"/>
      <c r="N780" s="271">
        <v>18000</v>
      </c>
      <c r="O780" s="271">
        <v>0</v>
      </c>
      <c r="P780" s="89" t="s">
        <v>670</v>
      </c>
    </row>
    <row r="781" spans="1:16" ht="76.5">
      <c r="A781" s="268" t="s">
        <v>559</v>
      </c>
      <c r="B781" s="89"/>
      <c r="C781" s="269" t="s">
        <v>759</v>
      </c>
      <c r="D781" s="84">
        <v>43497</v>
      </c>
      <c r="E781" s="85" t="s">
        <v>2674</v>
      </c>
      <c r="F781" s="85" t="s">
        <v>671</v>
      </c>
      <c r="G781" s="85">
        <v>183406</v>
      </c>
      <c r="H781" s="89"/>
      <c r="I781" s="270" t="s">
        <v>3342</v>
      </c>
      <c r="J781" s="89"/>
      <c r="K781" s="89"/>
      <c r="L781" s="89"/>
      <c r="M781" s="89"/>
      <c r="N781" s="271">
        <v>1800</v>
      </c>
      <c r="O781" s="271">
        <v>0</v>
      </c>
      <c r="P781" s="89" t="s">
        <v>670</v>
      </c>
    </row>
    <row r="782" spans="1:16" ht="76.5">
      <c r="A782" s="268" t="s">
        <v>559</v>
      </c>
      <c r="B782" s="89"/>
      <c r="C782" s="269" t="s">
        <v>759</v>
      </c>
      <c r="D782" s="84">
        <v>43497</v>
      </c>
      <c r="E782" s="85" t="s">
        <v>2674</v>
      </c>
      <c r="F782" s="85" t="s">
        <v>671</v>
      </c>
      <c r="G782" s="85">
        <v>183407</v>
      </c>
      <c r="H782" s="89"/>
      <c r="I782" s="270" t="s">
        <v>3343</v>
      </c>
      <c r="J782" s="89"/>
      <c r="K782" s="89"/>
      <c r="L782" s="89"/>
      <c r="M782" s="89"/>
      <c r="N782" s="271">
        <v>4050</v>
      </c>
      <c r="O782" s="271">
        <v>0</v>
      </c>
      <c r="P782" s="89" t="s">
        <v>670</v>
      </c>
    </row>
    <row r="783" spans="1:16" ht="76.5">
      <c r="A783" s="268" t="s">
        <v>559</v>
      </c>
      <c r="B783" s="89"/>
      <c r="C783" s="269" t="s">
        <v>759</v>
      </c>
      <c r="D783" s="84">
        <v>43497</v>
      </c>
      <c r="E783" s="85" t="s">
        <v>2674</v>
      </c>
      <c r="F783" s="85" t="s">
        <v>671</v>
      </c>
      <c r="G783" s="85">
        <v>183422</v>
      </c>
      <c r="H783" s="89"/>
      <c r="I783" s="270" t="s">
        <v>3344</v>
      </c>
      <c r="J783" s="89"/>
      <c r="K783" s="89"/>
      <c r="L783" s="89"/>
      <c r="M783" s="89"/>
      <c r="N783" s="271">
        <v>11435</v>
      </c>
      <c r="O783" s="271">
        <v>0</v>
      </c>
      <c r="P783" s="89" t="s">
        <v>670</v>
      </c>
    </row>
    <row r="784" spans="1:16" ht="76.5">
      <c r="A784" s="268" t="s">
        <v>559</v>
      </c>
      <c r="B784" s="89"/>
      <c r="C784" s="269" t="s">
        <v>759</v>
      </c>
      <c r="D784" s="84">
        <v>43497</v>
      </c>
      <c r="E784" s="85" t="s">
        <v>2674</v>
      </c>
      <c r="F784" s="85" t="s">
        <v>671</v>
      </c>
      <c r="G784" s="85">
        <v>183408</v>
      </c>
      <c r="H784" s="89"/>
      <c r="I784" s="270" t="s">
        <v>3345</v>
      </c>
      <c r="J784" s="89"/>
      <c r="K784" s="89"/>
      <c r="L784" s="89"/>
      <c r="M784" s="89"/>
      <c r="N784" s="271">
        <v>12375</v>
      </c>
      <c r="O784" s="271">
        <v>0</v>
      </c>
      <c r="P784" s="89" t="s">
        <v>670</v>
      </c>
    </row>
    <row r="785" spans="1:16" ht="76.5">
      <c r="A785" s="268" t="s">
        <v>559</v>
      </c>
      <c r="B785" s="89"/>
      <c r="C785" s="269" t="s">
        <v>759</v>
      </c>
      <c r="D785" s="84">
        <v>43497</v>
      </c>
      <c r="E785" s="85" t="s">
        <v>2674</v>
      </c>
      <c r="F785" s="85" t="s">
        <v>671</v>
      </c>
      <c r="G785" s="85">
        <v>183421</v>
      </c>
      <c r="H785" s="89"/>
      <c r="I785" s="270" t="s">
        <v>3346</v>
      </c>
      <c r="J785" s="89"/>
      <c r="K785" s="89"/>
      <c r="L785" s="89"/>
      <c r="M785" s="89"/>
      <c r="N785" s="271">
        <v>10500</v>
      </c>
      <c r="O785" s="271">
        <v>0</v>
      </c>
      <c r="P785" s="89" t="s">
        <v>670</v>
      </c>
    </row>
    <row r="786" spans="1:16" ht="76.5">
      <c r="A786" s="268" t="s">
        <v>559</v>
      </c>
      <c r="B786" s="89"/>
      <c r="C786" s="269" t="s">
        <v>759</v>
      </c>
      <c r="D786" s="84">
        <v>43497</v>
      </c>
      <c r="E786" s="85" t="s">
        <v>2674</v>
      </c>
      <c r="F786" s="85" t="s">
        <v>671</v>
      </c>
      <c r="G786" s="85">
        <v>183409</v>
      </c>
      <c r="H786" s="89"/>
      <c r="I786" s="270" t="s">
        <v>3347</v>
      </c>
      <c r="J786" s="89"/>
      <c r="K786" s="89"/>
      <c r="L786" s="89"/>
      <c r="M786" s="89"/>
      <c r="N786" s="271">
        <v>5400</v>
      </c>
      <c r="O786" s="271">
        <v>0</v>
      </c>
      <c r="P786" s="89" t="s">
        <v>670</v>
      </c>
    </row>
    <row r="787" spans="1:16" ht="76.5">
      <c r="A787" s="268" t="s">
        <v>559</v>
      </c>
      <c r="B787" s="89"/>
      <c r="C787" s="269" t="s">
        <v>759</v>
      </c>
      <c r="D787" s="84">
        <v>43497</v>
      </c>
      <c r="E787" s="85" t="s">
        <v>2674</v>
      </c>
      <c r="F787" s="85" t="s">
        <v>671</v>
      </c>
      <c r="G787" s="85">
        <v>183415</v>
      </c>
      <c r="H787" s="89"/>
      <c r="I787" s="270" t="s">
        <v>3348</v>
      </c>
      <c r="J787" s="89"/>
      <c r="K787" s="89"/>
      <c r="L787" s="89"/>
      <c r="M787" s="89"/>
      <c r="N787" s="271">
        <v>7200</v>
      </c>
      <c r="O787" s="271">
        <v>0</v>
      </c>
      <c r="P787" s="89" t="s">
        <v>670</v>
      </c>
    </row>
    <row r="788" spans="1:16" ht="76.5">
      <c r="A788" s="268" t="s">
        <v>559</v>
      </c>
      <c r="B788" s="89"/>
      <c r="C788" s="269" t="s">
        <v>759</v>
      </c>
      <c r="D788" s="84">
        <v>43497</v>
      </c>
      <c r="E788" s="85" t="s">
        <v>2674</v>
      </c>
      <c r="F788" s="85" t="s">
        <v>671</v>
      </c>
      <c r="G788" s="85">
        <v>183410</v>
      </c>
      <c r="H788" s="89"/>
      <c r="I788" s="270" t="s">
        <v>3349</v>
      </c>
      <c r="J788" s="89"/>
      <c r="K788" s="89"/>
      <c r="L788" s="89"/>
      <c r="M788" s="89"/>
      <c r="N788" s="271">
        <v>10350</v>
      </c>
      <c r="O788" s="271">
        <v>0</v>
      </c>
      <c r="P788" s="89" t="s">
        <v>670</v>
      </c>
    </row>
    <row r="789" spans="1:16" ht="76.5">
      <c r="A789" s="268" t="s">
        <v>559</v>
      </c>
      <c r="B789" s="89"/>
      <c r="C789" s="269" t="s">
        <v>759</v>
      </c>
      <c r="D789" s="84">
        <v>43497</v>
      </c>
      <c r="E789" s="85" t="s">
        <v>2674</v>
      </c>
      <c r="F789" s="85" t="s">
        <v>671</v>
      </c>
      <c r="G789" s="85">
        <v>183420</v>
      </c>
      <c r="H789" s="89"/>
      <c r="I789" s="270" t="s">
        <v>3350</v>
      </c>
      <c r="J789" s="89"/>
      <c r="K789" s="89"/>
      <c r="L789" s="89"/>
      <c r="M789" s="89"/>
      <c r="N789" s="271">
        <v>3600</v>
      </c>
      <c r="O789" s="271">
        <v>0</v>
      </c>
      <c r="P789" s="89" t="s">
        <v>670</v>
      </c>
    </row>
    <row r="790" spans="1:16" ht="76.5">
      <c r="A790" s="268" t="s">
        <v>559</v>
      </c>
      <c r="B790" s="89"/>
      <c r="C790" s="269" t="s">
        <v>759</v>
      </c>
      <c r="D790" s="84">
        <v>43497</v>
      </c>
      <c r="E790" s="85" t="s">
        <v>2674</v>
      </c>
      <c r="F790" s="85" t="s">
        <v>671</v>
      </c>
      <c r="G790" s="85">
        <v>183411</v>
      </c>
      <c r="H790" s="89"/>
      <c r="I790" s="270" t="s">
        <v>3351</v>
      </c>
      <c r="J790" s="89"/>
      <c r="K790" s="89"/>
      <c r="L790" s="89"/>
      <c r="M790" s="89"/>
      <c r="N790" s="271">
        <v>28996</v>
      </c>
      <c r="O790" s="271">
        <v>0</v>
      </c>
      <c r="P790" s="89" t="s">
        <v>670</v>
      </c>
    </row>
    <row r="791" spans="1:16" ht="76.5">
      <c r="A791" s="268" t="s">
        <v>559</v>
      </c>
      <c r="B791" s="89"/>
      <c r="C791" s="269" t="s">
        <v>759</v>
      </c>
      <c r="D791" s="84">
        <v>43497</v>
      </c>
      <c r="E791" s="85" t="s">
        <v>2674</v>
      </c>
      <c r="F791" s="85" t="s">
        <v>671</v>
      </c>
      <c r="G791" s="85">
        <v>183416</v>
      </c>
      <c r="H791" s="89"/>
      <c r="I791" s="270" t="s">
        <v>3352</v>
      </c>
      <c r="J791" s="89"/>
      <c r="K791" s="89"/>
      <c r="L791" s="89"/>
      <c r="M791" s="89"/>
      <c r="N791" s="271">
        <v>18900</v>
      </c>
      <c r="O791" s="271">
        <v>0</v>
      </c>
      <c r="P791" s="89" t="s">
        <v>670</v>
      </c>
    </row>
    <row r="792" spans="1:16" ht="76.5">
      <c r="A792" s="268" t="s">
        <v>559</v>
      </c>
      <c r="B792" s="89"/>
      <c r="C792" s="269" t="s">
        <v>759</v>
      </c>
      <c r="D792" s="84">
        <v>43497</v>
      </c>
      <c r="E792" s="85" t="s">
        <v>2674</v>
      </c>
      <c r="F792" s="85" t="s">
        <v>671</v>
      </c>
      <c r="G792" s="85">
        <v>183412</v>
      </c>
      <c r="H792" s="89"/>
      <c r="I792" s="270" t="s">
        <v>3353</v>
      </c>
      <c r="J792" s="89"/>
      <c r="K792" s="89"/>
      <c r="L792" s="89"/>
      <c r="M792" s="89"/>
      <c r="N792" s="271">
        <v>50505</v>
      </c>
      <c r="O792" s="271">
        <v>0</v>
      </c>
      <c r="P792" s="89" t="s">
        <v>670</v>
      </c>
    </row>
    <row r="793" spans="1:16" ht="76.5">
      <c r="A793" s="268" t="s">
        <v>559</v>
      </c>
      <c r="B793" s="89"/>
      <c r="C793" s="269" t="s">
        <v>759</v>
      </c>
      <c r="D793" s="84">
        <v>43497</v>
      </c>
      <c r="E793" s="85" t="s">
        <v>2674</v>
      </c>
      <c r="F793" s="85" t="s">
        <v>671</v>
      </c>
      <c r="G793" s="85">
        <v>183419</v>
      </c>
      <c r="H793" s="89"/>
      <c r="I793" s="270" t="s">
        <v>3354</v>
      </c>
      <c r="J793" s="89"/>
      <c r="K793" s="89"/>
      <c r="L793" s="89"/>
      <c r="M793" s="89"/>
      <c r="N793" s="271">
        <v>2700</v>
      </c>
      <c r="O793" s="271">
        <v>0</v>
      </c>
      <c r="P793" s="89" t="s">
        <v>670</v>
      </c>
    </row>
    <row r="794" spans="1:16" ht="76.5">
      <c r="A794" s="268" t="s">
        <v>559</v>
      </c>
      <c r="B794" s="89"/>
      <c r="C794" s="269" t="s">
        <v>759</v>
      </c>
      <c r="D794" s="84">
        <v>43497</v>
      </c>
      <c r="E794" s="85" t="s">
        <v>2674</v>
      </c>
      <c r="F794" s="85" t="s">
        <v>671</v>
      </c>
      <c r="G794" s="85">
        <v>183413</v>
      </c>
      <c r="H794" s="89"/>
      <c r="I794" s="270" t="s">
        <v>3355</v>
      </c>
      <c r="J794" s="89"/>
      <c r="K794" s="89"/>
      <c r="L794" s="89"/>
      <c r="M794" s="89"/>
      <c r="N794" s="271">
        <v>13885</v>
      </c>
      <c r="O794" s="271">
        <v>0</v>
      </c>
      <c r="P794" s="89" t="s">
        <v>670</v>
      </c>
    </row>
    <row r="795" spans="1:16" ht="76.5">
      <c r="A795" s="268" t="s">
        <v>559</v>
      </c>
      <c r="B795" s="89"/>
      <c r="C795" s="269" t="s">
        <v>759</v>
      </c>
      <c r="D795" s="84">
        <v>43497</v>
      </c>
      <c r="E795" s="85" t="s">
        <v>2674</v>
      </c>
      <c r="F795" s="85" t="s">
        <v>671</v>
      </c>
      <c r="G795" s="85">
        <v>183417</v>
      </c>
      <c r="H795" s="89"/>
      <c r="I795" s="270" t="s">
        <v>3356</v>
      </c>
      <c r="J795" s="89"/>
      <c r="K795" s="89"/>
      <c r="L795" s="89"/>
      <c r="M795" s="89"/>
      <c r="N795" s="271">
        <v>484219.5</v>
      </c>
      <c r="O795" s="271">
        <v>0</v>
      </c>
      <c r="P795" s="89" t="s">
        <v>670</v>
      </c>
    </row>
    <row r="796" spans="1:16" ht="76.5">
      <c r="A796" s="268" t="s">
        <v>559</v>
      </c>
      <c r="B796" s="89"/>
      <c r="C796" s="269" t="s">
        <v>759</v>
      </c>
      <c r="D796" s="84">
        <v>43497</v>
      </c>
      <c r="E796" s="85" t="s">
        <v>2674</v>
      </c>
      <c r="F796" s="85" t="s">
        <v>671</v>
      </c>
      <c r="G796" s="85">
        <v>183414</v>
      </c>
      <c r="H796" s="89"/>
      <c r="I796" s="270" t="s">
        <v>3357</v>
      </c>
      <c r="J796" s="89"/>
      <c r="K796" s="89"/>
      <c r="L796" s="89"/>
      <c r="M796" s="89"/>
      <c r="N796" s="271">
        <v>9900</v>
      </c>
      <c r="O796" s="271">
        <v>0</v>
      </c>
      <c r="P796" s="89" t="s">
        <v>670</v>
      </c>
    </row>
    <row r="797" spans="1:16" ht="76.5">
      <c r="A797" s="268" t="s">
        <v>559</v>
      </c>
      <c r="B797" s="89"/>
      <c r="C797" s="269" t="s">
        <v>759</v>
      </c>
      <c r="D797" s="84">
        <v>43497</v>
      </c>
      <c r="E797" s="85" t="s">
        <v>2675</v>
      </c>
      <c r="F797" s="85" t="s">
        <v>671</v>
      </c>
      <c r="G797" s="85">
        <v>183399</v>
      </c>
      <c r="H797" s="89"/>
      <c r="I797" s="270" t="s">
        <v>3358</v>
      </c>
      <c r="J797" s="89"/>
      <c r="K797" s="89"/>
      <c r="L797" s="89"/>
      <c r="M797" s="89"/>
      <c r="N797" s="271">
        <v>12252</v>
      </c>
      <c r="O797" s="271">
        <v>0</v>
      </c>
      <c r="P797" s="89" t="s">
        <v>670</v>
      </c>
    </row>
    <row r="798" spans="1:16" ht="76.5">
      <c r="A798" s="268" t="s">
        <v>559</v>
      </c>
      <c r="B798" s="89"/>
      <c r="C798" s="269" t="s">
        <v>759</v>
      </c>
      <c r="D798" s="84">
        <v>43497</v>
      </c>
      <c r="E798" s="85" t="s">
        <v>2675</v>
      </c>
      <c r="F798" s="85" t="s">
        <v>671</v>
      </c>
      <c r="G798" s="85">
        <v>183381</v>
      </c>
      <c r="H798" s="89"/>
      <c r="I798" s="270" t="s">
        <v>3359</v>
      </c>
      <c r="J798" s="89"/>
      <c r="K798" s="89"/>
      <c r="L798" s="89"/>
      <c r="M798" s="89"/>
      <c r="N798" s="271">
        <v>13050</v>
      </c>
      <c r="O798" s="271">
        <v>0</v>
      </c>
      <c r="P798" s="89" t="s">
        <v>670</v>
      </c>
    </row>
    <row r="799" spans="1:16" ht="76.5">
      <c r="A799" s="268" t="s">
        <v>559</v>
      </c>
      <c r="B799" s="89"/>
      <c r="C799" s="269" t="s">
        <v>759</v>
      </c>
      <c r="D799" s="84">
        <v>43497</v>
      </c>
      <c r="E799" s="85" t="s">
        <v>2675</v>
      </c>
      <c r="F799" s="85" t="s">
        <v>671</v>
      </c>
      <c r="G799" s="85">
        <v>183382</v>
      </c>
      <c r="H799" s="89"/>
      <c r="I799" s="270" t="s">
        <v>3360</v>
      </c>
      <c r="J799" s="89"/>
      <c r="K799" s="89"/>
      <c r="L799" s="89"/>
      <c r="M799" s="89"/>
      <c r="N799" s="271">
        <v>11843.5</v>
      </c>
      <c r="O799" s="271">
        <v>0</v>
      </c>
      <c r="P799" s="89" t="s">
        <v>670</v>
      </c>
    </row>
    <row r="800" spans="1:16" ht="76.5">
      <c r="A800" s="268" t="s">
        <v>559</v>
      </c>
      <c r="B800" s="89"/>
      <c r="C800" s="269" t="s">
        <v>759</v>
      </c>
      <c r="D800" s="84">
        <v>43497</v>
      </c>
      <c r="E800" s="85" t="s">
        <v>2675</v>
      </c>
      <c r="F800" s="85" t="s">
        <v>671</v>
      </c>
      <c r="G800" s="85">
        <v>183405</v>
      </c>
      <c r="H800" s="89"/>
      <c r="I800" s="270" t="s">
        <v>3361</v>
      </c>
      <c r="J800" s="89"/>
      <c r="K800" s="89"/>
      <c r="L800" s="89"/>
      <c r="M800" s="89"/>
      <c r="N800" s="271">
        <v>33000</v>
      </c>
      <c r="O800" s="271">
        <v>0</v>
      </c>
      <c r="P800" s="89" t="s">
        <v>670</v>
      </c>
    </row>
    <row r="801" spans="1:16" ht="76.5">
      <c r="A801" s="268" t="s">
        <v>559</v>
      </c>
      <c r="B801" s="89"/>
      <c r="C801" s="269" t="s">
        <v>759</v>
      </c>
      <c r="D801" s="84">
        <v>43497</v>
      </c>
      <c r="E801" s="85" t="s">
        <v>2675</v>
      </c>
      <c r="F801" s="85" t="s">
        <v>671</v>
      </c>
      <c r="G801" s="85">
        <v>183383</v>
      </c>
      <c r="H801" s="89"/>
      <c r="I801" s="270" t="s">
        <v>3362</v>
      </c>
      <c r="J801" s="89"/>
      <c r="K801" s="89"/>
      <c r="L801" s="89"/>
      <c r="M801" s="89"/>
      <c r="N801" s="271">
        <v>13950</v>
      </c>
      <c r="O801" s="271">
        <v>0</v>
      </c>
      <c r="P801" s="89" t="s">
        <v>670</v>
      </c>
    </row>
    <row r="802" spans="1:16" ht="76.5">
      <c r="A802" s="268" t="s">
        <v>559</v>
      </c>
      <c r="B802" s="89"/>
      <c r="C802" s="269" t="s">
        <v>759</v>
      </c>
      <c r="D802" s="84">
        <v>43497</v>
      </c>
      <c r="E802" s="85" t="s">
        <v>2675</v>
      </c>
      <c r="F802" s="85" t="s">
        <v>671</v>
      </c>
      <c r="G802" s="85">
        <v>183404</v>
      </c>
      <c r="H802" s="89"/>
      <c r="I802" s="270" t="s">
        <v>3363</v>
      </c>
      <c r="J802" s="89"/>
      <c r="K802" s="89"/>
      <c r="L802" s="89"/>
      <c r="M802" s="89"/>
      <c r="N802" s="271">
        <v>39000</v>
      </c>
      <c r="O802" s="271">
        <v>0</v>
      </c>
      <c r="P802" s="89" t="s">
        <v>670</v>
      </c>
    </row>
    <row r="803" spans="1:16" ht="76.5">
      <c r="A803" s="268" t="s">
        <v>559</v>
      </c>
      <c r="B803" s="89"/>
      <c r="C803" s="269" t="s">
        <v>759</v>
      </c>
      <c r="D803" s="84">
        <v>43497</v>
      </c>
      <c r="E803" s="85" t="s">
        <v>2675</v>
      </c>
      <c r="F803" s="85" t="s">
        <v>671</v>
      </c>
      <c r="G803" s="85">
        <v>183384</v>
      </c>
      <c r="H803" s="89"/>
      <c r="I803" s="270" t="s">
        <v>3364</v>
      </c>
      <c r="J803" s="89"/>
      <c r="K803" s="89"/>
      <c r="L803" s="89"/>
      <c r="M803" s="89"/>
      <c r="N803" s="271">
        <v>9900</v>
      </c>
      <c r="O803" s="271">
        <v>0</v>
      </c>
      <c r="P803" s="89" t="s">
        <v>670</v>
      </c>
    </row>
    <row r="804" spans="1:16" ht="76.5">
      <c r="A804" s="268" t="s">
        <v>559</v>
      </c>
      <c r="B804" s="89"/>
      <c r="C804" s="269" t="s">
        <v>759</v>
      </c>
      <c r="D804" s="84">
        <v>43497</v>
      </c>
      <c r="E804" s="85" t="s">
        <v>2675</v>
      </c>
      <c r="F804" s="85" t="s">
        <v>671</v>
      </c>
      <c r="G804" s="85">
        <v>183394</v>
      </c>
      <c r="H804" s="89"/>
      <c r="I804" s="270" t="s">
        <v>3365</v>
      </c>
      <c r="J804" s="89"/>
      <c r="K804" s="89"/>
      <c r="L804" s="89"/>
      <c r="M804" s="89"/>
      <c r="N804" s="271">
        <v>22950</v>
      </c>
      <c r="O804" s="271">
        <v>0</v>
      </c>
      <c r="P804" s="89" t="s">
        <v>670</v>
      </c>
    </row>
    <row r="805" spans="1:16" ht="76.5">
      <c r="A805" s="268" t="s">
        <v>559</v>
      </c>
      <c r="B805" s="89"/>
      <c r="C805" s="269" t="s">
        <v>759</v>
      </c>
      <c r="D805" s="84">
        <v>43497</v>
      </c>
      <c r="E805" s="85" t="s">
        <v>2675</v>
      </c>
      <c r="F805" s="85" t="s">
        <v>671</v>
      </c>
      <c r="G805" s="85">
        <v>183385</v>
      </c>
      <c r="H805" s="89"/>
      <c r="I805" s="270" t="s">
        <v>3366</v>
      </c>
      <c r="J805" s="89"/>
      <c r="K805" s="89"/>
      <c r="L805" s="89"/>
      <c r="M805" s="89"/>
      <c r="N805" s="271">
        <v>9000</v>
      </c>
      <c r="O805" s="271">
        <v>0</v>
      </c>
      <c r="P805" s="89" t="s">
        <v>670</v>
      </c>
    </row>
    <row r="806" spans="1:16" ht="76.5">
      <c r="A806" s="268" t="s">
        <v>559</v>
      </c>
      <c r="B806" s="89"/>
      <c r="C806" s="269" t="s">
        <v>759</v>
      </c>
      <c r="D806" s="84">
        <v>43497</v>
      </c>
      <c r="E806" s="85" t="s">
        <v>2675</v>
      </c>
      <c r="F806" s="85" t="s">
        <v>671</v>
      </c>
      <c r="G806" s="85">
        <v>183403</v>
      </c>
      <c r="H806" s="89"/>
      <c r="I806" s="270" t="s">
        <v>3367</v>
      </c>
      <c r="J806" s="89"/>
      <c r="K806" s="89"/>
      <c r="L806" s="89"/>
      <c r="M806" s="89"/>
      <c r="N806" s="271">
        <v>12150</v>
      </c>
      <c r="O806" s="271">
        <v>0</v>
      </c>
      <c r="P806" s="89" t="s">
        <v>670</v>
      </c>
    </row>
    <row r="807" spans="1:16" ht="76.5">
      <c r="A807" s="268" t="s">
        <v>559</v>
      </c>
      <c r="B807" s="89"/>
      <c r="C807" s="269" t="s">
        <v>759</v>
      </c>
      <c r="D807" s="84">
        <v>43497</v>
      </c>
      <c r="E807" s="85" t="s">
        <v>2675</v>
      </c>
      <c r="F807" s="85" t="s">
        <v>671</v>
      </c>
      <c r="G807" s="85">
        <v>183386</v>
      </c>
      <c r="H807" s="89"/>
      <c r="I807" s="270" t="s">
        <v>3368</v>
      </c>
      <c r="J807" s="89"/>
      <c r="K807" s="89"/>
      <c r="L807" s="89"/>
      <c r="M807" s="89"/>
      <c r="N807" s="271">
        <v>2700</v>
      </c>
      <c r="O807" s="271">
        <v>0</v>
      </c>
      <c r="P807" s="89" t="s">
        <v>670</v>
      </c>
    </row>
    <row r="808" spans="1:16" ht="76.5">
      <c r="A808" s="268" t="s">
        <v>559</v>
      </c>
      <c r="B808" s="89"/>
      <c r="C808" s="269" t="s">
        <v>759</v>
      </c>
      <c r="D808" s="84">
        <v>43497</v>
      </c>
      <c r="E808" s="85" t="s">
        <v>2675</v>
      </c>
      <c r="F808" s="85" t="s">
        <v>671</v>
      </c>
      <c r="G808" s="85">
        <v>183395</v>
      </c>
      <c r="H808" s="89"/>
      <c r="I808" s="270" t="s">
        <v>3369</v>
      </c>
      <c r="J808" s="89"/>
      <c r="K808" s="89"/>
      <c r="L808" s="89"/>
      <c r="M808" s="89"/>
      <c r="N808" s="271">
        <v>17425</v>
      </c>
      <c r="O808" s="271">
        <v>0</v>
      </c>
      <c r="P808" s="89" t="s">
        <v>670</v>
      </c>
    </row>
    <row r="809" spans="1:16" ht="76.5">
      <c r="A809" s="268" t="s">
        <v>559</v>
      </c>
      <c r="B809" s="89"/>
      <c r="C809" s="269" t="s">
        <v>759</v>
      </c>
      <c r="D809" s="84">
        <v>43497</v>
      </c>
      <c r="E809" s="85" t="s">
        <v>2675</v>
      </c>
      <c r="F809" s="85" t="s">
        <v>671</v>
      </c>
      <c r="G809" s="85">
        <v>183387</v>
      </c>
      <c r="H809" s="89"/>
      <c r="I809" s="270" t="s">
        <v>3370</v>
      </c>
      <c r="J809" s="89"/>
      <c r="K809" s="89"/>
      <c r="L809" s="89"/>
      <c r="M809" s="89"/>
      <c r="N809" s="271">
        <v>16500</v>
      </c>
      <c r="O809" s="271">
        <v>0</v>
      </c>
      <c r="P809" s="89" t="s">
        <v>670</v>
      </c>
    </row>
    <row r="810" spans="1:16" ht="76.5">
      <c r="A810" s="268" t="s">
        <v>559</v>
      </c>
      <c r="B810" s="89"/>
      <c r="C810" s="269" t="s">
        <v>759</v>
      </c>
      <c r="D810" s="84">
        <v>43497</v>
      </c>
      <c r="E810" s="85" t="s">
        <v>2675</v>
      </c>
      <c r="F810" s="85" t="s">
        <v>671</v>
      </c>
      <c r="G810" s="85">
        <v>183402</v>
      </c>
      <c r="H810" s="89"/>
      <c r="I810" s="270" t="s">
        <v>3371</v>
      </c>
      <c r="J810" s="89"/>
      <c r="K810" s="89"/>
      <c r="L810" s="89"/>
      <c r="M810" s="89"/>
      <c r="N810" s="271">
        <v>900</v>
      </c>
      <c r="O810" s="271">
        <v>0</v>
      </c>
      <c r="P810" s="89" t="s">
        <v>670</v>
      </c>
    </row>
    <row r="811" spans="1:16" ht="76.5">
      <c r="A811" s="268" t="s">
        <v>559</v>
      </c>
      <c r="B811" s="89"/>
      <c r="C811" s="269" t="s">
        <v>759</v>
      </c>
      <c r="D811" s="84">
        <v>43497</v>
      </c>
      <c r="E811" s="85" t="s">
        <v>2675</v>
      </c>
      <c r="F811" s="85" t="s">
        <v>671</v>
      </c>
      <c r="G811" s="85">
        <v>183388</v>
      </c>
      <c r="H811" s="89"/>
      <c r="I811" s="270" t="s">
        <v>3372</v>
      </c>
      <c r="J811" s="89"/>
      <c r="K811" s="89"/>
      <c r="L811" s="89"/>
      <c r="M811" s="89"/>
      <c r="N811" s="271">
        <v>16064</v>
      </c>
      <c r="O811" s="271">
        <v>0</v>
      </c>
      <c r="P811" s="89" t="s">
        <v>670</v>
      </c>
    </row>
    <row r="812" spans="1:16" ht="76.5">
      <c r="A812" s="268" t="s">
        <v>559</v>
      </c>
      <c r="B812" s="89"/>
      <c r="C812" s="269" t="s">
        <v>759</v>
      </c>
      <c r="D812" s="84">
        <v>43497</v>
      </c>
      <c r="E812" s="85" t="s">
        <v>2675</v>
      </c>
      <c r="F812" s="85" t="s">
        <v>671</v>
      </c>
      <c r="G812" s="85">
        <v>183396</v>
      </c>
      <c r="H812" s="89"/>
      <c r="I812" s="270" t="s">
        <v>3373</v>
      </c>
      <c r="J812" s="89"/>
      <c r="K812" s="89"/>
      <c r="L812" s="89"/>
      <c r="M812" s="89"/>
      <c r="N812" s="271">
        <v>15300</v>
      </c>
      <c r="O812" s="271">
        <v>0</v>
      </c>
      <c r="P812" s="89" t="s">
        <v>670</v>
      </c>
    </row>
    <row r="813" spans="1:16" ht="76.5">
      <c r="A813" s="268" t="s">
        <v>559</v>
      </c>
      <c r="B813" s="89"/>
      <c r="C813" s="269" t="s">
        <v>759</v>
      </c>
      <c r="D813" s="84">
        <v>43497</v>
      </c>
      <c r="E813" s="85" t="s">
        <v>2675</v>
      </c>
      <c r="F813" s="85" t="s">
        <v>671</v>
      </c>
      <c r="G813" s="85">
        <v>183389</v>
      </c>
      <c r="H813" s="89"/>
      <c r="I813" s="270" t="s">
        <v>3374</v>
      </c>
      <c r="J813" s="89"/>
      <c r="K813" s="89"/>
      <c r="L813" s="89"/>
      <c r="M813" s="89"/>
      <c r="N813" s="271">
        <v>16336</v>
      </c>
      <c r="O813" s="271">
        <v>0</v>
      </c>
      <c r="P813" s="89" t="s">
        <v>670</v>
      </c>
    </row>
    <row r="814" spans="1:16" ht="76.5">
      <c r="A814" s="268" t="s">
        <v>559</v>
      </c>
      <c r="B814" s="89"/>
      <c r="C814" s="269" t="s">
        <v>759</v>
      </c>
      <c r="D814" s="84">
        <v>43497</v>
      </c>
      <c r="E814" s="85" t="s">
        <v>2675</v>
      </c>
      <c r="F814" s="85" t="s">
        <v>671</v>
      </c>
      <c r="G814" s="85">
        <v>183401</v>
      </c>
      <c r="H814" s="89"/>
      <c r="I814" s="270" t="s">
        <v>3375</v>
      </c>
      <c r="J814" s="89"/>
      <c r="K814" s="89"/>
      <c r="L814" s="89"/>
      <c r="M814" s="89"/>
      <c r="N814" s="271">
        <v>40500</v>
      </c>
      <c r="O814" s="271">
        <v>0</v>
      </c>
      <c r="P814" s="89" t="s">
        <v>670</v>
      </c>
    </row>
    <row r="815" spans="1:16" ht="76.5">
      <c r="A815" s="268" t="s">
        <v>559</v>
      </c>
      <c r="B815" s="89"/>
      <c r="C815" s="269" t="s">
        <v>759</v>
      </c>
      <c r="D815" s="84">
        <v>43497</v>
      </c>
      <c r="E815" s="85" t="s">
        <v>2675</v>
      </c>
      <c r="F815" s="85" t="s">
        <v>671</v>
      </c>
      <c r="G815" s="85">
        <v>183390</v>
      </c>
      <c r="H815" s="89"/>
      <c r="I815" s="270" t="s">
        <v>3376</v>
      </c>
      <c r="J815" s="89"/>
      <c r="K815" s="89"/>
      <c r="L815" s="89"/>
      <c r="M815" s="89"/>
      <c r="N815" s="271">
        <v>13500</v>
      </c>
      <c r="O815" s="271">
        <v>0</v>
      </c>
      <c r="P815" s="89" t="s">
        <v>670</v>
      </c>
    </row>
    <row r="816" spans="1:16" ht="76.5">
      <c r="A816" s="268" t="s">
        <v>559</v>
      </c>
      <c r="B816" s="89"/>
      <c r="C816" s="269" t="s">
        <v>759</v>
      </c>
      <c r="D816" s="84">
        <v>43497</v>
      </c>
      <c r="E816" s="85" t="s">
        <v>2675</v>
      </c>
      <c r="F816" s="85" t="s">
        <v>671</v>
      </c>
      <c r="G816" s="85">
        <v>183397</v>
      </c>
      <c r="H816" s="89"/>
      <c r="I816" s="270" t="s">
        <v>3377</v>
      </c>
      <c r="J816" s="89"/>
      <c r="K816" s="89"/>
      <c r="L816" s="89"/>
      <c r="M816" s="89"/>
      <c r="N816" s="271">
        <v>18514</v>
      </c>
      <c r="O816" s="271">
        <v>0</v>
      </c>
      <c r="P816" s="89" t="s">
        <v>670</v>
      </c>
    </row>
    <row r="817" spans="1:16" ht="76.5">
      <c r="A817" s="268" t="s">
        <v>559</v>
      </c>
      <c r="B817" s="89"/>
      <c r="C817" s="269" t="s">
        <v>759</v>
      </c>
      <c r="D817" s="84">
        <v>43497</v>
      </c>
      <c r="E817" s="85" t="s">
        <v>2675</v>
      </c>
      <c r="F817" s="85" t="s">
        <v>671</v>
      </c>
      <c r="G817" s="85">
        <v>183391</v>
      </c>
      <c r="H817" s="89"/>
      <c r="I817" s="270" t="s">
        <v>3378</v>
      </c>
      <c r="J817" s="89"/>
      <c r="K817" s="89"/>
      <c r="L817" s="89"/>
      <c r="M817" s="89"/>
      <c r="N817" s="271">
        <v>7650</v>
      </c>
      <c r="O817" s="271">
        <v>0</v>
      </c>
      <c r="P817" s="89" t="s">
        <v>670</v>
      </c>
    </row>
    <row r="818" spans="1:16" ht="76.5">
      <c r="A818" s="268" t="s">
        <v>559</v>
      </c>
      <c r="B818" s="89"/>
      <c r="C818" s="269" t="s">
        <v>759</v>
      </c>
      <c r="D818" s="84">
        <v>43497</v>
      </c>
      <c r="E818" s="85" t="s">
        <v>2675</v>
      </c>
      <c r="F818" s="85" t="s">
        <v>671</v>
      </c>
      <c r="G818" s="85">
        <v>183400</v>
      </c>
      <c r="H818" s="89"/>
      <c r="I818" s="270" t="s">
        <v>3379</v>
      </c>
      <c r="J818" s="89"/>
      <c r="K818" s="89"/>
      <c r="L818" s="89"/>
      <c r="M818" s="89"/>
      <c r="N818" s="271">
        <v>5173</v>
      </c>
      <c r="O818" s="271">
        <v>0</v>
      </c>
      <c r="P818" s="89" t="s">
        <v>670</v>
      </c>
    </row>
    <row r="819" spans="1:16" ht="76.5">
      <c r="A819" s="268" t="s">
        <v>559</v>
      </c>
      <c r="B819" s="89"/>
      <c r="C819" s="269" t="s">
        <v>759</v>
      </c>
      <c r="D819" s="84">
        <v>43497</v>
      </c>
      <c r="E819" s="85" t="s">
        <v>2675</v>
      </c>
      <c r="F819" s="85" t="s">
        <v>671</v>
      </c>
      <c r="G819" s="85">
        <v>183392</v>
      </c>
      <c r="H819" s="89"/>
      <c r="I819" s="270" t="s">
        <v>3380</v>
      </c>
      <c r="J819" s="89"/>
      <c r="K819" s="89"/>
      <c r="L819" s="89"/>
      <c r="M819" s="89"/>
      <c r="N819" s="271">
        <v>24231.5</v>
      </c>
      <c r="O819" s="271">
        <v>0</v>
      </c>
      <c r="P819" s="89" t="s">
        <v>670</v>
      </c>
    </row>
    <row r="820" spans="1:16" ht="76.5">
      <c r="A820" s="268" t="s">
        <v>559</v>
      </c>
      <c r="B820" s="89"/>
      <c r="C820" s="269" t="s">
        <v>759</v>
      </c>
      <c r="D820" s="84">
        <v>43497</v>
      </c>
      <c r="E820" s="85" t="s">
        <v>2675</v>
      </c>
      <c r="F820" s="85" t="s">
        <v>671</v>
      </c>
      <c r="G820" s="85">
        <v>183398</v>
      </c>
      <c r="H820" s="89"/>
      <c r="I820" s="270" t="s">
        <v>3381</v>
      </c>
      <c r="J820" s="89"/>
      <c r="K820" s="89"/>
      <c r="L820" s="89"/>
      <c r="M820" s="89"/>
      <c r="N820" s="271">
        <v>6000</v>
      </c>
      <c r="O820" s="271">
        <v>0</v>
      </c>
      <c r="P820" s="89" t="s">
        <v>670</v>
      </c>
    </row>
    <row r="821" spans="1:16" ht="76.5">
      <c r="A821" s="268" t="s">
        <v>559</v>
      </c>
      <c r="B821" s="89"/>
      <c r="C821" s="269" t="s">
        <v>759</v>
      </c>
      <c r="D821" s="84">
        <v>43497</v>
      </c>
      <c r="E821" s="85" t="s">
        <v>2675</v>
      </c>
      <c r="F821" s="85" t="s">
        <v>671</v>
      </c>
      <c r="G821" s="85">
        <v>183393</v>
      </c>
      <c r="H821" s="89"/>
      <c r="I821" s="270" t="s">
        <v>3382</v>
      </c>
      <c r="J821" s="89"/>
      <c r="K821" s="89"/>
      <c r="L821" s="89"/>
      <c r="M821" s="89"/>
      <c r="N821" s="271">
        <v>183233</v>
      </c>
      <c r="O821" s="271">
        <v>0</v>
      </c>
      <c r="P821" s="89" t="s">
        <v>670</v>
      </c>
    </row>
    <row r="822" spans="1:16" ht="76.5">
      <c r="A822" s="268" t="s">
        <v>559</v>
      </c>
      <c r="B822" s="89"/>
      <c r="C822" s="269" t="s">
        <v>759</v>
      </c>
      <c r="D822" s="84">
        <v>43497</v>
      </c>
      <c r="E822" s="85" t="s">
        <v>2676</v>
      </c>
      <c r="F822" s="85" t="s">
        <v>671</v>
      </c>
      <c r="G822" s="85">
        <v>183288</v>
      </c>
      <c r="H822" s="89"/>
      <c r="I822" s="270" t="s">
        <v>3383</v>
      </c>
      <c r="J822" s="89"/>
      <c r="K822" s="89"/>
      <c r="L822" s="89"/>
      <c r="M822" s="89"/>
      <c r="N822" s="271">
        <v>54000</v>
      </c>
      <c r="O822" s="271">
        <v>0</v>
      </c>
      <c r="P822" s="89" t="s">
        <v>670</v>
      </c>
    </row>
    <row r="823" spans="1:16" ht="76.5">
      <c r="A823" s="268" t="s">
        <v>559</v>
      </c>
      <c r="B823" s="89"/>
      <c r="C823" s="269" t="s">
        <v>759</v>
      </c>
      <c r="D823" s="84">
        <v>43497</v>
      </c>
      <c r="E823" s="85" t="s">
        <v>2676</v>
      </c>
      <c r="F823" s="85" t="s">
        <v>671</v>
      </c>
      <c r="G823" s="85">
        <v>183246</v>
      </c>
      <c r="H823" s="89"/>
      <c r="I823" s="270" t="s">
        <v>3384</v>
      </c>
      <c r="J823" s="89"/>
      <c r="K823" s="89"/>
      <c r="L823" s="89"/>
      <c r="M823" s="89"/>
      <c r="N823" s="271">
        <v>6000</v>
      </c>
      <c r="O823" s="271">
        <v>0</v>
      </c>
      <c r="P823" s="89" t="s">
        <v>670</v>
      </c>
    </row>
    <row r="824" spans="1:16" ht="76.5">
      <c r="A824" s="268" t="s">
        <v>559</v>
      </c>
      <c r="B824" s="89"/>
      <c r="C824" s="269" t="s">
        <v>759</v>
      </c>
      <c r="D824" s="84">
        <v>43497</v>
      </c>
      <c r="E824" s="85" t="s">
        <v>2676</v>
      </c>
      <c r="F824" s="85" t="s">
        <v>671</v>
      </c>
      <c r="G824" s="85">
        <v>183365</v>
      </c>
      <c r="H824" s="89"/>
      <c r="I824" s="270" t="s">
        <v>3385</v>
      </c>
      <c r="J824" s="89"/>
      <c r="K824" s="89"/>
      <c r="L824" s="89"/>
      <c r="M824" s="89"/>
      <c r="N824" s="271">
        <v>10500</v>
      </c>
      <c r="O824" s="271">
        <v>0</v>
      </c>
      <c r="P824" s="89" t="s">
        <v>670</v>
      </c>
    </row>
    <row r="825" spans="1:16" ht="76.5">
      <c r="A825" s="268" t="s">
        <v>559</v>
      </c>
      <c r="B825" s="89"/>
      <c r="C825" s="269" t="s">
        <v>759</v>
      </c>
      <c r="D825" s="84">
        <v>43497</v>
      </c>
      <c r="E825" s="85" t="s">
        <v>2676</v>
      </c>
      <c r="F825" s="85" t="s">
        <v>671</v>
      </c>
      <c r="G825" s="85">
        <v>183366</v>
      </c>
      <c r="H825" s="89"/>
      <c r="I825" s="270" t="s">
        <v>2478</v>
      </c>
      <c r="J825" s="89"/>
      <c r="K825" s="89"/>
      <c r="L825" s="89"/>
      <c r="M825" s="89"/>
      <c r="N825" s="271">
        <v>61500</v>
      </c>
      <c r="O825" s="271">
        <v>0</v>
      </c>
      <c r="P825" s="89" t="s">
        <v>670</v>
      </c>
    </row>
    <row r="826" spans="1:16" ht="76.5">
      <c r="A826" s="268" t="s">
        <v>559</v>
      </c>
      <c r="B826" s="89"/>
      <c r="C826" s="269" t="s">
        <v>759</v>
      </c>
      <c r="D826" s="84">
        <v>43497</v>
      </c>
      <c r="E826" s="85" t="s">
        <v>2676</v>
      </c>
      <c r="F826" s="85" t="s">
        <v>671</v>
      </c>
      <c r="G826" s="85">
        <v>183351</v>
      </c>
      <c r="H826" s="89"/>
      <c r="I826" s="270" t="s">
        <v>3386</v>
      </c>
      <c r="J826" s="89"/>
      <c r="K826" s="89"/>
      <c r="L826" s="89"/>
      <c r="M826" s="89"/>
      <c r="N826" s="271">
        <v>17016.5</v>
      </c>
      <c r="O826" s="271">
        <v>0</v>
      </c>
      <c r="P826" s="89" t="s">
        <v>670</v>
      </c>
    </row>
    <row r="827" spans="1:16" ht="76.5">
      <c r="A827" s="268" t="s">
        <v>559</v>
      </c>
      <c r="B827" s="89"/>
      <c r="C827" s="269" t="s">
        <v>759</v>
      </c>
      <c r="D827" s="84">
        <v>43497</v>
      </c>
      <c r="E827" s="85" t="s">
        <v>2676</v>
      </c>
      <c r="F827" s="85" t="s">
        <v>671</v>
      </c>
      <c r="G827" s="85">
        <v>183364</v>
      </c>
      <c r="H827" s="89"/>
      <c r="I827" s="270" t="s">
        <v>3387</v>
      </c>
      <c r="J827" s="89"/>
      <c r="K827" s="89"/>
      <c r="L827" s="89"/>
      <c r="M827" s="89"/>
      <c r="N827" s="271">
        <v>9450</v>
      </c>
      <c r="O827" s="271">
        <v>0</v>
      </c>
      <c r="P827" s="89" t="s">
        <v>670</v>
      </c>
    </row>
    <row r="828" spans="1:16" ht="76.5">
      <c r="A828" s="268" t="s">
        <v>559</v>
      </c>
      <c r="B828" s="89"/>
      <c r="C828" s="269" t="s">
        <v>759</v>
      </c>
      <c r="D828" s="84">
        <v>43497</v>
      </c>
      <c r="E828" s="85" t="s">
        <v>2676</v>
      </c>
      <c r="F828" s="85" t="s">
        <v>671</v>
      </c>
      <c r="G828" s="85">
        <v>183350</v>
      </c>
      <c r="H828" s="89"/>
      <c r="I828" s="270" t="s">
        <v>3388</v>
      </c>
      <c r="J828" s="89"/>
      <c r="K828" s="89"/>
      <c r="L828" s="89"/>
      <c r="M828" s="89"/>
      <c r="N828" s="271">
        <v>17100</v>
      </c>
      <c r="O828" s="271">
        <v>0</v>
      </c>
      <c r="P828" s="89" t="s">
        <v>670</v>
      </c>
    </row>
    <row r="829" spans="1:16" ht="76.5">
      <c r="A829" s="268" t="s">
        <v>559</v>
      </c>
      <c r="B829" s="89"/>
      <c r="C829" s="269" t="s">
        <v>759</v>
      </c>
      <c r="D829" s="84">
        <v>43497</v>
      </c>
      <c r="E829" s="85" t="s">
        <v>2676</v>
      </c>
      <c r="F829" s="85" t="s">
        <v>671</v>
      </c>
      <c r="G829" s="85">
        <v>183367</v>
      </c>
      <c r="H829" s="89"/>
      <c r="I829" s="270" t="s">
        <v>3389</v>
      </c>
      <c r="J829" s="89"/>
      <c r="K829" s="89"/>
      <c r="L829" s="89"/>
      <c r="M829" s="89"/>
      <c r="N829" s="271">
        <v>34875</v>
      </c>
      <c r="O829" s="271">
        <v>0</v>
      </c>
      <c r="P829" s="89" t="s">
        <v>670</v>
      </c>
    </row>
    <row r="830" spans="1:16" ht="76.5">
      <c r="A830" s="268" t="s">
        <v>559</v>
      </c>
      <c r="B830" s="89"/>
      <c r="C830" s="269" t="s">
        <v>759</v>
      </c>
      <c r="D830" s="84">
        <v>43497</v>
      </c>
      <c r="E830" s="85" t="s">
        <v>2676</v>
      </c>
      <c r="F830" s="85" t="s">
        <v>671</v>
      </c>
      <c r="G830" s="85">
        <v>183349</v>
      </c>
      <c r="H830" s="89"/>
      <c r="I830" s="270" t="s">
        <v>3390</v>
      </c>
      <c r="J830" s="89"/>
      <c r="K830" s="89"/>
      <c r="L830" s="89"/>
      <c r="M830" s="89"/>
      <c r="N830" s="271">
        <v>900</v>
      </c>
      <c r="O830" s="271">
        <v>0</v>
      </c>
      <c r="P830" s="89" t="s">
        <v>670</v>
      </c>
    </row>
    <row r="831" spans="1:16" ht="76.5">
      <c r="A831" s="268" t="s">
        <v>559</v>
      </c>
      <c r="B831" s="89"/>
      <c r="C831" s="269" t="s">
        <v>759</v>
      </c>
      <c r="D831" s="84">
        <v>43497</v>
      </c>
      <c r="E831" s="85" t="s">
        <v>2676</v>
      </c>
      <c r="F831" s="85" t="s">
        <v>671</v>
      </c>
      <c r="G831" s="85">
        <v>183363</v>
      </c>
      <c r="H831" s="89"/>
      <c r="I831" s="270" t="s">
        <v>3391</v>
      </c>
      <c r="J831" s="89"/>
      <c r="K831" s="89"/>
      <c r="L831" s="89"/>
      <c r="M831" s="89"/>
      <c r="N831" s="271">
        <v>13613</v>
      </c>
      <c r="O831" s="271">
        <v>0</v>
      </c>
      <c r="P831" s="89" t="s">
        <v>670</v>
      </c>
    </row>
    <row r="832" spans="1:16" ht="76.5">
      <c r="A832" s="268" t="s">
        <v>559</v>
      </c>
      <c r="B832" s="89"/>
      <c r="C832" s="269" t="s">
        <v>759</v>
      </c>
      <c r="D832" s="84">
        <v>43497</v>
      </c>
      <c r="E832" s="85" t="s">
        <v>2676</v>
      </c>
      <c r="F832" s="85" t="s">
        <v>671</v>
      </c>
      <c r="G832" s="85">
        <v>183348</v>
      </c>
      <c r="H832" s="89"/>
      <c r="I832" s="270" t="s">
        <v>3392</v>
      </c>
      <c r="J832" s="89"/>
      <c r="K832" s="89"/>
      <c r="L832" s="89"/>
      <c r="M832" s="89"/>
      <c r="N832" s="271">
        <v>6300</v>
      </c>
      <c r="O832" s="271">
        <v>0</v>
      </c>
      <c r="P832" s="89" t="s">
        <v>670</v>
      </c>
    </row>
    <row r="833" spans="1:16" ht="76.5">
      <c r="A833" s="268" t="s">
        <v>559</v>
      </c>
      <c r="B833" s="89"/>
      <c r="C833" s="269" t="s">
        <v>759</v>
      </c>
      <c r="D833" s="84">
        <v>43497</v>
      </c>
      <c r="E833" s="85" t="s">
        <v>2676</v>
      </c>
      <c r="F833" s="85" t="s">
        <v>671</v>
      </c>
      <c r="G833" s="85">
        <v>183368</v>
      </c>
      <c r="H833" s="89"/>
      <c r="I833" s="270" t="s">
        <v>3393</v>
      </c>
      <c r="J833" s="89"/>
      <c r="K833" s="89"/>
      <c r="L833" s="89"/>
      <c r="M833" s="89"/>
      <c r="N833" s="271">
        <v>9450</v>
      </c>
      <c r="O833" s="271">
        <v>0</v>
      </c>
      <c r="P833" s="89" t="s">
        <v>670</v>
      </c>
    </row>
    <row r="834" spans="1:16" ht="76.5">
      <c r="A834" s="268" t="s">
        <v>559</v>
      </c>
      <c r="B834" s="89"/>
      <c r="C834" s="269" t="s">
        <v>759</v>
      </c>
      <c r="D834" s="84">
        <v>43497</v>
      </c>
      <c r="E834" s="85" t="s">
        <v>2676</v>
      </c>
      <c r="F834" s="85" t="s">
        <v>671</v>
      </c>
      <c r="G834" s="85">
        <v>183347</v>
      </c>
      <c r="H834" s="89"/>
      <c r="I834" s="270" t="s">
        <v>3394</v>
      </c>
      <c r="J834" s="89"/>
      <c r="K834" s="89"/>
      <c r="L834" s="89"/>
      <c r="M834" s="89"/>
      <c r="N834" s="271">
        <v>6750</v>
      </c>
      <c r="O834" s="271">
        <v>0</v>
      </c>
      <c r="P834" s="89" t="s">
        <v>670</v>
      </c>
    </row>
    <row r="835" spans="1:16" ht="76.5">
      <c r="A835" s="268" t="s">
        <v>559</v>
      </c>
      <c r="B835" s="89"/>
      <c r="C835" s="269" t="s">
        <v>759</v>
      </c>
      <c r="D835" s="84">
        <v>43497</v>
      </c>
      <c r="E835" s="85" t="s">
        <v>2676</v>
      </c>
      <c r="F835" s="85" t="s">
        <v>671</v>
      </c>
      <c r="G835" s="85">
        <v>183362</v>
      </c>
      <c r="H835" s="89"/>
      <c r="I835" s="270" t="s">
        <v>3395</v>
      </c>
      <c r="J835" s="89"/>
      <c r="K835" s="89"/>
      <c r="L835" s="89"/>
      <c r="M835" s="89"/>
      <c r="N835" s="271">
        <v>22950</v>
      </c>
      <c r="O835" s="271">
        <v>0</v>
      </c>
      <c r="P835" s="89" t="s">
        <v>670</v>
      </c>
    </row>
    <row r="836" spans="1:16" ht="76.5">
      <c r="A836" s="268" t="s">
        <v>559</v>
      </c>
      <c r="B836" s="89"/>
      <c r="C836" s="269" t="s">
        <v>759</v>
      </c>
      <c r="D836" s="84">
        <v>43497</v>
      </c>
      <c r="E836" s="85" t="s">
        <v>2676</v>
      </c>
      <c r="F836" s="85" t="s">
        <v>671</v>
      </c>
      <c r="G836" s="85">
        <v>183346</v>
      </c>
      <c r="H836" s="89"/>
      <c r="I836" s="270" t="s">
        <v>3396</v>
      </c>
      <c r="J836" s="89"/>
      <c r="K836" s="89"/>
      <c r="L836" s="89"/>
      <c r="M836" s="89"/>
      <c r="N836" s="271">
        <v>10500</v>
      </c>
      <c r="O836" s="271">
        <v>0</v>
      </c>
      <c r="P836" s="89" t="s">
        <v>670</v>
      </c>
    </row>
    <row r="837" spans="1:16" ht="76.5">
      <c r="A837" s="268" t="s">
        <v>559</v>
      </c>
      <c r="B837" s="89"/>
      <c r="C837" s="269" t="s">
        <v>759</v>
      </c>
      <c r="D837" s="84">
        <v>43497</v>
      </c>
      <c r="E837" s="85" t="s">
        <v>2676</v>
      </c>
      <c r="F837" s="85" t="s">
        <v>671</v>
      </c>
      <c r="G837" s="85">
        <v>183369</v>
      </c>
      <c r="H837" s="89"/>
      <c r="I837" s="270" t="s">
        <v>3397</v>
      </c>
      <c r="J837" s="89"/>
      <c r="K837" s="89"/>
      <c r="L837" s="89"/>
      <c r="M837" s="89"/>
      <c r="N837" s="271">
        <v>5400</v>
      </c>
      <c r="O837" s="271">
        <v>0</v>
      </c>
      <c r="P837" s="89" t="s">
        <v>670</v>
      </c>
    </row>
    <row r="838" spans="1:16" ht="76.5">
      <c r="A838" s="268" t="s">
        <v>559</v>
      </c>
      <c r="B838" s="89"/>
      <c r="C838" s="269" t="s">
        <v>759</v>
      </c>
      <c r="D838" s="84">
        <v>43497</v>
      </c>
      <c r="E838" s="85" t="s">
        <v>2676</v>
      </c>
      <c r="F838" s="85" t="s">
        <v>671</v>
      </c>
      <c r="G838" s="85">
        <v>183345</v>
      </c>
      <c r="H838" s="89"/>
      <c r="I838" s="270" t="s">
        <v>3398</v>
      </c>
      <c r="J838" s="89"/>
      <c r="K838" s="89"/>
      <c r="L838" s="89"/>
      <c r="M838" s="89"/>
      <c r="N838" s="271">
        <v>18786</v>
      </c>
      <c r="O838" s="271">
        <v>0</v>
      </c>
      <c r="P838" s="89" t="s">
        <v>670</v>
      </c>
    </row>
    <row r="839" spans="1:16" ht="76.5">
      <c r="A839" s="268" t="s">
        <v>559</v>
      </c>
      <c r="B839" s="89"/>
      <c r="C839" s="269" t="s">
        <v>759</v>
      </c>
      <c r="D839" s="84">
        <v>43497</v>
      </c>
      <c r="E839" s="85" t="s">
        <v>2676</v>
      </c>
      <c r="F839" s="85" t="s">
        <v>671</v>
      </c>
      <c r="G839" s="85">
        <v>183361</v>
      </c>
      <c r="H839" s="89"/>
      <c r="I839" s="270" t="s">
        <v>3399</v>
      </c>
      <c r="J839" s="89"/>
      <c r="K839" s="89"/>
      <c r="L839" s="89"/>
      <c r="M839" s="89"/>
      <c r="N839" s="271">
        <v>11435</v>
      </c>
      <c r="O839" s="271">
        <v>0</v>
      </c>
      <c r="P839" s="89" t="s">
        <v>670</v>
      </c>
    </row>
    <row r="840" spans="1:16" ht="76.5">
      <c r="A840" s="268" t="s">
        <v>559</v>
      </c>
      <c r="B840" s="89"/>
      <c r="C840" s="269" t="s">
        <v>759</v>
      </c>
      <c r="D840" s="84">
        <v>43497</v>
      </c>
      <c r="E840" s="85" t="s">
        <v>2676</v>
      </c>
      <c r="F840" s="85" t="s">
        <v>671</v>
      </c>
      <c r="G840" s="85">
        <v>183344</v>
      </c>
      <c r="H840" s="89"/>
      <c r="I840" s="270" t="s">
        <v>3400</v>
      </c>
      <c r="J840" s="89"/>
      <c r="K840" s="89"/>
      <c r="L840" s="89"/>
      <c r="M840" s="89"/>
      <c r="N840" s="271">
        <v>14850</v>
      </c>
      <c r="O840" s="271">
        <v>0</v>
      </c>
      <c r="P840" s="89" t="s">
        <v>670</v>
      </c>
    </row>
    <row r="841" spans="1:16" ht="76.5">
      <c r="A841" s="268" t="s">
        <v>559</v>
      </c>
      <c r="B841" s="89"/>
      <c r="C841" s="269" t="s">
        <v>759</v>
      </c>
      <c r="D841" s="84">
        <v>43497</v>
      </c>
      <c r="E841" s="85" t="s">
        <v>2676</v>
      </c>
      <c r="F841" s="85" t="s">
        <v>671</v>
      </c>
      <c r="G841" s="85">
        <v>183371</v>
      </c>
      <c r="H841" s="89"/>
      <c r="I841" s="270" t="s">
        <v>3401</v>
      </c>
      <c r="J841" s="89"/>
      <c r="K841" s="89"/>
      <c r="L841" s="89"/>
      <c r="M841" s="89"/>
      <c r="N841" s="271">
        <v>24367.5</v>
      </c>
      <c r="O841" s="271">
        <v>0</v>
      </c>
      <c r="P841" s="89" t="s">
        <v>670</v>
      </c>
    </row>
    <row r="842" spans="1:16" ht="76.5">
      <c r="A842" s="268" t="s">
        <v>559</v>
      </c>
      <c r="B842" s="89"/>
      <c r="C842" s="269" t="s">
        <v>759</v>
      </c>
      <c r="D842" s="84">
        <v>43497</v>
      </c>
      <c r="E842" s="85" t="s">
        <v>2676</v>
      </c>
      <c r="F842" s="85" t="s">
        <v>671</v>
      </c>
      <c r="G842" s="85">
        <v>183343</v>
      </c>
      <c r="H842" s="89"/>
      <c r="I842" s="270" t="s">
        <v>3402</v>
      </c>
      <c r="J842" s="89"/>
      <c r="K842" s="89"/>
      <c r="L842" s="89"/>
      <c r="M842" s="89"/>
      <c r="N842" s="271">
        <v>17550</v>
      </c>
      <c r="O842" s="271">
        <v>0</v>
      </c>
      <c r="P842" s="89" t="s">
        <v>670</v>
      </c>
    </row>
    <row r="843" spans="1:16" ht="76.5">
      <c r="A843" s="268" t="s">
        <v>559</v>
      </c>
      <c r="B843" s="89"/>
      <c r="C843" s="269" t="s">
        <v>759</v>
      </c>
      <c r="D843" s="84">
        <v>43497</v>
      </c>
      <c r="E843" s="85" t="s">
        <v>2676</v>
      </c>
      <c r="F843" s="85" t="s">
        <v>671</v>
      </c>
      <c r="G843" s="85">
        <v>183360</v>
      </c>
      <c r="H843" s="89"/>
      <c r="I843" s="270" t="s">
        <v>3403</v>
      </c>
      <c r="J843" s="89"/>
      <c r="K843" s="89"/>
      <c r="L843" s="89"/>
      <c r="M843" s="89"/>
      <c r="N843" s="271">
        <v>15247</v>
      </c>
      <c r="O843" s="271">
        <v>0</v>
      </c>
      <c r="P843" s="89" t="s">
        <v>670</v>
      </c>
    </row>
    <row r="844" spans="1:16" ht="76.5">
      <c r="A844" s="268" t="s">
        <v>559</v>
      </c>
      <c r="B844" s="89"/>
      <c r="C844" s="269" t="s">
        <v>759</v>
      </c>
      <c r="D844" s="84">
        <v>43497</v>
      </c>
      <c r="E844" s="85" t="s">
        <v>2676</v>
      </c>
      <c r="F844" s="85" t="s">
        <v>671</v>
      </c>
      <c r="G844" s="85">
        <v>183342</v>
      </c>
      <c r="H844" s="89"/>
      <c r="I844" s="270" t="s">
        <v>3404</v>
      </c>
      <c r="J844" s="89"/>
      <c r="K844" s="89"/>
      <c r="L844" s="89"/>
      <c r="M844" s="89"/>
      <c r="N844" s="271">
        <v>14021.5</v>
      </c>
      <c r="O844" s="271">
        <v>0</v>
      </c>
      <c r="P844" s="89" t="s">
        <v>670</v>
      </c>
    </row>
    <row r="845" spans="1:16" ht="76.5">
      <c r="A845" s="268" t="s">
        <v>559</v>
      </c>
      <c r="B845" s="89"/>
      <c r="C845" s="269" t="s">
        <v>759</v>
      </c>
      <c r="D845" s="84">
        <v>43497</v>
      </c>
      <c r="E845" s="85" t="s">
        <v>2676</v>
      </c>
      <c r="F845" s="85" t="s">
        <v>671</v>
      </c>
      <c r="G845" s="85">
        <v>183372</v>
      </c>
      <c r="H845" s="89"/>
      <c r="I845" s="270" t="s">
        <v>3405</v>
      </c>
      <c r="J845" s="89"/>
      <c r="K845" s="89"/>
      <c r="L845" s="89"/>
      <c r="M845" s="89"/>
      <c r="N845" s="271">
        <v>10500</v>
      </c>
      <c r="O845" s="271">
        <v>0</v>
      </c>
      <c r="P845" s="89" t="s">
        <v>670</v>
      </c>
    </row>
    <row r="846" spans="1:16" ht="76.5">
      <c r="A846" s="268" t="s">
        <v>559</v>
      </c>
      <c r="B846" s="89"/>
      <c r="C846" s="269" t="s">
        <v>759</v>
      </c>
      <c r="D846" s="84">
        <v>43497</v>
      </c>
      <c r="E846" s="85" t="s">
        <v>2676</v>
      </c>
      <c r="F846" s="85" t="s">
        <v>671</v>
      </c>
      <c r="G846" s="85">
        <v>183341</v>
      </c>
      <c r="H846" s="89"/>
      <c r="I846" s="270" t="s">
        <v>3406</v>
      </c>
      <c r="J846" s="89"/>
      <c r="K846" s="89"/>
      <c r="L846" s="89"/>
      <c r="M846" s="89"/>
      <c r="N846" s="271">
        <v>7351</v>
      </c>
      <c r="O846" s="271">
        <v>0</v>
      </c>
      <c r="P846" s="89" t="s">
        <v>670</v>
      </c>
    </row>
    <row r="847" spans="1:16" ht="76.5">
      <c r="A847" s="268" t="s">
        <v>559</v>
      </c>
      <c r="B847" s="89"/>
      <c r="C847" s="269" t="s">
        <v>759</v>
      </c>
      <c r="D847" s="84">
        <v>43497</v>
      </c>
      <c r="E847" s="85" t="s">
        <v>2676</v>
      </c>
      <c r="F847" s="85" t="s">
        <v>671</v>
      </c>
      <c r="G847" s="85">
        <v>183358</v>
      </c>
      <c r="H847" s="89"/>
      <c r="I847" s="270" t="s">
        <v>3407</v>
      </c>
      <c r="J847" s="89"/>
      <c r="K847" s="89"/>
      <c r="L847" s="89"/>
      <c r="M847" s="89"/>
      <c r="N847" s="271">
        <v>12796.5</v>
      </c>
      <c r="O847" s="271">
        <v>0</v>
      </c>
      <c r="P847" s="89" t="s">
        <v>670</v>
      </c>
    </row>
    <row r="848" spans="1:16" ht="76.5">
      <c r="A848" s="268" t="s">
        <v>559</v>
      </c>
      <c r="B848" s="89"/>
      <c r="C848" s="269" t="s">
        <v>759</v>
      </c>
      <c r="D848" s="84">
        <v>43497</v>
      </c>
      <c r="E848" s="85" t="s">
        <v>2676</v>
      </c>
      <c r="F848" s="85" t="s">
        <v>671</v>
      </c>
      <c r="G848" s="85">
        <v>183340</v>
      </c>
      <c r="H848" s="89"/>
      <c r="I848" s="270" t="s">
        <v>3408</v>
      </c>
      <c r="J848" s="89"/>
      <c r="K848" s="89"/>
      <c r="L848" s="89"/>
      <c r="M848" s="89"/>
      <c r="N848" s="271">
        <v>18378</v>
      </c>
      <c r="O848" s="271">
        <v>0</v>
      </c>
      <c r="P848" s="89" t="s">
        <v>670</v>
      </c>
    </row>
    <row r="849" spans="1:16" ht="76.5">
      <c r="A849" s="268" t="s">
        <v>559</v>
      </c>
      <c r="B849" s="89"/>
      <c r="C849" s="269" t="s">
        <v>759</v>
      </c>
      <c r="D849" s="84">
        <v>43497</v>
      </c>
      <c r="E849" s="85" t="s">
        <v>2676</v>
      </c>
      <c r="F849" s="85" t="s">
        <v>671</v>
      </c>
      <c r="G849" s="85">
        <v>183373</v>
      </c>
      <c r="H849" s="89"/>
      <c r="I849" s="270" t="s">
        <v>3409</v>
      </c>
      <c r="J849" s="89"/>
      <c r="K849" s="89"/>
      <c r="L849" s="89"/>
      <c r="M849" s="89"/>
      <c r="N849" s="271">
        <v>13500</v>
      </c>
      <c r="O849" s="271">
        <v>0</v>
      </c>
      <c r="P849" s="89" t="s">
        <v>670</v>
      </c>
    </row>
    <row r="850" spans="1:16" ht="76.5">
      <c r="A850" s="268" t="s">
        <v>559</v>
      </c>
      <c r="B850" s="89"/>
      <c r="C850" s="269" t="s">
        <v>759</v>
      </c>
      <c r="D850" s="84">
        <v>43497</v>
      </c>
      <c r="E850" s="85" t="s">
        <v>2676</v>
      </c>
      <c r="F850" s="85" t="s">
        <v>671</v>
      </c>
      <c r="G850" s="85">
        <v>183339</v>
      </c>
      <c r="H850" s="89"/>
      <c r="I850" s="270" t="s">
        <v>3410</v>
      </c>
      <c r="J850" s="89"/>
      <c r="K850" s="89"/>
      <c r="L850" s="89"/>
      <c r="M850" s="89"/>
      <c r="N850" s="271">
        <v>8100</v>
      </c>
      <c r="O850" s="271">
        <v>0</v>
      </c>
      <c r="P850" s="89" t="s">
        <v>670</v>
      </c>
    </row>
    <row r="851" spans="1:16" ht="76.5">
      <c r="A851" s="268" t="s">
        <v>559</v>
      </c>
      <c r="B851" s="89"/>
      <c r="C851" s="269" t="s">
        <v>759</v>
      </c>
      <c r="D851" s="84">
        <v>43497</v>
      </c>
      <c r="E851" s="85" t="s">
        <v>2676</v>
      </c>
      <c r="F851" s="85" t="s">
        <v>671</v>
      </c>
      <c r="G851" s="85">
        <v>183359</v>
      </c>
      <c r="H851" s="89"/>
      <c r="I851" s="270" t="s">
        <v>3411</v>
      </c>
      <c r="J851" s="89"/>
      <c r="K851" s="89"/>
      <c r="L851" s="89"/>
      <c r="M851" s="89"/>
      <c r="N851" s="271">
        <v>10800</v>
      </c>
      <c r="O851" s="271">
        <v>0</v>
      </c>
      <c r="P851" s="89" t="s">
        <v>670</v>
      </c>
    </row>
    <row r="852" spans="1:16" ht="76.5">
      <c r="A852" s="268" t="s">
        <v>559</v>
      </c>
      <c r="B852" s="89"/>
      <c r="C852" s="269" t="s">
        <v>759</v>
      </c>
      <c r="D852" s="84">
        <v>43497</v>
      </c>
      <c r="E852" s="85" t="s">
        <v>2676</v>
      </c>
      <c r="F852" s="85" t="s">
        <v>671</v>
      </c>
      <c r="G852" s="85">
        <v>183338</v>
      </c>
      <c r="H852" s="89"/>
      <c r="I852" s="270" t="s">
        <v>3412</v>
      </c>
      <c r="J852" s="89"/>
      <c r="K852" s="89"/>
      <c r="L852" s="89"/>
      <c r="M852" s="89"/>
      <c r="N852" s="271">
        <v>14400</v>
      </c>
      <c r="O852" s="271">
        <v>0</v>
      </c>
      <c r="P852" s="89" t="s">
        <v>670</v>
      </c>
    </row>
    <row r="853" spans="1:16" ht="76.5">
      <c r="A853" s="268" t="s">
        <v>559</v>
      </c>
      <c r="B853" s="89"/>
      <c r="C853" s="269" t="s">
        <v>759</v>
      </c>
      <c r="D853" s="84">
        <v>43497</v>
      </c>
      <c r="E853" s="85" t="s">
        <v>2676</v>
      </c>
      <c r="F853" s="85" t="s">
        <v>671</v>
      </c>
      <c r="G853" s="85">
        <v>183374</v>
      </c>
      <c r="H853" s="89"/>
      <c r="I853" s="270" t="s">
        <v>3413</v>
      </c>
      <c r="J853" s="89"/>
      <c r="K853" s="89"/>
      <c r="L853" s="89"/>
      <c r="M853" s="89"/>
      <c r="N853" s="271">
        <v>36000</v>
      </c>
      <c r="O853" s="271">
        <v>0</v>
      </c>
      <c r="P853" s="89" t="s">
        <v>670</v>
      </c>
    </row>
    <row r="854" spans="1:16" ht="76.5">
      <c r="A854" s="268" t="s">
        <v>559</v>
      </c>
      <c r="B854" s="89"/>
      <c r="C854" s="269" t="s">
        <v>759</v>
      </c>
      <c r="D854" s="84">
        <v>43497</v>
      </c>
      <c r="E854" s="85" t="s">
        <v>2676</v>
      </c>
      <c r="F854" s="85" t="s">
        <v>671</v>
      </c>
      <c r="G854" s="85">
        <v>183337</v>
      </c>
      <c r="H854" s="89"/>
      <c r="I854" s="270" t="s">
        <v>3414</v>
      </c>
      <c r="J854" s="89"/>
      <c r="K854" s="89"/>
      <c r="L854" s="89"/>
      <c r="M854" s="89"/>
      <c r="N854" s="271">
        <v>10891</v>
      </c>
      <c r="O854" s="271">
        <v>0</v>
      </c>
      <c r="P854" s="89" t="s">
        <v>670</v>
      </c>
    </row>
    <row r="855" spans="1:16" ht="76.5">
      <c r="A855" s="268" t="s">
        <v>559</v>
      </c>
      <c r="B855" s="89"/>
      <c r="C855" s="269" t="s">
        <v>759</v>
      </c>
      <c r="D855" s="84">
        <v>43497</v>
      </c>
      <c r="E855" s="85" t="s">
        <v>2676</v>
      </c>
      <c r="F855" s="85" t="s">
        <v>671</v>
      </c>
      <c r="G855" s="85">
        <v>183357</v>
      </c>
      <c r="H855" s="89"/>
      <c r="I855" s="270" t="s">
        <v>3415</v>
      </c>
      <c r="J855" s="89"/>
      <c r="K855" s="89"/>
      <c r="L855" s="89"/>
      <c r="M855" s="89"/>
      <c r="N855" s="271">
        <v>11700</v>
      </c>
      <c r="O855" s="271">
        <v>0</v>
      </c>
      <c r="P855" s="89" t="s">
        <v>670</v>
      </c>
    </row>
    <row r="856" spans="1:16" ht="76.5">
      <c r="A856" s="268" t="s">
        <v>559</v>
      </c>
      <c r="B856" s="89"/>
      <c r="C856" s="269" t="s">
        <v>759</v>
      </c>
      <c r="D856" s="84">
        <v>43497</v>
      </c>
      <c r="E856" s="85" t="s">
        <v>2676</v>
      </c>
      <c r="F856" s="85" t="s">
        <v>671</v>
      </c>
      <c r="G856" s="85">
        <v>183336</v>
      </c>
      <c r="H856" s="89"/>
      <c r="I856" s="270" t="s">
        <v>3416</v>
      </c>
      <c r="J856" s="89"/>
      <c r="K856" s="89"/>
      <c r="L856" s="89"/>
      <c r="M856" s="89"/>
      <c r="N856" s="271">
        <v>105502</v>
      </c>
      <c r="O856" s="271">
        <v>0</v>
      </c>
      <c r="P856" s="89" t="s">
        <v>670</v>
      </c>
    </row>
    <row r="857" spans="1:16" ht="76.5">
      <c r="A857" s="268" t="s">
        <v>559</v>
      </c>
      <c r="B857" s="89"/>
      <c r="C857" s="269" t="s">
        <v>759</v>
      </c>
      <c r="D857" s="84">
        <v>43497</v>
      </c>
      <c r="E857" s="85" t="s">
        <v>2676</v>
      </c>
      <c r="F857" s="85" t="s">
        <v>671</v>
      </c>
      <c r="G857" s="85">
        <v>183375</v>
      </c>
      <c r="H857" s="89"/>
      <c r="I857" s="270" t="s">
        <v>3417</v>
      </c>
      <c r="J857" s="89"/>
      <c r="K857" s="89"/>
      <c r="L857" s="89"/>
      <c r="M857" s="89"/>
      <c r="N857" s="271">
        <v>11163</v>
      </c>
      <c r="O857" s="271">
        <v>0</v>
      </c>
      <c r="P857" s="89" t="s">
        <v>670</v>
      </c>
    </row>
    <row r="858" spans="1:16" ht="76.5">
      <c r="A858" s="268" t="s">
        <v>559</v>
      </c>
      <c r="B858" s="89"/>
      <c r="C858" s="269" t="s">
        <v>759</v>
      </c>
      <c r="D858" s="84">
        <v>43497</v>
      </c>
      <c r="E858" s="85" t="s">
        <v>2676</v>
      </c>
      <c r="F858" s="85" t="s">
        <v>671</v>
      </c>
      <c r="G858" s="85">
        <v>183335</v>
      </c>
      <c r="H858" s="89"/>
      <c r="I858" s="270" t="s">
        <v>3418</v>
      </c>
      <c r="J858" s="89"/>
      <c r="K858" s="89"/>
      <c r="L858" s="89"/>
      <c r="M858" s="89"/>
      <c r="N858" s="271">
        <v>19800</v>
      </c>
      <c r="O858" s="271">
        <v>0</v>
      </c>
      <c r="P858" s="89" t="s">
        <v>670</v>
      </c>
    </row>
    <row r="859" spans="1:16" ht="76.5">
      <c r="A859" s="268" t="s">
        <v>559</v>
      </c>
      <c r="B859" s="89"/>
      <c r="C859" s="269" t="s">
        <v>759</v>
      </c>
      <c r="D859" s="84">
        <v>43497</v>
      </c>
      <c r="E859" s="85" t="s">
        <v>2676</v>
      </c>
      <c r="F859" s="85" t="s">
        <v>671</v>
      </c>
      <c r="G859" s="85">
        <v>183356</v>
      </c>
      <c r="H859" s="89"/>
      <c r="I859" s="270" t="s">
        <v>3419</v>
      </c>
      <c r="J859" s="89"/>
      <c r="K859" s="89"/>
      <c r="L859" s="89"/>
      <c r="M859" s="89"/>
      <c r="N859" s="271">
        <v>15000</v>
      </c>
      <c r="O859" s="271">
        <v>0</v>
      </c>
      <c r="P859" s="89" t="s">
        <v>670</v>
      </c>
    </row>
    <row r="860" spans="1:16" ht="76.5">
      <c r="A860" s="268" t="s">
        <v>559</v>
      </c>
      <c r="B860" s="89"/>
      <c r="C860" s="269" t="s">
        <v>759</v>
      </c>
      <c r="D860" s="84">
        <v>43497</v>
      </c>
      <c r="E860" s="85" t="s">
        <v>2676</v>
      </c>
      <c r="F860" s="85" t="s">
        <v>671</v>
      </c>
      <c r="G860" s="85">
        <v>183334</v>
      </c>
      <c r="H860" s="89"/>
      <c r="I860" s="270" t="s">
        <v>3420</v>
      </c>
      <c r="J860" s="89"/>
      <c r="K860" s="89"/>
      <c r="L860" s="89"/>
      <c r="M860" s="89"/>
      <c r="N860" s="271">
        <v>4050</v>
      </c>
      <c r="O860" s="271">
        <v>0</v>
      </c>
      <c r="P860" s="89" t="s">
        <v>670</v>
      </c>
    </row>
    <row r="861" spans="1:16" ht="76.5">
      <c r="A861" s="268" t="s">
        <v>559</v>
      </c>
      <c r="B861" s="89"/>
      <c r="C861" s="269" t="s">
        <v>759</v>
      </c>
      <c r="D861" s="84">
        <v>43497</v>
      </c>
      <c r="E861" s="85" t="s">
        <v>2676</v>
      </c>
      <c r="F861" s="85" t="s">
        <v>671</v>
      </c>
      <c r="G861" s="85">
        <v>183376</v>
      </c>
      <c r="H861" s="89"/>
      <c r="I861" s="270" t="s">
        <v>3421</v>
      </c>
      <c r="J861" s="89"/>
      <c r="K861" s="89"/>
      <c r="L861" s="89"/>
      <c r="M861" s="89"/>
      <c r="N861" s="271">
        <v>12000</v>
      </c>
      <c r="O861" s="271">
        <v>0</v>
      </c>
      <c r="P861" s="89" t="s">
        <v>670</v>
      </c>
    </row>
    <row r="862" spans="1:16" ht="76.5">
      <c r="A862" s="268" t="s">
        <v>559</v>
      </c>
      <c r="B862" s="89"/>
      <c r="C862" s="269" t="s">
        <v>759</v>
      </c>
      <c r="D862" s="84">
        <v>43497</v>
      </c>
      <c r="E862" s="85" t="s">
        <v>2676</v>
      </c>
      <c r="F862" s="85" t="s">
        <v>671</v>
      </c>
      <c r="G862" s="85">
        <v>183333</v>
      </c>
      <c r="H862" s="89"/>
      <c r="I862" s="270" t="s">
        <v>3422</v>
      </c>
      <c r="J862" s="89"/>
      <c r="K862" s="89"/>
      <c r="L862" s="89"/>
      <c r="M862" s="89"/>
      <c r="N862" s="271">
        <v>16500</v>
      </c>
      <c r="O862" s="271">
        <v>0</v>
      </c>
      <c r="P862" s="89" t="s">
        <v>670</v>
      </c>
    </row>
    <row r="863" spans="1:16" ht="76.5">
      <c r="A863" s="268" t="s">
        <v>559</v>
      </c>
      <c r="B863" s="89"/>
      <c r="C863" s="269" t="s">
        <v>759</v>
      </c>
      <c r="D863" s="84">
        <v>43497</v>
      </c>
      <c r="E863" s="85" t="s">
        <v>2676</v>
      </c>
      <c r="F863" s="85" t="s">
        <v>671</v>
      </c>
      <c r="G863" s="85">
        <v>183355</v>
      </c>
      <c r="H863" s="89"/>
      <c r="I863" s="270" t="s">
        <v>3423</v>
      </c>
      <c r="J863" s="89"/>
      <c r="K863" s="89"/>
      <c r="L863" s="89"/>
      <c r="M863" s="89"/>
      <c r="N863" s="271">
        <v>11026.5</v>
      </c>
      <c r="O863" s="271">
        <v>0</v>
      </c>
      <c r="P863" s="89" t="s">
        <v>670</v>
      </c>
    </row>
    <row r="864" spans="1:16" ht="76.5">
      <c r="A864" s="268" t="s">
        <v>559</v>
      </c>
      <c r="B864" s="89"/>
      <c r="C864" s="269" t="s">
        <v>759</v>
      </c>
      <c r="D864" s="84">
        <v>43497</v>
      </c>
      <c r="E864" s="85" t="s">
        <v>2676</v>
      </c>
      <c r="F864" s="85" t="s">
        <v>671</v>
      </c>
      <c r="G864" s="85">
        <v>183332</v>
      </c>
      <c r="H864" s="89"/>
      <c r="I864" s="270" t="s">
        <v>3424</v>
      </c>
      <c r="J864" s="89"/>
      <c r="K864" s="89"/>
      <c r="L864" s="89"/>
      <c r="M864" s="89"/>
      <c r="N864" s="271">
        <v>13341</v>
      </c>
      <c r="O864" s="271">
        <v>0</v>
      </c>
      <c r="P864" s="89" t="s">
        <v>670</v>
      </c>
    </row>
    <row r="865" spans="1:16" ht="76.5">
      <c r="A865" s="268" t="s">
        <v>559</v>
      </c>
      <c r="B865" s="89"/>
      <c r="C865" s="269" t="s">
        <v>759</v>
      </c>
      <c r="D865" s="84">
        <v>43497</v>
      </c>
      <c r="E865" s="85" t="s">
        <v>2676</v>
      </c>
      <c r="F865" s="85" t="s">
        <v>671</v>
      </c>
      <c r="G865" s="85">
        <v>183377</v>
      </c>
      <c r="H865" s="89"/>
      <c r="I865" s="270" t="s">
        <v>3425</v>
      </c>
      <c r="J865" s="89"/>
      <c r="K865" s="89"/>
      <c r="L865" s="89"/>
      <c r="M865" s="89"/>
      <c r="N865" s="271">
        <v>16063.5</v>
      </c>
      <c r="O865" s="271">
        <v>0</v>
      </c>
      <c r="P865" s="89" t="s">
        <v>670</v>
      </c>
    </row>
    <row r="866" spans="1:16" ht="76.5">
      <c r="A866" s="268" t="s">
        <v>559</v>
      </c>
      <c r="B866" s="89"/>
      <c r="C866" s="269" t="s">
        <v>759</v>
      </c>
      <c r="D866" s="84">
        <v>43497</v>
      </c>
      <c r="E866" s="85" t="s">
        <v>2676</v>
      </c>
      <c r="F866" s="85" t="s">
        <v>671</v>
      </c>
      <c r="G866" s="85">
        <v>183331</v>
      </c>
      <c r="H866" s="89"/>
      <c r="I866" s="270" t="s">
        <v>3426</v>
      </c>
      <c r="J866" s="89"/>
      <c r="K866" s="89"/>
      <c r="L866" s="89"/>
      <c r="M866" s="89"/>
      <c r="N866" s="271">
        <v>15247</v>
      </c>
      <c r="O866" s="271">
        <v>0</v>
      </c>
      <c r="P866" s="89" t="s">
        <v>670</v>
      </c>
    </row>
    <row r="867" spans="1:16" ht="76.5">
      <c r="A867" s="268" t="s">
        <v>559</v>
      </c>
      <c r="B867" s="89"/>
      <c r="C867" s="269" t="s">
        <v>759</v>
      </c>
      <c r="D867" s="84">
        <v>43497</v>
      </c>
      <c r="E867" s="85" t="s">
        <v>2676</v>
      </c>
      <c r="F867" s="85" t="s">
        <v>671</v>
      </c>
      <c r="G867" s="85">
        <v>183354</v>
      </c>
      <c r="H867" s="89"/>
      <c r="I867" s="270" t="s">
        <v>3427</v>
      </c>
      <c r="J867" s="89"/>
      <c r="K867" s="89"/>
      <c r="L867" s="89"/>
      <c r="M867" s="89"/>
      <c r="N867" s="271">
        <v>15000</v>
      </c>
      <c r="O867" s="271">
        <v>0</v>
      </c>
      <c r="P867" s="89" t="s">
        <v>670</v>
      </c>
    </row>
    <row r="868" spans="1:16" ht="76.5">
      <c r="A868" s="268" t="s">
        <v>559</v>
      </c>
      <c r="B868" s="89"/>
      <c r="C868" s="269" t="s">
        <v>759</v>
      </c>
      <c r="D868" s="84">
        <v>43497</v>
      </c>
      <c r="E868" s="85" t="s">
        <v>2676</v>
      </c>
      <c r="F868" s="85" t="s">
        <v>671</v>
      </c>
      <c r="G868" s="85">
        <v>183330</v>
      </c>
      <c r="H868" s="89"/>
      <c r="I868" s="270" t="s">
        <v>3428</v>
      </c>
      <c r="J868" s="89"/>
      <c r="K868" s="89"/>
      <c r="L868" s="89"/>
      <c r="M868" s="89"/>
      <c r="N868" s="271">
        <v>17100</v>
      </c>
      <c r="O868" s="271">
        <v>0</v>
      </c>
      <c r="P868" s="89" t="s">
        <v>670</v>
      </c>
    </row>
    <row r="869" spans="1:16" ht="76.5">
      <c r="A869" s="268" t="s">
        <v>559</v>
      </c>
      <c r="B869" s="89"/>
      <c r="C869" s="269" t="s">
        <v>759</v>
      </c>
      <c r="D869" s="84">
        <v>43497</v>
      </c>
      <c r="E869" s="85" t="s">
        <v>2676</v>
      </c>
      <c r="F869" s="85" t="s">
        <v>671</v>
      </c>
      <c r="G869" s="85">
        <v>183378</v>
      </c>
      <c r="H869" s="89"/>
      <c r="I869" s="270" t="s">
        <v>3429</v>
      </c>
      <c r="J869" s="89"/>
      <c r="K869" s="89"/>
      <c r="L869" s="89"/>
      <c r="M869" s="89"/>
      <c r="N869" s="271">
        <v>14400</v>
      </c>
      <c r="O869" s="271">
        <v>0</v>
      </c>
      <c r="P869" s="89" t="s">
        <v>670</v>
      </c>
    </row>
    <row r="870" spans="1:16" ht="76.5">
      <c r="A870" s="268" t="s">
        <v>559</v>
      </c>
      <c r="B870" s="89"/>
      <c r="C870" s="269" t="s">
        <v>759</v>
      </c>
      <c r="D870" s="84">
        <v>43497</v>
      </c>
      <c r="E870" s="85" t="s">
        <v>2676</v>
      </c>
      <c r="F870" s="85" t="s">
        <v>671</v>
      </c>
      <c r="G870" s="85">
        <v>183329</v>
      </c>
      <c r="H870" s="89"/>
      <c r="I870" s="270" t="s">
        <v>3430</v>
      </c>
      <c r="J870" s="89"/>
      <c r="K870" s="89"/>
      <c r="L870" s="89"/>
      <c r="M870" s="89"/>
      <c r="N870" s="271">
        <v>10800</v>
      </c>
      <c r="O870" s="271">
        <v>0</v>
      </c>
      <c r="P870" s="89" t="s">
        <v>670</v>
      </c>
    </row>
    <row r="871" spans="1:16" ht="76.5">
      <c r="A871" s="268" t="s">
        <v>559</v>
      </c>
      <c r="B871" s="89"/>
      <c r="C871" s="269" t="s">
        <v>759</v>
      </c>
      <c r="D871" s="84">
        <v>43497</v>
      </c>
      <c r="E871" s="85" t="s">
        <v>2676</v>
      </c>
      <c r="F871" s="85" t="s">
        <v>671</v>
      </c>
      <c r="G871" s="85">
        <v>183353</v>
      </c>
      <c r="H871" s="89"/>
      <c r="I871" s="270" t="s">
        <v>3431</v>
      </c>
      <c r="J871" s="89"/>
      <c r="K871" s="89"/>
      <c r="L871" s="89"/>
      <c r="M871" s="89"/>
      <c r="N871" s="271">
        <v>10125</v>
      </c>
      <c r="O871" s="271">
        <v>0</v>
      </c>
      <c r="P871" s="89" t="s">
        <v>670</v>
      </c>
    </row>
    <row r="872" spans="1:16" ht="76.5">
      <c r="A872" s="268" t="s">
        <v>559</v>
      </c>
      <c r="B872" s="89"/>
      <c r="C872" s="269" t="s">
        <v>759</v>
      </c>
      <c r="D872" s="84">
        <v>43497</v>
      </c>
      <c r="E872" s="85" t="s">
        <v>2676</v>
      </c>
      <c r="F872" s="85" t="s">
        <v>671</v>
      </c>
      <c r="G872" s="85">
        <v>183328</v>
      </c>
      <c r="H872" s="89"/>
      <c r="I872" s="270" t="s">
        <v>3432</v>
      </c>
      <c r="J872" s="89"/>
      <c r="K872" s="89"/>
      <c r="L872" s="89"/>
      <c r="M872" s="89"/>
      <c r="N872" s="271">
        <v>19350</v>
      </c>
      <c r="O872" s="271">
        <v>0</v>
      </c>
      <c r="P872" s="89" t="s">
        <v>670</v>
      </c>
    </row>
    <row r="873" spans="1:16" ht="76.5">
      <c r="A873" s="268" t="s">
        <v>559</v>
      </c>
      <c r="B873" s="89"/>
      <c r="C873" s="269" t="s">
        <v>759</v>
      </c>
      <c r="D873" s="84">
        <v>43497</v>
      </c>
      <c r="E873" s="85" t="s">
        <v>2676</v>
      </c>
      <c r="F873" s="85" t="s">
        <v>671</v>
      </c>
      <c r="G873" s="85">
        <v>183379</v>
      </c>
      <c r="H873" s="89"/>
      <c r="I873" s="270" t="s">
        <v>3433</v>
      </c>
      <c r="J873" s="89"/>
      <c r="K873" s="89"/>
      <c r="L873" s="89"/>
      <c r="M873" s="89"/>
      <c r="N873" s="271">
        <v>9450</v>
      </c>
      <c r="O873" s="271">
        <v>0</v>
      </c>
      <c r="P873" s="89" t="s">
        <v>670</v>
      </c>
    </row>
    <row r="874" spans="1:16" ht="76.5">
      <c r="A874" s="268" t="s">
        <v>559</v>
      </c>
      <c r="B874" s="89"/>
      <c r="C874" s="269" t="s">
        <v>759</v>
      </c>
      <c r="D874" s="84">
        <v>43497</v>
      </c>
      <c r="E874" s="85" t="s">
        <v>2676</v>
      </c>
      <c r="F874" s="85" t="s">
        <v>671</v>
      </c>
      <c r="G874" s="85">
        <v>183327</v>
      </c>
      <c r="H874" s="89"/>
      <c r="I874" s="270" t="s">
        <v>3434</v>
      </c>
      <c r="J874" s="89"/>
      <c r="K874" s="89"/>
      <c r="L874" s="89"/>
      <c r="M874" s="89"/>
      <c r="N874" s="271">
        <v>8100</v>
      </c>
      <c r="O874" s="271">
        <v>0</v>
      </c>
      <c r="P874" s="89" t="s">
        <v>670</v>
      </c>
    </row>
    <row r="875" spans="1:16" ht="76.5">
      <c r="A875" s="268" t="s">
        <v>559</v>
      </c>
      <c r="B875" s="89"/>
      <c r="C875" s="269" t="s">
        <v>759</v>
      </c>
      <c r="D875" s="84">
        <v>43497</v>
      </c>
      <c r="E875" s="85" t="s">
        <v>2676</v>
      </c>
      <c r="F875" s="85" t="s">
        <v>671</v>
      </c>
      <c r="G875" s="85">
        <v>183380</v>
      </c>
      <c r="H875" s="89"/>
      <c r="I875" s="270" t="s">
        <v>3435</v>
      </c>
      <c r="J875" s="89"/>
      <c r="K875" s="89"/>
      <c r="L875" s="89"/>
      <c r="M875" s="89"/>
      <c r="N875" s="271">
        <v>14850</v>
      </c>
      <c r="O875" s="271">
        <v>0</v>
      </c>
      <c r="P875" s="89" t="s">
        <v>670</v>
      </c>
    </row>
    <row r="876" spans="1:16" ht="89.25">
      <c r="A876" s="268" t="s">
        <v>559</v>
      </c>
      <c r="B876" s="89"/>
      <c r="C876" s="269" t="s">
        <v>759</v>
      </c>
      <c r="D876" s="84">
        <v>43497</v>
      </c>
      <c r="E876" s="85" t="s">
        <v>2676</v>
      </c>
      <c r="F876" s="85" t="s">
        <v>671</v>
      </c>
      <c r="G876" s="85">
        <v>183326</v>
      </c>
      <c r="H876" s="89"/>
      <c r="I876" s="270" t="s">
        <v>3436</v>
      </c>
      <c r="J876" s="89"/>
      <c r="K876" s="89"/>
      <c r="L876" s="89"/>
      <c r="M876" s="89"/>
      <c r="N876" s="271">
        <v>4500</v>
      </c>
      <c r="O876" s="271">
        <v>0</v>
      </c>
      <c r="P876" s="89" t="s">
        <v>670</v>
      </c>
    </row>
    <row r="877" spans="1:16" ht="76.5">
      <c r="A877" s="268" t="s">
        <v>559</v>
      </c>
      <c r="B877" s="89"/>
      <c r="C877" s="269" t="s">
        <v>759</v>
      </c>
      <c r="D877" s="84">
        <v>43497</v>
      </c>
      <c r="E877" s="85" t="s">
        <v>2676</v>
      </c>
      <c r="F877" s="85" t="s">
        <v>671</v>
      </c>
      <c r="G877" s="85">
        <v>183352</v>
      </c>
      <c r="H877" s="89"/>
      <c r="I877" s="270" t="s">
        <v>3437</v>
      </c>
      <c r="J877" s="89"/>
      <c r="K877" s="89"/>
      <c r="L877" s="89"/>
      <c r="M877" s="89"/>
      <c r="N877" s="271">
        <v>14400</v>
      </c>
      <c r="O877" s="271">
        <v>0</v>
      </c>
      <c r="P877" s="89" t="s">
        <v>670</v>
      </c>
    </row>
    <row r="878" spans="1:16" ht="76.5">
      <c r="A878" s="268" t="s">
        <v>559</v>
      </c>
      <c r="B878" s="89"/>
      <c r="C878" s="269" t="s">
        <v>759</v>
      </c>
      <c r="D878" s="84">
        <v>43497</v>
      </c>
      <c r="E878" s="85" t="s">
        <v>2676</v>
      </c>
      <c r="F878" s="85" t="s">
        <v>671</v>
      </c>
      <c r="G878" s="85">
        <v>183325</v>
      </c>
      <c r="H878" s="89"/>
      <c r="I878" s="270" t="s">
        <v>3438</v>
      </c>
      <c r="J878" s="89"/>
      <c r="K878" s="89"/>
      <c r="L878" s="89"/>
      <c r="M878" s="89"/>
      <c r="N878" s="271">
        <v>11299</v>
      </c>
      <c r="O878" s="271">
        <v>0</v>
      </c>
      <c r="P878" s="89" t="s">
        <v>670</v>
      </c>
    </row>
    <row r="879" spans="1:16" ht="76.5">
      <c r="A879" s="268" t="s">
        <v>559</v>
      </c>
      <c r="B879" s="89"/>
      <c r="C879" s="269" t="s">
        <v>759</v>
      </c>
      <c r="D879" s="84">
        <v>43497</v>
      </c>
      <c r="E879" s="85" t="s">
        <v>2676</v>
      </c>
      <c r="F879" s="85" t="s">
        <v>671</v>
      </c>
      <c r="G879" s="85">
        <v>183238</v>
      </c>
      <c r="H879" s="89"/>
      <c r="I879" s="270" t="s">
        <v>3439</v>
      </c>
      <c r="J879" s="89"/>
      <c r="K879" s="89"/>
      <c r="L879" s="89"/>
      <c r="M879" s="89"/>
      <c r="N879" s="271">
        <v>19125</v>
      </c>
      <c r="O879" s="271">
        <v>0</v>
      </c>
      <c r="P879" s="89" t="s">
        <v>670</v>
      </c>
    </row>
    <row r="880" spans="1:16" ht="76.5">
      <c r="A880" s="268" t="s">
        <v>559</v>
      </c>
      <c r="B880" s="89"/>
      <c r="C880" s="269" t="s">
        <v>759</v>
      </c>
      <c r="D880" s="84">
        <v>43497</v>
      </c>
      <c r="E880" s="85" t="s">
        <v>2676</v>
      </c>
      <c r="F880" s="85" t="s">
        <v>671</v>
      </c>
      <c r="G880" s="85">
        <v>183239</v>
      </c>
      <c r="H880" s="89"/>
      <c r="I880" s="270" t="s">
        <v>3440</v>
      </c>
      <c r="J880" s="89"/>
      <c r="K880" s="89"/>
      <c r="L880" s="89"/>
      <c r="M880" s="89"/>
      <c r="N880" s="271">
        <v>9900</v>
      </c>
      <c r="O880" s="271">
        <v>0</v>
      </c>
      <c r="P880" s="89" t="s">
        <v>670</v>
      </c>
    </row>
    <row r="881" spans="1:16" ht="76.5">
      <c r="A881" s="268" t="s">
        <v>559</v>
      </c>
      <c r="B881" s="89"/>
      <c r="C881" s="269" t="s">
        <v>759</v>
      </c>
      <c r="D881" s="84">
        <v>43497</v>
      </c>
      <c r="E881" s="85" t="s">
        <v>2676</v>
      </c>
      <c r="F881" s="85" t="s">
        <v>671</v>
      </c>
      <c r="G881" s="85">
        <v>183232</v>
      </c>
      <c r="H881" s="89"/>
      <c r="I881" s="270" t="s">
        <v>3441</v>
      </c>
      <c r="J881" s="89"/>
      <c r="K881" s="89"/>
      <c r="L881" s="89"/>
      <c r="M881" s="89"/>
      <c r="N881" s="271">
        <v>12375</v>
      </c>
      <c r="O881" s="271">
        <v>0</v>
      </c>
      <c r="P881" s="89" t="s">
        <v>670</v>
      </c>
    </row>
    <row r="882" spans="1:16" ht="76.5">
      <c r="A882" s="268" t="s">
        <v>559</v>
      </c>
      <c r="B882" s="89"/>
      <c r="C882" s="269" t="s">
        <v>759</v>
      </c>
      <c r="D882" s="84">
        <v>43497</v>
      </c>
      <c r="E882" s="85" t="s">
        <v>2676</v>
      </c>
      <c r="F882" s="85" t="s">
        <v>671</v>
      </c>
      <c r="G882" s="85">
        <v>183236</v>
      </c>
      <c r="H882" s="89"/>
      <c r="I882" s="270" t="s">
        <v>3442</v>
      </c>
      <c r="J882" s="89"/>
      <c r="K882" s="89"/>
      <c r="L882" s="89"/>
      <c r="M882" s="89"/>
      <c r="N882" s="271">
        <v>10618.5</v>
      </c>
      <c r="O882" s="271">
        <v>0</v>
      </c>
      <c r="P882" s="89" t="s">
        <v>670</v>
      </c>
    </row>
    <row r="883" spans="1:16" ht="76.5">
      <c r="A883" s="268" t="s">
        <v>559</v>
      </c>
      <c r="B883" s="89"/>
      <c r="C883" s="269" t="s">
        <v>759</v>
      </c>
      <c r="D883" s="84">
        <v>43497</v>
      </c>
      <c r="E883" s="85" t="s">
        <v>2676</v>
      </c>
      <c r="F883" s="85" t="s">
        <v>671</v>
      </c>
      <c r="G883" s="85">
        <v>183230</v>
      </c>
      <c r="H883" s="89"/>
      <c r="I883" s="270" t="s">
        <v>3443</v>
      </c>
      <c r="J883" s="89"/>
      <c r="K883" s="89"/>
      <c r="L883" s="89"/>
      <c r="M883" s="89"/>
      <c r="N883" s="271">
        <v>2700</v>
      </c>
      <c r="O883" s="271">
        <v>0</v>
      </c>
      <c r="P883" s="89" t="s">
        <v>670</v>
      </c>
    </row>
    <row r="884" spans="1:16" ht="76.5">
      <c r="A884" s="268" t="s">
        <v>559</v>
      </c>
      <c r="B884" s="89"/>
      <c r="C884" s="269" t="s">
        <v>759</v>
      </c>
      <c r="D884" s="84">
        <v>43497</v>
      </c>
      <c r="E884" s="85" t="s">
        <v>2676</v>
      </c>
      <c r="F884" s="85" t="s">
        <v>671</v>
      </c>
      <c r="G884" s="85">
        <v>183240</v>
      </c>
      <c r="H884" s="89"/>
      <c r="I884" s="270" t="s">
        <v>3444</v>
      </c>
      <c r="J884" s="89"/>
      <c r="K884" s="89"/>
      <c r="L884" s="89"/>
      <c r="M884" s="89"/>
      <c r="N884" s="271">
        <v>22725</v>
      </c>
      <c r="O884" s="271">
        <v>0</v>
      </c>
      <c r="P884" s="89" t="s">
        <v>670</v>
      </c>
    </row>
    <row r="885" spans="1:16" ht="76.5">
      <c r="A885" s="268" t="s">
        <v>559</v>
      </c>
      <c r="B885" s="89"/>
      <c r="C885" s="269" t="s">
        <v>759</v>
      </c>
      <c r="D885" s="84">
        <v>43497</v>
      </c>
      <c r="E885" s="85" t="s">
        <v>2676</v>
      </c>
      <c r="F885" s="85" t="s">
        <v>671</v>
      </c>
      <c r="G885" s="85">
        <v>183224</v>
      </c>
      <c r="H885" s="89"/>
      <c r="I885" s="270" t="s">
        <v>3445</v>
      </c>
      <c r="J885" s="89"/>
      <c r="K885" s="89"/>
      <c r="L885" s="89"/>
      <c r="M885" s="89"/>
      <c r="N885" s="271">
        <v>31991</v>
      </c>
      <c r="O885" s="271">
        <v>0</v>
      </c>
      <c r="P885" s="89" t="s">
        <v>670</v>
      </c>
    </row>
    <row r="886" spans="1:16" ht="76.5">
      <c r="A886" s="268" t="s">
        <v>559</v>
      </c>
      <c r="B886" s="89"/>
      <c r="C886" s="269" t="s">
        <v>759</v>
      </c>
      <c r="D886" s="84">
        <v>43497</v>
      </c>
      <c r="E886" s="85" t="s">
        <v>2676</v>
      </c>
      <c r="F886" s="85" t="s">
        <v>671</v>
      </c>
      <c r="G886" s="85">
        <v>183243</v>
      </c>
      <c r="H886" s="89"/>
      <c r="I886" s="270" t="s">
        <v>3446</v>
      </c>
      <c r="J886" s="89"/>
      <c r="K886" s="89"/>
      <c r="L886" s="89"/>
      <c r="M886" s="89"/>
      <c r="N886" s="271">
        <v>11250</v>
      </c>
      <c r="O886" s="271">
        <v>0</v>
      </c>
      <c r="P886" s="89" t="s">
        <v>670</v>
      </c>
    </row>
    <row r="887" spans="1:16" ht="76.5">
      <c r="A887" s="268" t="s">
        <v>559</v>
      </c>
      <c r="B887" s="89"/>
      <c r="C887" s="269" t="s">
        <v>759</v>
      </c>
      <c r="D887" s="84">
        <v>43497</v>
      </c>
      <c r="E887" s="85" t="s">
        <v>2676</v>
      </c>
      <c r="F887" s="85" t="s">
        <v>671</v>
      </c>
      <c r="G887" s="85">
        <v>183219</v>
      </c>
      <c r="H887" s="89"/>
      <c r="I887" s="270" t="s">
        <v>3447</v>
      </c>
      <c r="J887" s="89"/>
      <c r="K887" s="89"/>
      <c r="L887" s="89"/>
      <c r="M887" s="89"/>
      <c r="N887" s="271">
        <v>10125</v>
      </c>
      <c r="O887" s="271">
        <v>0</v>
      </c>
      <c r="P887" s="89" t="s">
        <v>670</v>
      </c>
    </row>
    <row r="888" spans="1:16" ht="76.5">
      <c r="A888" s="268" t="s">
        <v>559</v>
      </c>
      <c r="B888" s="89"/>
      <c r="C888" s="269" t="s">
        <v>759</v>
      </c>
      <c r="D888" s="84">
        <v>43497</v>
      </c>
      <c r="E888" s="85" t="s">
        <v>2676</v>
      </c>
      <c r="F888" s="85" t="s">
        <v>671</v>
      </c>
      <c r="G888" s="85">
        <v>183234</v>
      </c>
      <c r="H888" s="89"/>
      <c r="I888" s="270" t="s">
        <v>2493</v>
      </c>
      <c r="J888" s="89"/>
      <c r="K888" s="89"/>
      <c r="L888" s="89"/>
      <c r="M888" s="89"/>
      <c r="N888" s="271">
        <v>9450</v>
      </c>
      <c r="O888" s="271">
        <v>0</v>
      </c>
      <c r="P888" s="89" t="s">
        <v>670</v>
      </c>
    </row>
    <row r="889" spans="1:16" ht="76.5">
      <c r="A889" s="268" t="s">
        <v>559</v>
      </c>
      <c r="B889" s="89"/>
      <c r="C889" s="269" t="s">
        <v>759</v>
      </c>
      <c r="D889" s="84">
        <v>43497</v>
      </c>
      <c r="E889" s="85" t="s">
        <v>2676</v>
      </c>
      <c r="F889" s="85" t="s">
        <v>671</v>
      </c>
      <c r="G889" s="85">
        <v>183218</v>
      </c>
      <c r="H889" s="89"/>
      <c r="I889" s="270" t="s">
        <v>3448</v>
      </c>
      <c r="J889" s="89"/>
      <c r="K889" s="89"/>
      <c r="L889" s="89"/>
      <c r="M889" s="89"/>
      <c r="N889" s="271">
        <v>11250</v>
      </c>
      <c r="O889" s="271">
        <v>0</v>
      </c>
      <c r="P889" s="89" t="s">
        <v>670</v>
      </c>
    </row>
    <row r="890" spans="1:16" ht="76.5">
      <c r="A890" s="268" t="s">
        <v>559</v>
      </c>
      <c r="B890" s="89"/>
      <c r="C890" s="269" t="s">
        <v>759</v>
      </c>
      <c r="D890" s="84">
        <v>43497</v>
      </c>
      <c r="E890" s="85" t="s">
        <v>2676</v>
      </c>
      <c r="F890" s="85" t="s">
        <v>671</v>
      </c>
      <c r="G890" s="85">
        <v>183307</v>
      </c>
      <c r="H890" s="89"/>
      <c r="I890" s="270" t="s">
        <v>3449</v>
      </c>
      <c r="J890" s="89"/>
      <c r="K890" s="89"/>
      <c r="L890" s="89"/>
      <c r="M890" s="89"/>
      <c r="N890" s="271">
        <v>20556</v>
      </c>
      <c r="O890" s="271">
        <v>0</v>
      </c>
      <c r="P890" s="89" t="s">
        <v>670</v>
      </c>
    </row>
    <row r="891" spans="1:16" ht="76.5">
      <c r="A891" s="268" t="s">
        <v>559</v>
      </c>
      <c r="B891" s="89"/>
      <c r="C891" s="269" t="s">
        <v>759</v>
      </c>
      <c r="D891" s="84">
        <v>43497</v>
      </c>
      <c r="E891" s="85" t="s">
        <v>2676</v>
      </c>
      <c r="F891" s="85" t="s">
        <v>671</v>
      </c>
      <c r="G891" s="85">
        <v>183310</v>
      </c>
      <c r="H891" s="89"/>
      <c r="I891" s="270" t="s">
        <v>3450</v>
      </c>
      <c r="J891" s="89"/>
      <c r="K891" s="89"/>
      <c r="L891" s="89"/>
      <c r="M891" s="89"/>
      <c r="N891" s="271">
        <v>41248</v>
      </c>
      <c r="O891" s="271">
        <v>0</v>
      </c>
      <c r="P891" s="89" t="s">
        <v>670</v>
      </c>
    </row>
    <row r="892" spans="1:16" ht="76.5">
      <c r="A892" s="268" t="s">
        <v>559</v>
      </c>
      <c r="B892" s="89"/>
      <c r="C892" s="269" t="s">
        <v>759</v>
      </c>
      <c r="D892" s="84">
        <v>43497</v>
      </c>
      <c r="E892" s="85" t="s">
        <v>2676</v>
      </c>
      <c r="F892" s="85" t="s">
        <v>671</v>
      </c>
      <c r="G892" s="85">
        <v>183287</v>
      </c>
      <c r="H892" s="89"/>
      <c r="I892" s="270" t="s">
        <v>3451</v>
      </c>
      <c r="J892" s="89"/>
      <c r="K892" s="89"/>
      <c r="L892" s="89"/>
      <c r="M892" s="89"/>
      <c r="N892" s="271">
        <v>8550</v>
      </c>
      <c r="O892" s="271">
        <v>0</v>
      </c>
      <c r="P892" s="89" t="s">
        <v>670</v>
      </c>
    </row>
    <row r="893" spans="1:16" ht="76.5">
      <c r="A893" s="268" t="s">
        <v>559</v>
      </c>
      <c r="B893" s="89"/>
      <c r="C893" s="269" t="s">
        <v>759</v>
      </c>
      <c r="D893" s="84">
        <v>43497</v>
      </c>
      <c r="E893" s="85" t="s">
        <v>2676</v>
      </c>
      <c r="F893" s="85" t="s">
        <v>671</v>
      </c>
      <c r="G893" s="85">
        <v>183305</v>
      </c>
      <c r="H893" s="89"/>
      <c r="I893" s="270" t="s">
        <v>3452</v>
      </c>
      <c r="J893" s="89"/>
      <c r="K893" s="89"/>
      <c r="L893" s="89"/>
      <c r="M893" s="89"/>
      <c r="N893" s="271">
        <v>10482</v>
      </c>
      <c r="O893" s="271">
        <v>0</v>
      </c>
      <c r="P893" s="89" t="s">
        <v>670</v>
      </c>
    </row>
    <row r="894" spans="1:16" ht="76.5">
      <c r="A894" s="268" t="s">
        <v>559</v>
      </c>
      <c r="B894" s="89"/>
      <c r="C894" s="269" t="s">
        <v>759</v>
      </c>
      <c r="D894" s="84">
        <v>43497</v>
      </c>
      <c r="E894" s="85" t="s">
        <v>2676</v>
      </c>
      <c r="F894" s="85" t="s">
        <v>671</v>
      </c>
      <c r="G894" s="85">
        <v>183285</v>
      </c>
      <c r="H894" s="89"/>
      <c r="I894" s="270" t="s">
        <v>3453</v>
      </c>
      <c r="J894" s="89"/>
      <c r="K894" s="89"/>
      <c r="L894" s="89"/>
      <c r="M894" s="89"/>
      <c r="N894" s="271">
        <v>7650</v>
      </c>
      <c r="O894" s="271">
        <v>0</v>
      </c>
      <c r="P894" s="89" t="s">
        <v>670</v>
      </c>
    </row>
    <row r="895" spans="1:16" ht="76.5">
      <c r="A895" s="268" t="s">
        <v>559</v>
      </c>
      <c r="B895" s="89"/>
      <c r="C895" s="269" t="s">
        <v>759</v>
      </c>
      <c r="D895" s="84">
        <v>43497</v>
      </c>
      <c r="E895" s="85" t="s">
        <v>2676</v>
      </c>
      <c r="F895" s="85" t="s">
        <v>671</v>
      </c>
      <c r="G895" s="85">
        <v>183309</v>
      </c>
      <c r="H895" s="89"/>
      <c r="I895" s="270" t="s">
        <v>3454</v>
      </c>
      <c r="J895" s="89"/>
      <c r="K895" s="89"/>
      <c r="L895" s="89"/>
      <c r="M895" s="89"/>
      <c r="N895" s="271">
        <v>3000</v>
      </c>
      <c r="O895" s="271">
        <v>0</v>
      </c>
      <c r="P895" s="89" t="s">
        <v>670</v>
      </c>
    </row>
    <row r="896" spans="1:16" ht="76.5">
      <c r="A896" s="268" t="s">
        <v>559</v>
      </c>
      <c r="B896" s="89"/>
      <c r="C896" s="269" t="s">
        <v>759</v>
      </c>
      <c r="D896" s="84">
        <v>43497</v>
      </c>
      <c r="E896" s="85" t="s">
        <v>2676</v>
      </c>
      <c r="F896" s="85" t="s">
        <v>671</v>
      </c>
      <c r="G896" s="85">
        <v>183284</v>
      </c>
      <c r="H896" s="89"/>
      <c r="I896" s="270" t="s">
        <v>3455</v>
      </c>
      <c r="J896" s="89"/>
      <c r="K896" s="89"/>
      <c r="L896" s="89"/>
      <c r="M896" s="89"/>
      <c r="N896" s="271">
        <v>8712</v>
      </c>
      <c r="O896" s="271">
        <v>0</v>
      </c>
      <c r="P896" s="89" t="s">
        <v>670</v>
      </c>
    </row>
    <row r="897" spans="1:16" ht="76.5">
      <c r="A897" s="268" t="s">
        <v>559</v>
      </c>
      <c r="B897" s="89"/>
      <c r="C897" s="269" t="s">
        <v>759</v>
      </c>
      <c r="D897" s="84">
        <v>43497</v>
      </c>
      <c r="E897" s="85" t="s">
        <v>2676</v>
      </c>
      <c r="F897" s="85" t="s">
        <v>671</v>
      </c>
      <c r="G897" s="85">
        <v>183304</v>
      </c>
      <c r="H897" s="89"/>
      <c r="I897" s="270" t="s">
        <v>3456</v>
      </c>
      <c r="J897" s="89"/>
      <c r="K897" s="89"/>
      <c r="L897" s="89"/>
      <c r="M897" s="89"/>
      <c r="N897" s="271">
        <v>7200</v>
      </c>
      <c r="O897" s="271">
        <v>0</v>
      </c>
      <c r="P897" s="89" t="s">
        <v>670</v>
      </c>
    </row>
    <row r="898" spans="1:16" ht="76.5">
      <c r="A898" s="268" t="s">
        <v>559</v>
      </c>
      <c r="B898" s="89"/>
      <c r="C898" s="269" t="s">
        <v>759</v>
      </c>
      <c r="D898" s="84">
        <v>43497</v>
      </c>
      <c r="E898" s="85" t="s">
        <v>2676</v>
      </c>
      <c r="F898" s="85" t="s">
        <v>671</v>
      </c>
      <c r="G898" s="85">
        <v>183282</v>
      </c>
      <c r="H898" s="89"/>
      <c r="I898" s="270" t="s">
        <v>3457</v>
      </c>
      <c r="J898" s="89"/>
      <c r="K898" s="89"/>
      <c r="L898" s="89"/>
      <c r="M898" s="89"/>
      <c r="N898" s="271">
        <v>10800</v>
      </c>
      <c r="O898" s="271">
        <v>0</v>
      </c>
      <c r="P898" s="89" t="s">
        <v>670</v>
      </c>
    </row>
    <row r="899" spans="1:16" ht="76.5">
      <c r="A899" s="268" t="s">
        <v>559</v>
      </c>
      <c r="B899" s="89"/>
      <c r="C899" s="269" t="s">
        <v>759</v>
      </c>
      <c r="D899" s="84">
        <v>43497</v>
      </c>
      <c r="E899" s="85" t="s">
        <v>2676</v>
      </c>
      <c r="F899" s="85" t="s">
        <v>671</v>
      </c>
      <c r="G899" s="85">
        <v>183312</v>
      </c>
      <c r="H899" s="89"/>
      <c r="I899" s="270" t="s">
        <v>3458</v>
      </c>
      <c r="J899" s="89"/>
      <c r="K899" s="89"/>
      <c r="L899" s="89"/>
      <c r="M899" s="89"/>
      <c r="N899" s="271">
        <v>15750</v>
      </c>
      <c r="O899" s="271">
        <v>0</v>
      </c>
      <c r="P899" s="89" t="s">
        <v>670</v>
      </c>
    </row>
    <row r="900" spans="1:16" ht="76.5">
      <c r="A900" s="268" t="s">
        <v>559</v>
      </c>
      <c r="B900" s="89"/>
      <c r="C900" s="269" t="s">
        <v>759</v>
      </c>
      <c r="D900" s="84">
        <v>43497</v>
      </c>
      <c r="E900" s="85" t="s">
        <v>2676</v>
      </c>
      <c r="F900" s="85" t="s">
        <v>671</v>
      </c>
      <c r="G900" s="85">
        <v>183281</v>
      </c>
      <c r="H900" s="89"/>
      <c r="I900" s="270" t="s">
        <v>3459</v>
      </c>
      <c r="J900" s="89"/>
      <c r="K900" s="89"/>
      <c r="L900" s="89"/>
      <c r="M900" s="89"/>
      <c r="N900" s="271">
        <v>11475</v>
      </c>
      <c r="O900" s="271">
        <v>0</v>
      </c>
      <c r="P900" s="89" t="s">
        <v>670</v>
      </c>
    </row>
    <row r="901" spans="1:16" ht="76.5">
      <c r="A901" s="268" t="s">
        <v>559</v>
      </c>
      <c r="B901" s="89"/>
      <c r="C901" s="269" t="s">
        <v>759</v>
      </c>
      <c r="D901" s="84">
        <v>43497</v>
      </c>
      <c r="E901" s="85" t="s">
        <v>2676</v>
      </c>
      <c r="F901" s="85" t="s">
        <v>671</v>
      </c>
      <c r="G901" s="85">
        <v>183303</v>
      </c>
      <c r="H901" s="89"/>
      <c r="I901" s="270" t="s">
        <v>3460</v>
      </c>
      <c r="J901" s="89"/>
      <c r="K901" s="89"/>
      <c r="L901" s="89"/>
      <c r="M901" s="89"/>
      <c r="N901" s="271">
        <v>13885.5</v>
      </c>
      <c r="O901" s="271">
        <v>0</v>
      </c>
      <c r="P901" s="89" t="s">
        <v>670</v>
      </c>
    </row>
    <row r="902" spans="1:16" ht="76.5">
      <c r="A902" s="268" t="s">
        <v>559</v>
      </c>
      <c r="B902" s="89"/>
      <c r="C902" s="269" t="s">
        <v>759</v>
      </c>
      <c r="D902" s="84">
        <v>43497</v>
      </c>
      <c r="E902" s="85" t="s">
        <v>2676</v>
      </c>
      <c r="F902" s="85" t="s">
        <v>671</v>
      </c>
      <c r="G902" s="85">
        <v>183279</v>
      </c>
      <c r="H902" s="89"/>
      <c r="I902" s="270" t="s">
        <v>3461</v>
      </c>
      <c r="J902" s="89"/>
      <c r="K902" s="89"/>
      <c r="L902" s="89"/>
      <c r="M902" s="89"/>
      <c r="N902" s="271">
        <v>18450</v>
      </c>
      <c r="O902" s="271">
        <v>0</v>
      </c>
      <c r="P902" s="89" t="s">
        <v>670</v>
      </c>
    </row>
    <row r="903" spans="1:16" ht="76.5">
      <c r="A903" s="268" t="s">
        <v>559</v>
      </c>
      <c r="B903" s="89"/>
      <c r="C903" s="269" t="s">
        <v>759</v>
      </c>
      <c r="D903" s="84">
        <v>43497</v>
      </c>
      <c r="E903" s="85" t="s">
        <v>2676</v>
      </c>
      <c r="F903" s="85" t="s">
        <v>671</v>
      </c>
      <c r="G903" s="85">
        <v>183314</v>
      </c>
      <c r="H903" s="89"/>
      <c r="I903" s="270" t="s">
        <v>3462</v>
      </c>
      <c r="J903" s="89"/>
      <c r="K903" s="89"/>
      <c r="L903" s="89"/>
      <c r="M903" s="89"/>
      <c r="N903" s="271">
        <v>12600</v>
      </c>
      <c r="O903" s="271">
        <v>0</v>
      </c>
      <c r="P903" s="89" t="s">
        <v>670</v>
      </c>
    </row>
    <row r="904" spans="1:16" ht="76.5">
      <c r="A904" s="268" t="s">
        <v>559</v>
      </c>
      <c r="B904" s="89"/>
      <c r="C904" s="269" t="s">
        <v>759</v>
      </c>
      <c r="D904" s="84">
        <v>43497</v>
      </c>
      <c r="E904" s="85" t="s">
        <v>2676</v>
      </c>
      <c r="F904" s="85" t="s">
        <v>671</v>
      </c>
      <c r="G904" s="85">
        <v>183278</v>
      </c>
      <c r="H904" s="89"/>
      <c r="I904" s="270" t="s">
        <v>3463</v>
      </c>
      <c r="J904" s="89"/>
      <c r="K904" s="89"/>
      <c r="L904" s="89"/>
      <c r="M904" s="89"/>
      <c r="N904" s="271">
        <v>6262</v>
      </c>
      <c r="O904" s="271">
        <v>0</v>
      </c>
      <c r="P904" s="89" t="s">
        <v>670</v>
      </c>
    </row>
    <row r="905" spans="1:16" ht="76.5">
      <c r="A905" s="268" t="s">
        <v>559</v>
      </c>
      <c r="B905" s="89"/>
      <c r="C905" s="269" t="s">
        <v>759</v>
      </c>
      <c r="D905" s="84">
        <v>43497</v>
      </c>
      <c r="E905" s="85" t="s">
        <v>2676</v>
      </c>
      <c r="F905" s="85" t="s">
        <v>671</v>
      </c>
      <c r="G905" s="85">
        <v>183302</v>
      </c>
      <c r="H905" s="89"/>
      <c r="I905" s="270" t="s">
        <v>3464</v>
      </c>
      <c r="J905" s="89"/>
      <c r="K905" s="89"/>
      <c r="L905" s="89"/>
      <c r="M905" s="89"/>
      <c r="N905" s="271">
        <v>18000</v>
      </c>
      <c r="O905" s="271">
        <v>0</v>
      </c>
      <c r="P905" s="89" t="s">
        <v>670</v>
      </c>
    </row>
    <row r="906" spans="1:16" ht="76.5">
      <c r="A906" s="268" t="s">
        <v>559</v>
      </c>
      <c r="B906" s="89"/>
      <c r="C906" s="269" t="s">
        <v>759</v>
      </c>
      <c r="D906" s="84">
        <v>43497</v>
      </c>
      <c r="E906" s="85" t="s">
        <v>2676</v>
      </c>
      <c r="F906" s="85" t="s">
        <v>671</v>
      </c>
      <c r="G906" s="85">
        <v>183275</v>
      </c>
      <c r="H906" s="89"/>
      <c r="I906" s="270" t="s">
        <v>3465</v>
      </c>
      <c r="J906" s="89"/>
      <c r="K906" s="89"/>
      <c r="L906" s="89"/>
      <c r="M906" s="89"/>
      <c r="N906" s="271">
        <v>9000</v>
      </c>
      <c r="O906" s="271">
        <v>0</v>
      </c>
      <c r="P906" s="89" t="s">
        <v>670</v>
      </c>
    </row>
    <row r="907" spans="1:16" ht="76.5">
      <c r="A907" s="268" t="s">
        <v>559</v>
      </c>
      <c r="B907" s="89"/>
      <c r="C907" s="269" t="s">
        <v>759</v>
      </c>
      <c r="D907" s="84">
        <v>43497</v>
      </c>
      <c r="E907" s="85" t="s">
        <v>2676</v>
      </c>
      <c r="F907" s="85" t="s">
        <v>671</v>
      </c>
      <c r="G907" s="85">
        <v>183315</v>
      </c>
      <c r="H907" s="89"/>
      <c r="I907" s="270" t="s">
        <v>3466</v>
      </c>
      <c r="J907" s="89"/>
      <c r="K907" s="89"/>
      <c r="L907" s="89"/>
      <c r="M907" s="89"/>
      <c r="N907" s="271">
        <v>22950</v>
      </c>
      <c r="O907" s="271">
        <v>0</v>
      </c>
      <c r="P907" s="89" t="s">
        <v>670</v>
      </c>
    </row>
    <row r="908" spans="1:16" ht="76.5">
      <c r="A908" s="268" t="s">
        <v>559</v>
      </c>
      <c r="B908" s="89"/>
      <c r="C908" s="269" t="s">
        <v>759</v>
      </c>
      <c r="D908" s="84">
        <v>43497</v>
      </c>
      <c r="E908" s="85" t="s">
        <v>2676</v>
      </c>
      <c r="F908" s="85" t="s">
        <v>671</v>
      </c>
      <c r="G908" s="85">
        <v>183274</v>
      </c>
      <c r="H908" s="89"/>
      <c r="I908" s="270" t="s">
        <v>3467</v>
      </c>
      <c r="J908" s="89"/>
      <c r="K908" s="89"/>
      <c r="L908" s="89"/>
      <c r="M908" s="89"/>
      <c r="N908" s="271">
        <v>9000</v>
      </c>
      <c r="O908" s="271">
        <v>0</v>
      </c>
      <c r="P908" s="89" t="s">
        <v>670</v>
      </c>
    </row>
    <row r="909" spans="1:16" ht="76.5">
      <c r="A909" s="268" t="s">
        <v>559</v>
      </c>
      <c r="B909" s="89"/>
      <c r="C909" s="269" t="s">
        <v>759</v>
      </c>
      <c r="D909" s="84">
        <v>43497</v>
      </c>
      <c r="E909" s="85" t="s">
        <v>2676</v>
      </c>
      <c r="F909" s="85" t="s">
        <v>671</v>
      </c>
      <c r="G909" s="85">
        <v>183299</v>
      </c>
      <c r="H909" s="89"/>
      <c r="I909" s="270" t="s">
        <v>3468</v>
      </c>
      <c r="J909" s="89"/>
      <c r="K909" s="89"/>
      <c r="L909" s="89"/>
      <c r="M909" s="89"/>
      <c r="N909" s="271">
        <v>7650</v>
      </c>
      <c r="O909" s="271">
        <v>0</v>
      </c>
      <c r="P909" s="89" t="s">
        <v>670</v>
      </c>
    </row>
    <row r="910" spans="1:16" ht="76.5">
      <c r="A910" s="268" t="s">
        <v>559</v>
      </c>
      <c r="B910" s="89"/>
      <c r="C910" s="269" t="s">
        <v>759</v>
      </c>
      <c r="D910" s="84">
        <v>43497</v>
      </c>
      <c r="E910" s="85" t="s">
        <v>2676</v>
      </c>
      <c r="F910" s="85" t="s">
        <v>671</v>
      </c>
      <c r="G910" s="85">
        <v>183272</v>
      </c>
      <c r="H910" s="89"/>
      <c r="I910" s="270" t="s">
        <v>3469</v>
      </c>
      <c r="J910" s="89"/>
      <c r="K910" s="89"/>
      <c r="L910" s="89"/>
      <c r="M910" s="89"/>
      <c r="N910" s="271">
        <v>21825</v>
      </c>
      <c r="O910" s="271">
        <v>0</v>
      </c>
      <c r="P910" s="89" t="s">
        <v>670</v>
      </c>
    </row>
    <row r="911" spans="1:16" ht="76.5">
      <c r="A911" s="268" t="s">
        <v>559</v>
      </c>
      <c r="B911" s="89"/>
      <c r="C911" s="269" t="s">
        <v>759</v>
      </c>
      <c r="D911" s="84">
        <v>43497</v>
      </c>
      <c r="E911" s="85" t="s">
        <v>2676</v>
      </c>
      <c r="F911" s="85" t="s">
        <v>671</v>
      </c>
      <c r="G911" s="85">
        <v>183316</v>
      </c>
      <c r="H911" s="89"/>
      <c r="I911" s="270" t="s">
        <v>3470</v>
      </c>
      <c r="J911" s="89"/>
      <c r="K911" s="89"/>
      <c r="L911" s="89"/>
      <c r="M911" s="89"/>
      <c r="N911" s="271">
        <v>17833</v>
      </c>
      <c r="O911" s="271">
        <v>0</v>
      </c>
      <c r="P911" s="89" t="s">
        <v>670</v>
      </c>
    </row>
    <row r="912" spans="1:16" ht="76.5">
      <c r="A912" s="268" t="s">
        <v>559</v>
      </c>
      <c r="B912" s="89"/>
      <c r="C912" s="269" t="s">
        <v>759</v>
      </c>
      <c r="D912" s="84">
        <v>43497</v>
      </c>
      <c r="E912" s="85" t="s">
        <v>2676</v>
      </c>
      <c r="F912" s="85" t="s">
        <v>671</v>
      </c>
      <c r="G912" s="85">
        <v>183271</v>
      </c>
      <c r="H912" s="89"/>
      <c r="I912" s="270" t="s">
        <v>3471</v>
      </c>
      <c r="J912" s="89"/>
      <c r="K912" s="89"/>
      <c r="L912" s="89"/>
      <c r="M912" s="89"/>
      <c r="N912" s="271">
        <v>17697</v>
      </c>
      <c r="O912" s="271">
        <v>0</v>
      </c>
      <c r="P912" s="89" t="s">
        <v>670</v>
      </c>
    </row>
    <row r="913" spans="1:16" ht="76.5">
      <c r="A913" s="268" t="s">
        <v>559</v>
      </c>
      <c r="B913" s="89"/>
      <c r="C913" s="269" t="s">
        <v>759</v>
      </c>
      <c r="D913" s="84">
        <v>43497</v>
      </c>
      <c r="E913" s="85" t="s">
        <v>2676</v>
      </c>
      <c r="F913" s="85" t="s">
        <v>671</v>
      </c>
      <c r="G913" s="85">
        <v>183298</v>
      </c>
      <c r="H913" s="89"/>
      <c r="I913" s="270" t="s">
        <v>3472</v>
      </c>
      <c r="J913" s="89"/>
      <c r="K913" s="89"/>
      <c r="L913" s="89"/>
      <c r="M913" s="89"/>
      <c r="N913" s="271">
        <v>12600</v>
      </c>
      <c r="O913" s="271">
        <v>0</v>
      </c>
      <c r="P913" s="89" t="s">
        <v>670</v>
      </c>
    </row>
    <row r="914" spans="1:16" ht="76.5">
      <c r="A914" s="268" t="s">
        <v>559</v>
      </c>
      <c r="B914" s="89"/>
      <c r="C914" s="269" t="s">
        <v>759</v>
      </c>
      <c r="D914" s="84">
        <v>43497</v>
      </c>
      <c r="E914" s="85" t="s">
        <v>2676</v>
      </c>
      <c r="F914" s="85" t="s">
        <v>671</v>
      </c>
      <c r="G914" s="85">
        <v>183269</v>
      </c>
      <c r="H914" s="89"/>
      <c r="I914" s="270" t="s">
        <v>3473</v>
      </c>
      <c r="J914" s="89"/>
      <c r="K914" s="89"/>
      <c r="L914" s="89"/>
      <c r="M914" s="89"/>
      <c r="N914" s="271">
        <v>3000</v>
      </c>
      <c r="O914" s="271">
        <v>0</v>
      </c>
      <c r="P914" s="89" t="s">
        <v>670</v>
      </c>
    </row>
    <row r="915" spans="1:16" ht="76.5">
      <c r="A915" s="268" t="s">
        <v>559</v>
      </c>
      <c r="B915" s="89"/>
      <c r="C915" s="269" t="s">
        <v>759</v>
      </c>
      <c r="D915" s="84">
        <v>43497</v>
      </c>
      <c r="E915" s="85" t="s">
        <v>2676</v>
      </c>
      <c r="F915" s="85" t="s">
        <v>671</v>
      </c>
      <c r="G915" s="85">
        <v>183317</v>
      </c>
      <c r="H915" s="89"/>
      <c r="I915" s="270" t="s">
        <v>3474</v>
      </c>
      <c r="J915" s="89"/>
      <c r="K915" s="89"/>
      <c r="L915" s="89"/>
      <c r="M915" s="89"/>
      <c r="N915" s="271">
        <v>10890.5</v>
      </c>
      <c r="O915" s="271">
        <v>0</v>
      </c>
      <c r="P915" s="89" t="s">
        <v>670</v>
      </c>
    </row>
    <row r="916" spans="1:16" ht="76.5">
      <c r="A916" s="268" t="s">
        <v>559</v>
      </c>
      <c r="B916" s="89"/>
      <c r="C916" s="269" t="s">
        <v>759</v>
      </c>
      <c r="D916" s="84">
        <v>43497</v>
      </c>
      <c r="E916" s="85" t="s">
        <v>2676</v>
      </c>
      <c r="F916" s="85" t="s">
        <v>671</v>
      </c>
      <c r="G916" s="85">
        <v>183268</v>
      </c>
      <c r="H916" s="89"/>
      <c r="I916" s="270" t="s">
        <v>3475</v>
      </c>
      <c r="J916" s="89"/>
      <c r="K916" s="89"/>
      <c r="L916" s="89"/>
      <c r="M916" s="89"/>
      <c r="N916" s="271">
        <v>19800</v>
      </c>
      <c r="O916" s="271">
        <v>0</v>
      </c>
      <c r="P916" s="89" t="s">
        <v>670</v>
      </c>
    </row>
    <row r="917" spans="1:16" ht="76.5">
      <c r="A917" s="268" t="s">
        <v>559</v>
      </c>
      <c r="B917" s="89"/>
      <c r="C917" s="269" t="s">
        <v>759</v>
      </c>
      <c r="D917" s="84">
        <v>43497</v>
      </c>
      <c r="E917" s="85" t="s">
        <v>2676</v>
      </c>
      <c r="F917" s="85" t="s">
        <v>671</v>
      </c>
      <c r="G917" s="85">
        <v>183297</v>
      </c>
      <c r="H917" s="89"/>
      <c r="I917" s="270" t="s">
        <v>3476</v>
      </c>
      <c r="J917" s="89"/>
      <c r="K917" s="89"/>
      <c r="L917" s="89"/>
      <c r="M917" s="89"/>
      <c r="N917" s="271">
        <v>7200</v>
      </c>
      <c r="O917" s="271">
        <v>0</v>
      </c>
      <c r="P917" s="89" t="s">
        <v>670</v>
      </c>
    </row>
    <row r="918" spans="1:16" ht="76.5">
      <c r="A918" s="268" t="s">
        <v>559</v>
      </c>
      <c r="B918" s="89"/>
      <c r="C918" s="269" t="s">
        <v>759</v>
      </c>
      <c r="D918" s="84">
        <v>43497</v>
      </c>
      <c r="E918" s="85" t="s">
        <v>2676</v>
      </c>
      <c r="F918" s="85" t="s">
        <v>671</v>
      </c>
      <c r="G918" s="85">
        <v>183267</v>
      </c>
      <c r="H918" s="89"/>
      <c r="I918" s="270" t="s">
        <v>3477</v>
      </c>
      <c r="J918" s="89"/>
      <c r="K918" s="89"/>
      <c r="L918" s="89"/>
      <c r="M918" s="89"/>
      <c r="N918" s="271">
        <v>15000</v>
      </c>
      <c r="O918" s="271">
        <v>0</v>
      </c>
      <c r="P918" s="89" t="s">
        <v>670</v>
      </c>
    </row>
    <row r="919" spans="1:16" ht="76.5">
      <c r="A919" s="268" t="s">
        <v>559</v>
      </c>
      <c r="B919" s="89"/>
      <c r="C919" s="269" t="s">
        <v>759</v>
      </c>
      <c r="D919" s="84">
        <v>43497</v>
      </c>
      <c r="E919" s="85" t="s">
        <v>2676</v>
      </c>
      <c r="F919" s="85" t="s">
        <v>671</v>
      </c>
      <c r="G919" s="85">
        <v>183318</v>
      </c>
      <c r="H919" s="89"/>
      <c r="I919" s="270" t="s">
        <v>3478</v>
      </c>
      <c r="J919" s="89"/>
      <c r="K919" s="89"/>
      <c r="L919" s="89"/>
      <c r="M919" s="89"/>
      <c r="N919" s="271">
        <v>9000</v>
      </c>
      <c r="O919" s="271">
        <v>0</v>
      </c>
      <c r="P919" s="89" t="s">
        <v>670</v>
      </c>
    </row>
    <row r="920" spans="1:16" ht="76.5">
      <c r="A920" s="268" t="s">
        <v>559</v>
      </c>
      <c r="B920" s="89"/>
      <c r="C920" s="269" t="s">
        <v>759</v>
      </c>
      <c r="D920" s="84">
        <v>43497</v>
      </c>
      <c r="E920" s="85" t="s">
        <v>2676</v>
      </c>
      <c r="F920" s="85" t="s">
        <v>671</v>
      </c>
      <c r="G920" s="85">
        <v>183265</v>
      </c>
      <c r="H920" s="89"/>
      <c r="I920" s="270" t="s">
        <v>3479</v>
      </c>
      <c r="J920" s="89"/>
      <c r="K920" s="89"/>
      <c r="L920" s="89"/>
      <c r="M920" s="89"/>
      <c r="N920" s="271">
        <v>29250</v>
      </c>
      <c r="O920" s="271">
        <v>0</v>
      </c>
      <c r="P920" s="89" t="s">
        <v>670</v>
      </c>
    </row>
    <row r="921" spans="1:16" ht="76.5">
      <c r="A921" s="268" t="s">
        <v>559</v>
      </c>
      <c r="B921" s="89"/>
      <c r="C921" s="269" t="s">
        <v>759</v>
      </c>
      <c r="D921" s="84">
        <v>43497</v>
      </c>
      <c r="E921" s="85" t="s">
        <v>2676</v>
      </c>
      <c r="F921" s="85" t="s">
        <v>671</v>
      </c>
      <c r="G921" s="85">
        <v>183294</v>
      </c>
      <c r="H921" s="89"/>
      <c r="I921" s="270" t="s">
        <v>3480</v>
      </c>
      <c r="J921" s="89"/>
      <c r="K921" s="89"/>
      <c r="L921" s="89"/>
      <c r="M921" s="89"/>
      <c r="N921" s="271">
        <v>97500</v>
      </c>
      <c r="O921" s="271">
        <v>0</v>
      </c>
      <c r="P921" s="89" t="s">
        <v>670</v>
      </c>
    </row>
    <row r="922" spans="1:16" ht="76.5">
      <c r="A922" s="268" t="s">
        <v>559</v>
      </c>
      <c r="B922" s="89"/>
      <c r="C922" s="269" t="s">
        <v>759</v>
      </c>
      <c r="D922" s="84">
        <v>43497</v>
      </c>
      <c r="E922" s="85" t="s">
        <v>2676</v>
      </c>
      <c r="F922" s="85" t="s">
        <v>671</v>
      </c>
      <c r="G922" s="85">
        <v>183263</v>
      </c>
      <c r="H922" s="89"/>
      <c r="I922" s="270" t="s">
        <v>3481</v>
      </c>
      <c r="J922" s="89"/>
      <c r="K922" s="89"/>
      <c r="L922" s="89"/>
      <c r="M922" s="89"/>
      <c r="N922" s="271">
        <v>15000</v>
      </c>
      <c r="O922" s="271">
        <v>0</v>
      </c>
      <c r="P922" s="89" t="s">
        <v>670</v>
      </c>
    </row>
    <row r="923" spans="1:16" ht="76.5">
      <c r="A923" s="268" t="s">
        <v>559</v>
      </c>
      <c r="B923" s="89"/>
      <c r="C923" s="269" t="s">
        <v>759</v>
      </c>
      <c r="D923" s="84">
        <v>43497</v>
      </c>
      <c r="E923" s="85" t="s">
        <v>2676</v>
      </c>
      <c r="F923" s="85" t="s">
        <v>671</v>
      </c>
      <c r="G923" s="85">
        <v>183319</v>
      </c>
      <c r="H923" s="89"/>
      <c r="I923" s="270" t="s">
        <v>3482</v>
      </c>
      <c r="J923" s="89"/>
      <c r="K923" s="89"/>
      <c r="L923" s="89"/>
      <c r="M923" s="89"/>
      <c r="N923" s="271">
        <v>17969</v>
      </c>
      <c r="O923" s="271">
        <v>0</v>
      </c>
      <c r="P923" s="89" t="s">
        <v>670</v>
      </c>
    </row>
    <row r="924" spans="1:16" ht="76.5">
      <c r="A924" s="268" t="s">
        <v>559</v>
      </c>
      <c r="B924" s="89"/>
      <c r="C924" s="269" t="s">
        <v>759</v>
      </c>
      <c r="D924" s="84">
        <v>43497</v>
      </c>
      <c r="E924" s="85" t="s">
        <v>2676</v>
      </c>
      <c r="F924" s="85" t="s">
        <v>671</v>
      </c>
      <c r="G924" s="85">
        <v>183261</v>
      </c>
      <c r="H924" s="89"/>
      <c r="I924" s="270" t="s">
        <v>3483</v>
      </c>
      <c r="J924" s="89"/>
      <c r="K924" s="89"/>
      <c r="L924" s="89"/>
      <c r="M924" s="89"/>
      <c r="N924" s="271">
        <v>9450</v>
      </c>
      <c r="O924" s="271">
        <v>0</v>
      </c>
      <c r="P924" s="89" t="s">
        <v>670</v>
      </c>
    </row>
    <row r="925" spans="1:16" ht="76.5">
      <c r="A925" s="268" t="s">
        <v>559</v>
      </c>
      <c r="B925" s="89"/>
      <c r="C925" s="269" t="s">
        <v>759</v>
      </c>
      <c r="D925" s="84">
        <v>43497</v>
      </c>
      <c r="E925" s="85" t="s">
        <v>2676</v>
      </c>
      <c r="F925" s="85" t="s">
        <v>671</v>
      </c>
      <c r="G925" s="85">
        <v>183293</v>
      </c>
      <c r="H925" s="89"/>
      <c r="I925" s="270" t="s">
        <v>3484</v>
      </c>
      <c r="J925" s="89"/>
      <c r="K925" s="89"/>
      <c r="L925" s="89"/>
      <c r="M925" s="89"/>
      <c r="N925" s="271">
        <v>9000</v>
      </c>
      <c r="O925" s="271">
        <v>0</v>
      </c>
      <c r="P925" s="89" t="s">
        <v>670</v>
      </c>
    </row>
    <row r="926" spans="1:16" ht="76.5">
      <c r="A926" s="268" t="s">
        <v>559</v>
      </c>
      <c r="B926" s="89"/>
      <c r="C926" s="269" t="s">
        <v>759</v>
      </c>
      <c r="D926" s="84">
        <v>43497</v>
      </c>
      <c r="E926" s="85" t="s">
        <v>2676</v>
      </c>
      <c r="F926" s="85" t="s">
        <v>671</v>
      </c>
      <c r="G926" s="85">
        <v>183260</v>
      </c>
      <c r="H926" s="89"/>
      <c r="I926" s="270" t="s">
        <v>3485</v>
      </c>
      <c r="J926" s="89"/>
      <c r="K926" s="89"/>
      <c r="L926" s="89"/>
      <c r="M926" s="89"/>
      <c r="N926" s="271">
        <v>13500</v>
      </c>
      <c r="O926" s="271">
        <v>0</v>
      </c>
      <c r="P926" s="89" t="s">
        <v>670</v>
      </c>
    </row>
    <row r="927" spans="1:16" ht="76.5">
      <c r="A927" s="268" t="s">
        <v>559</v>
      </c>
      <c r="B927" s="89"/>
      <c r="C927" s="269" t="s">
        <v>759</v>
      </c>
      <c r="D927" s="84">
        <v>43497</v>
      </c>
      <c r="E927" s="85" t="s">
        <v>2676</v>
      </c>
      <c r="F927" s="85" t="s">
        <v>671</v>
      </c>
      <c r="G927" s="85">
        <v>183320</v>
      </c>
      <c r="H927" s="89"/>
      <c r="I927" s="270" t="s">
        <v>3486</v>
      </c>
      <c r="J927" s="89"/>
      <c r="K927" s="89"/>
      <c r="L927" s="89"/>
      <c r="M927" s="89"/>
      <c r="N927" s="271">
        <v>17425</v>
      </c>
      <c r="O927" s="271">
        <v>0</v>
      </c>
      <c r="P927" s="89" t="s">
        <v>670</v>
      </c>
    </row>
    <row r="928" spans="1:16" ht="76.5">
      <c r="A928" s="268" t="s">
        <v>559</v>
      </c>
      <c r="B928" s="89"/>
      <c r="C928" s="269" t="s">
        <v>759</v>
      </c>
      <c r="D928" s="84">
        <v>43497</v>
      </c>
      <c r="E928" s="85" t="s">
        <v>2676</v>
      </c>
      <c r="F928" s="85" t="s">
        <v>671</v>
      </c>
      <c r="G928" s="85">
        <v>183259</v>
      </c>
      <c r="H928" s="89"/>
      <c r="I928" s="270" t="s">
        <v>3487</v>
      </c>
      <c r="J928" s="89"/>
      <c r="K928" s="89"/>
      <c r="L928" s="89"/>
      <c r="M928" s="89"/>
      <c r="N928" s="271">
        <v>30221</v>
      </c>
      <c r="O928" s="271">
        <v>0</v>
      </c>
      <c r="P928" s="89" t="s">
        <v>670</v>
      </c>
    </row>
    <row r="929" spans="1:16" ht="76.5">
      <c r="A929" s="268" t="s">
        <v>559</v>
      </c>
      <c r="B929" s="89"/>
      <c r="C929" s="269" t="s">
        <v>759</v>
      </c>
      <c r="D929" s="84">
        <v>43497</v>
      </c>
      <c r="E929" s="85" t="s">
        <v>2676</v>
      </c>
      <c r="F929" s="85" t="s">
        <v>671</v>
      </c>
      <c r="G929" s="85">
        <v>183292</v>
      </c>
      <c r="H929" s="89"/>
      <c r="I929" s="270" t="s">
        <v>3488</v>
      </c>
      <c r="J929" s="89"/>
      <c r="K929" s="89"/>
      <c r="L929" s="89"/>
      <c r="M929" s="89"/>
      <c r="N929" s="271">
        <v>4050</v>
      </c>
      <c r="O929" s="271">
        <v>0</v>
      </c>
      <c r="P929" s="89" t="s">
        <v>670</v>
      </c>
    </row>
    <row r="930" spans="1:16" ht="76.5">
      <c r="A930" s="268" t="s">
        <v>559</v>
      </c>
      <c r="B930" s="89"/>
      <c r="C930" s="269" t="s">
        <v>759</v>
      </c>
      <c r="D930" s="84">
        <v>43497</v>
      </c>
      <c r="E930" s="85" t="s">
        <v>2676</v>
      </c>
      <c r="F930" s="85" t="s">
        <v>671</v>
      </c>
      <c r="G930" s="85">
        <v>183257</v>
      </c>
      <c r="H930" s="89"/>
      <c r="I930" s="270" t="s">
        <v>3489</v>
      </c>
      <c r="J930" s="89"/>
      <c r="K930" s="89"/>
      <c r="L930" s="89"/>
      <c r="M930" s="89"/>
      <c r="N930" s="271">
        <v>6750</v>
      </c>
      <c r="O930" s="271">
        <v>0</v>
      </c>
      <c r="P930" s="89" t="s">
        <v>670</v>
      </c>
    </row>
    <row r="931" spans="1:16" ht="76.5">
      <c r="A931" s="268" t="s">
        <v>559</v>
      </c>
      <c r="B931" s="89"/>
      <c r="C931" s="269" t="s">
        <v>759</v>
      </c>
      <c r="D931" s="84">
        <v>43497</v>
      </c>
      <c r="E931" s="85" t="s">
        <v>2676</v>
      </c>
      <c r="F931" s="85" t="s">
        <v>671</v>
      </c>
      <c r="G931" s="85">
        <v>183321</v>
      </c>
      <c r="H931" s="89"/>
      <c r="I931" s="270" t="s">
        <v>3490</v>
      </c>
      <c r="J931" s="89"/>
      <c r="K931" s="89"/>
      <c r="L931" s="89"/>
      <c r="M931" s="89"/>
      <c r="N931" s="271">
        <v>3600</v>
      </c>
      <c r="O931" s="271">
        <v>0</v>
      </c>
      <c r="P931" s="89" t="s">
        <v>670</v>
      </c>
    </row>
    <row r="932" spans="1:16" ht="76.5">
      <c r="A932" s="268" t="s">
        <v>559</v>
      </c>
      <c r="B932" s="89"/>
      <c r="C932" s="269" t="s">
        <v>759</v>
      </c>
      <c r="D932" s="84">
        <v>43497</v>
      </c>
      <c r="E932" s="85" t="s">
        <v>2676</v>
      </c>
      <c r="F932" s="85" t="s">
        <v>671</v>
      </c>
      <c r="G932" s="85">
        <v>183256</v>
      </c>
      <c r="H932" s="89"/>
      <c r="I932" s="270" t="s">
        <v>3491</v>
      </c>
      <c r="J932" s="89"/>
      <c r="K932" s="89"/>
      <c r="L932" s="89"/>
      <c r="M932" s="89"/>
      <c r="N932" s="271">
        <v>18000</v>
      </c>
      <c r="O932" s="271">
        <v>0</v>
      </c>
      <c r="P932" s="89" t="s">
        <v>670</v>
      </c>
    </row>
    <row r="933" spans="1:16" ht="76.5">
      <c r="A933" s="268" t="s">
        <v>559</v>
      </c>
      <c r="B933" s="89"/>
      <c r="C933" s="269" t="s">
        <v>759</v>
      </c>
      <c r="D933" s="84">
        <v>43497</v>
      </c>
      <c r="E933" s="85" t="s">
        <v>2676</v>
      </c>
      <c r="F933" s="85" t="s">
        <v>671</v>
      </c>
      <c r="G933" s="85">
        <v>183291</v>
      </c>
      <c r="H933" s="89"/>
      <c r="I933" s="270" t="s">
        <v>3492</v>
      </c>
      <c r="J933" s="89"/>
      <c r="K933" s="89"/>
      <c r="L933" s="89"/>
      <c r="M933" s="89"/>
      <c r="N933" s="271">
        <v>19058.5</v>
      </c>
      <c r="O933" s="271">
        <v>0</v>
      </c>
      <c r="P933" s="89" t="s">
        <v>670</v>
      </c>
    </row>
    <row r="934" spans="1:16" ht="76.5">
      <c r="A934" s="268" t="s">
        <v>559</v>
      </c>
      <c r="B934" s="89"/>
      <c r="C934" s="269" t="s">
        <v>759</v>
      </c>
      <c r="D934" s="84">
        <v>43497</v>
      </c>
      <c r="E934" s="85" t="s">
        <v>2676</v>
      </c>
      <c r="F934" s="85" t="s">
        <v>671</v>
      </c>
      <c r="G934" s="85">
        <v>183255</v>
      </c>
      <c r="H934" s="89"/>
      <c r="I934" s="270" t="s">
        <v>3493</v>
      </c>
      <c r="J934" s="89"/>
      <c r="K934" s="89"/>
      <c r="L934" s="89"/>
      <c r="M934" s="89"/>
      <c r="N934" s="271">
        <v>8100</v>
      </c>
      <c r="O934" s="271">
        <v>0</v>
      </c>
      <c r="P934" s="89" t="s">
        <v>670</v>
      </c>
    </row>
    <row r="935" spans="1:16" ht="76.5">
      <c r="A935" s="268" t="s">
        <v>559</v>
      </c>
      <c r="B935" s="89"/>
      <c r="C935" s="269" t="s">
        <v>759</v>
      </c>
      <c r="D935" s="84">
        <v>43497</v>
      </c>
      <c r="E935" s="85" t="s">
        <v>2676</v>
      </c>
      <c r="F935" s="85" t="s">
        <v>671</v>
      </c>
      <c r="G935" s="85">
        <v>183322</v>
      </c>
      <c r="H935" s="89"/>
      <c r="I935" s="270" t="s">
        <v>3494</v>
      </c>
      <c r="J935" s="89"/>
      <c r="K935" s="89"/>
      <c r="L935" s="89"/>
      <c r="M935" s="89"/>
      <c r="N935" s="271">
        <v>16880</v>
      </c>
      <c r="O935" s="271">
        <v>0</v>
      </c>
      <c r="P935" s="89" t="s">
        <v>670</v>
      </c>
    </row>
    <row r="936" spans="1:16" ht="76.5">
      <c r="A936" s="268" t="s">
        <v>559</v>
      </c>
      <c r="B936" s="89"/>
      <c r="C936" s="269" t="s">
        <v>759</v>
      </c>
      <c r="D936" s="84">
        <v>43497</v>
      </c>
      <c r="E936" s="85" t="s">
        <v>2676</v>
      </c>
      <c r="F936" s="85" t="s">
        <v>671</v>
      </c>
      <c r="G936" s="85">
        <v>183253</v>
      </c>
      <c r="H936" s="89"/>
      <c r="I936" s="270" t="s">
        <v>3495</v>
      </c>
      <c r="J936" s="89"/>
      <c r="K936" s="89"/>
      <c r="L936" s="89"/>
      <c r="M936" s="89"/>
      <c r="N936" s="271">
        <v>10500</v>
      </c>
      <c r="O936" s="271">
        <v>0</v>
      </c>
      <c r="P936" s="89" t="s">
        <v>670</v>
      </c>
    </row>
    <row r="937" spans="1:16" ht="76.5">
      <c r="A937" s="268" t="s">
        <v>559</v>
      </c>
      <c r="B937" s="89"/>
      <c r="C937" s="269" t="s">
        <v>759</v>
      </c>
      <c r="D937" s="84">
        <v>43497</v>
      </c>
      <c r="E937" s="85" t="s">
        <v>2676</v>
      </c>
      <c r="F937" s="85" t="s">
        <v>671</v>
      </c>
      <c r="G937" s="85">
        <v>183289</v>
      </c>
      <c r="H937" s="89"/>
      <c r="I937" s="270" t="s">
        <v>3496</v>
      </c>
      <c r="J937" s="89"/>
      <c r="K937" s="89"/>
      <c r="L937" s="89"/>
      <c r="M937" s="89"/>
      <c r="N937" s="271">
        <v>19875</v>
      </c>
      <c r="O937" s="271">
        <v>0</v>
      </c>
      <c r="P937" s="89" t="s">
        <v>670</v>
      </c>
    </row>
    <row r="938" spans="1:16" ht="76.5">
      <c r="A938" s="268" t="s">
        <v>559</v>
      </c>
      <c r="B938" s="89"/>
      <c r="C938" s="269" t="s">
        <v>759</v>
      </c>
      <c r="D938" s="84">
        <v>43497</v>
      </c>
      <c r="E938" s="85" t="s">
        <v>2676</v>
      </c>
      <c r="F938" s="85" t="s">
        <v>671</v>
      </c>
      <c r="G938" s="85">
        <v>183251</v>
      </c>
      <c r="H938" s="89"/>
      <c r="I938" s="270" t="s">
        <v>3497</v>
      </c>
      <c r="J938" s="89"/>
      <c r="K938" s="89"/>
      <c r="L938" s="89"/>
      <c r="M938" s="89"/>
      <c r="N938" s="271">
        <v>15525</v>
      </c>
      <c r="O938" s="271">
        <v>0</v>
      </c>
      <c r="P938" s="89" t="s">
        <v>670</v>
      </c>
    </row>
    <row r="939" spans="1:16" ht="76.5">
      <c r="A939" s="268" t="s">
        <v>559</v>
      </c>
      <c r="B939" s="89"/>
      <c r="C939" s="269" t="s">
        <v>759</v>
      </c>
      <c r="D939" s="84">
        <v>43497</v>
      </c>
      <c r="E939" s="85" t="s">
        <v>2676</v>
      </c>
      <c r="F939" s="85" t="s">
        <v>671</v>
      </c>
      <c r="G939" s="85">
        <v>183323</v>
      </c>
      <c r="H939" s="89"/>
      <c r="I939" s="270" t="s">
        <v>3498</v>
      </c>
      <c r="J939" s="89"/>
      <c r="K939" s="89"/>
      <c r="L939" s="89"/>
      <c r="M939" s="89"/>
      <c r="N939" s="271">
        <v>18450</v>
      </c>
      <c r="O939" s="271">
        <v>0</v>
      </c>
      <c r="P939" s="89" t="s">
        <v>670</v>
      </c>
    </row>
    <row r="940" spans="1:16" ht="76.5">
      <c r="A940" s="268" t="s">
        <v>559</v>
      </c>
      <c r="B940" s="89"/>
      <c r="C940" s="269" t="s">
        <v>759</v>
      </c>
      <c r="D940" s="84">
        <v>43497</v>
      </c>
      <c r="E940" s="85" t="s">
        <v>2676</v>
      </c>
      <c r="F940" s="85" t="s">
        <v>671</v>
      </c>
      <c r="G940" s="85">
        <v>183250</v>
      </c>
      <c r="H940" s="89"/>
      <c r="I940" s="270" t="s">
        <v>3499</v>
      </c>
      <c r="J940" s="89"/>
      <c r="K940" s="89"/>
      <c r="L940" s="89"/>
      <c r="M940" s="89"/>
      <c r="N940" s="271">
        <v>16472</v>
      </c>
      <c r="O940" s="271">
        <v>0</v>
      </c>
      <c r="P940" s="89" t="s">
        <v>670</v>
      </c>
    </row>
    <row r="941" spans="1:16" ht="76.5">
      <c r="A941" s="268" t="s">
        <v>559</v>
      </c>
      <c r="B941" s="89"/>
      <c r="C941" s="269" t="s">
        <v>759</v>
      </c>
      <c r="D941" s="84">
        <v>43497</v>
      </c>
      <c r="E941" s="85" t="s">
        <v>2676</v>
      </c>
      <c r="F941" s="85" t="s">
        <v>671</v>
      </c>
      <c r="G941" s="85">
        <v>183324</v>
      </c>
      <c r="H941" s="89"/>
      <c r="I941" s="270" t="s">
        <v>3500</v>
      </c>
      <c r="J941" s="89"/>
      <c r="K941" s="89"/>
      <c r="L941" s="89"/>
      <c r="M941" s="89"/>
      <c r="N941" s="271">
        <v>27634.5</v>
      </c>
      <c r="O941" s="271">
        <v>0</v>
      </c>
      <c r="P941" s="89" t="s">
        <v>670</v>
      </c>
    </row>
    <row r="942" spans="1:16" ht="76.5">
      <c r="A942" s="268" t="s">
        <v>559</v>
      </c>
      <c r="B942" s="89"/>
      <c r="C942" s="269" t="s">
        <v>759</v>
      </c>
      <c r="D942" s="84">
        <v>43497</v>
      </c>
      <c r="E942" s="85" t="s">
        <v>2676</v>
      </c>
      <c r="F942" s="85" t="s">
        <v>671</v>
      </c>
      <c r="G942" s="85">
        <v>183247</v>
      </c>
      <c r="H942" s="89"/>
      <c r="I942" s="270" t="s">
        <v>3501</v>
      </c>
      <c r="J942" s="89"/>
      <c r="K942" s="89"/>
      <c r="L942" s="89"/>
      <c r="M942" s="89"/>
      <c r="N942" s="271">
        <v>15000</v>
      </c>
      <c r="O942" s="271">
        <v>0</v>
      </c>
      <c r="P942" s="89" t="s">
        <v>670</v>
      </c>
    </row>
    <row r="943" spans="1:16" ht="63.75">
      <c r="A943" s="268">
        <v>513</v>
      </c>
      <c r="B943" s="89"/>
      <c r="C943" s="269" t="s">
        <v>171</v>
      </c>
      <c r="D943" s="84">
        <v>43497</v>
      </c>
      <c r="E943" s="85" t="s">
        <v>2677</v>
      </c>
      <c r="F943" s="85" t="s">
        <v>6</v>
      </c>
      <c r="G943" s="85">
        <v>954172</v>
      </c>
      <c r="H943" s="89"/>
      <c r="I943" s="270" t="s">
        <v>3502</v>
      </c>
      <c r="J943" s="89"/>
      <c r="K943" s="89"/>
      <c r="L943" s="89"/>
      <c r="M943" s="89"/>
      <c r="N943" s="271">
        <v>0</v>
      </c>
      <c r="O943" s="271">
        <v>330992.46000000002</v>
      </c>
      <c r="P943" s="89" t="s">
        <v>670</v>
      </c>
    </row>
    <row r="944" spans="1:16" ht="63.75">
      <c r="A944" s="268" t="s">
        <v>557</v>
      </c>
      <c r="B944" s="89"/>
      <c r="C944" s="269" t="s">
        <v>780</v>
      </c>
      <c r="D944" s="84">
        <v>43497</v>
      </c>
      <c r="E944" s="85" t="s">
        <v>2678</v>
      </c>
      <c r="F944" s="85" t="s">
        <v>6</v>
      </c>
      <c r="G944" s="85">
        <v>954316</v>
      </c>
      <c r="H944" s="89"/>
      <c r="I944" s="270" t="s">
        <v>3503</v>
      </c>
      <c r="J944" s="89"/>
      <c r="K944" s="89"/>
      <c r="L944" s="89"/>
      <c r="M944" s="89"/>
      <c r="N944" s="271">
        <v>0</v>
      </c>
      <c r="O944" s="271">
        <v>645532.59</v>
      </c>
      <c r="P944" s="89" t="s">
        <v>670</v>
      </c>
    </row>
    <row r="945" spans="1:16" ht="51">
      <c r="A945" s="268" t="s">
        <v>559</v>
      </c>
      <c r="B945" s="89"/>
      <c r="C945" s="269" t="s">
        <v>759</v>
      </c>
      <c r="D945" s="84">
        <v>43497</v>
      </c>
      <c r="E945" s="85" t="s">
        <v>2679</v>
      </c>
      <c r="F945" s="85" t="s">
        <v>6</v>
      </c>
      <c r="G945" s="85">
        <v>1078111</v>
      </c>
      <c r="H945" s="89"/>
      <c r="I945" s="270" t="s">
        <v>3504</v>
      </c>
      <c r="J945" s="89"/>
      <c r="K945" s="89"/>
      <c r="L945" s="89"/>
      <c r="M945" s="89"/>
      <c r="N945" s="271">
        <v>0</v>
      </c>
      <c r="O945" s="271">
        <v>342130.19</v>
      </c>
      <c r="P945" s="89" t="s">
        <v>670</v>
      </c>
    </row>
    <row r="946" spans="1:16" ht="89.25">
      <c r="A946" s="268" t="s">
        <v>559</v>
      </c>
      <c r="B946" s="89"/>
      <c r="C946" s="269" t="s">
        <v>759</v>
      </c>
      <c r="D946" s="84">
        <v>43497</v>
      </c>
      <c r="E946" s="85" t="s">
        <v>2680</v>
      </c>
      <c r="F946" s="85" t="s">
        <v>6</v>
      </c>
      <c r="G946" s="85">
        <v>946259</v>
      </c>
      <c r="H946" s="89"/>
      <c r="I946" s="270" t="s">
        <v>3505</v>
      </c>
      <c r="J946" s="89"/>
      <c r="K946" s="89"/>
      <c r="L946" s="89"/>
      <c r="M946" s="89"/>
      <c r="N946" s="271">
        <v>0</v>
      </c>
      <c r="O946" s="271">
        <v>0.27</v>
      </c>
      <c r="P946" s="89" t="s">
        <v>670</v>
      </c>
    </row>
    <row r="947" spans="1:16" ht="38.25">
      <c r="A947" s="268" t="s">
        <v>565</v>
      </c>
      <c r="B947" s="89"/>
      <c r="C947" s="269" t="s">
        <v>615</v>
      </c>
      <c r="D947" s="84">
        <v>43500</v>
      </c>
      <c r="E947" s="85" t="s">
        <v>2681</v>
      </c>
      <c r="F947" s="85" t="s">
        <v>3</v>
      </c>
      <c r="G947" s="85">
        <v>1709183</v>
      </c>
      <c r="H947" s="89"/>
      <c r="I947" s="270" t="s">
        <v>3506</v>
      </c>
      <c r="J947" s="89"/>
      <c r="K947" s="89"/>
      <c r="L947" s="89"/>
      <c r="M947" s="89"/>
      <c r="N947" s="271">
        <v>0</v>
      </c>
      <c r="O947" s="271">
        <v>15.06</v>
      </c>
      <c r="P947" s="89" t="s">
        <v>670</v>
      </c>
    </row>
    <row r="948" spans="1:16" ht="51">
      <c r="A948" s="268" t="s">
        <v>565</v>
      </c>
      <c r="B948" s="89"/>
      <c r="C948" s="269" t="s">
        <v>615</v>
      </c>
      <c r="D948" s="84">
        <v>43500</v>
      </c>
      <c r="E948" s="85" t="s">
        <v>2682</v>
      </c>
      <c r="F948" s="85" t="s">
        <v>3</v>
      </c>
      <c r="G948" s="85">
        <v>1709169</v>
      </c>
      <c r="H948" s="89"/>
      <c r="I948" s="270" t="s">
        <v>3507</v>
      </c>
      <c r="J948" s="89"/>
      <c r="K948" s="89"/>
      <c r="L948" s="89"/>
      <c r="M948" s="89"/>
      <c r="N948" s="271">
        <v>0</v>
      </c>
      <c r="O948" s="271">
        <v>169</v>
      </c>
      <c r="P948" s="89" t="s">
        <v>670</v>
      </c>
    </row>
    <row r="949" spans="1:16" ht="38.25">
      <c r="A949" s="268" t="s">
        <v>565</v>
      </c>
      <c r="B949" s="89"/>
      <c r="C949" s="269" t="s">
        <v>615</v>
      </c>
      <c r="D949" s="84">
        <v>43500</v>
      </c>
      <c r="E949" s="85" t="s">
        <v>2683</v>
      </c>
      <c r="F949" s="85" t="s">
        <v>3</v>
      </c>
      <c r="G949" s="85">
        <v>1709156</v>
      </c>
      <c r="H949" s="89"/>
      <c r="I949" s="270" t="s">
        <v>3508</v>
      </c>
      <c r="J949" s="89"/>
      <c r="K949" s="89"/>
      <c r="L949" s="89"/>
      <c r="M949" s="89"/>
      <c r="N949" s="271">
        <v>0</v>
      </c>
      <c r="O949" s="271">
        <v>400</v>
      </c>
      <c r="P949" s="89" t="s">
        <v>670</v>
      </c>
    </row>
    <row r="950" spans="1:16" ht="63.75">
      <c r="A950" s="268" t="s">
        <v>565</v>
      </c>
      <c r="B950" s="89"/>
      <c r="C950" s="269" t="s">
        <v>615</v>
      </c>
      <c r="D950" s="84">
        <v>43500</v>
      </c>
      <c r="E950" s="85" t="s">
        <v>2684</v>
      </c>
      <c r="F950" s="85" t="s">
        <v>3</v>
      </c>
      <c r="G950" s="85">
        <v>1709133</v>
      </c>
      <c r="H950" s="89"/>
      <c r="I950" s="270" t="s">
        <v>3509</v>
      </c>
      <c r="J950" s="89"/>
      <c r="K950" s="89"/>
      <c r="L950" s="89"/>
      <c r="M950" s="89"/>
      <c r="N950" s="271">
        <v>0</v>
      </c>
      <c r="O950" s="271">
        <v>8382.6200000000008</v>
      </c>
      <c r="P950" s="89" t="s">
        <v>670</v>
      </c>
    </row>
    <row r="951" spans="1:16" ht="51">
      <c r="A951" s="268">
        <v>85</v>
      </c>
      <c r="B951" s="89"/>
      <c r="C951" s="269" t="s">
        <v>735</v>
      </c>
      <c r="D951" s="84">
        <v>43500</v>
      </c>
      <c r="E951" s="85" t="s">
        <v>2685</v>
      </c>
      <c r="F951" s="85" t="s">
        <v>3</v>
      </c>
      <c r="G951" s="85">
        <v>1709128</v>
      </c>
      <c r="H951" s="89"/>
      <c r="I951" s="270" t="s">
        <v>3510</v>
      </c>
      <c r="J951" s="89"/>
      <c r="K951" s="89"/>
      <c r="L951" s="89"/>
      <c r="M951" s="89"/>
      <c r="N951" s="271">
        <v>0</v>
      </c>
      <c r="O951" s="271">
        <v>372.28000000000003</v>
      </c>
      <c r="P951" s="89" t="s">
        <v>670</v>
      </c>
    </row>
    <row r="952" spans="1:16" ht="51">
      <c r="A952" s="268" t="s">
        <v>565</v>
      </c>
      <c r="B952" s="89"/>
      <c r="C952" s="269" t="s">
        <v>615</v>
      </c>
      <c r="D952" s="84">
        <v>43500</v>
      </c>
      <c r="E952" s="85" t="s">
        <v>2686</v>
      </c>
      <c r="F952" s="85" t="s">
        <v>3</v>
      </c>
      <c r="G952" s="85">
        <v>1709127</v>
      </c>
      <c r="H952" s="89"/>
      <c r="I952" s="270" t="s">
        <v>714</v>
      </c>
      <c r="J952" s="89"/>
      <c r="K952" s="89"/>
      <c r="L952" s="89"/>
      <c r="M952" s="89"/>
      <c r="N952" s="271">
        <v>0</v>
      </c>
      <c r="O952" s="271">
        <v>711.18000000000006</v>
      </c>
      <c r="P952" s="89" t="s">
        <v>670</v>
      </c>
    </row>
    <row r="953" spans="1:16" ht="63.75">
      <c r="A953" s="268">
        <v>287</v>
      </c>
      <c r="B953" s="89"/>
      <c r="C953" s="269" t="s">
        <v>126</v>
      </c>
      <c r="D953" s="84">
        <v>43500</v>
      </c>
      <c r="E953" s="85" t="s">
        <v>2687</v>
      </c>
      <c r="F953" s="85" t="s">
        <v>3</v>
      </c>
      <c r="G953" s="85">
        <v>1709121</v>
      </c>
      <c r="H953" s="89"/>
      <c r="I953" s="270" t="s">
        <v>3511</v>
      </c>
      <c r="J953" s="89"/>
      <c r="K953" s="89"/>
      <c r="L953" s="89"/>
      <c r="M953" s="89"/>
      <c r="N953" s="271">
        <v>0</v>
      </c>
      <c r="O953" s="271">
        <v>0.8</v>
      </c>
      <c r="P953" s="89" t="s">
        <v>670</v>
      </c>
    </row>
    <row r="954" spans="1:16" ht="51">
      <c r="A954" s="268">
        <v>526</v>
      </c>
      <c r="B954" s="89"/>
      <c r="C954" s="269" t="s">
        <v>610</v>
      </c>
      <c r="D954" s="84">
        <v>43500</v>
      </c>
      <c r="E954" s="85" t="s">
        <v>2688</v>
      </c>
      <c r="F954" s="85" t="s">
        <v>3</v>
      </c>
      <c r="G954" s="85">
        <v>1709305</v>
      </c>
      <c r="H954" s="89"/>
      <c r="I954" s="270" t="s">
        <v>3512</v>
      </c>
      <c r="J954" s="89"/>
      <c r="K954" s="89"/>
      <c r="L954" s="89"/>
      <c r="M954" s="89"/>
      <c r="N954" s="271">
        <v>0</v>
      </c>
      <c r="O954" s="271">
        <v>97</v>
      </c>
      <c r="P954" s="89" t="s">
        <v>670</v>
      </c>
    </row>
    <row r="955" spans="1:16" ht="51">
      <c r="A955" s="268" t="s">
        <v>565</v>
      </c>
      <c r="B955" s="89"/>
      <c r="C955" s="269" t="s">
        <v>615</v>
      </c>
      <c r="D955" s="84">
        <v>43500</v>
      </c>
      <c r="E955" s="85" t="s">
        <v>2689</v>
      </c>
      <c r="F955" s="85" t="s">
        <v>3</v>
      </c>
      <c r="G955" s="85">
        <v>1709278</v>
      </c>
      <c r="H955" s="89"/>
      <c r="I955" s="270" t="s">
        <v>3513</v>
      </c>
      <c r="J955" s="89"/>
      <c r="K955" s="89"/>
      <c r="L955" s="89"/>
      <c r="M955" s="89"/>
      <c r="N955" s="271">
        <v>0</v>
      </c>
      <c r="O955" s="271">
        <v>3000</v>
      </c>
      <c r="P955" s="89" t="s">
        <v>670</v>
      </c>
    </row>
    <row r="956" spans="1:16" ht="38.25">
      <c r="A956" s="268" t="s">
        <v>565</v>
      </c>
      <c r="B956" s="89"/>
      <c r="C956" s="269" t="s">
        <v>615</v>
      </c>
      <c r="D956" s="84">
        <v>43500</v>
      </c>
      <c r="E956" s="85" t="s">
        <v>2690</v>
      </c>
      <c r="F956" s="85" t="s">
        <v>3</v>
      </c>
      <c r="G956" s="85">
        <v>1709244</v>
      </c>
      <c r="H956" s="89"/>
      <c r="I956" s="270" t="s">
        <v>715</v>
      </c>
      <c r="J956" s="89"/>
      <c r="K956" s="89"/>
      <c r="L956" s="89"/>
      <c r="M956" s="89"/>
      <c r="N956" s="271">
        <v>0</v>
      </c>
      <c r="O956" s="271">
        <v>1685</v>
      </c>
      <c r="P956" s="89" t="s">
        <v>670</v>
      </c>
    </row>
    <row r="957" spans="1:16" ht="51">
      <c r="A957" s="268">
        <v>156</v>
      </c>
      <c r="B957" s="89"/>
      <c r="C957" s="269" t="s">
        <v>86</v>
      </c>
      <c r="D957" s="84">
        <v>43500</v>
      </c>
      <c r="E957" s="85" t="s">
        <v>2691</v>
      </c>
      <c r="F957" s="85" t="s">
        <v>3</v>
      </c>
      <c r="G957" s="85">
        <v>1709238</v>
      </c>
      <c r="H957" s="89"/>
      <c r="I957" s="270" t="s">
        <v>3514</v>
      </c>
      <c r="J957" s="89"/>
      <c r="K957" s="89"/>
      <c r="L957" s="89"/>
      <c r="M957" s="89"/>
      <c r="N957" s="271">
        <v>0</v>
      </c>
      <c r="O957" s="271">
        <v>91.92</v>
      </c>
      <c r="P957" s="89" t="s">
        <v>670</v>
      </c>
    </row>
    <row r="958" spans="1:16" ht="51">
      <c r="A958" s="268" t="s">
        <v>565</v>
      </c>
      <c r="B958" s="89"/>
      <c r="C958" s="269" t="s">
        <v>615</v>
      </c>
      <c r="D958" s="84">
        <v>43500</v>
      </c>
      <c r="E958" s="85" t="s">
        <v>2692</v>
      </c>
      <c r="F958" s="85" t="s">
        <v>3</v>
      </c>
      <c r="G958" s="85">
        <v>1709218</v>
      </c>
      <c r="H958" s="89"/>
      <c r="I958" s="270" t="s">
        <v>3515</v>
      </c>
      <c r="J958" s="89"/>
      <c r="K958" s="89"/>
      <c r="L958" s="89"/>
      <c r="M958" s="89"/>
      <c r="N958" s="271">
        <v>0</v>
      </c>
      <c r="O958" s="271">
        <v>4054.7000000000003</v>
      </c>
      <c r="P958" s="89" t="s">
        <v>670</v>
      </c>
    </row>
    <row r="959" spans="1:16" ht="51">
      <c r="A959" s="268" t="s">
        <v>556</v>
      </c>
      <c r="B959" s="89"/>
      <c r="C959" s="269" t="s">
        <v>616</v>
      </c>
      <c r="D959" s="84">
        <v>43500</v>
      </c>
      <c r="E959" s="85" t="s">
        <v>2693</v>
      </c>
      <c r="F959" s="85" t="s">
        <v>3</v>
      </c>
      <c r="G959" s="85">
        <v>1709211</v>
      </c>
      <c r="H959" s="89"/>
      <c r="I959" s="270" t="s">
        <v>3516</v>
      </c>
      <c r="J959" s="89"/>
      <c r="K959" s="89"/>
      <c r="L959" s="89"/>
      <c r="M959" s="89"/>
      <c r="N959" s="271">
        <v>0</v>
      </c>
      <c r="O959" s="271">
        <v>400</v>
      </c>
      <c r="P959" s="89" t="s">
        <v>670</v>
      </c>
    </row>
    <row r="960" spans="1:16" ht="51">
      <c r="A960" s="268" t="s">
        <v>565</v>
      </c>
      <c r="B960" s="89"/>
      <c r="C960" s="269" t="s">
        <v>615</v>
      </c>
      <c r="D960" s="84">
        <v>43500</v>
      </c>
      <c r="E960" s="85" t="s">
        <v>2694</v>
      </c>
      <c r="F960" s="85" t="s">
        <v>3</v>
      </c>
      <c r="G960" s="85">
        <v>1709028</v>
      </c>
      <c r="H960" s="89"/>
      <c r="I960" s="270" t="s">
        <v>3517</v>
      </c>
      <c r="J960" s="89"/>
      <c r="K960" s="89"/>
      <c r="L960" s="89"/>
      <c r="M960" s="89"/>
      <c r="N960" s="271">
        <v>0</v>
      </c>
      <c r="O960" s="271">
        <v>7980.9400000000005</v>
      </c>
      <c r="P960" s="89" t="s">
        <v>670</v>
      </c>
    </row>
    <row r="961" spans="1:16" ht="51">
      <c r="A961" s="268">
        <v>591</v>
      </c>
      <c r="B961" s="89"/>
      <c r="C961" s="269" t="s">
        <v>1367</v>
      </c>
      <c r="D961" s="84">
        <v>43500</v>
      </c>
      <c r="E961" s="85" t="s">
        <v>2695</v>
      </c>
      <c r="F961" s="85" t="s">
        <v>3</v>
      </c>
      <c r="G961" s="85">
        <v>1709155</v>
      </c>
      <c r="H961" s="89"/>
      <c r="I961" s="270" t="s">
        <v>3518</v>
      </c>
      <c r="J961" s="89"/>
      <c r="K961" s="89"/>
      <c r="L961" s="89"/>
      <c r="M961" s="89"/>
      <c r="N961" s="271">
        <v>0</v>
      </c>
      <c r="O961" s="271">
        <v>36996.22</v>
      </c>
      <c r="P961" s="89" t="s">
        <v>670</v>
      </c>
    </row>
    <row r="962" spans="1:16" ht="63.75">
      <c r="A962" s="268">
        <v>593</v>
      </c>
      <c r="B962" s="89"/>
      <c r="C962" s="269" t="s">
        <v>612</v>
      </c>
      <c r="D962" s="84">
        <v>43500</v>
      </c>
      <c r="E962" s="85" t="s">
        <v>2696</v>
      </c>
      <c r="F962" s="85" t="s">
        <v>3</v>
      </c>
      <c r="G962" s="85">
        <v>1709132</v>
      </c>
      <c r="H962" s="89"/>
      <c r="I962" s="270" t="s">
        <v>3519</v>
      </c>
      <c r="J962" s="89"/>
      <c r="K962" s="89"/>
      <c r="L962" s="89"/>
      <c r="M962" s="89"/>
      <c r="N962" s="271">
        <v>0</v>
      </c>
      <c r="O962" s="271">
        <v>13613.4</v>
      </c>
      <c r="P962" s="89" t="s">
        <v>670</v>
      </c>
    </row>
    <row r="963" spans="1:16" ht="51">
      <c r="A963" s="268">
        <v>287</v>
      </c>
      <c r="B963" s="89"/>
      <c r="C963" s="269" t="s">
        <v>126</v>
      </c>
      <c r="D963" s="84">
        <v>43500</v>
      </c>
      <c r="E963" s="85" t="s">
        <v>2697</v>
      </c>
      <c r="F963" s="85" t="s">
        <v>3</v>
      </c>
      <c r="G963" s="85">
        <v>1709062</v>
      </c>
      <c r="H963" s="89"/>
      <c r="I963" s="270" t="s">
        <v>3520</v>
      </c>
      <c r="J963" s="89"/>
      <c r="K963" s="89"/>
      <c r="L963" s="89"/>
      <c r="M963" s="89"/>
      <c r="N963" s="271">
        <v>0</v>
      </c>
      <c r="O963" s="271">
        <v>284.5</v>
      </c>
      <c r="P963" s="89" t="s">
        <v>670</v>
      </c>
    </row>
    <row r="964" spans="1:16" ht="51">
      <c r="A964" s="268">
        <v>670</v>
      </c>
      <c r="B964" s="89"/>
      <c r="C964" s="269" t="s">
        <v>190</v>
      </c>
      <c r="D964" s="84">
        <v>43500</v>
      </c>
      <c r="E964" s="85" t="s">
        <v>2698</v>
      </c>
      <c r="F964" s="85" t="s">
        <v>3</v>
      </c>
      <c r="G964" s="85">
        <v>1709032</v>
      </c>
      <c r="H964" s="89"/>
      <c r="I964" s="270" t="s">
        <v>3521</v>
      </c>
      <c r="J964" s="89"/>
      <c r="K964" s="89"/>
      <c r="L964" s="89"/>
      <c r="M964" s="89"/>
      <c r="N964" s="271">
        <v>0</v>
      </c>
      <c r="O964" s="271">
        <v>49983.5</v>
      </c>
      <c r="P964" s="89" t="s">
        <v>670</v>
      </c>
    </row>
    <row r="965" spans="1:16" ht="38.25">
      <c r="A965" s="268">
        <v>35</v>
      </c>
      <c r="B965" s="89"/>
      <c r="C965" s="269" t="s">
        <v>46</v>
      </c>
      <c r="D965" s="84">
        <v>43500</v>
      </c>
      <c r="E965" s="85" t="s">
        <v>2699</v>
      </c>
      <c r="F965" s="85" t="s">
        <v>3</v>
      </c>
      <c r="G965" s="85">
        <v>1709073</v>
      </c>
      <c r="H965" s="89"/>
      <c r="I965" s="270" t="s">
        <v>3522</v>
      </c>
      <c r="J965" s="89"/>
      <c r="K965" s="89"/>
      <c r="L965" s="89"/>
      <c r="M965" s="89"/>
      <c r="N965" s="271">
        <v>0</v>
      </c>
      <c r="O965" s="271">
        <v>1278</v>
      </c>
      <c r="P965" s="89" t="s">
        <v>670</v>
      </c>
    </row>
    <row r="966" spans="1:16" ht="51">
      <c r="A966" s="268">
        <v>287</v>
      </c>
      <c r="B966" s="89"/>
      <c r="C966" s="269" t="s">
        <v>126</v>
      </c>
      <c r="D966" s="84">
        <v>43500</v>
      </c>
      <c r="E966" s="85" t="s">
        <v>2700</v>
      </c>
      <c r="F966" s="85" t="s">
        <v>3</v>
      </c>
      <c r="G966" s="85">
        <v>1709066</v>
      </c>
      <c r="H966" s="89"/>
      <c r="I966" s="270" t="s">
        <v>3523</v>
      </c>
      <c r="J966" s="89"/>
      <c r="K966" s="89"/>
      <c r="L966" s="89"/>
      <c r="M966" s="89"/>
      <c r="N966" s="271">
        <v>0</v>
      </c>
      <c r="O966" s="271">
        <v>373.5</v>
      </c>
      <c r="P966" s="89" t="s">
        <v>670</v>
      </c>
    </row>
    <row r="967" spans="1:16" ht="51">
      <c r="A967" s="268" t="s">
        <v>565</v>
      </c>
      <c r="B967" s="89"/>
      <c r="C967" s="269" t="s">
        <v>615</v>
      </c>
      <c r="D967" s="84">
        <v>43500</v>
      </c>
      <c r="E967" s="85" t="s">
        <v>2701</v>
      </c>
      <c r="F967" s="85" t="s">
        <v>3</v>
      </c>
      <c r="G967" s="85">
        <v>1709029</v>
      </c>
      <c r="H967" s="89"/>
      <c r="I967" s="270" t="s">
        <v>3524</v>
      </c>
      <c r="J967" s="89"/>
      <c r="K967" s="89"/>
      <c r="L967" s="89"/>
      <c r="M967" s="89"/>
      <c r="N967" s="271">
        <v>0</v>
      </c>
      <c r="O967" s="271">
        <v>142</v>
      </c>
      <c r="P967" s="89" t="s">
        <v>670</v>
      </c>
    </row>
    <row r="968" spans="1:16" ht="51">
      <c r="A968" s="268" t="s">
        <v>565</v>
      </c>
      <c r="B968" s="89"/>
      <c r="C968" s="269" t="s">
        <v>615</v>
      </c>
      <c r="D968" s="84">
        <v>43500</v>
      </c>
      <c r="E968" s="85" t="s">
        <v>2702</v>
      </c>
      <c r="F968" s="85" t="s">
        <v>3</v>
      </c>
      <c r="G968" s="85">
        <v>1709030</v>
      </c>
      <c r="H968" s="89"/>
      <c r="I968" s="270" t="s">
        <v>3525</v>
      </c>
      <c r="J968" s="89"/>
      <c r="K968" s="89"/>
      <c r="L968" s="89"/>
      <c r="M968" s="89"/>
      <c r="N968" s="271">
        <v>0</v>
      </c>
      <c r="O968" s="271">
        <v>2553</v>
      </c>
      <c r="P968" s="89" t="s">
        <v>670</v>
      </c>
    </row>
    <row r="969" spans="1:16" ht="51">
      <c r="A969" s="268" t="s">
        <v>565</v>
      </c>
      <c r="B969" s="89"/>
      <c r="C969" s="269" t="s">
        <v>615</v>
      </c>
      <c r="D969" s="84">
        <v>43500</v>
      </c>
      <c r="E969" s="85" t="s">
        <v>2703</v>
      </c>
      <c r="F969" s="85" t="s">
        <v>3</v>
      </c>
      <c r="G969" s="85">
        <v>1709036</v>
      </c>
      <c r="H969" s="89"/>
      <c r="I969" s="270" t="s">
        <v>3526</v>
      </c>
      <c r="J969" s="89"/>
      <c r="K969" s="89"/>
      <c r="L969" s="89"/>
      <c r="M969" s="89"/>
      <c r="N969" s="271">
        <v>0</v>
      </c>
      <c r="O969" s="271">
        <v>695</v>
      </c>
      <c r="P969" s="89" t="s">
        <v>670</v>
      </c>
    </row>
    <row r="970" spans="1:16" ht="51">
      <c r="A970" s="268" t="s">
        <v>565</v>
      </c>
      <c r="B970" s="89"/>
      <c r="C970" s="269" t="s">
        <v>615</v>
      </c>
      <c r="D970" s="84">
        <v>43500</v>
      </c>
      <c r="E970" s="85" t="s">
        <v>2704</v>
      </c>
      <c r="F970" s="85" t="s">
        <v>3</v>
      </c>
      <c r="G970" s="85">
        <v>1709038</v>
      </c>
      <c r="H970" s="89"/>
      <c r="I970" s="270" t="s">
        <v>3527</v>
      </c>
      <c r="J970" s="89"/>
      <c r="K970" s="89"/>
      <c r="L970" s="89"/>
      <c r="M970" s="89"/>
      <c r="N970" s="271">
        <v>0</v>
      </c>
      <c r="O970" s="271">
        <v>220</v>
      </c>
      <c r="P970" s="89" t="s">
        <v>670</v>
      </c>
    </row>
    <row r="971" spans="1:16" ht="63.75">
      <c r="A971" s="268" t="s">
        <v>557</v>
      </c>
      <c r="B971" s="89"/>
      <c r="C971" s="269" t="s">
        <v>780</v>
      </c>
      <c r="D971" s="84">
        <v>43500</v>
      </c>
      <c r="E971" s="85" t="s">
        <v>2705</v>
      </c>
      <c r="F971" s="85" t="s">
        <v>11</v>
      </c>
      <c r="G971" s="85">
        <v>11839</v>
      </c>
      <c r="H971" s="89"/>
      <c r="I971" s="270" t="s">
        <v>3528</v>
      </c>
      <c r="J971" s="89"/>
      <c r="K971" s="89"/>
      <c r="L971" s="89"/>
      <c r="M971" s="89"/>
      <c r="N971" s="271">
        <v>4824.22</v>
      </c>
      <c r="O971" s="271">
        <v>0</v>
      </c>
      <c r="P971" s="89" t="s">
        <v>670</v>
      </c>
    </row>
    <row r="972" spans="1:16" ht="63.75">
      <c r="A972" s="268" t="s">
        <v>559</v>
      </c>
      <c r="B972" s="89"/>
      <c r="C972" s="269" t="s">
        <v>759</v>
      </c>
      <c r="D972" s="84">
        <v>43500</v>
      </c>
      <c r="E972" s="85" t="s">
        <v>2706</v>
      </c>
      <c r="F972" s="85" t="s">
        <v>6</v>
      </c>
      <c r="G972" s="85">
        <v>1078453</v>
      </c>
      <c r="H972" s="89"/>
      <c r="I972" s="270" t="s">
        <v>3529</v>
      </c>
      <c r="J972" s="89"/>
      <c r="K972" s="89"/>
      <c r="L972" s="89"/>
      <c r="M972" s="89"/>
      <c r="N972" s="271">
        <v>0</v>
      </c>
      <c r="O972" s="271">
        <v>620051.72</v>
      </c>
      <c r="P972" s="89" t="s">
        <v>670</v>
      </c>
    </row>
    <row r="973" spans="1:16" ht="51">
      <c r="A973" s="268" t="s">
        <v>559</v>
      </c>
      <c r="B973" s="89"/>
      <c r="C973" s="269" t="s">
        <v>759</v>
      </c>
      <c r="D973" s="84">
        <v>43500</v>
      </c>
      <c r="E973" s="85" t="s">
        <v>2707</v>
      </c>
      <c r="F973" s="85" t="s">
        <v>6</v>
      </c>
      <c r="G973" s="85">
        <v>1078722</v>
      </c>
      <c r="H973" s="89"/>
      <c r="I973" s="270" t="s">
        <v>3530</v>
      </c>
      <c r="J973" s="89"/>
      <c r="K973" s="89"/>
      <c r="L973" s="89"/>
      <c r="M973" s="89"/>
      <c r="N973" s="271">
        <v>0</v>
      </c>
      <c r="O973" s="271">
        <v>2457.87</v>
      </c>
      <c r="P973" s="89" t="s">
        <v>670</v>
      </c>
    </row>
    <row r="974" spans="1:16" ht="51">
      <c r="A974" s="268">
        <v>10</v>
      </c>
      <c r="B974" s="89"/>
      <c r="C974" s="269" t="s">
        <v>41</v>
      </c>
      <c r="D974" s="84">
        <v>43500</v>
      </c>
      <c r="E974" s="85" t="s">
        <v>2708</v>
      </c>
      <c r="F974" s="85" t="s">
        <v>6</v>
      </c>
      <c r="G974" s="85">
        <v>955813</v>
      </c>
      <c r="H974" s="89"/>
      <c r="I974" s="270" t="s">
        <v>3531</v>
      </c>
      <c r="J974" s="89"/>
      <c r="K974" s="89"/>
      <c r="L974" s="89"/>
      <c r="M974" s="89"/>
      <c r="N974" s="271">
        <v>0</v>
      </c>
      <c r="O974" s="271">
        <v>6139.7</v>
      </c>
      <c r="P974" s="89" t="s">
        <v>670</v>
      </c>
    </row>
    <row r="975" spans="1:16" ht="51">
      <c r="A975" s="268">
        <v>10</v>
      </c>
      <c r="B975" s="89"/>
      <c r="C975" s="269" t="s">
        <v>41</v>
      </c>
      <c r="D975" s="84">
        <v>43500</v>
      </c>
      <c r="E975" s="85" t="s">
        <v>2709</v>
      </c>
      <c r="F975" s="85" t="s">
        <v>6</v>
      </c>
      <c r="G975" s="85">
        <v>955815</v>
      </c>
      <c r="H975" s="89"/>
      <c r="I975" s="270" t="s">
        <v>3532</v>
      </c>
      <c r="J975" s="89"/>
      <c r="K975" s="89"/>
      <c r="L975" s="89"/>
      <c r="M975" s="89"/>
      <c r="N975" s="271">
        <v>0</v>
      </c>
      <c r="O975" s="271">
        <v>33957</v>
      </c>
      <c r="P975" s="89" t="s">
        <v>670</v>
      </c>
    </row>
    <row r="976" spans="1:16" ht="76.5">
      <c r="A976" s="268" t="s">
        <v>557</v>
      </c>
      <c r="B976" s="89"/>
      <c r="C976" s="269" t="s">
        <v>780</v>
      </c>
      <c r="D976" s="84">
        <v>43500</v>
      </c>
      <c r="E976" s="85" t="s">
        <v>2710</v>
      </c>
      <c r="F976" s="85" t="s">
        <v>6</v>
      </c>
      <c r="G976" s="85">
        <v>1078782</v>
      </c>
      <c r="H976" s="89"/>
      <c r="I976" s="270" t="s">
        <v>3533</v>
      </c>
      <c r="J976" s="89"/>
      <c r="K976" s="89"/>
      <c r="L976" s="89"/>
      <c r="M976" s="89"/>
      <c r="N976" s="271">
        <v>0</v>
      </c>
      <c r="O976" s="271">
        <v>5000</v>
      </c>
      <c r="P976" s="89" t="s">
        <v>670</v>
      </c>
    </row>
    <row r="977" spans="1:16" ht="76.5">
      <c r="A977" s="268" t="s">
        <v>559</v>
      </c>
      <c r="B977" s="89"/>
      <c r="C977" s="269" t="s">
        <v>759</v>
      </c>
      <c r="D977" s="84">
        <v>43500</v>
      </c>
      <c r="E977" s="85" t="s">
        <v>2711</v>
      </c>
      <c r="F977" s="85" t="s">
        <v>6</v>
      </c>
      <c r="G977" s="85">
        <v>946342</v>
      </c>
      <c r="H977" s="89"/>
      <c r="I977" s="270" t="s">
        <v>3534</v>
      </c>
      <c r="J977" s="89"/>
      <c r="K977" s="89"/>
      <c r="L977" s="89"/>
      <c r="M977" s="89"/>
      <c r="N977" s="271">
        <v>0</v>
      </c>
      <c r="O977" s="271">
        <v>6720</v>
      </c>
      <c r="P977" s="89" t="s">
        <v>670</v>
      </c>
    </row>
    <row r="978" spans="1:16" ht="38.25">
      <c r="A978" s="268" t="s">
        <v>565</v>
      </c>
      <c r="B978" s="89"/>
      <c r="C978" s="269" t="s">
        <v>615</v>
      </c>
      <c r="D978" s="84">
        <v>43501</v>
      </c>
      <c r="E978" s="85" t="s">
        <v>2712</v>
      </c>
      <c r="F978" s="85" t="s">
        <v>3</v>
      </c>
      <c r="G978" s="85">
        <v>1709591</v>
      </c>
      <c r="H978" s="89"/>
      <c r="I978" s="270" t="s">
        <v>717</v>
      </c>
      <c r="J978" s="89"/>
      <c r="K978" s="89"/>
      <c r="L978" s="89"/>
      <c r="M978" s="89"/>
      <c r="N978" s="271">
        <v>0</v>
      </c>
      <c r="O978" s="271">
        <v>800</v>
      </c>
      <c r="P978" s="89" t="s">
        <v>670</v>
      </c>
    </row>
    <row r="979" spans="1:16" ht="38.25">
      <c r="A979" s="268" t="s">
        <v>565</v>
      </c>
      <c r="B979" s="89"/>
      <c r="C979" s="269" t="s">
        <v>615</v>
      </c>
      <c r="D979" s="84">
        <v>43501</v>
      </c>
      <c r="E979" s="85" t="s">
        <v>2713</v>
      </c>
      <c r="F979" s="85" t="s">
        <v>3</v>
      </c>
      <c r="G979" s="85">
        <v>1709589</v>
      </c>
      <c r="H979" s="89"/>
      <c r="I979" s="270" t="s">
        <v>777</v>
      </c>
      <c r="J979" s="89"/>
      <c r="K979" s="89"/>
      <c r="L979" s="89"/>
      <c r="M979" s="89"/>
      <c r="N979" s="271">
        <v>0</v>
      </c>
      <c r="O979" s="271">
        <v>1360</v>
      </c>
      <c r="P979" s="89" t="s">
        <v>670</v>
      </c>
    </row>
    <row r="980" spans="1:16" ht="38.25">
      <c r="A980" s="268" t="s">
        <v>565</v>
      </c>
      <c r="B980" s="89"/>
      <c r="C980" s="269" t="s">
        <v>615</v>
      </c>
      <c r="D980" s="84">
        <v>43501</v>
      </c>
      <c r="E980" s="85" t="s">
        <v>2714</v>
      </c>
      <c r="F980" s="85" t="s">
        <v>3</v>
      </c>
      <c r="G980" s="85">
        <v>1709582</v>
      </c>
      <c r="H980" s="89"/>
      <c r="I980" s="270" t="s">
        <v>3535</v>
      </c>
      <c r="J980" s="89"/>
      <c r="K980" s="89"/>
      <c r="L980" s="89"/>
      <c r="M980" s="89"/>
      <c r="N980" s="271">
        <v>0</v>
      </c>
      <c r="O980" s="271">
        <v>66.75</v>
      </c>
      <c r="P980" s="89" t="s">
        <v>670</v>
      </c>
    </row>
    <row r="981" spans="1:16" ht="38.25">
      <c r="A981" s="268" t="s">
        <v>565</v>
      </c>
      <c r="B981" s="89"/>
      <c r="C981" s="269" t="s">
        <v>615</v>
      </c>
      <c r="D981" s="84">
        <v>43501</v>
      </c>
      <c r="E981" s="85" t="s">
        <v>2715</v>
      </c>
      <c r="F981" s="85" t="s">
        <v>3</v>
      </c>
      <c r="G981" s="85">
        <v>1709579</v>
      </c>
      <c r="H981" s="89"/>
      <c r="I981" s="270" t="s">
        <v>3536</v>
      </c>
      <c r="J981" s="89"/>
      <c r="K981" s="89"/>
      <c r="L981" s="89"/>
      <c r="M981" s="89"/>
      <c r="N981" s="271">
        <v>0</v>
      </c>
      <c r="O981" s="271">
        <v>3362</v>
      </c>
      <c r="P981" s="89" t="s">
        <v>670</v>
      </c>
    </row>
    <row r="982" spans="1:16" ht="51">
      <c r="A982" s="268" t="s">
        <v>565</v>
      </c>
      <c r="B982" s="89"/>
      <c r="C982" s="269" t="s">
        <v>615</v>
      </c>
      <c r="D982" s="84">
        <v>43501</v>
      </c>
      <c r="E982" s="85" t="s">
        <v>2716</v>
      </c>
      <c r="F982" s="85" t="s">
        <v>3</v>
      </c>
      <c r="G982" s="85">
        <v>1709556</v>
      </c>
      <c r="H982" s="89"/>
      <c r="I982" s="270" t="s">
        <v>3537</v>
      </c>
      <c r="J982" s="89"/>
      <c r="K982" s="89"/>
      <c r="L982" s="89"/>
      <c r="M982" s="89"/>
      <c r="N982" s="271">
        <v>0</v>
      </c>
      <c r="O982" s="271">
        <v>494</v>
      </c>
      <c r="P982" s="89" t="s">
        <v>670</v>
      </c>
    </row>
    <row r="983" spans="1:16" ht="51">
      <c r="A983" s="268" t="s">
        <v>556</v>
      </c>
      <c r="B983" s="89"/>
      <c r="C983" s="269" t="s">
        <v>616</v>
      </c>
      <c r="D983" s="84">
        <v>43501</v>
      </c>
      <c r="E983" s="85" t="s">
        <v>2717</v>
      </c>
      <c r="F983" s="85" t="s">
        <v>3</v>
      </c>
      <c r="G983" s="85">
        <v>1709550</v>
      </c>
      <c r="H983" s="89"/>
      <c r="I983" s="270" t="s">
        <v>3538</v>
      </c>
      <c r="J983" s="89"/>
      <c r="K983" s="89"/>
      <c r="L983" s="89"/>
      <c r="M983" s="89"/>
      <c r="N983" s="271">
        <v>0</v>
      </c>
      <c r="O983" s="271">
        <v>400</v>
      </c>
      <c r="P983" s="89" t="s">
        <v>670</v>
      </c>
    </row>
    <row r="984" spans="1:16" ht="63.75">
      <c r="A984" s="268">
        <v>190</v>
      </c>
      <c r="B984" s="89"/>
      <c r="C984" s="269" t="s">
        <v>92</v>
      </c>
      <c r="D984" s="84">
        <v>43501</v>
      </c>
      <c r="E984" s="85" t="s">
        <v>2718</v>
      </c>
      <c r="F984" s="85" t="s">
        <v>3</v>
      </c>
      <c r="G984" s="85">
        <v>1709546</v>
      </c>
      <c r="H984" s="89"/>
      <c r="I984" s="270" t="s">
        <v>3539</v>
      </c>
      <c r="J984" s="89"/>
      <c r="K984" s="89"/>
      <c r="L984" s="89"/>
      <c r="M984" s="89"/>
      <c r="N984" s="271">
        <v>0</v>
      </c>
      <c r="O984" s="271">
        <v>155</v>
      </c>
      <c r="P984" s="89" t="s">
        <v>670</v>
      </c>
    </row>
    <row r="985" spans="1:16" ht="63.75">
      <c r="A985" s="268">
        <v>190</v>
      </c>
      <c r="B985" s="89"/>
      <c r="C985" s="269" t="s">
        <v>92</v>
      </c>
      <c r="D985" s="84">
        <v>43501</v>
      </c>
      <c r="E985" s="85" t="s">
        <v>2719</v>
      </c>
      <c r="F985" s="85" t="s">
        <v>3</v>
      </c>
      <c r="G985" s="85">
        <v>1709544</v>
      </c>
      <c r="H985" s="89"/>
      <c r="I985" s="270" t="s">
        <v>3540</v>
      </c>
      <c r="J985" s="89"/>
      <c r="K985" s="89"/>
      <c r="L985" s="89"/>
      <c r="M985" s="89"/>
      <c r="N985" s="271">
        <v>0</v>
      </c>
      <c r="O985" s="271">
        <v>155</v>
      </c>
      <c r="P985" s="89" t="s">
        <v>670</v>
      </c>
    </row>
    <row r="986" spans="1:16" ht="51">
      <c r="A986" s="268">
        <v>592</v>
      </c>
      <c r="B986" s="89"/>
      <c r="C986" s="269" t="s">
        <v>645</v>
      </c>
      <c r="D986" s="84">
        <v>43501</v>
      </c>
      <c r="E986" s="85" t="s">
        <v>2720</v>
      </c>
      <c r="F986" s="85" t="s">
        <v>3</v>
      </c>
      <c r="G986" s="85">
        <v>1709703</v>
      </c>
      <c r="H986" s="89"/>
      <c r="I986" s="270" t="s">
        <v>3541</v>
      </c>
      <c r="J986" s="89"/>
      <c r="K986" s="89"/>
      <c r="L986" s="89"/>
      <c r="M986" s="89"/>
      <c r="N986" s="271">
        <v>0</v>
      </c>
      <c r="O986" s="271">
        <v>54</v>
      </c>
      <c r="P986" s="89" t="s">
        <v>670</v>
      </c>
    </row>
    <row r="987" spans="1:16" ht="51">
      <c r="A987" s="268" t="s">
        <v>565</v>
      </c>
      <c r="B987" s="89"/>
      <c r="C987" s="269" t="s">
        <v>615</v>
      </c>
      <c r="D987" s="84">
        <v>43501</v>
      </c>
      <c r="E987" s="85" t="s">
        <v>2721</v>
      </c>
      <c r="F987" s="85" t="s">
        <v>3</v>
      </c>
      <c r="G987" s="85">
        <v>1709672</v>
      </c>
      <c r="H987" s="89"/>
      <c r="I987" s="270" t="s">
        <v>3542</v>
      </c>
      <c r="J987" s="89"/>
      <c r="K987" s="89"/>
      <c r="L987" s="89"/>
      <c r="M987" s="89"/>
      <c r="N987" s="271">
        <v>0</v>
      </c>
      <c r="O987" s="271">
        <v>4310</v>
      </c>
      <c r="P987" s="89" t="s">
        <v>670</v>
      </c>
    </row>
    <row r="988" spans="1:16" ht="51">
      <c r="A988" s="268">
        <v>35</v>
      </c>
      <c r="B988" s="89"/>
      <c r="C988" s="269" t="s">
        <v>46</v>
      </c>
      <c r="D988" s="84">
        <v>43501</v>
      </c>
      <c r="E988" s="85" t="s">
        <v>2722</v>
      </c>
      <c r="F988" s="85" t="s">
        <v>3</v>
      </c>
      <c r="G988" s="85">
        <v>1709669</v>
      </c>
      <c r="H988" s="89"/>
      <c r="I988" s="270" t="s">
        <v>3543</v>
      </c>
      <c r="J988" s="89"/>
      <c r="K988" s="89"/>
      <c r="L988" s="89"/>
      <c r="M988" s="89"/>
      <c r="N988" s="271">
        <v>0</v>
      </c>
      <c r="O988" s="271">
        <v>925</v>
      </c>
      <c r="P988" s="89" t="s">
        <v>670</v>
      </c>
    </row>
    <row r="989" spans="1:16" ht="51">
      <c r="A989" s="268">
        <v>86</v>
      </c>
      <c r="B989" s="89"/>
      <c r="C989" s="269" t="s">
        <v>56</v>
      </c>
      <c r="D989" s="84">
        <v>43501</v>
      </c>
      <c r="E989" s="85" t="s">
        <v>2723</v>
      </c>
      <c r="F989" s="85" t="s">
        <v>3</v>
      </c>
      <c r="G989" s="85">
        <v>1709659</v>
      </c>
      <c r="H989" s="89"/>
      <c r="I989" s="270" t="s">
        <v>3544</v>
      </c>
      <c r="J989" s="89"/>
      <c r="K989" s="89"/>
      <c r="L989" s="89"/>
      <c r="M989" s="89"/>
      <c r="N989" s="271">
        <v>0</v>
      </c>
      <c r="O989" s="271">
        <v>3380</v>
      </c>
      <c r="P989" s="89" t="s">
        <v>670</v>
      </c>
    </row>
    <row r="990" spans="1:16" ht="63.75">
      <c r="A990" s="268" t="s">
        <v>565</v>
      </c>
      <c r="B990" s="89"/>
      <c r="C990" s="269" t="s">
        <v>615</v>
      </c>
      <c r="D990" s="84">
        <v>43501</v>
      </c>
      <c r="E990" s="85" t="s">
        <v>2724</v>
      </c>
      <c r="F990" s="85" t="s">
        <v>3</v>
      </c>
      <c r="G990" s="85">
        <v>1709635</v>
      </c>
      <c r="H990" s="89"/>
      <c r="I990" s="270" t="s">
        <v>3545</v>
      </c>
      <c r="J990" s="89"/>
      <c r="K990" s="89"/>
      <c r="L990" s="89"/>
      <c r="M990" s="89"/>
      <c r="N990" s="271">
        <v>0</v>
      </c>
      <c r="O990" s="271">
        <v>3566.28</v>
      </c>
      <c r="P990" s="89" t="s">
        <v>670</v>
      </c>
    </row>
    <row r="991" spans="1:16" ht="51">
      <c r="A991" s="268" t="s">
        <v>565</v>
      </c>
      <c r="B991" s="89"/>
      <c r="C991" s="269" t="s">
        <v>615</v>
      </c>
      <c r="D991" s="84">
        <v>43501</v>
      </c>
      <c r="E991" s="85" t="s">
        <v>2725</v>
      </c>
      <c r="F991" s="85" t="s">
        <v>3</v>
      </c>
      <c r="G991" s="85">
        <v>1709618</v>
      </c>
      <c r="H991" s="89"/>
      <c r="I991" s="270" t="s">
        <v>3546</v>
      </c>
      <c r="J991" s="89"/>
      <c r="K991" s="89"/>
      <c r="L991" s="89"/>
      <c r="M991" s="89"/>
      <c r="N991" s="271">
        <v>0</v>
      </c>
      <c r="O991" s="271">
        <v>30</v>
      </c>
      <c r="P991" s="89" t="s">
        <v>670</v>
      </c>
    </row>
    <row r="992" spans="1:16" ht="51">
      <c r="A992" s="268">
        <v>132</v>
      </c>
      <c r="B992" s="89"/>
      <c r="C992" s="269" t="s">
        <v>68</v>
      </c>
      <c r="D992" s="84">
        <v>43501</v>
      </c>
      <c r="E992" s="85" t="s">
        <v>2726</v>
      </c>
      <c r="F992" s="85" t="s">
        <v>3</v>
      </c>
      <c r="G992" s="85">
        <v>1709600</v>
      </c>
      <c r="H992" s="89"/>
      <c r="I992" s="270" t="s">
        <v>3547</v>
      </c>
      <c r="J992" s="89"/>
      <c r="K992" s="89"/>
      <c r="L992" s="89"/>
      <c r="M992" s="89"/>
      <c r="N992" s="271">
        <v>0</v>
      </c>
      <c r="O992" s="271">
        <v>32150</v>
      </c>
      <c r="P992" s="89" t="s">
        <v>670</v>
      </c>
    </row>
    <row r="993" spans="1:16" ht="51">
      <c r="A993" s="268" t="s">
        <v>556</v>
      </c>
      <c r="B993" s="89"/>
      <c r="C993" s="269" t="s">
        <v>616</v>
      </c>
      <c r="D993" s="84">
        <v>43501</v>
      </c>
      <c r="E993" s="85" t="s">
        <v>2727</v>
      </c>
      <c r="F993" s="85" t="s">
        <v>3</v>
      </c>
      <c r="G993" s="85">
        <v>1709454</v>
      </c>
      <c r="H993" s="89"/>
      <c r="I993" s="270" t="s">
        <v>778</v>
      </c>
      <c r="J993" s="89"/>
      <c r="K993" s="89"/>
      <c r="L993" s="89"/>
      <c r="M993" s="89"/>
      <c r="N993" s="271">
        <v>0</v>
      </c>
      <c r="O993" s="271">
        <v>460</v>
      </c>
      <c r="P993" s="89" t="s">
        <v>670</v>
      </c>
    </row>
    <row r="994" spans="1:16" ht="38.25">
      <c r="A994" s="268" t="s">
        <v>565</v>
      </c>
      <c r="B994" s="89"/>
      <c r="C994" s="269" t="s">
        <v>615</v>
      </c>
      <c r="D994" s="84">
        <v>43501</v>
      </c>
      <c r="E994" s="85" t="s">
        <v>2728</v>
      </c>
      <c r="F994" s="85" t="s">
        <v>3</v>
      </c>
      <c r="G994" s="85">
        <v>1709439</v>
      </c>
      <c r="H994" s="89"/>
      <c r="I994" s="270" t="s">
        <v>747</v>
      </c>
      <c r="J994" s="89"/>
      <c r="K994" s="89"/>
      <c r="L994" s="89"/>
      <c r="M994" s="89"/>
      <c r="N994" s="271">
        <v>0</v>
      </c>
      <c r="O994" s="271">
        <v>6200</v>
      </c>
      <c r="P994" s="89" t="s">
        <v>670</v>
      </c>
    </row>
    <row r="995" spans="1:16" ht="38.25">
      <c r="A995" s="268" t="s">
        <v>565</v>
      </c>
      <c r="B995" s="89"/>
      <c r="C995" s="269" t="s">
        <v>615</v>
      </c>
      <c r="D995" s="84">
        <v>43501</v>
      </c>
      <c r="E995" s="85" t="s">
        <v>2729</v>
      </c>
      <c r="F995" s="85" t="s">
        <v>3</v>
      </c>
      <c r="G995" s="85">
        <v>1709437</v>
      </c>
      <c r="H995" s="89"/>
      <c r="I995" s="270" t="s">
        <v>3548</v>
      </c>
      <c r="J995" s="89"/>
      <c r="K995" s="89"/>
      <c r="L995" s="89"/>
      <c r="M995" s="89"/>
      <c r="N995" s="271">
        <v>0</v>
      </c>
      <c r="O995" s="271">
        <v>195</v>
      </c>
      <c r="P995" s="89" t="s">
        <v>670</v>
      </c>
    </row>
    <row r="996" spans="1:16" ht="51">
      <c r="A996" s="268" t="s">
        <v>565</v>
      </c>
      <c r="B996" s="89"/>
      <c r="C996" s="269" t="s">
        <v>615</v>
      </c>
      <c r="D996" s="84">
        <v>43501</v>
      </c>
      <c r="E996" s="85" t="s">
        <v>2730</v>
      </c>
      <c r="F996" s="85" t="s">
        <v>3</v>
      </c>
      <c r="G996" s="85">
        <v>1709433</v>
      </c>
      <c r="H996" s="89"/>
      <c r="I996" s="270" t="s">
        <v>3549</v>
      </c>
      <c r="J996" s="89"/>
      <c r="K996" s="89"/>
      <c r="L996" s="89"/>
      <c r="M996" s="89"/>
      <c r="N996" s="271">
        <v>0</v>
      </c>
      <c r="O996" s="271">
        <v>2075</v>
      </c>
      <c r="P996" s="89" t="s">
        <v>670</v>
      </c>
    </row>
    <row r="997" spans="1:16" ht="51">
      <c r="A997" s="268">
        <v>130</v>
      </c>
      <c r="B997" s="89"/>
      <c r="C997" s="269" t="s">
        <v>67</v>
      </c>
      <c r="D997" s="84">
        <v>43501</v>
      </c>
      <c r="E997" s="85" t="s">
        <v>2731</v>
      </c>
      <c r="F997" s="85" t="s">
        <v>3</v>
      </c>
      <c r="G997" s="85">
        <v>1709566</v>
      </c>
      <c r="H997" s="89"/>
      <c r="I997" s="270" t="s">
        <v>3550</v>
      </c>
      <c r="J997" s="89"/>
      <c r="K997" s="89"/>
      <c r="L997" s="89"/>
      <c r="M997" s="89"/>
      <c r="N997" s="271">
        <v>0</v>
      </c>
      <c r="O997" s="271">
        <v>791.25</v>
      </c>
      <c r="P997" s="89" t="s">
        <v>670</v>
      </c>
    </row>
    <row r="998" spans="1:16" ht="63.75">
      <c r="A998" s="268" t="s">
        <v>565</v>
      </c>
      <c r="B998" s="89"/>
      <c r="C998" s="269" t="s">
        <v>615</v>
      </c>
      <c r="D998" s="84">
        <v>43501</v>
      </c>
      <c r="E998" s="85" t="s">
        <v>2732</v>
      </c>
      <c r="F998" s="85" t="s">
        <v>3</v>
      </c>
      <c r="G998" s="85">
        <v>1709548</v>
      </c>
      <c r="H998" s="89"/>
      <c r="I998" s="270" t="s">
        <v>3551</v>
      </c>
      <c r="J998" s="89"/>
      <c r="K998" s="89"/>
      <c r="L998" s="89"/>
      <c r="M998" s="89"/>
      <c r="N998" s="271">
        <v>0</v>
      </c>
      <c r="O998" s="271">
        <v>9519.6</v>
      </c>
      <c r="P998" s="89" t="s">
        <v>670</v>
      </c>
    </row>
    <row r="999" spans="1:16" ht="63.75">
      <c r="A999" s="268" t="s">
        <v>556</v>
      </c>
      <c r="B999" s="89"/>
      <c r="C999" s="269" t="s">
        <v>616</v>
      </c>
      <c r="D999" s="84">
        <v>43501</v>
      </c>
      <c r="E999" s="85" t="s">
        <v>2733</v>
      </c>
      <c r="F999" s="85" t="s">
        <v>3</v>
      </c>
      <c r="G999" s="85">
        <v>1709473</v>
      </c>
      <c r="H999" s="89"/>
      <c r="I999" s="270" t="s">
        <v>3552</v>
      </c>
      <c r="J999" s="89"/>
      <c r="K999" s="89"/>
      <c r="L999" s="89"/>
      <c r="M999" s="89"/>
      <c r="N999" s="271">
        <v>0</v>
      </c>
      <c r="O999" s="271">
        <v>35</v>
      </c>
      <c r="P999" s="89" t="s">
        <v>670</v>
      </c>
    </row>
    <row r="1000" spans="1:16" ht="63.75">
      <c r="A1000" s="268" t="s">
        <v>559</v>
      </c>
      <c r="B1000" s="89"/>
      <c r="C1000" s="269" t="s">
        <v>759</v>
      </c>
      <c r="D1000" s="84">
        <v>43501</v>
      </c>
      <c r="E1000" s="85" t="s">
        <v>2734</v>
      </c>
      <c r="F1000" s="85" t="s">
        <v>3</v>
      </c>
      <c r="G1000" s="85">
        <v>1709451</v>
      </c>
      <c r="H1000" s="89"/>
      <c r="I1000" s="270" t="s">
        <v>3553</v>
      </c>
      <c r="J1000" s="89"/>
      <c r="K1000" s="89"/>
      <c r="L1000" s="89"/>
      <c r="M1000" s="89"/>
      <c r="N1000" s="271">
        <v>0</v>
      </c>
      <c r="O1000" s="271">
        <v>6300.72</v>
      </c>
      <c r="P1000" s="89" t="s">
        <v>670</v>
      </c>
    </row>
    <row r="1001" spans="1:16" ht="63.75">
      <c r="A1001" s="268">
        <v>30</v>
      </c>
      <c r="B1001" s="89"/>
      <c r="C1001" s="269" t="s">
        <v>675</v>
      </c>
      <c r="D1001" s="84">
        <v>43501</v>
      </c>
      <c r="E1001" s="85" t="s">
        <v>2735</v>
      </c>
      <c r="F1001" s="85" t="s">
        <v>3</v>
      </c>
      <c r="G1001" s="85">
        <v>1709445</v>
      </c>
      <c r="H1001" s="89"/>
      <c r="I1001" s="270" t="s">
        <v>3554</v>
      </c>
      <c r="J1001" s="89"/>
      <c r="K1001" s="89"/>
      <c r="L1001" s="89"/>
      <c r="M1001" s="89"/>
      <c r="N1001" s="271">
        <v>0</v>
      </c>
      <c r="O1001" s="271">
        <v>12655.86</v>
      </c>
      <c r="P1001" s="89" t="s">
        <v>670</v>
      </c>
    </row>
    <row r="1002" spans="1:16" ht="63.75">
      <c r="A1002" s="268">
        <v>15</v>
      </c>
      <c r="B1002" s="89"/>
      <c r="C1002" s="269" t="s">
        <v>42</v>
      </c>
      <c r="D1002" s="84">
        <v>43501</v>
      </c>
      <c r="E1002" s="85" t="s">
        <v>2736</v>
      </c>
      <c r="F1002" s="85" t="s">
        <v>3</v>
      </c>
      <c r="G1002" s="85">
        <v>1709515</v>
      </c>
      <c r="H1002" s="89"/>
      <c r="I1002" s="270" t="s">
        <v>3555</v>
      </c>
      <c r="J1002" s="89"/>
      <c r="K1002" s="89"/>
      <c r="L1002" s="89"/>
      <c r="M1002" s="89"/>
      <c r="N1002" s="271">
        <v>0</v>
      </c>
      <c r="O1002" s="271">
        <v>4260.6099999999997</v>
      </c>
      <c r="P1002" s="89" t="s">
        <v>670</v>
      </c>
    </row>
    <row r="1003" spans="1:16" ht="51">
      <c r="A1003" s="268">
        <v>15</v>
      </c>
      <c r="B1003" s="89"/>
      <c r="C1003" s="269" t="s">
        <v>42</v>
      </c>
      <c r="D1003" s="84">
        <v>43501</v>
      </c>
      <c r="E1003" s="85" t="s">
        <v>2737</v>
      </c>
      <c r="F1003" s="85" t="s">
        <v>3</v>
      </c>
      <c r="G1003" s="85">
        <v>1709512</v>
      </c>
      <c r="H1003" s="89"/>
      <c r="I1003" s="270" t="s">
        <v>3556</v>
      </c>
      <c r="J1003" s="89"/>
      <c r="K1003" s="89"/>
      <c r="L1003" s="89"/>
      <c r="M1003" s="89"/>
      <c r="N1003" s="271">
        <v>0</v>
      </c>
      <c r="O1003" s="271">
        <v>1318.92</v>
      </c>
      <c r="P1003" s="89" t="s">
        <v>670</v>
      </c>
    </row>
    <row r="1004" spans="1:16" ht="51">
      <c r="A1004" s="268" t="s">
        <v>565</v>
      </c>
      <c r="B1004" s="89"/>
      <c r="C1004" s="269" t="s">
        <v>615</v>
      </c>
      <c r="D1004" s="84">
        <v>43501</v>
      </c>
      <c r="E1004" s="85" t="s">
        <v>2738</v>
      </c>
      <c r="F1004" s="85" t="s">
        <v>3</v>
      </c>
      <c r="G1004" s="85">
        <v>1709511</v>
      </c>
      <c r="H1004" s="89"/>
      <c r="I1004" s="270" t="s">
        <v>3557</v>
      </c>
      <c r="J1004" s="89"/>
      <c r="K1004" s="89"/>
      <c r="L1004" s="89"/>
      <c r="M1004" s="89"/>
      <c r="N1004" s="271">
        <v>0</v>
      </c>
      <c r="O1004" s="271">
        <v>222</v>
      </c>
      <c r="P1004" s="89" t="s">
        <v>670</v>
      </c>
    </row>
    <row r="1005" spans="1:16" ht="63.75">
      <c r="A1005" s="268">
        <v>48</v>
      </c>
      <c r="B1005" s="89"/>
      <c r="C1005" s="269" t="s">
        <v>50</v>
      </c>
      <c r="D1005" s="84">
        <v>43501</v>
      </c>
      <c r="E1005" s="85" t="s">
        <v>2739</v>
      </c>
      <c r="F1005" s="85" t="s">
        <v>3</v>
      </c>
      <c r="G1005" s="85">
        <v>1709485</v>
      </c>
      <c r="H1005" s="89"/>
      <c r="I1005" s="270" t="s">
        <v>3558</v>
      </c>
      <c r="J1005" s="89"/>
      <c r="K1005" s="89"/>
      <c r="L1005" s="89"/>
      <c r="M1005" s="89"/>
      <c r="N1005" s="271">
        <v>0</v>
      </c>
      <c r="O1005" s="271">
        <v>250.03</v>
      </c>
      <c r="P1005" s="89" t="s">
        <v>670</v>
      </c>
    </row>
    <row r="1006" spans="1:16" ht="51">
      <c r="A1006" s="268" t="s">
        <v>565</v>
      </c>
      <c r="B1006" s="89"/>
      <c r="C1006" s="269" t="s">
        <v>615</v>
      </c>
      <c r="D1006" s="84">
        <v>43501</v>
      </c>
      <c r="E1006" s="85" t="s">
        <v>2740</v>
      </c>
      <c r="F1006" s="85" t="s">
        <v>3</v>
      </c>
      <c r="G1006" s="85">
        <v>1709479</v>
      </c>
      <c r="H1006" s="89"/>
      <c r="I1006" s="270" t="s">
        <v>3559</v>
      </c>
      <c r="J1006" s="89"/>
      <c r="K1006" s="89"/>
      <c r="L1006" s="89"/>
      <c r="M1006" s="89"/>
      <c r="N1006" s="271">
        <v>0</v>
      </c>
      <c r="O1006" s="271">
        <v>1067.95</v>
      </c>
      <c r="P1006" s="89" t="s">
        <v>670</v>
      </c>
    </row>
    <row r="1007" spans="1:16" ht="51">
      <c r="A1007" s="268">
        <v>48</v>
      </c>
      <c r="B1007" s="89"/>
      <c r="C1007" s="269" t="s">
        <v>50</v>
      </c>
      <c r="D1007" s="84">
        <v>43501</v>
      </c>
      <c r="E1007" s="85" t="s">
        <v>2741</v>
      </c>
      <c r="F1007" s="85" t="s">
        <v>3</v>
      </c>
      <c r="G1007" s="85">
        <v>1709472</v>
      </c>
      <c r="H1007" s="89"/>
      <c r="I1007" s="270" t="s">
        <v>3560</v>
      </c>
      <c r="J1007" s="89"/>
      <c r="K1007" s="89"/>
      <c r="L1007" s="89"/>
      <c r="M1007" s="89"/>
      <c r="N1007" s="271">
        <v>0</v>
      </c>
      <c r="O1007" s="271">
        <v>23.7</v>
      </c>
      <c r="P1007" s="89" t="s">
        <v>670</v>
      </c>
    </row>
    <row r="1008" spans="1:16" ht="51">
      <c r="A1008" s="268" t="s">
        <v>556</v>
      </c>
      <c r="B1008" s="89"/>
      <c r="C1008" s="269" t="s">
        <v>616</v>
      </c>
      <c r="D1008" s="84">
        <v>43501</v>
      </c>
      <c r="E1008" s="85" t="s">
        <v>2742</v>
      </c>
      <c r="F1008" s="85" t="s">
        <v>3</v>
      </c>
      <c r="G1008" s="85">
        <v>1709468</v>
      </c>
      <c r="H1008" s="89"/>
      <c r="I1008" s="270" t="s">
        <v>3561</v>
      </c>
      <c r="J1008" s="89"/>
      <c r="K1008" s="89"/>
      <c r="L1008" s="89"/>
      <c r="M1008" s="89"/>
      <c r="N1008" s="271">
        <v>0</v>
      </c>
      <c r="O1008" s="271">
        <v>1277</v>
      </c>
      <c r="P1008" s="89" t="s">
        <v>670</v>
      </c>
    </row>
    <row r="1009" spans="1:16" ht="38.25">
      <c r="A1009" s="268" t="s">
        <v>565</v>
      </c>
      <c r="B1009" s="89"/>
      <c r="C1009" s="269" t="s">
        <v>615</v>
      </c>
      <c r="D1009" s="84">
        <v>43501</v>
      </c>
      <c r="E1009" s="85" t="s">
        <v>2743</v>
      </c>
      <c r="F1009" s="85" t="s">
        <v>3</v>
      </c>
      <c r="G1009" s="85">
        <v>1709467</v>
      </c>
      <c r="H1009" s="89"/>
      <c r="I1009" s="270" t="s">
        <v>729</v>
      </c>
      <c r="J1009" s="89"/>
      <c r="K1009" s="89"/>
      <c r="L1009" s="89"/>
      <c r="M1009" s="89"/>
      <c r="N1009" s="271">
        <v>0</v>
      </c>
      <c r="O1009" s="271">
        <v>800</v>
      </c>
      <c r="P1009" s="89" t="s">
        <v>670</v>
      </c>
    </row>
    <row r="1010" spans="1:16" ht="38.25">
      <c r="A1010" s="268">
        <v>15</v>
      </c>
      <c r="B1010" s="89"/>
      <c r="C1010" s="269" t="s">
        <v>42</v>
      </c>
      <c r="D1010" s="84">
        <v>43501</v>
      </c>
      <c r="E1010" s="85" t="s">
        <v>2744</v>
      </c>
      <c r="F1010" s="85" t="s">
        <v>3</v>
      </c>
      <c r="G1010" s="85">
        <v>1709460</v>
      </c>
      <c r="H1010" s="89"/>
      <c r="I1010" s="270" t="s">
        <v>3562</v>
      </c>
      <c r="J1010" s="89"/>
      <c r="K1010" s="89"/>
      <c r="L1010" s="89"/>
      <c r="M1010" s="89"/>
      <c r="N1010" s="271">
        <v>0</v>
      </c>
      <c r="O1010" s="271">
        <v>54</v>
      </c>
      <c r="P1010" s="89" t="s">
        <v>670</v>
      </c>
    </row>
    <row r="1011" spans="1:16" ht="38.25">
      <c r="A1011" s="268">
        <v>15</v>
      </c>
      <c r="B1011" s="89"/>
      <c r="C1011" s="269" t="s">
        <v>42</v>
      </c>
      <c r="D1011" s="84">
        <v>43501</v>
      </c>
      <c r="E1011" s="85" t="s">
        <v>2745</v>
      </c>
      <c r="F1011" s="85" t="s">
        <v>3</v>
      </c>
      <c r="G1011" s="85">
        <v>1709458</v>
      </c>
      <c r="H1011" s="89"/>
      <c r="I1011" s="270" t="s">
        <v>3563</v>
      </c>
      <c r="J1011" s="89"/>
      <c r="K1011" s="89"/>
      <c r="L1011" s="89"/>
      <c r="M1011" s="89"/>
      <c r="N1011" s="271">
        <v>0</v>
      </c>
      <c r="O1011" s="271">
        <v>54</v>
      </c>
      <c r="P1011" s="89" t="s">
        <v>670</v>
      </c>
    </row>
    <row r="1012" spans="1:16" ht="38.25">
      <c r="A1012" s="268">
        <v>15</v>
      </c>
      <c r="B1012" s="89"/>
      <c r="C1012" s="269" t="s">
        <v>42</v>
      </c>
      <c r="D1012" s="84">
        <v>43501</v>
      </c>
      <c r="E1012" s="85" t="s">
        <v>2746</v>
      </c>
      <c r="F1012" s="85" t="s">
        <v>3</v>
      </c>
      <c r="G1012" s="85">
        <v>1709457</v>
      </c>
      <c r="H1012" s="89"/>
      <c r="I1012" s="270" t="s">
        <v>3564</v>
      </c>
      <c r="J1012" s="89"/>
      <c r="K1012" s="89"/>
      <c r="L1012" s="89"/>
      <c r="M1012" s="89"/>
      <c r="N1012" s="271">
        <v>0</v>
      </c>
      <c r="O1012" s="271">
        <v>48.72</v>
      </c>
      <c r="P1012" s="89" t="s">
        <v>670</v>
      </c>
    </row>
    <row r="1013" spans="1:16" ht="51">
      <c r="A1013" s="268" t="s">
        <v>559</v>
      </c>
      <c r="B1013" s="89"/>
      <c r="C1013" s="269" t="s">
        <v>759</v>
      </c>
      <c r="D1013" s="84">
        <v>43501</v>
      </c>
      <c r="E1013" s="85" t="s">
        <v>2747</v>
      </c>
      <c r="F1013" s="85" t="s">
        <v>6</v>
      </c>
      <c r="G1013" s="85">
        <v>1078971</v>
      </c>
      <c r="H1013" s="89"/>
      <c r="I1013" s="270" t="s">
        <v>3565</v>
      </c>
      <c r="J1013" s="89"/>
      <c r="K1013" s="89"/>
      <c r="L1013" s="89"/>
      <c r="M1013" s="89"/>
      <c r="N1013" s="271">
        <v>0</v>
      </c>
      <c r="O1013" s="271">
        <v>3238.9</v>
      </c>
      <c r="P1013" s="89" t="s">
        <v>670</v>
      </c>
    </row>
    <row r="1014" spans="1:16" ht="51">
      <c r="A1014" s="268">
        <v>212</v>
      </c>
      <c r="B1014" s="89"/>
      <c r="C1014" s="269" t="s">
        <v>100</v>
      </c>
      <c r="D1014" s="84">
        <v>43502</v>
      </c>
      <c r="E1014" s="85" t="s">
        <v>2748</v>
      </c>
      <c r="F1014" s="85" t="s">
        <v>3</v>
      </c>
      <c r="G1014" s="85">
        <v>1709993</v>
      </c>
      <c r="H1014" s="89"/>
      <c r="I1014" s="270" t="s">
        <v>3566</v>
      </c>
      <c r="J1014" s="89"/>
      <c r="K1014" s="89"/>
      <c r="L1014" s="89"/>
      <c r="M1014" s="89"/>
      <c r="N1014" s="271">
        <v>0</v>
      </c>
      <c r="O1014" s="271">
        <v>333</v>
      </c>
      <c r="P1014" s="89" t="s">
        <v>670</v>
      </c>
    </row>
    <row r="1015" spans="1:16" ht="38.25">
      <c r="A1015" s="268" t="s">
        <v>565</v>
      </c>
      <c r="B1015" s="89"/>
      <c r="C1015" s="269" t="s">
        <v>615</v>
      </c>
      <c r="D1015" s="84">
        <v>43502</v>
      </c>
      <c r="E1015" s="85" t="s">
        <v>2749</v>
      </c>
      <c r="F1015" s="85" t="s">
        <v>3</v>
      </c>
      <c r="G1015" s="85">
        <v>1709984</v>
      </c>
      <c r="H1015" s="89"/>
      <c r="I1015" s="270" t="s">
        <v>3567</v>
      </c>
      <c r="J1015" s="89"/>
      <c r="K1015" s="89"/>
      <c r="L1015" s="89"/>
      <c r="M1015" s="89"/>
      <c r="N1015" s="271">
        <v>0</v>
      </c>
      <c r="O1015" s="271">
        <v>500</v>
      </c>
      <c r="P1015" s="89" t="s">
        <v>670</v>
      </c>
    </row>
    <row r="1016" spans="1:16" ht="63.75">
      <c r="A1016" s="268">
        <v>86</v>
      </c>
      <c r="B1016" s="89"/>
      <c r="C1016" s="269" t="s">
        <v>56</v>
      </c>
      <c r="D1016" s="84">
        <v>43502</v>
      </c>
      <c r="E1016" s="85" t="s">
        <v>2750</v>
      </c>
      <c r="F1016" s="85" t="s">
        <v>3</v>
      </c>
      <c r="G1016" s="85">
        <v>1709968</v>
      </c>
      <c r="H1016" s="89"/>
      <c r="I1016" s="270" t="s">
        <v>3568</v>
      </c>
      <c r="J1016" s="89"/>
      <c r="K1016" s="89"/>
      <c r="L1016" s="89"/>
      <c r="M1016" s="89"/>
      <c r="N1016" s="271">
        <v>0</v>
      </c>
      <c r="O1016" s="271">
        <v>7.99</v>
      </c>
      <c r="P1016" s="89" t="s">
        <v>670</v>
      </c>
    </row>
    <row r="1017" spans="1:16" ht="51">
      <c r="A1017" s="268">
        <v>48</v>
      </c>
      <c r="B1017" s="89"/>
      <c r="C1017" s="269" t="s">
        <v>50</v>
      </c>
      <c r="D1017" s="84">
        <v>43502</v>
      </c>
      <c r="E1017" s="85" t="s">
        <v>2751</v>
      </c>
      <c r="F1017" s="85" t="s">
        <v>3</v>
      </c>
      <c r="G1017" s="85">
        <v>1709963</v>
      </c>
      <c r="H1017" s="89"/>
      <c r="I1017" s="270" t="s">
        <v>3569</v>
      </c>
      <c r="J1017" s="89"/>
      <c r="K1017" s="89"/>
      <c r="L1017" s="89"/>
      <c r="M1017" s="89"/>
      <c r="N1017" s="271">
        <v>0</v>
      </c>
      <c r="O1017" s="271">
        <v>55</v>
      </c>
      <c r="P1017" s="89" t="s">
        <v>670</v>
      </c>
    </row>
    <row r="1018" spans="1:16" ht="63.75">
      <c r="A1018" s="268">
        <v>48</v>
      </c>
      <c r="B1018" s="89"/>
      <c r="C1018" s="269" t="s">
        <v>50</v>
      </c>
      <c r="D1018" s="84">
        <v>43502</v>
      </c>
      <c r="E1018" s="85" t="s">
        <v>2752</v>
      </c>
      <c r="F1018" s="85" t="s">
        <v>3</v>
      </c>
      <c r="G1018" s="85">
        <v>1709962</v>
      </c>
      <c r="H1018" s="89"/>
      <c r="I1018" s="270" t="s">
        <v>3570</v>
      </c>
      <c r="J1018" s="89"/>
      <c r="K1018" s="89"/>
      <c r="L1018" s="89"/>
      <c r="M1018" s="89"/>
      <c r="N1018" s="271">
        <v>0</v>
      </c>
      <c r="O1018" s="271">
        <v>375.16</v>
      </c>
      <c r="P1018" s="89" t="s">
        <v>670</v>
      </c>
    </row>
    <row r="1019" spans="1:16" ht="38.25">
      <c r="A1019" s="268" t="s">
        <v>565</v>
      </c>
      <c r="B1019" s="89"/>
      <c r="C1019" s="269" t="s">
        <v>615</v>
      </c>
      <c r="D1019" s="84">
        <v>43502</v>
      </c>
      <c r="E1019" s="85" t="s">
        <v>2753</v>
      </c>
      <c r="F1019" s="85" t="s">
        <v>3</v>
      </c>
      <c r="G1019" s="85">
        <v>1709951</v>
      </c>
      <c r="H1019" s="89"/>
      <c r="I1019" s="270" t="s">
        <v>3571</v>
      </c>
      <c r="J1019" s="89"/>
      <c r="K1019" s="89"/>
      <c r="L1019" s="89"/>
      <c r="M1019" s="89"/>
      <c r="N1019" s="271">
        <v>0</v>
      </c>
      <c r="O1019" s="271">
        <v>288</v>
      </c>
      <c r="P1019" s="89" t="s">
        <v>670</v>
      </c>
    </row>
    <row r="1020" spans="1:16" ht="38.25">
      <c r="A1020" s="268" t="s">
        <v>565</v>
      </c>
      <c r="B1020" s="89"/>
      <c r="C1020" s="269" t="s">
        <v>615</v>
      </c>
      <c r="D1020" s="84">
        <v>43502</v>
      </c>
      <c r="E1020" s="85" t="s">
        <v>2754</v>
      </c>
      <c r="F1020" s="85" t="s">
        <v>3</v>
      </c>
      <c r="G1020" s="85">
        <v>1710003</v>
      </c>
      <c r="H1020" s="89"/>
      <c r="I1020" s="270" t="s">
        <v>3572</v>
      </c>
      <c r="J1020" s="89"/>
      <c r="K1020" s="89"/>
      <c r="L1020" s="89"/>
      <c r="M1020" s="89"/>
      <c r="N1020" s="271">
        <v>0</v>
      </c>
      <c r="O1020" s="271">
        <v>959</v>
      </c>
      <c r="P1020" s="89" t="s">
        <v>670</v>
      </c>
    </row>
    <row r="1021" spans="1:16" ht="38.25">
      <c r="A1021" s="268">
        <v>212</v>
      </c>
      <c r="B1021" s="89"/>
      <c r="C1021" s="269" t="s">
        <v>100</v>
      </c>
      <c r="D1021" s="84">
        <v>43502</v>
      </c>
      <c r="E1021" s="85" t="s">
        <v>2755</v>
      </c>
      <c r="F1021" s="85" t="s">
        <v>3</v>
      </c>
      <c r="G1021" s="85">
        <v>1710019</v>
      </c>
      <c r="H1021" s="89"/>
      <c r="I1021" s="270" t="s">
        <v>3573</v>
      </c>
      <c r="J1021" s="89"/>
      <c r="K1021" s="89"/>
      <c r="L1021" s="89"/>
      <c r="M1021" s="89"/>
      <c r="N1021" s="271">
        <v>0</v>
      </c>
      <c r="O1021" s="271">
        <v>2919</v>
      </c>
      <c r="P1021" s="89" t="s">
        <v>670</v>
      </c>
    </row>
    <row r="1022" spans="1:16" ht="38.25">
      <c r="A1022" s="268">
        <v>212</v>
      </c>
      <c r="B1022" s="89"/>
      <c r="C1022" s="269" t="s">
        <v>100</v>
      </c>
      <c r="D1022" s="84">
        <v>43502</v>
      </c>
      <c r="E1022" s="85" t="s">
        <v>2756</v>
      </c>
      <c r="F1022" s="85" t="s">
        <v>3</v>
      </c>
      <c r="G1022" s="85">
        <v>1710054</v>
      </c>
      <c r="H1022" s="89"/>
      <c r="I1022" s="270" t="s">
        <v>3574</v>
      </c>
      <c r="J1022" s="89"/>
      <c r="K1022" s="89"/>
      <c r="L1022" s="89"/>
      <c r="M1022" s="89"/>
      <c r="N1022" s="271">
        <v>0</v>
      </c>
      <c r="O1022" s="271">
        <v>2540</v>
      </c>
      <c r="P1022" s="89" t="s">
        <v>670</v>
      </c>
    </row>
    <row r="1023" spans="1:16" ht="51">
      <c r="A1023" s="268">
        <v>212</v>
      </c>
      <c r="B1023" s="89"/>
      <c r="C1023" s="269" t="s">
        <v>100</v>
      </c>
      <c r="D1023" s="84">
        <v>43502</v>
      </c>
      <c r="E1023" s="85" t="s">
        <v>2757</v>
      </c>
      <c r="F1023" s="85" t="s">
        <v>3</v>
      </c>
      <c r="G1023" s="85">
        <v>1710055</v>
      </c>
      <c r="H1023" s="89"/>
      <c r="I1023" s="270" t="s">
        <v>3575</v>
      </c>
      <c r="J1023" s="89"/>
      <c r="K1023" s="89"/>
      <c r="L1023" s="89"/>
      <c r="M1023" s="89"/>
      <c r="N1023" s="271">
        <v>0</v>
      </c>
      <c r="O1023" s="271">
        <v>700</v>
      </c>
      <c r="P1023" s="89" t="s">
        <v>670</v>
      </c>
    </row>
    <row r="1024" spans="1:16" ht="63.75">
      <c r="A1024" s="268">
        <v>287</v>
      </c>
      <c r="B1024" s="89"/>
      <c r="C1024" s="269" t="s">
        <v>126</v>
      </c>
      <c r="D1024" s="84">
        <v>43502</v>
      </c>
      <c r="E1024" s="85" t="s">
        <v>2758</v>
      </c>
      <c r="F1024" s="85" t="s">
        <v>3</v>
      </c>
      <c r="G1024" s="85">
        <v>1709910</v>
      </c>
      <c r="H1024" s="89"/>
      <c r="I1024" s="270" t="s">
        <v>3576</v>
      </c>
      <c r="J1024" s="89"/>
      <c r="K1024" s="89"/>
      <c r="L1024" s="89"/>
      <c r="M1024" s="89"/>
      <c r="N1024" s="271">
        <v>0</v>
      </c>
      <c r="O1024" s="271">
        <v>407</v>
      </c>
      <c r="P1024" s="89" t="s">
        <v>670</v>
      </c>
    </row>
    <row r="1025" spans="1:16" ht="51">
      <c r="A1025" s="268">
        <v>670</v>
      </c>
      <c r="B1025" s="89"/>
      <c r="C1025" s="269" t="s">
        <v>190</v>
      </c>
      <c r="D1025" s="84">
        <v>43502</v>
      </c>
      <c r="E1025" s="85" t="s">
        <v>2759</v>
      </c>
      <c r="F1025" s="85" t="s">
        <v>3</v>
      </c>
      <c r="G1025" s="85">
        <v>1709954</v>
      </c>
      <c r="H1025" s="89"/>
      <c r="I1025" s="270" t="s">
        <v>3577</v>
      </c>
      <c r="J1025" s="89"/>
      <c r="K1025" s="89"/>
      <c r="L1025" s="89"/>
      <c r="M1025" s="89"/>
      <c r="N1025" s="271">
        <v>0</v>
      </c>
      <c r="O1025" s="271">
        <v>5536.42</v>
      </c>
      <c r="P1025" s="89" t="s">
        <v>670</v>
      </c>
    </row>
    <row r="1026" spans="1:16" ht="38.25">
      <c r="A1026" s="268">
        <v>130</v>
      </c>
      <c r="B1026" s="89"/>
      <c r="C1026" s="269" t="s">
        <v>67</v>
      </c>
      <c r="D1026" s="84">
        <v>43502</v>
      </c>
      <c r="E1026" s="85" t="s">
        <v>2760</v>
      </c>
      <c r="F1026" s="85" t="s">
        <v>3</v>
      </c>
      <c r="G1026" s="85">
        <v>1709833</v>
      </c>
      <c r="H1026" s="89"/>
      <c r="I1026" s="270" t="s">
        <v>3578</v>
      </c>
      <c r="J1026" s="89"/>
      <c r="K1026" s="89"/>
      <c r="L1026" s="89"/>
      <c r="M1026" s="89"/>
      <c r="N1026" s="271">
        <v>0</v>
      </c>
      <c r="O1026" s="271">
        <v>10</v>
      </c>
      <c r="P1026" s="89" t="s">
        <v>670</v>
      </c>
    </row>
    <row r="1027" spans="1:16" ht="51">
      <c r="A1027" s="268" t="s">
        <v>565</v>
      </c>
      <c r="B1027" s="89"/>
      <c r="C1027" s="269" t="s">
        <v>615</v>
      </c>
      <c r="D1027" s="84">
        <v>43502</v>
      </c>
      <c r="E1027" s="85" t="s">
        <v>2761</v>
      </c>
      <c r="F1027" s="85" t="s">
        <v>3</v>
      </c>
      <c r="G1027" s="85">
        <v>1709911</v>
      </c>
      <c r="H1027" s="89"/>
      <c r="I1027" s="270" t="s">
        <v>3579</v>
      </c>
      <c r="J1027" s="89"/>
      <c r="K1027" s="89"/>
      <c r="L1027" s="89"/>
      <c r="M1027" s="89"/>
      <c r="N1027" s="271">
        <v>0</v>
      </c>
      <c r="O1027" s="271">
        <v>222</v>
      </c>
      <c r="P1027" s="89" t="s">
        <v>670</v>
      </c>
    </row>
    <row r="1028" spans="1:16" ht="51">
      <c r="A1028" s="268" t="s">
        <v>565</v>
      </c>
      <c r="B1028" s="89"/>
      <c r="C1028" s="269" t="s">
        <v>615</v>
      </c>
      <c r="D1028" s="84">
        <v>43502</v>
      </c>
      <c r="E1028" s="85" t="s">
        <v>2762</v>
      </c>
      <c r="F1028" s="85" t="s">
        <v>3</v>
      </c>
      <c r="G1028" s="85">
        <v>1709908</v>
      </c>
      <c r="H1028" s="89"/>
      <c r="I1028" s="270" t="s">
        <v>3580</v>
      </c>
      <c r="J1028" s="89"/>
      <c r="K1028" s="89"/>
      <c r="L1028" s="89"/>
      <c r="M1028" s="89"/>
      <c r="N1028" s="271">
        <v>0</v>
      </c>
      <c r="O1028" s="271">
        <v>381.09000000000003</v>
      </c>
      <c r="P1028" s="89" t="s">
        <v>670</v>
      </c>
    </row>
    <row r="1029" spans="1:16" ht="63.75">
      <c r="A1029" s="268">
        <v>373</v>
      </c>
      <c r="B1029" s="89"/>
      <c r="C1029" s="269" t="s">
        <v>636</v>
      </c>
      <c r="D1029" s="84">
        <v>43502</v>
      </c>
      <c r="E1029" s="85" t="s">
        <v>2763</v>
      </c>
      <c r="F1029" s="85" t="s">
        <v>3</v>
      </c>
      <c r="G1029" s="85">
        <v>1709883</v>
      </c>
      <c r="H1029" s="89"/>
      <c r="I1029" s="270" t="s">
        <v>3581</v>
      </c>
      <c r="J1029" s="89"/>
      <c r="K1029" s="89"/>
      <c r="L1029" s="89"/>
      <c r="M1029" s="89"/>
      <c r="N1029" s="271">
        <v>0</v>
      </c>
      <c r="O1029" s="271">
        <v>43.85</v>
      </c>
      <c r="P1029" s="89" t="s">
        <v>670</v>
      </c>
    </row>
    <row r="1030" spans="1:16" ht="38.25">
      <c r="A1030" s="268" t="s">
        <v>565</v>
      </c>
      <c r="B1030" s="89"/>
      <c r="C1030" s="269" t="s">
        <v>615</v>
      </c>
      <c r="D1030" s="84">
        <v>43502</v>
      </c>
      <c r="E1030" s="85" t="s">
        <v>2764</v>
      </c>
      <c r="F1030" s="85" t="s">
        <v>3</v>
      </c>
      <c r="G1030" s="85">
        <v>1709880</v>
      </c>
      <c r="H1030" s="89"/>
      <c r="I1030" s="270" t="s">
        <v>3582</v>
      </c>
      <c r="J1030" s="89"/>
      <c r="K1030" s="89"/>
      <c r="L1030" s="89"/>
      <c r="M1030" s="89"/>
      <c r="N1030" s="271">
        <v>0</v>
      </c>
      <c r="O1030" s="271">
        <v>303.5</v>
      </c>
      <c r="P1030" s="89" t="s">
        <v>670</v>
      </c>
    </row>
    <row r="1031" spans="1:16" ht="51">
      <c r="A1031" s="268">
        <v>35</v>
      </c>
      <c r="B1031" s="89"/>
      <c r="C1031" s="269" t="s">
        <v>46</v>
      </c>
      <c r="D1031" s="84">
        <v>43502</v>
      </c>
      <c r="E1031" s="85" t="s">
        <v>2765</v>
      </c>
      <c r="F1031" s="85" t="s">
        <v>3</v>
      </c>
      <c r="G1031" s="85">
        <v>1709878</v>
      </c>
      <c r="H1031" s="89"/>
      <c r="I1031" s="270" t="s">
        <v>3583</v>
      </c>
      <c r="J1031" s="89"/>
      <c r="K1031" s="89"/>
      <c r="L1031" s="89"/>
      <c r="M1031" s="89"/>
      <c r="N1031" s="271">
        <v>0</v>
      </c>
      <c r="O1031" s="271">
        <v>1500</v>
      </c>
      <c r="P1031" s="89" t="s">
        <v>670</v>
      </c>
    </row>
    <row r="1032" spans="1:16" ht="38.25">
      <c r="A1032" s="268" t="s">
        <v>565</v>
      </c>
      <c r="B1032" s="89"/>
      <c r="C1032" s="269" t="s">
        <v>615</v>
      </c>
      <c r="D1032" s="84">
        <v>43502</v>
      </c>
      <c r="E1032" s="85" t="s">
        <v>2766</v>
      </c>
      <c r="F1032" s="85" t="s">
        <v>3</v>
      </c>
      <c r="G1032" s="85">
        <v>1709846</v>
      </c>
      <c r="H1032" s="89"/>
      <c r="I1032" s="270" t="s">
        <v>3584</v>
      </c>
      <c r="J1032" s="89"/>
      <c r="K1032" s="89"/>
      <c r="L1032" s="89"/>
      <c r="M1032" s="89"/>
      <c r="N1032" s="271">
        <v>0</v>
      </c>
      <c r="O1032" s="271">
        <v>2636.1</v>
      </c>
      <c r="P1032" s="89" t="s">
        <v>670</v>
      </c>
    </row>
    <row r="1033" spans="1:16" ht="38.25">
      <c r="A1033" s="268" t="s">
        <v>565</v>
      </c>
      <c r="B1033" s="89"/>
      <c r="C1033" s="269" t="s">
        <v>615</v>
      </c>
      <c r="D1033" s="84">
        <v>43502</v>
      </c>
      <c r="E1033" s="85" t="s">
        <v>2767</v>
      </c>
      <c r="F1033" s="85" t="s">
        <v>6</v>
      </c>
      <c r="G1033" s="85">
        <v>1079672</v>
      </c>
      <c r="H1033" s="89"/>
      <c r="I1033" s="270" t="s">
        <v>3585</v>
      </c>
      <c r="J1033" s="89"/>
      <c r="K1033" s="89"/>
      <c r="L1033" s="89"/>
      <c r="M1033" s="89"/>
      <c r="N1033" s="271">
        <v>0</v>
      </c>
      <c r="O1033" s="271">
        <v>124387.44</v>
      </c>
      <c r="P1033" s="89" t="s">
        <v>670</v>
      </c>
    </row>
    <row r="1034" spans="1:16" ht="51">
      <c r="A1034" s="268">
        <v>81</v>
      </c>
      <c r="B1034" s="89"/>
      <c r="C1034" s="269" t="s">
        <v>55</v>
      </c>
      <c r="D1034" s="84">
        <v>43503</v>
      </c>
      <c r="E1034" s="85" t="s">
        <v>2768</v>
      </c>
      <c r="F1034" s="85" t="s">
        <v>3</v>
      </c>
      <c r="G1034" s="85">
        <v>1710411</v>
      </c>
      <c r="H1034" s="89"/>
      <c r="I1034" s="270" t="s">
        <v>3586</v>
      </c>
      <c r="J1034" s="89"/>
      <c r="K1034" s="89"/>
      <c r="L1034" s="89"/>
      <c r="M1034" s="89"/>
      <c r="N1034" s="271">
        <v>0</v>
      </c>
      <c r="O1034" s="271">
        <v>495</v>
      </c>
      <c r="P1034" s="89" t="s">
        <v>670</v>
      </c>
    </row>
    <row r="1035" spans="1:16" ht="51">
      <c r="A1035" s="268">
        <v>48</v>
      </c>
      <c r="B1035" s="89"/>
      <c r="C1035" s="269" t="s">
        <v>50</v>
      </c>
      <c r="D1035" s="84">
        <v>43503</v>
      </c>
      <c r="E1035" s="85" t="s">
        <v>2769</v>
      </c>
      <c r="F1035" s="85" t="s">
        <v>3</v>
      </c>
      <c r="G1035" s="85">
        <v>1710386</v>
      </c>
      <c r="H1035" s="89"/>
      <c r="I1035" s="270" t="s">
        <v>3587</v>
      </c>
      <c r="J1035" s="89"/>
      <c r="K1035" s="89"/>
      <c r="L1035" s="89"/>
      <c r="M1035" s="89"/>
      <c r="N1035" s="271">
        <v>0</v>
      </c>
      <c r="O1035" s="271">
        <v>2180</v>
      </c>
      <c r="P1035" s="89" t="s">
        <v>670</v>
      </c>
    </row>
    <row r="1036" spans="1:16" ht="63.75">
      <c r="A1036" s="268" t="s">
        <v>565</v>
      </c>
      <c r="B1036" s="89"/>
      <c r="C1036" s="269" t="s">
        <v>615</v>
      </c>
      <c r="D1036" s="84">
        <v>43503</v>
      </c>
      <c r="E1036" s="85" t="s">
        <v>2770</v>
      </c>
      <c r="F1036" s="85" t="s">
        <v>3</v>
      </c>
      <c r="G1036" s="85">
        <v>1710345</v>
      </c>
      <c r="H1036" s="89"/>
      <c r="I1036" s="270" t="s">
        <v>3588</v>
      </c>
      <c r="J1036" s="89"/>
      <c r="K1036" s="89"/>
      <c r="L1036" s="89"/>
      <c r="M1036" s="89"/>
      <c r="N1036" s="271">
        <v>0</v>
      </c>
      <c r="O1036" s="271">
        <v>288.31</v>
      </c>
      <c r="P1036" s="89" t="s">
        <v>670</v>
      </c>
    </row>
    <row r="1037" spans="1:16" ht="51">
      <c r="A1037" s="268" t="s">
        <v>565</v>
      </c>
      <c r="B1037" s="89"/>
      <c r="C1037" s="269" t="s">
        <v>615</v>
      </c>
      <c r="D1037" s="84">
        <v>43503</v>
      </c>
      <c r="E1037" s="85" t="s">
        <v>2771</v>
      </c>
      <c r="F1037" s="85" t="s">
        <v>3</v>
      </c>
      <c r="G1037" s="85">
        <v>1710343</v>
      </c>
      <c r="H1037" s="89"/>
      <c r="I1037" s="270" t="s">
        <v>3589</v>
      </c>
      <c r="J1037" s="89"/>
      <c r="K1037" s="89"/>
      <c r="L1037" s="89"/>
      <c r="M1037" s="89"/>
      <c r="N1037" s="271">
        <v>0</v>
      </c>
      <c r="O1037" s="271">
        <v>171.56</v>
      </c>
      <c r="P1037" s="89" t="s">
        <v>670</v>
      </c>
    </row>
    <row r="1038" spans="1:16" ht="63.75">
      <c r="A1038" s="268" t="s">
        <v>565</v>
      </c>
      <c r="B1038" s="89"/>
      <c r="C1038" s="269" t="s">
        <v>615</v>
      </c>
      <c r="D1038" s="84">
        <v>43503</v>
      </c>
      <c r="E1038" s="85" t="s">
        <v>2772</v>
      </c>
      <c r="F1038" s="85" t="s">
        <v>3</v>
      </c>
      <c r="G1038" s="85">
        <v>1710342</v>
      </c>
      <c r="H1038" s="89"/>
      <c r="I1038" s="270" t="s">
        <v>3590</v>
      </c>
      <c r="J1038" s="89"/>
      <c r="K1038" s="89"/>
      <c r="L1038" s="89"/>
      <c r="M1038" s="89"/>
      <c r="N1038" s="271">
        <v>0</v>
      </c>
      <c r="O1038" s="271">
        <v>75.86</v>
      </c>
      <c r="P1038" s="89" t="s">
        <v>670</v>
      </c>
    </row>
    <row r="1039" spans="1:16" ht="63.75">
      <c r="A1039" s="268" t="s">
        <v>565</v>
      </c>
      <c r="B1039" s="89"/>
      <c r="C1039" s="269" t="s">
        <v>615</v>
      </c>
      <c r="D1039" s="84">
        <v>43503</v>
      </c>
      <c r="E1039" s="85" t="s">
        <v>2773</v>
      </c>
      <c r="F1039" s="85" t="s">
        <v>3</v>
      </c>
      <c r="G1039" s="85">
        <v>1710341</v>
      </c>
      <c r="H1039" s="89"/>
      <c r="I1039" s="270" t="s">
        <v>3591</v>
      </c>
      <c r="J1039" s="89"/>
      <c r="K1039" s="89"/>
      <c r="L1039" s="89"/>
      <c r="M1039" s="89"/>
      <c r="N1039" s="271">
        <v>0</v>
      </c>
      <c r="O1039" s="271">
        <v>185.45000000000002</v>
      </c>
      <c r="P1039" s="89" t="s">
        <v>670</v>
      </c>
    </row>
    <row r="1040" spans="1:16" ht="51">
      <c r="A1040" s="268">
        <v>592</v>
      </c>
      <c r="B1040" s="89"/>
      <c r="C1040" s="269" t="s">
        <v>645</v>
      </c>
      <c r="D1040" s="84">
        <v>43503</v>
      </c>
      <c r="E1040" s="85" t="s">
        <v>2774</v>
      </c>
      <c r="F1040" s="85" t="s">
        <v>3</v>
      </c>
      <c r="G1040" s="85">
        <v>1710448</v>
      </c>
      <c r="H1040" s="89"/>
      <c r="I1040" s="270" t="s">
        <v>3592</v>
      </c>
      <c r="J1040" s="89"/>
      <c r="K1040" s="89"/>
      <c r="L1040" s="89"/>
      <c r="M1040" s="89"/>
      <c r="N1040" s="271">
        <v>0</v>
      </c>
      <c r="O1040" s="271">
        <v>253.51000000000002</v>
      </c>
      <c r="P1040" s="89" t="s">
        <v>670</v>
      </c>
    </row>
    <row r="1041" spans="1:16" ht="51">
      <c r="A1041" s="268">
        <v>592</v>
      </c>
      <c r="B1041" s="89"/>
      <c r="C1041" s="269" t="s">
        <v>645</v>
      </c>
      <c r="D1041" s="84">
        <v>43503</v>
      </c>
      <c r="E1041" s="85" t="s">
        <v>2775</v>
      </c>
      <c r="F1041" s="85" t="s">
        <v>3</v>
      </c>
      <c r="G1041" s="85">
        <v>1710450</v>
      </c>
      <c r="H1041" s="89"/>
      <c r="I1041" s="270" t="s">
        <v>3593</v>
      </c>
      <c r="J1041" s="89"/>
      <c r="K1041" s="89"/>
      <c r="L1041" s="89"/>
      <c r="M1041" s="89"/>
      <c r="N1041" s="271">
        <v>0</v>
      </c>
      <c r="O1041" s="271">
        <v>657.45</v>
      </c>
      <c r="P1041" s="89" t="s">
        <v>670</v>
      </c>
    </row>
    <row r="1042" spans="1:16" ht="51">
      <c r="A1042" s="268">
        <v>592</v>
      </c>
      <c r="B1042" s="89"/>
      <c r="C1042" s="269" t="s">
        <v>645</v>
      </c>
      <c r="D1042" s="84">
        <v>43503</v>
      </c>
      <c r="E1042" s="85" t="s">
        <v>2776</v>
      </c>
      <c r="F1042" s="85" t="s">
        <v>3</v>
      </c>
      <c r="G1042" s="85">
        <v>1710452</v>
      </c>
      <c r="H1042" s="89"/>
      <c r="I1042" s="270" t="s">
        <v>3594</v>
      </c>
      <c r="J1042" s="89"/>
      <c r="K1042" s="89"/>
      <c r="L1042" s="89"/>
      <c r="M1042" s="89"/>
      <c r="N1042" s="271">
        <v>0</v>
      </c>
      <c r="O1042" s="271">
        <v>1542.8600000000001</v>
      </c>
      <c r="P1042" s="89" t="s">
        <v>670</v>
      </c>
    </row>
    <row r="1043" spans="1:16" ht="51">
      <c r="A1043" s="268">
        <v>592</v>
      </c>
      <c r="B1043" s="89"/>
      <c r="C1043" s="269" t="s">
        <v>645</v>
      </c>
      <c r="D1043" s="84">
        <v>43503</v>
      </c>
      <c r="E1043" s="85" t="s">
        <v>2777</v>
      </c>
      <c r="F1043" s="85" t="s">
        <v>3</v>
      </c>
      <c r="G1043" s="85">
        <v>1710454</v>
      </c>
      <c r="H1043" s="89"/>
      <c r="I1043" s="270" t="s">
        <v>3595</v>
      </c>
      <c r="J1043" s="89"/>
      <c r="K1043" s="89"/>
      <c r="L1043" s="89"/>
      <c r="M1043" s="89"/>
      <c r="N1043" s="271">
        <v>0</v>
      </c>
      <c r="O1043" s="271">
        <v>514</v>
      </c>
      <c r="P1043" s="89" t="s">
        <v>670</v>
      </c>
    </row>
    <row r="1044" spans="1:16" ht="38.25">
      <c r="A1044" s="268">
        <v>592</v>
      </c>
      <c r="B1044" s="89"/>
      <c r="C1044" s="269" t="s">
        <v>645</v>
      </c>
      <c r="D1044" s="84">
        <v>43503</v>
      </c>
      <c r="E1044" s="85" t="s">
        <v>2778</v>
      </c>
      <c r="F1044" s="85" t="s">
        <v>3</v>
      </c>
      <c r="G1044" s="85">
        <v>1710457</v>
      </c>
      <c r="H1044" s="89"/>
      <c r="I1044" s="270" t="s">
        <v>3596</v>
      </c>
      <c r="J1044" s="89"/>
      <c r="K1044" s="89"/>
      <c r="L1044" s="89"/>
      <c r="M1044" s="89"/>
      <c r="N1044" s="271">
        <v>0</v>
      </c>
      <c r="O1044" s="271">
        <v>930</v>
      </c>
      <c r="P1044" s="89" t="s">
        <v>670</v>
      </c>
    </row>
    <row r="1045" spans="1:16" ht="51">
      <c r="A1045" s="268">
        <v>592</v>
      </c>
      <c r="B1045" s="89"/>
      <c r="C1045" s="269" t="s">
        <v>645</v>
      </c>
      <c r="D1045" s="84">
        <v>43503</v>
      </c>
      <c r="E1045" s="85" t="s">
        <v>2779</v>
      </c>
      <c r="F1045" s="85" t="s">
        <v>3</v>
      </c>
      <c r="G1045" s="85">
        <v>1710460</v>
      </c>
      <c r="H1045" s="89"/>
      <c r="I1045" s="270" t="s">
        <v>3597</v>
      </c>
      <c r="J1045" s="89"/>
      <c r="K1045" s="89"/>
      <c r="L1045" s="89"/>
      <c r="M1045" s="89"/>
      <c r="N1045" s="271">
        <v>0</v>
      </c>
      <c r="O1045" s="271">
        <v>30</v>
      </c>
      <c r="P1045" s="89" t="s">
        <v>670</v>
      </c>
    </row>
    <row r="1046" spans="1:16" ht="51">
      <c r="A1046" s="268">
        <v>15</v>
      </c>
      <c r="B1046" s="89"/>
      <c r="C1046" s="269" t="s">
        <v>42</v>
      </c>
      <c r="D1046" s="84">
        <v>43503</v>
      </c>
      <c r="E1046" s="85" t="s">
        <v>2780</v>
      </c>
      <c r="F1046" s="85" t="s">
        <v>3</v>
      </c>
      <c r="G1046" s="85">
        <v>1710235</v>
      </c>
      <c r="H1046" s="89"/>
      <c r="I1046" s="270" t="s">
        <v>3598</v>
      </c>
      <c r="J1046" s="89"/>
      <c r="K1046" s="89"/>
      <c r="L1046" s="89"/>
      <c r="M1046" s="89"/>
      <c r="N1046" s="271">
        <v>0</v>
      </c>
      <c r="O1046" s="271">
        <v>6234.6100000000006</v>
      </c>
      <c r="P1046" s="89" t="s">
        <v>670</v>
      </c>
    </row>
    <row r="1047" spans="1:16" ht="63.75">
      <c r="A1047" s="268">
        <v>670</v>
      </c>
      <c r="B1047" s="89"/>
      <c r="C1047" s="269" t="s">
        <v>190</v>
      </c>
      <c r="D1047" s="84">
        <v>43503</v>
      </c>
      <c r="E1047" s="85" t="s">
        <v>2781</v>
      </c>
      <c r="F1047" s="85" t="s">
        <v>3</v>
      </c>
      <c r="G1047" s="85">
        <v>1710277</v>
      </c>
      <c r="H1047" s="89"/>
      <c r="I1047" s="270" t="s">
        <v>3599</v>
      </c>
      <c r="J1047" s="89"/>
      <c r="K1047" s="89"/>
      <c r="L1047" s="89"/>
      <c r="M1047" s="89"/>
      <c r="N1047" s="271">
        <v>0</v>
      </c>
      <c r="O1047" s="271">
        <v>2150</v>
      </c>
      <c r="P1047" s="89" t="s">
        <v>670</v>
      </c>
    </row>
    <row r="1048" spans="1:16" ht="51">
      <c r="A1048" s="268">
        <v>902</v>
      </c>
      <c r="B1048" s="89"/>
      <c r="C1048" s="269" t="s">
        <v>203</v>
      </c>
      <c r="D1048" s="84">
        <v>43503</v>
      </c>
      <c r="E1048" s="85" t="s">
        <v>2782</v>
      </c>
      <c r="F1048" s="85" t="s">
        <v>3</v>
      </c>
      <c r="G1048" s="85">
        <v>1710209</v>
      </c>
      <c r="H1048" s="89"/>
      <c r="I1048" s="270" t="s">
        <v>3600</v>
      </c>
      <c r="J1048" s="89"/>
      <c r="K1048" s="89"/>
      <c r="L1048" s="89"/>
      <c r="M1048" s="89"/>
      <c r="N1048" s="271">
        <v>0</v>
      </c>
      <c r="O1048" s="271">
        <v>2802.36</v>
      </c>
      <c r="P1048" s="89" t="s">
        <v>670</v>
      </c>
    </row>
    <row r="1049" spans="1:16" ht="51">
      <c r="A1049" s="268" t="s">
        <v>565</v>
      </c>
      <c r="B1049" s="89"/>
      <c r="C1049" s="269" t="s">
        <v>615</v>
      </c>
      <c r="D1049" s="84">
        <v>43503</v>
      </c>
      <c r="E1049" s="85" t="s">
        <v>2783</v>
      </c>
      <c r="F1049" s="85" t="s">
        <v>3</v>
      </c>
      <c r="G1049" s="85">
        <v>1710211</v>
      </c>
      <c r="H1049" s="89"/>
      <c r="I1049" s="270" t="s">
        <v>2162</v>
      </c>
      <c r="J1049" s="89"/>
      <c r="K1049" s="89"/>
      <c r="L1049" s="89"/>
      <c r="M1049" s="89"/>
      <c r="N1049" s="271">
        <v>0</v>
      </c>
      <c r="O1049" s="271">
        <v>1726</v>
      </c>
      <c r="P1049" s="89" t="s">
        <v>670</v>
      </c>
    </row>
    <row r="1050" spans="1:16" ht="38.25">
      <c r="A1050" s="268" t="s">
        <v>565</v>
      </c>
      <c r="B1050" s="89"/>
      <c r="C1050" s="269" t="s">
        <v>615</v>
      </c>
      <c r="D1050" s="84">
        <v>43503</v>
      </c>
      <c r="E1050" s="85" t="s">
        <v>2784</v>
      </c>
      <c r="F1050" s="85" t="s">
        <v>3</v>
      </c>
      <c r="G1050" s="85">
        <v>1710222</v>
      </c>
      <c r="H1050" s="89"/>
      <c r="I1050" s="270" t="s">
        <v>3601</v>
      </c>
      <c r="J1050" s="89"/>
      <c r="K1050" s="89"/>
      <c r="L1050" s="89"/>
      <c r="M1050" s="89"/>
      <c r="N1050" s="271">
        <v>0</v>
      </c>
      <c r="O1050" s="271">
        <v>571.75</v>
      </c>
      <c r="P1050" s="89" t="s">
        <v>670</v>
      </c>
    </row>
    <row r="1051" spans="1:16" ht="51">
      <c r="A1051" s="268" t="s">
        <v>565</v>
      </c>
      <c r="B1051" s="89"/>
      <c r="C1051" s="269" t="s">
        <v>615</v>
      </c>
      <c r="D1051" s="84">
        <v>43503</v>
      </c>
      <c r="E1051" s="85" t="s">
        <v>2785</v>
      </c>
      <c r="F1051" s="85" t="s">
        <v>3</v>
      </c>
      <c r="G1051" s="85">
        <v>1710339</v>
      </c>
      <c r="H1051" s="89"/>
      <c r="I1051" s="270" t="s">
        <v>3602</v>
      </c>
      <c r="J1051" s="89"/>
      <c r="K1051" s="89"/>
      <c r="L1051" s="89"/>
      <c r="M1051" s="89"/>
      <c r="N1051" s="271">
        <v>0</v>
      </c>
      <c r="O1051" s="271">
        <v>1742.83</v>
      </c>
      <c r="P1051" s="89" t="s">
        <v>670</v>
      </c>
    </row>
    <row r="1052" spans="1:16" ht="51">
      <c r="A1052" s="268" t="s">
        <v>565</v>
      </c>
      <c r="B1052" s="89"/>
      <c r="C1052" s="269" t="s">
        <v>615</v>
      </c>
      <c r="D1052" s="84">
        <v>43503</v>
      </c>
      <c r="E1052" s="85" t="s">
        <v>2786</v>
      </c>
      <c r="F1052" s="85" t="s">
        <v>3</v>
      </c>
      <c r="G1052" s="85">
        <v>1710296</v>
      </c>
      <c r="H1052" s="89"/>
      <c r="I1052" s="270" t="s">
        <v>3603</v>
      </c>
      <c r="J1052" s="89"/>
      <c r="K1052" s="89"/>
      <c r="L1052" s="89"/>
      <c r="M1052" s="89"/>
      <c r="N1052" s="271">
        <v>0</v>
      </c>
      <c r="O1052" s="271">
        <v>1018</v>
      </c>
      <c r="P1052" s="89" t="s">
        <v>670</v>
      </c>
    </row>
    <row r="1053" spans="1:16" ht="38.25">
      <c r="A1053" s="268" t="s">
        <v>565</v>
      </c>
      <c r="B1053" s="89"/>
      <c r="C1053" s="269" t="s">
        <v>615</v>
      </c>
      <c r="D1053" s="84">
        <v>43503</v>
      </c>
      <c r="E1053" s="85" t="s">
        <v>2787</v>
      </c>
      <c r="F1053" s="85" t="s">
        <v>3</v>
      </c>
      <c r="G1053" s="85">
        <v>1710281</v>
      </c>
      <c r="H1053" s="89"/>
      <c r="I1053" s="270" t="s">
        <v>3604</v>
      </c>
      <c r="J1053" s="89"/>
      <c r="K1053" s="89"/>
      <c r="L1053" s="89"/>
      <c r="M1053" s="89"/>
      <c r="N1053" s="271">
        <v>0</v>
      </c>
      <c r="O1053" s="271">
        <v>630.93000000000006</v>
      </c>
      <c r="P1053" s="89" t="s">
        <v>670</v>
      </c>
    </row>
    <row r="1054" spans="1:16" ht="38.25">
      <c r="A1054" s="268">
        <v>10</v>
      </c>
      <c r="B1054" s="89"/>
      <c r="C1054" s="269" t="s">
        <v>41</v>
      </c>
      <c r="D1054" s="84">
        <v>43503</v>
      </c>
      <c r="E1054" s="85" t="s">
        <v>2788</v>
      </c>
      <c r="F1054" s="85" t="s">
        <v>6</v>
      </c>
      <c r="G1054" s="85">
        <v>958581</v>
      </c>
      <c r="H1054" s="89"/>
      <c r="I1054" s="270" t="s">
        <v>3605</v>
      </c>
      <c r="J1054" s="89"/>
      <c r="K1054" s="89"/>
      <c r="L1054" s="89"/>
      <c r="M1054" s="89"/>
      <c r="N1054" s="271">
        <v>0</v>
      </c>
      <c r="O1054" s="271">
        <v>41323.199999999997</v>
      </c>
      <c r="P1054" s="89" t="s">
        <v>670</v>
      </c>
    </row>
    <row r="1055" spans="1:16" ht="51">
      <c r="A1055" s="268" t="s">
        <v>559</v>
      </c>
      <c r="B1055" s="89"/>
      <c r="C1055" s="269" t="s">
        <v>759</v>
      </c>
      <c r="D1055" s="84">
        <v>43503</v>
      </c>
      <c r="E1055" s="85" t="s">
        <v>2789</v>
      </c>
      <c r="F1055" s="85" t="s">
        <v>6</v>
      </c>
      <c r="G1055" s="85">
        <v>1080053</v>
      </c>
      <c r="H1055" s="89"/>
      <c r="I1055" s="270" t="s">
        <v>3606</v>
      </c>
      <c r="J1055" s="89"/>
      <c r="K1055" s="89"/>
      <c r="L1055" s="89"/>
      <c r="M1055" s="89"/>
      <c r="N1055" s="271">
        <v>0</v>
      </c>
      <c r="O1055" s="271">
        <v>858634.61</v>
      </c>
      <c r="P1055" s="89" t="s">
        <v>670</v>
      </c>
    </row>
    <row r="1056" spans="1:16" ht="51">
      <c r="A1056" s="268" t="s">
        <v>559</v>
      </c>
      <c r="B1056" s="89"/>
      <c r="C1056" s="269" t="s">
        <v>759</v>
      </c>
      <c r="D1056" s="84">
        <v>43503</v>
      </c>
      <c r="E1056" s="85" t="s">
        <v>2790</v>
      </c>
      <c r="F1056" s="85" t="s">
        <v>6</v>
      </c>
      <c r="G1056" s="85">
        <v>1080063</v>
      </c>
      <c r="H1056" s="89"/>
      <c r="I1056" s="270" t="s">
        <v>3607</v>
      </c>
      <c r="J1056" s="89"/>
      <c r="K1056" s="89"/>
      <c r="L1056" s="89"/>
      <c r="M1056" s="89"/>
      <c r="N1056" s="271">
        <v>0</v>
      </c>
      <c r="O1056" s="271">
        <v>2561950.21</v>
      </c>
      <c r="P1056" s="89" t="s">
        <v>670</v>
      </c>
    </row>
    <row r="1057" spans="1:16" ht="76.5">
      <c r="A1057" s="268">
        <v>590</v>
      </c>
      <c r="B1057" s="89"/>
      <c r="C1057" s="269" t="s">
        <v>611</v>
      </c>
      <c r="D1057" s="84">
        <v>43503</v>
      </c>
      <c r="E1057" s="85" t="s">
        <v>2791</v>
      </c>
      <c r="F1057" s="85" t="s">
        <v>11</v>
      </c>
      <c r="G1057" s="85">
        <v>946567</v>
      </c>
      <c r="H1057" s="89"/>
      <c r="I1057" s="270" t="s">
        <v>3608</v>
      </c>
      <c r="J1057" s="89"/>
      <c r="K1057" s="89"/>
      <c r="L1057" s="89"/>
      <c r="M1057" s="89"/>
      <c r="N1057" s="271">
        <v>490</v>
      </c>
      <c r="O1057" s="271">
        <v>0</v>
      </c>
      <c r="P1057" s="89" t="s">
        <v>670</v>
      </c>
    </row>
    <row r="1058" spans="1:16" ht="63.75">
      <c r="A1058" s="268" t="s">
        <v>559</v>
      </c>
      <c r="B1058" s="89"/>
      <c r="C1058" s="269" t="s">
        <v>759</v>
      </c>
      <c r="D1058" s="84">
        <v>43503</v>
      </c>
      <c r="E1058" s="85" t="s">
        <v>2792</v>
      </c>
      <c r="F1058" s="85" t="s">
        <v>6</v>
      </c>
      <c r="G1058" s="85">
        <v>946587</v>
      </c>
      <c r="H1058" s="89"/>
      <c r="I1058" s="270" t="s">
        <v>3609</v>
      </c>
      <c r="J1058" s="89"/>
      <c r="K1058" s="89"/>
      <c r="L1058" s="89"/>
      <c r="M1058" s="89"/>
      <c r="N1058" s="271">
        <v>0</v>
      </c>
      <c r="O1058" s="271">
        <v>4039.18</v>
      </c>
      <c r="P1058" s="89" t="s">
        <v>670</v>
      </c>
    </row>
    <row r="1059" spans="1:16" ht="51">
      <c r="A1059" s="268" t="s">
        <v>565</v>
      </c>
      <c r="B1059" s="89"/>
      <c r="C1059" s="269" t="s">
        <v>615</v>
      </c>
      <c r="D1059" s="84">
        <v>43504</v>
      </c>
      <c r="E1059" s="85" t="s">
        <v>2793</v>
      </c>
      <c r="F1059" s="85" t="s">
        <v>3</v>
      </c>
      <c r="G1059" s="85">
        <v>1710748</v>
      </c>
      <c r="H1059" s="89"/>
      <c r="I1059" s="270" t="s">
        <v>3610</v>
      </c>
      <c r="J1059" s="89"/>
      <c r="K1059" s="89"/>
      <c r="L1059" s="89"/>
      <c r="M1059" s="89"/>
      <c r="N1059" s="271">
        <v>0</v>
      </c>
      <c r="O1059" s="271">
        <v>171.56</v>
      </c>
      <c r="P1059" s="89" t="s">
        <v>670</v>
      </c>
    </row>
    <row r="1060" spans="1:16" ht="63.75">
      <c r="A1060" s="268" t="s">
        <v>565</v>
      </c>
      <c r="B1060" s="89"/>
      <c r="C1060" s="269" t="s">
        <v>615</v>
      </c>
      <c r="D1060" s="84">
        <v>43504</v>
      </c>
      <c r="E1060" s="85" t="s">
        <v>2794</v>
      </c>
      <c r="F1060" s="85" t="s">
        <v>3</v>
      </c>
      <c r="G1060" s="85">
        <v>1710746</v>
      </c>
      <c r="H1060" s="89"/>
      <c r="I1060" s="270" t="s">
        <v>3611</v>
      </c>
      <c r="J1060" s="89"/>
      <c r="K1060" s="89"/>
      <c r="L1060" s="89"/>
      <c r="M1060" s="89"/>
      <c r="N1060" s="271">
        <v>0</v>
      </c>
      <c r="O1060" s="271">
        <v>75.86</v>
      </c>
      <c r="P1060" s="89" t="s">
        <v>670</v>
      </c>
    </row>
    <row r="1061" spans="1:16" ht="51">
      <c r="A1061" s="268" t="s">
        <v>565</v>
      </c>
      <c r="B1061" s="89"/>
      <c r="C1061" s="269" t="s">
        <v>615</v>
      </c>
      <c r="D1061" s="84">
        <v>43504</v>
      </c>
      <c r="E1061" s="85" t="s">
        <v>2795</v>
      </c>
      <c r="F1061" s="85" t="s">
        <v>3</v>
      </c>
      <c r="G1061" s="85">
        <v>1710743</v>
      </c>
      <c r="H1061" s="89"/>
      <c r="I1061" s="270" t="s">
        <v>3612</v>
      </c>
      <c r="J1061" s="89"/>
      <c r="K1061" s="89"/>
      <c r="L1061" s="89"/>
      <c r="M1061" s="89"/>
      <c r="N1061" s="271">
        <v>0</v>
      </c>
      <c r="O1061" s="271">
        <v>1742.83</v>
      </c>
      <c r="P1061" s="89" t="s">
        <v>670</v>
      </c>
    </row>
    <row r="1062" spans="1:16" ht="63.75">
      <c r="A1062" s="268" t="s">
        <v>565</v>
      </c>
      <c r="B1062" s="89"/>
      <c r="C1062" s="269" t="s">
        <v>615</v>
      </c>
      <c r="D1062" s="84">
        <v>43504</v>
      </c>
      <c r="E1062" s="85" t="s">
        <v>2796</v>
      </c>
      <c r="F1062" s="85" t="s">
        <v>3</v>
      </c>
      <c r="G1062" s="85">
        <v>1710742</v>
      </c>
      <c r="H1062" s="89"/>
      <c r="I1062" s="270" t="s">
        <v>3613</v>
      </c>
      <c r="J1062" s="89"/>
      <c r="K1062" s="89"/>
      <c r="L1062" s="89"/>
      <c r="M1062" s="89"/>
      <c r="N1062" s="271">
        <v>0</v>
      </c>
      <c r="O1062" s="271">
        <v>288.31</v>
      </c>
      <c r="P1062" s="89" t="s">
        <v>670</v>
      </c>
    </row>
    <row r="1063" spans="1:16" ht="63.75">
      <c r="A1063" s="268" t="s">
        <v>565</v>
      </c>
      <c r="B1063" s="89"/>
      <c r="C1063" s="269" t="s">
        <v>615</v>
      </c>
      <c r="D1063" s="84">
        <v>43504</v>
      </c>
      <c r="E1063" s="85" t="s">
        <v>2797</v>
      </c>
      <c r="F1063" s="85" t="s">
        <v>3</v>
      </c>
      <c r="G1063" s="85">
        <v>1710741</v>
      </c>
      <c r="H1063" s="89"/>
      <c r="I1063" s="270" t="s">
        <v>3614</v>
      </c>
      <c r="J1063" s="89"/>
      <c r="K1063" s="89"/>
      <c r="L1063" s="89"/>
      <c r="M1063" s="89"/>
      <c r="N1063" s="271">
        <v>0</v>
      </c>
      <c r="O1063" s="271">
        <v>185.45000000000002</v>
      </c>
      <c r="P1063" s="89" t="s">
        <v>670</v>
      </c>
    </row>
    <row r="1064" spans="1:16" ht="38.25">
      <c r="A1064" s="268" t="s">
        <v>565</v>
      </c>
      <c r="B1064" s="89"/>
      <c r="C1064" s="269" t="s">
        <v>615</v>
      </c>
      <c r="D1064" s="84">
        <v>43504</v>
      </c>
      <c r="E1064" s="85" t="s">
        <v>2798</v>
      </c>
      <c r="F1064" s="85" t="s">
        <v>3</v>
      </c>
      <c r="G1064" s="85">
        <v>1710735</v>
      </c>
      <c r="H1064" s="89"/>
      <c r="I1064" s="270" t="s">
        <v>3615</v>
      </c>
      <c r="J1064" s="89"/>
      <c r="K1064" s="89"/>
      <c r="L1064" s="89"/>
      <c r="M1064" s="89"/>
      <c r="N1064" s="271">
        <v>0</v>
      </c>
      <c r="O1064" s="271">
        <v>573.35</v>
      </c>
      <c r="P1064" s="89" t="s">
        <v>670</v>
      </c>
    </row>
    <row r="1065" spans="1:16" ht="38.25">
      <c r="A1065" s="268" t="s">
        <v>565</v>
      </c>
      <c r="B1065" s="89"/>
      <c r="C1065" s="269" t="s">
        <v>615</v>
      </c>
      <c r="D1065" s="84">
        <v>43504</v>
      </c>
      <c r="E1065" s="85" t="s">
        <v>2799</v>
      </c>
      <c r="F1065" s="85" t="s">
        <v>3</v>
      </c>
      <c r="G1065" s="85">
        <v>1710729</v>
      </c>
      <c r="H1065" s="89"/>
      <c r="I1065" s="270" t="s">
        <v>3616</v>
      </c>
      <c r="J1065" s="89"/>
      <c r="K1065" s="89"/>
      <c r="L1065" s="89"/>
      <c r="M1065" s="89"/>
      <c r="N1065" s="271">
        <v>0</v>
      </c>
      <c r="O1065" s="271">
        <v>1800.66</v>
      </c>
      <c r="P1065" s="89" t="s">
        <v>670</v>
      </c>
    </row>
    <row r="1066" spans="1:16" ht="51">
      <c r="A1066" s="268">
        <v>20</v>
      </c>
      <c r="B1066" s="89"/>
      <c r="C1066" s="269" t="s">
        <v>44</v>
      </c>
      <c r="D1066" s="84">
        <v>43504</v>
      </c>
      <c r="E1066" s="85" t="s">
        <v>2800</v>
      </c>
      <c r="F1066" s="85" t="s">
        <v>3</v>
      </c>
      <c r="G1066" s="85">
        <v>1710685</v>
      </c>
      <c r="H1066" s="89"/>
      <c r="I1066" s="270" t="s">
        <v>3617</v>
      </c>
      <c r="J1066" s="89"/>
      <c r="K1066" s="89"/>
      <c r="L1066" s="89"/>
      <c r="M1066" s="89"/>
      <c r="N1066" s="271">
        <v>0</v>
      </c>
      <c r="O1066" s="271">
        <v>5891.1</v>
      </c>
      <c r="P1066" s="89" t="s">
        <v>670</v>
      </c>
    </row>
    <row r="1067" spans="1:16" ht="38.25">
      <c r="A1067" s="268">
        <v>590</v>
      </c>
      <c r="B1067" s="89"/>
      <c r="C1067" s="269" t="s">
        <v>611</v>
      </c>
      <c r="D1067" s="84">
        <v>43504</v>
      </c>
      <c r="E1067" s="85" t="s">
        <v>2801</v>
      </c>
      <c r="F1067" s="85" t="s">
        <v>3</v>
      </c>
      <c r="G1067" s="85">
        <v>1710846</v>
      </c>
      <c r="H1067" s="89"/>
      <c r="I1067" s="270" t="s">
        <v>3618</v>
      </c>
      <c r="J1067" s="89"/>
      <c r="K1067" s="89"/>
      <c r="L1067" s="89"/>
      <c r="M1067" s="89"/>
      <c r="N1067" s="271">
        <v>0</v>
      </c>
      <c r="O1067" s="271">
        <v>181</v>
      </c>
      <c r="P1067" s="89" t="s">
        <v>670</v>
      </c>
    </row>
    <row r="1068" spans="1:16" ht="38.25">
      <c r="A1068" s="268">
        <v>35</v>
      </c>
      <c r="B1068" s="89"/>
      <c r="C1068" s="269" t="s">
        <v>46</v>
      </c>
      <c r="D1068" s="84">
        <v>43504</v>
      </c>
      <c r="E1068" s="85" t="s">
        <v>2802</v>
      </c>
      <c r="F1068" s="85" t="s">
        <v>3</v>
      </c>
      <c r="G1068" s="85">
        <v>1710855</v>
      </c>
      <c r="H1068" s="89"/>
      <c r="I1068" s="270" t="s">
        <v>748</v>
      </c>
      <c r="J1068" s="89"/>
      <c r="K1068" s="89"/>
      <c r="L1068" s="89"/>
      <c r="M1068" s="89"/>
      <c r="N1068" s="271">
        <v>0</v>
      </c>
      <c r="O1068" s="271">
        <v>1203.3900000000001</v>
      </c>
      <c r="P1068" s="89" t="s">
        <v>670</v>
      </c>
    </row>
    <row r="1069" spans="1:16" ht="76.5">
      <c r="A1069" s="268">
        <v>47</v>
      </c>
      <c r="B1069" s="89"/>
      <c r="C1069" s="269" t="s">
        <v>49</v>
      </c>
      <c r="D1069" s="84">
        <v>43504</v>
      </c>
      <c r="E1069" s="85" t="s">
        <v>2803</v>
      </c>
      <c r="F1069" s="85" t="s">
        <v>3</v>
      </c>
      <c r="G1069" s="85">
        <v>1710638</v>
      </c>
      <c r="H1069" s="89"/>
      <c r="I1069" s="270" t="s">
        <v>3619</v>
      </c>
      <c r="J1069" s="89"/>
      <c r="K1069" s="89"/>
      <c r="L1069" s="89"/>
      <c r="M1069" s="89"/>
      <c r="N1069" s="271">
        <v>0</v>
      </c>
      <c r="O1069" s="271">
        <v>8552.7000000000007</v>
      </c>
      <c r="P1069" s="89" t="s">
        <v>741</v>
      </c>
    </row>
    <row r="1070" spans="1:16" ht="76.5">
      <c r="A1070" s="268">
        <v>267</v>
      </c>
      <c r="B1070" s="89"/>
      <c r="C1070" s="269" t="s">
        <v>117</v>
      </c>
      <c r="D1070" s="84">
        <v>43504</v>
      </c>
      <c r="E1070" s="85" t="s">
        <v>2803</v>
      </c>
      <c r="F1070" s="85" t="s">
        <v>3</v>
      </c>
      <c r="G1070" s="85">
        <v>1710638</v>
      </c>
      <c r="H1070" s="89"/>
      <c r="I1070" s="270" t="s">
        <v>3619</v>
      </c>
      <c r="J1070" s="89"/>
      <c r="K1070" s="89"/>
      <c r="L1070" s="89"/>
      <c r="M1070" s="89"/>
      <c r="N1070" s="271">
        <v>0</v>
      </c>
      <c r="O1070" s="271">
        <v>1238007.67</v>
      </c>
      <c r="P1070" s="89" t="s">
        <v>741</v>
      </c>
    </row>
    <row r="1071" spans="1:16" ht="76.5">
      <c r="A1071" s="268">
        <v>254</v>
      </c>
      <c r="B1071" s="89"/>
      <c r="C1071" s="269" t="s">
        <v>115</v>
      </c>
      <c r="D1071" s="84">
        <v>43504</v>
      </c>
      <c r="E1071" s="85" t="s">
        <v>2803</v>
      </c>
      <c r="F1071" s="85" t="s">
        <v>3</v>
      </c>
      <c r="G1071" s="85">
        <v>1710638</v>
      </c>
      <c r="H1071" s="89"/>
      <c r="I1071" s="270" t="s">
        <v>3619</v>
      </c>
      <c r="J1071" s="89"/>
      <c r="K1071" s="89"/>
      <c r="L1071" s="89"/>
      <c r="M1071" s="89"/>
      <c r="N1071" s="271">
        <v>0</v>
      </c>
      <c r="O1071" s="271">
        <v>4382</v>
      </c>
      <c r="P1071" s="89" t="s">
        <v>741</v>
      </c>
    </row>
    <row r="1072" spans="1:16" ht="76.5">
      <c r="A1072" s="268" t="s">
        <v>556</v>
      </c>
      <c r="B1072" s="89"/>
      <c r="C1072" s="269" t="s">
        <v>616</v>
      </c>
      <c r="D1072" s="84">
        <v>43504</v>
      </c>
      <c r="E1072" s="85" t="s">
        <v>2803</v>
      </c>
      <c r="F1072" s="85" t="s">
        <v>3</v>
      </c>
      <c r="G1072" s="85">
        <v>1710638</v>
      </c>
      <c r="H1072" s="89"/>
      <c r="I1072" s="270" t="s">
        <v>3619</v>
      </c>
      <c r="J1072" s="89"/>
      <c r="K1072" s="89"/>
      <c r="L1072" s="89"/>
      <c r="M1072" s="89"/>
      <c r="N1072" s="271">
        <v>0</v>
      </c>
      <c r="O1072" s="271">
        <v>16198.45</v>
      </c>
      <c r="P1072" s="89" t="s">
        <v>741</v>
      </c>
    </row>
    <row r="1073" spans="1:16" ht="76.5">
      <c r="A1073" s="268">
        <v>670</v>
      </c>
      <c r="B1073" s="89"/>
      <c r="C1073" s="269" t="s">
        <v>190</v>
      </c>
      <c r="D1073" s="84">
        <v>43504</v>
      </c>
      <c r="E1073" s="85" t="s">
        <v>2803</v>
      </c>
      <c r="F1073" s="85" t="s">
        <v>3</v>
      </c>
      <c r="G1073" s="85">
        <v>1710638</v>
      </c>
      <c r="H1073" s="89"/>
      <c r="I1073" s="270" t="s">
        <v>3619</v>
      </c>
      <c r="J1073" s="89"/>
      <c r="K1073" s="89"/>
      <c r="L1073" s="89"/>
      <c r="M1073" s="89"/>
      <c r="N1073" s="271">
        <v>0</v>
      </c>
      <c r="O1073" s="271">
        <v>4226.8599999999997</v>
      </c>
      <c r="P1073" s="89" t="s">
        <v>741</v>
      </c>
    </row>
    <row r="1074" spans="1:16" ht="76.5">
      <c r="A1074" s="268">
        <v>15</v>
      </c>
      <c r="B1074" s="89"/>
      <c r="C1074" s="269" t="s">
        <v>42</v>
      </c>
      <c r="D1074" s="84">
        <v>43504</v>
      </c>
      <c r="E1074" s="85" t="s">
        <v>2803</v>
      </c>
      <c r="F1074" s="85" t="s">
        <v>3</v>
      </c>
      <c r="G1074" s="85">
        <v>1710638</v>
      </c>
      <c r="H1074" s="89"/>
      <c r="I1074" s="270" t="s">
        <v>3619</v>
      </c>
      <c r="J1074" s="89"/>
      <c r="K1074" s="89"/>
      <c r="L1074" s="89"/>
      <c r="M1074" s="89"/>
      <c r="N1074" s="271">
        <v>0</v>
      </c>
      <c r="O1074" s="271">
        <v>210744.08</v>
      </c>
      <c r="P1074" s="89" t="s">
        <v>741</v>
      </c>
    </row>
    <row r="1075" spans="1:16" ht="76.5">
      <c r="A1075" s="268">
        <v>86</v>
      </c>
      <c r="B1075" s="89"/>
      <c r="C1075" s="269" t="s">
        <v>56</v>
      </c>
      <c r="D1075" s="84">
        <v>43504</v>
      </c>
      <c r="E1075" s="85" t="s">
        <v>2803</v>
      </c>
      <c r="F1075" s="85" t="s">
        <v>3</v>
      </c>
      <c r="G1075" s="85">
        <v>1710638</v>
      </c>
      <c r="H1075" s="89"/>
      <c r="I1075" s="270" t="s">
        <v>3619</v>
      </c>
      <c r="J1075" s="89"/>
      <c r="K1075" s="89"/>
      <c r="L1075" s="89"/>
      <c r="M1075" s="89"/>
      <c r="N1075" s="271">
        <v>0</v>
      </c>
      <c r="O1075" s="271">
        <v>105.62</v>
      </c>
      <c r="P1075" s="89" t="s">
        <v>741</v>
      </c>
    </row>
    <row r="1076" spans="1:16" ht="76.5">
      <c r="A1076" s="268">
        <v>660</v>
      </c>
      <c r="B1076" s="89"/>
      <c r="C1076" s="269" t="s">
        <v>188</v>
      </c>
      <c r="D1076" s="84">
        <v>43504</v>
      </c>
      <c r="E1076" s="85" t="s">
        <v>2803</v>
      </c>
      <c r="F1076" s="85" t="s">
        <v>3</v>
      </c>
      <c r="G1076" s="85">
        <v>1710638</v>
      </c>
      <c r="H1076" s="89"/>
      <c r="I1076" s="270" t="s">
        <v>3619</v>
      </c>
      <c r="J1076" s="89"/>
      <c r="K1076" s="89"/>
      <c r="L1076" s="89"/>
      <c r="M1076" s="89"/>
      <c r="N1076" s="271">
        <v>0</v>
      </c>
      <c r="O1076" s="271">
        <v>36726.490000000005</v>
      </c>
      <c r="P1076" s="89" t="s">
        <v>741</v>
      </c>
    </row>
    <row r="1077" spans="1:16" ht="51">
      <c r="A1077" s="268" t="s">
        <v>565</v>
      </c>
      <c r="B1077" s="89"/>
      <c r="C1077" s="269" t="s">
        <v>615</v>
      </c>
      <c r="D1077" s="84">
        <v>43504</v>
      </c>
      <c r="E1077" s="85" t="s">
        <v>2804</v>
      </c>
      <c r="F1077" s="85" t="s">
        <v>3</v>
      </c>
      <c r="G1077" s="85">
        <v>1710673</v>
      </c>
      <c r="H1077" s="89"/>
      <c r="I1077" s="270" t="s">
        <v>3620</v>
      </c>
      <c r="J1077" s="89"/>
      <c r="K1077" s="89"/>
      <c r="L1077" s="89"/>
      <c r="M1077" s="89"/>
      <c r="N1077" s="271">
        <v>0</v>
      </c>
      <c r="O1077" s="271">
        <v>2210.21</v>
      </c>
      <c r="P1077" s="89" t="s">
        <v>670</v>
      </c>
    </row>
    <row r="1078" spans="1:16" ht="51">
      <c r="A1078" s="268" t="s">
        <v>565</v>
      </c>
      <c r="B1078" s="89"/>
      <c r="C1078" s="269" t="s">
        <v>615</v>
      </c>
      <c r="D1078" s="84">
        <v>43504</v>
      </c>
      <c r="E1078" s="85" t="s">
        <v>2805</v>
      </c>
      <c r="F1078" s="85" t="s">
        <v>3</v>
      </c>
      <c r="G1078" s="85">
        <v>1710674</v>
      </c>
      <c r="H1078" s="89"/>
      <c r="I1078" s="270" t="s">
        <v>3621</v>
      </c>
      <c r="J1078" s="89"/>
      <c r="K1078" s="89"/>
      <c r="L1078" s="89"/>
      <c r="M1078" s="89"/>
      <c r="N1078" s="271">
        <v>0</v>
      </c>
      <c r="O1078" s="271">
        <v>23748.170000000002</v>
      </c>
      <c r="P1078" s="89" t="s">
        <v>670</v>
      </c>
    </row>
    <row r="1079" spans="1:16" ht="51">
      <c r="A1079" s="268" t="s">
        <v>565</v>
      </c>
      <c r="B1079" s="89"/>
      <c r="C1079" s="269" t="s">
        <v>615</v>
      </c>
      <c r="D1079" s="84">
        <v>43504</v>
      </c>
      <c r="E1079" s="85" t="s">
        <v>2806</v>
      </c>
      <c r="F1079" s="85" t="s">
        <v>3</v>
      </c>
      <c r="G1079" s="85">
        <v>1710622</v>
      </c>
      <c r="H1079" s="89"/>
      <c r="I1079" s="270" t="s">
        <v>3622</v>
      </c>
      <c r="J1079" s="89"/>
      <c r="K1079" s="89"/>
      <c r="L1079" s="89"/>
      <c r="M1079" s="89"/>
      <c r="N1079" s="271">
        <v>0</v>
      </c>
      <c r="O1079" s="271">
        <v>2195</v>
      </c>
      <c r="P1079" s="89" t="s">
        <v>670</v>
      </c>
    </row>
    <row r="1080" spans="1:16" ht="51">
      <c r="A1080" s="268" t="s">
        <v>565</v>
      </c>
      <c r="B1080" s="89"/>
      <c r="C1080" s="269" t="s">
        <v>615</v>
      </c>
      <c r="D1080" s="84">
        <v>43504</v>
      </c>
      <c r="E1080" s="85" t="s">
        <v>2807</v>
      </c>
      <c r="F1080" s="85" t="s">
        <v>3</v>
      </c>
      <c r="G1080" s="85">
        <v>1710588</v>
      </c>
      <c r="H1080" s="89"/>
      <c r="I1080" s="270" t="s">
        <v>3623</v>
      </c>
      <c r="J1080" s="89"/>
      <c r="K1080" s="89"/>
      <c r="L1080" s="89"/>
      <c r="M1080" s="89"/>
      <c r="N1080" s="271">
        <v>0</v>
      </c>
      <c r="O1080" s="271">
        <v>3036.18</v>
      </c>
      <c r="P1080" s="89" t="s">
        <v>670</v>
      </c>
    </row>
    <row r="1081" spans="1:16" ht="51">
      <c r="A1081" s="268" t="s">
        <v>556</v>
      </c>
      <c r="B1081" s="89"/>
      <c r="C1081" s="269" t="s">
        <v>616</v>
      </c>
      <c r="D1081" s="84">
        <v>43504</v>
      </c>
      <c r="E1081" s="85" t="s">
        <v>2808</v>
      </c>
      <c r="F1081" s="85" t="s">
        <v>3</v>
      </c>
      <c r="G1081" s="85">
        <v>1710707</v>
      </c>
      <c r="H1081" s="89"/>
      <c r="I1081" s="270" t="s">
        <v>3624</v>
      </c>
      <c r="J1081" s="89"/>
      <c r="K1081" s="89"/>
      <c r="L1081" s="89"/>
      <c r="M1081" s="89"/>
      <c r="N1081" s="271">
        <v>0</v>
      </c>
      <c r="O1081" s="271">
        <v>16450.07</v>
      </c>
      <c r="P1081" s="89" t="s">
        <v>670</v>
      </c>
    </row>
    <row r="1082" spans="1:16" ht="76.5">
      <c r="A1082" s="268" t="s">
        <v>559</v>
      </c>
      <c r="B1082" s="89"/>
      <c r="C1082" s="269" t="s">
        <v>759</v>
      </c>
      <c r="D1082" s="84">
        <v>43504</v>
      </c>
      <c r="E1082" s="85" t="s">
        <v>2809</v>
      </c>
      <c r="F1082" s="85" t="s">
        <v>671</v>
      </c>
      <c r="G1082" s="85">
        <v>191653</v>
      </c>
      <c r="H1082" s="89"/>
      <c r="I1082" s="270" t="s">
        <v>3625</v>
      </c>
      <c r="J1082" s="89"/>
      <c r="K1082" s="89"/>
      <c r="L1082" s="89"/>
      <c r="M1082" s="89"/>
      <c r="N1082" s="271">
        <v>12600</v>
      </c>
      <c r="O1082" s="271">
        <v>0</v>
      </c>
      <c r="P1082" s="89" t="s">
        <v>670</v>
      </c>
    </row>
    <row r="1083" spans="1:16" ht="76.5">
      <c r="A1083" s="268" t="s">
        <v>559</v>
      </c>
      <c r="B1083" s="89"/>
      <c r="C1083" s="269" t="s">
        <v>759</v>
      </c>
      <c r="D1083" s="84">
        <v>43504</v>
      </c>
      <c r="E1083" s="85" t="s">
        <v>2809</v>
      </c>
      <c r="F1083" s="85" t="s">
        <v>671</v>
      </c>
      <c r="G1083" s="85">
        <v>191654</v>
      </c>
      <c r="H1083" s="89"/>
      <c r="I1083" s="270" t="s">
        <v>3626</v>
      </c>
      <c r="J1083" s="89"/>
      <c r="K1083" s="89"/>
      <c r="L1083" s="89"/>
      <c r="M1083" s="89"/>
      <c r="N1083" s="271">
        <v>450</v>
      </c>
      <c r="O1083" s="271">
        <v>0</v>
      </c>
      <c r="P1083" s="89" t="s">
        <v>670</v>
      </c>
    </row>
    <row r="1084" spans="1:16" ht="76.5">
      <c r="A1084" s="268" t="s">
        <v>559</v>
      </c>
      <c r="B1084" s="89"/>
      <c r="C1084" s="269" t="s">
        <v>759</v>
      </c>
      <c r="D1084" s="84">
        <v>43504</v>
      </c>
      <c r="E1084" s="85" t="s">
        <v>2809</v>
      </c>
      <c r="F1084" s="85" t="s">
        <v>671</v>
      </c>
      <c r="G1084" s="85">
        <v>191655</v>
      </c>
      <c r="H1084" s="89"/>
      <c r="I1084" s="270" t="s">
        <v>3627</v>
      </c>
      <c r="J1084" s="89"/>
      <c r="K1084" s="89"/>
      <c r="L1084" s="89"/>
      <c r="M1084" s="89"/>
      <c r="N1084" s="271">
        <v>272</v>
      </c>
      <c r="O1084" s="271">
        <v>0</v>
      </c>
      <c r="P1084" s="89" t="s">
        <v>670</v>
      </c>
    </row>
    <row r="1085" spans="1:16" ht="76.5">
      <c r="A1085" s="268" t="s">
        <v>559</v>
      </c>
      <c r="B1085" s="89"/>
      <c r="C1085" s="269" t="s">
        <v>759</v>
      </c>
      <c r="D1085" s="84">
        <v>43504</v>
      </c>
      <c r="E1085" s="85" t="s">
        <v>2809</v>
      </c>
      <c r="F1085" s="85" t="s">
        <v>671</v>
      </c>
      <c r="G1085" s="85">
        <v>191656</v>
      </c>
      <c r="H1085" s="89"/>
      <c r="I1085" s="270" t="s">
        <v>3628</v>
      </c>
      <c r="J1085" s="89"/>
      <c r="K1085" s="89"/>
      <c r="L1085" s="89"/>
      <c r="M1085" s="89"/>
      <c r="N1085" s="271">
        <v>6000</v>
      </c>
      <c r="O1085" s="271">
        <v>0</v>
      </c>
      <c r="P1085" s="89" t="s">
        <v>670</v>
      </c>
    </row>
    <row r="1086" spans="1:16" ht="63.75">
      <c r="A1086" s="268">
        <v>10</v>
      </c>
      <c r="B1086" s="89"/>
      <c r="C1086" s="269" t="s">
        <v>41</v>
      </c>
      <c r="D1086" s="84">
        <v>43504</v>
      </c>
      <c r="E1086" s="85" t="s">
        <v>2810</v>
      </c>
      <c r="F1086" s="85" t="s">
        <v>6</v>
      </c>
      <c r="G1086" s="85">
        <v>959436</v>
      </c>
      <c r="H1086" s="89"/>
      <c r="I1086" s="270" t="s">
        <v>3629</v>
      </c>
      <c r="J1086" s="89"/>
      <c r="K1086" s="89"/>
      <c r="L1086" s="89"/>
      <c r="M1086" s="89"/>
      <c r="N1086" s="271">
        <v>0</v>
      </c>
      <c r="O1086" s="271">
        <v>5428.39</v>
      </c>
      <c r="P1086" s="89" t="s">
        <v>670</v>
      </c>
    </row>
    <row r="1087" spans="1:16" ht="38.25">
      <c r="A1087" s="268">
        <v>10</v>
      </c>
      <c r="B1087" s="89"/>
      <c r="C1087" s="269" t="s">
        <v>41</v>
      </c>
      <c r="D1087" s="84">
        <v>43504</v>
      </c>
      <c r="E1087" s="85" t="s">
        <v>2811</v>
      </c>
      <c r="F1087" s="85" t="s">
        <v>6</v>
      </c>
      <c r="G1087" s="85">
        <v>959428</v>
      </c>
      <c r="H1087" s="89"/>
      <c r="I1087" s="270" t="s">
        <v>3630</v>
      </c>
      <c r="J1087" s="89"/>
      <c r="K1087" s="89"/>
      <c r="L1087" s="89"/>
      <c r="M1087" s="89"/>
      <c r="N1087" s="271">
        <v>0</v>
      </c>
      <c r="O1087" s="271">
        <v>65964.39</v>
      </c>
      <c r="P1087" s="89" t="s">
        <v>670</v>
      </c>
    </row>
    <row r="1088" spans="1:16" ht="51">
      <c r="A1088" s="268">
        <v>10</v>
      </c>
      <c r="B1088" s="89"/>
      <c r="C1088" s="269" t="s">
        <v>41</v>
      </c>
      <c r="D1088" s="84">
        <v>43504</v>
      </c>
      <c r="E1088" s="85" t="s">
        <v>2812</v>
      </c>
      <c r="F1088" s="85" t="s">
        <v>6</v>
      </c>
      <c r="G1088" s="85">
        <v>959426</v>
      </c>
      <c r="H1088" s="89"/>
      <c r="I1088" s="270" t="s">
        <v>3631</v>
      </c>
      <c r="J1088" s="89"/>
      <c r="K1088" s="89"/>
      <c r="L1088" s="89"/>
      <c r="M1088" s="89"/>
      <c r="N1088" s="271">
        <v>0</v>
      </c>
      <c r="O1088" s="271">
        <v>39941.870000000003</v>
      </c>
      <c r="P1088" s="89" t="s">
        <v>670</v>
      </c>
    </row>
    <row r="1089" spans="1:16" ht="63.75">
      <c r="A1089" s="268" t="s">
        <v>557</v>
      </c>
      <c r="B1089" s="89"/>
      <c r="C1089" s="269" t="s">
        <v>780</v>
      </c>
      <c r="D1089" s="84">
        <v>43504</v>
      </c>
      <c r="E1089" s="85" t="s">
        <v>2813</v>
      </c>
      <c r="F1089" s="85" t="s">
        <v>6</v>
      </c>
      <c r="G1089" s="85">
        <v>959990</v>
      </c>
      <c r="H1089" s="89"/>
      <c r="I1089" s="270" t="s">
        <v>3632</v>
      </c>
      <c r="J1089" s="89"/>
      <c r="K1089" s="89"/>
      <c r="L1089" s="89"/>
      <c r="M1089" s="89"/>
      <c r="N1089" s="271">
        <v>0</v>
      </c>
      <c r="O1089" s="271">
        <v>4251343.41</v>
      </c>
      <c r="P1089" s="89" t="s">
        <v>670</v>
      </c>
    </row>
    <row r="1090" spans="1:16" ht="63.75">
      <c r="A1090" s="268" t="s">
        <v>557</v>
      </c>
      <c r="B1090" s="89"/>
      <c r="C1090" s="269" t="s">
        <v>780</v>
      </c>
      <c r="D1090" s="84">
        <v>43504</v>
      </c>
      <c r="E1090" s="85" t="s">
        <v>2814</v>
      </c>
      <c r="F1090" s="85" t="s">
        <v>6</v>
      </c>
      <c r="G1090" s="85">
        <v>960140</v>
      </c>
      <c r="H1090" s="89"/>
      <c r="I1090" s="270" t="s">
        <v>3633</v>
      </c>
      <c r="J1090" s="89"/>
      <c r="K1090" s="89"/>
      <c r="L1090" s="89"/>
      <c r="M1090" s="89"/>
      <c r="N1090" s="271">
        <v>0</v>
      </c>
      <c r="O1090" s="271">
        <v>160739.18</v>
      </c>
      <c r="P1090" s="89" t="s">
        <v>670</v>
      </c>
    </row>
    <row r="1091" spans="1:16" ht="76.5">
      <c r="A1091" s="268" t="s">
        <v>557</v>
      </c>
      <c r="B1091" s="89"/>
      <c r="C1091" s="269" t="s">
        <v>780</v>
      </c>
      <c r="D1091" s="84">
        <v>43504</v>
      </c>
      <c r="E1091" s="85" t="s">
        <v>2815</v>
      </c>
      <c r="F1091" s="85" t="s">
        <v>6</v>
      </c>
      <c r="G1091" s="85">
        <v>1080700</v>
      </c>
      <c r="H1091" s="89"/>
      <c r="I1091" s="270" t="s">
        <v>3634</v>
      </c>
      <c r="J1091" s="89"/>
      <c r="K1091" s="89"/>
      <c r="L1091" s="89"/>
      <c r="M1091" s="89"/>
      <c r="N1091" s="271">
        <v>0</v>
      </c>
      <c r="O1091" s="271">
        <v>10000</v>
      </c>
      <c r="P1091" s="89" t="s">
        <v>670</v>
      </c>
    </row>
    <row r="1092" spans="1:16" ht="63.75">
      <c r="A1092" s="268">
        <v>10</v>
      </c>
      <c r="B1092" s="89"/>
      <c r="C1092" s="269" t="s">
        <v>41</v>
      </c>
      <c r="D1092" s="84">
        <v>43504</v>
      </c>
      <c r="E1092" s="85" t="s">
        <v>2816</v>
      </c>
      <c r="F1092" s="85" t="s">
        <v>6</v>
      </c>
      <c r="G1092" s="85">
        <v>960234</v>
      </c>
      <c r="H1092" s="89"/>
      <c r="I1092" s="270" t="s">
        <v>3635</v>
      </c>
      <c r="J1092" s="89"/>
      <c r="K1092" s="89"/>
      <c r="L1092" s="89"/>
      <c r="M1092" s="89"/>
      <c r="N1092" s="271">
        <v>0</v>
      </c>
      <c r="O1092" s="271">
        <v>9013.01</v>
      </c>
      <c r="P1092" s="89" t="s">
        <v>670</v>
      </c>
    </row>
    <row r="1093" spans="1:16" ht="63.75">
      <c r="A1093" s="268">
        <v>10</v>
      </c>
      <c r="B1093" s="89"/>
      <c r="C1093" s="269" t="s">
        <v>41</v>
      </c>
      <c r="D1093" s="84">
        <v>43504</v>
      </c>
      <c r="E1093" s="85" t="s">
        <v>2817</v>
      </c>
      <c r="F1093" s="85" t="s">
        <v>6</v>
      </c>
      <c r="G1093" s="85">
        <v>960236</v>
      </c>
      <c r="H1093" s="89"/>
      <c r="I1093" s="270" t="s">
        <v>3636</v>
      </c>
      <c r="J1093" s="89"/>
      <c r="K1093" s="89"/>
      <c r="L1093" s="89"/>
      <c r="M1093" s="89"/>
      <c r="N1093" s="271">
        <v>0</v>
      </c>
      <c r="O1093" s="271">
        <v>49398.38</v>
      </c>
      <c r="P1093" s="89" t="s">
        <v>670</v>
      </c>
    </row>
    <row r="1094" spans="1:16" ht="63.75">
      <c r="A1094" s="268">
        <v>10</v>
      </c>
      <c r="B1094" s="89"/>
      <c r="C1094" s="269" t="s">
        <v>41</v>
      </c>
      <c r="D1094" s="84">
        <v>43504</v>
      </c>
      <c r="E1094" s="85" t="s">
        <v>2818</v>
      </c>
      <c r="F1094" s="85" t="s">
        <v>6</v>
      </c>
      <c r="G1094" s="85">
        <v>960239</v>
      </c>
      <c r="H1094" s="89"/>
      <c r="I1094" s="270" t="s">
        <v>3637</v>
      </c>
      <c r="J1094" s="89"/>
      <c r="K1094" s="89"/>
      <c r="L1094" s="89"/>
      <c r="M1094" s="89"/>
      <c r="N1094" s="271">
        <v>0</v>
      </c>
      <c r="O1094" s="271">
        <v>719</v>
      </c>
      <c r="P1094" s="89" t="s">
        <v>670</v>
      </c>
    </row>
    <row r="1095" spans="1:16" ht="38.25">
      <c r="A1095" s="268">
        <v>10</v>
      </c>
      <c r="B1095" s="89"/>
      <c r="C1095" s="269" t="s">
        <v>41</v>
      </c>
      <c r="D1095" s="84">
        <v>43504</v>
      </c>
      <c r="E1095" s="85" t="s">
        <v>2819</v>
      </c>
      <c r="F1095" s="85" t="s">
        <v>6</v>
      </c>
      <c r="G1095" s="85">
        <v>960297</v>
      </c>
      <c r="H1095" s="89"/>
      <c r="I1095" s="270" t="s">
        <v>3638</v>
      </c>
      <c r="J1095" s="89"/>
      <c r="K1095" s="89"/>
      <c r="L1095" s="89"/>
      <c r="M1095" s="89"/>
      <c r="N1095" s="271">
        <v>0</v>
      </c>
      <c r="O1095" s="271">
        <v>50613.49</v>
      </c>
      <c r="P1095" s="89" t="s">
        <v>670</v>
      </c>
    </row>
    <row r="1096" spans="1:16" ht="63.75">
      <c r="A1096" s="268" t="s">
        <v>559</v>
      </c>
      <c r="B1096" s="89"/>
      <c r="C1096" s="269" t="s">
        <v>759</v>
      </c>
      <c r="D1096" s="84">
        <v>43504</v>
      </c>
      <c r="E1096" s="85" t="s">
        <v>2820</v>
      </c>
      <c r="F1096" s="85" t="s">
        <v>6</v>
      </c>
      <c r="G1096" s="85">
        <v>1080762</v>
      </c>
      <c r="H1096" s="89"/>
      <c r="I1096" s="270" t="s">
        <v>3639</v>
      </c>
      <c r="J1096" s="89"/>
      <c r="K1096" s="89"/>
      <c r="L1096" s="89"/>
      <c r="M1096" s="89"/>
      <c r="N1096" s="271">
        <v>0</v>
      </c>
      <c r="O1096" s="271">
        <v>480.21</v>
      </c>
      <c r="P1096" s="89" t="s">
        <v>670</v>
      </c>
    </row>
    <row r="1097" spans="1:16" ht="63.75">
      <c r="A1097" s="268" t="s">
        <v>559</v>
      </c>
      <c r="B1097" s="89"/>
      <c r="C1097" s="269" t="s">
        <v>759</v>
      </c>
      <c r="D1097" s="84">
        <v>43504</v>
      </c>
      <c r="E1097" s="85" t="s">
        <v>2821</v>
      </c>
      <c r="F1097" s="85" t="s">
        <v>6</v>
      </c>
      <c r="G1097" s="85">
        <v>946766</v>
      </c>
      <c r="H1097" s="89"/>
      <c r="I1097" s="270" t="s">
        <v>3640</v>
      </c>
      <c r="J1097" s="89"/>
      <c r="K1097" s="89"/>
      <c r="L1097" s="89"/>
      <c r="M1097" s="89"/>
      <c r="N1097" s="271">
        <v>0</v>
      </c>
      <c r="O1097" s="271">
        <v>5820.42</v>
      </c>
      <c r="P1097" s="89" t="s">
        <v>670</v>
      </c>
    </row>
    <row r="1098" spans="1:16" ht="76.5">
      <c r="A1098" s="268">
        <v>512</v>
      </c>
      <c r="B1098" s="89"/>
      <c r="C1098" s="269" t="s">
        <v>782</v>
      </c>
      <c r="D1098" s="84">
        <v>43504</v>
      </c>
      <c r="E1098" s="85" t="s">
        <v>2822</v>
      </c>
      <c r="F1098" s="85" t="s">
        <v>11</v>
      </c>
      <c r="G1098" s="85">
        <v>946804</v>
      </c>
      <c r="H1098" s="89"/>
      <c r="I1098" s="270" t="s">
        <v>3641</v>
      </c>
      <c r="J1098" s="89"/>
      <c r="K1098" s="89"/>
      <c r="L1098" s="89"/>
      <c r="M1098" s="89"/>
      <c r="N1098" s="271">
        <v>4471.13</v>
      </c>
      <c r="O1098" s="271">
        <v>0</v>
      </c>
      <c r="P1098" s="89" t="s">
        <v>670</v>
      </c>
    </row>
    <row r="1099" spans="1:16" ht="76.5">
      <c r="A1099" s="268">
        <v>590</v>
      </c>
      <c r="B1099" s="89"/>
      <c r="C1099" s="269" t="s">
        <v>611</v>
      </c>
      <c r="D1099" s="84">
        <v>43504</v>
      </c>
      <c r="E1099" s="85" t="s">
        <v>2823</v>
      </c>
      <c r="F1099" s="85" t="s">
        <v>6</v>
      </c>
      <c r="G1099" s="85">
        <v>946811</v>
      </c>
      <c r="H1099" s="89"/>
      <c r="I1099" s="270" t="s">
        <v>3642</v>
      </c>
      <c r="J1099" s="89"/>
      <c r="K1099" s="89"/>
      <c r="L1099" s="89"/>
      <c r="M1099" s="89"/>
      <c r="N1099" s="271">
        <v>0</v>
      </c>
      <c r="O1099" s="271">
        <v>200.93</v>
      </c>
      <c r="P1099" s="89" t="s">
        <v>670</v>
      </c>
    </row>
    <row r="1100" spans="1:16" ht="51">
      <c r="A1100" s="268" t="s">
        <v>565</v>
      </c>
      <c r="B1100" s="89"/>
      <c r="C1100" s="269" t="s">
        <v>615</v>
      </c>
      <c r="D1100" s="84">
        <v>43507</v>
      </c>
      <c r="E1100" s="85" t="s">
        <v>2824</v>
      </c>
      <c r="F1100" s="85" t="s">
        <v>3</v>
      </c>
      <c r="G1100" s="85">
        <v>1711170</v>
      </c>
      <c r="H1100" s="89"/>
      <c r="I1100" s="270" t="s">
        <v>3643</v>
      </c>
      <c r="J1100" s="89"/>
      <c r="K1100" s="89"/>
      <c r="L1100" s="89"/>
      <c r="M1100" s="89"/>
      <c r="N1100" s="271">
        <v>0</v>
      </c>
      <c r="O1100" s="271">
        <v>150</v>
      </c>
      <c r="P1100" s="89" t="s">
        <v>670</v>
      </c>
    </row>
    <row r="1101" spans="1:16" ht="38.25">
      <c r="A1101" s="268" t="s">
        <v>565</v>
      </c>
      <c r="B1101" s="89"/>
      <c r="C1101" s="269" t="s">
        <v>615</v>
      </c>
      <c r="D1101" s="84">
        <v>43507</v>
      </c>
      <c r="E1101" s="85" t="s">
        <v>2825</v>
      </c>
      <c r="F1101" s="85" t="s">
        <v>3</v>
      </c>
      <c r="G1101" s="85">
        <v>1711187</v>
      </c>
      <c r="H1101" s="89"/>
      <c r="I1101" s="270" t="s">
        <v>3644</v>
      </c>
      <c r="J1101" s="89"/>
      <c r="K1101" s="89"/>
      <c r="L1101" s="89"/>
      <c r="M1101" s="89"/>
      <c r="N1101" s="271">
        <v>0</v>
      </c>
      <c r="O1101" s="271">
        <v>570</v>
      </c>
      <c r="P1101" s="89" t="s">
        <v>670</v>
      </c>
    </row>
    <row r="1102" spans="1:16" ht="51">
      <c r="A1102" s="268" t="s">
        <v>565</v>
      </c>
      <c r="B1102" s="89"/>
      <c r="C1102" s="269" t="s">
        <v>615</v>
      </c>
      <c r="D1102" s="84">
        <v>43507</v>
      </c>
      <c r="E1102" s="85" t="s">
        <v>2826</v>
      </c>
      <c r="F1102" s="85" t="s">
        <v>3</v>
      </c>
      <c r="G1102" s="85">
        <v>1711199</v>
      </c>
      <c r="H1102" s="89"/>
      <c r="I1102" s="270" t="s">
        <v>3645</v>
      </c>
      <c r="J1102" s="89"/>
      <c r="K1102" s="89"/>
      <c r="L1102" s="89"/>
      <c r="M1102" s="89"/>
      <c r="N1102" s="271">
        <v>0</v>
      </c>
      <c r="O1102" s="271">
        <v>2260.94</v>
      </c>
      <c r="P1102" s="89" t="s">
        <v>670</v>
      </c>
    </row>
    <row r="1103" spans="1:16" ht="51">
      <c r="A1103" s="268" t="s">
        <v>565</v>
      </c>
      <c r="B1103" s="89"/>
      <c r="C1103" s="269" t="s">
        <v>615</v>
      </c>
      <c r="D1103" s="84">
        <v>43507</v>
      </c>
      <c r="E1103" s="85" t="s">
        <v>2827</v>
      </c>
      <c r="F1103" s="85" t="s">
        <v>3</v>
      </c>
      <c r="G1103" s="85">
        <v>1711226</v>
      </c>
      <c r="H1103" s="89"/>
      <c r="I1103" s="270" t="s">
        <v>3646</v>
      </c>
      <c r="J1103" s="89"/>
      <c r="K1103" s="89"/>
      <c r="L1103" s="89"/>
      <c r="M1103" s="89"/>
      <c r="N1103" s="271">
        <v>0</v>
      </c>
      <c r="O1103" s="271">
        <v>550.01</v>
      </c>
      <c r="P1103" s="89" t="s">
        <v>670</v>
      </c>
    </row>
    <row r="1104" spans="1:16" ht="38.25">
      <c r="A1104" s="268" t="s">
        <v>565</v>
      </c>
      <c r="B1104" s="89"/>
      <c r="C1104" s="269" t="s">
        <v>615</v>
      </c>
      <c r="D1104" s="84">
        <v>43507</v>
      </c>
      <c r="E1104" s="85" t="s">
        <v>2828</v>
      </c>
      <c r="F1104" s="85" t="s">
        <v>3</v>
      </c>
      <c r="G1104" s="85">
        <v>1711123</v>
      </c>
      <c r="H1104" s="89"/>
      <c r="I1104" s="270" t="s">
        <v>2147</v>
      </c>
      <c r="J1104" s="89"/>
      <c r="K1104" s="89"/>
      <c r="L1104" s="89"/>
      <c r="M1104" s="89"/>
      <c r="N1104" s="271">
        <v>0</v>
      </c>
      <c r="O1104" s="271">
        <v>1637.29</v>
      </c>
      <c r="P1104" s="89" t="s">
        <v>670</v>
      </c>
    </row>
    <row r="1105" spans="1:16" ht="38.25">
      <c r="A1105" s="268" t="s">
        <v>565</v>
      </c>
      <c r="B1105" s="89"/>
      <c r="C1105" s="269" t="s">
        <v>615</v>
      </c>
      <c r="D1105" s="84">
        <v>43507</v>
      </c>
      <c r="E1105" s="85" t="s">
        <v>2829</v>
      </c>
      <c r="F1105" s="85" t="s">
        <v>3</v>
      </c>
      <c r="G1105" s="85">
        <v>1711109</v>
      </c>
      <c r="H1105" s="89"/>
      <c r="I1105" s="270" t="s">
        <v>1415</v>
      </c>
      <c r="J1105" s="89"/>
      <c r="K1105" s="89"/>
      <c r="L1105" s="89"/>
      <c r="M1105" s="89"/>
      <c r="N1105" s="271">
        <v>0</v>
      </c>
      <c r="O1105" s="271">
        <v>1669</v>
      </c>
      <c r="P1105" s="89" t="s">
        <v>670</v>
      </c>
    </row>
    <row r="1106" spans="1:16" ht="51">
      <c r="A1106" s="268" t="s">
        <v>565</v>
      </c>
      <c r="B1106" s="89"/>
      <c r="C1106" s="269" t="s">
        <v>615</v>
      </c>
      <c r="D1106" s="84">
        <v>43507</v>
      </c>
      <c r="E1106" s="85" t="s">
        <v>2830</v>
      </c>
      <c r="F1106" s="85" t="s">
        <v>3</v>
      </c>
      <c r="G1106" s="85">
        <v>1711101</v>
      </c>
      <c r="H1106" s="89"/>
      <c r="I1106" s="270" t="s">
        <v>3647</v>
      </c>
      <c r="J1106" s="89"/>
      <c r="K1106" s="89"/>
      <c r="L1106" s="89"/>
      <c r="M1106" s="89"/>
      <c r="N1106" s="271">
        <v>0</v>
      </c>
      <c r="O1106" s="271">
        <v>658</v>
      </c>
      <c r="P1106" s="89" t="s">
        <v>670</v>
      </c>
    </row>
    <row r="1107" spans="1:16" ht="51">
      <c r="A1107" s="268" t="s">
        <v>565</v>
      </c>
      <c r="B1107" s="89"/>
      <c r="C1107" s="269" t="s">
        <v>615</v>
      </c>
      <c r="D1107" s="84">
        <v>43507</v>
      </c>
      <c r="E1107" s="85" t="s">
        <v>2831</v>
      </c>
      <c r="F1107" s="85" t="s">
        <v>3</v>
      </c>
      <c r="G1107" s="85">
        <v>1711100</v>
      </c>
      <c r="H1107" s="89"/>
      <c r="I1107" s="270" t="s">
        <v>3648</v>
      </c>
      <c r="J1107" s="89"/>
      <c r="K1107" s="89"/>
      <c r="L1107" s="89"/>
      <c r="M1107" s="89"/>
      <c r="N1107" s="271">
        <v>0</v>
      </c>
      <c r="O1107" s="271">
        <v>2427</v>
      </c>
      <c r="P1107" s="89" t="s">
        <v>670</v>
      </c>
    </row>
    <row r="1108" spans="1:16" ht="38.25">
      <c r="A1108" s="268" t="s">
        <v>565</v>
      </c>
      <c r="B1108" s="89"/>
      <c r="C1108" s="269" t="s">
        <v>615</v>
      </c>
      <c r="D1108" s="84">
        <v>43507</v>
      </c>
      <c r="E1108" s="85" t="s">
        <v>2832</v>
      </c>
      <c r="F1108" s="85" t="s">
        <v>3</v>
      </c>
      <c r="G1108" s="85">
        <v>1711095</v>
      </c>
      <c r="H1108" s="89"/>
      <c r="I1108" s="270" t="s">
        <v>3649</v>
      </c>
      <c r="J1108" s="89"/>
      <c r="K1108" s="89"/>
      <c r="L1108" s="89"/>
      <c r="M1108" s="89"/>
      <c r="N1108" s="271">
        <v>0</v>
      </c>
      <c r="O1108" s="271">
        <v>1388</v>
      </c>
      <c r="P1108" s="89" t="s">
        <v>670</v>
      </c>
    </row>
    <row r="1109" spans="1:16" ht="38.25">
      <c r="A1109" s="268" t="s">
        <v>565</v>
      </c>
      <c r="B1109" s="89"/>
      <c r="C1109" s="269" t="s">
        <v>615</v>
      </c>
      <c r="D1109" s="84">
        <v>43507</v>
      </c>
      <c r="E1109" s="85" t="s">
        <v>2833</v>
      </c>
      <c r="F1109" s="85" t="s">
        <v>3</v>
      </c>
      <c r="G1109" s="85">
        <v>1711091</v>
      </c>
      <c r="H1109" s="89"/>
      <c r="I1109" s="270" t="s">
        <v>3650</v>
      </c>
      <c r="J1109" s="89"/>
      <c r="K1109" s="89"/>
      <c r="L1109" s="89"/>
      <c r="M1109" s="89"/>
      <c r="N1109" s="271">
        <v>0</v>
      </c>
      <c r="O1109" s="271">
        <v>689</v>
      </c>
      <c r="P1109" s="89" t="s">
        <v>670</v>
      </c>
    </row>
    <row r="1110" spans="1:16" ht="51">
      <c r="A1110" s="268">
        <v>591</v>
      </c>
      <c r="B1110" s="89"/>
      <c r="C1110" s="269" t="s">
        <v>1367</v>
      </c>
      <c r="D1110" s="84">
        <v>43507</v>
      </c>
      <c r="E1110" s="85" t="s">
        <v>2834</v>
      </c>
      <c r="F1110" s="85" t="s">
        <v>3</v>
      </c>
      <c r="G1110" s="85">
        <v>1711294</v>
      </c>
      <c r="H1110" s="89"/>
      <c r="I1110" s="270" t="s">
        <v>3651</v>
      </c>
      <c r="J1110" s="89"/>
      <c r="K1110" s="89"/>
      <c r="L1110" s="89"/>
      <c r="M1110" s="89"/>
      <c r="N1110" s="271">
        <v>0</v>
      </c>
      <c r="O1110" s="271">
        <v>16.740000000000002</v>
      </c>
      <c r="P1110" s="89" t="s">
        <v>670</v>
      </c>
    </row>
    <row r="1111" spans="1:16" ht="51">
      <c r="A1111" s="268">
        <v>591</v>
      </c>
      <c r="B1111" s="89"/>
      <c r="C1111" s="269" t="s">
        <v>1367</v>
      </c>
      <c r="D1111" s="84">
        <v>43507</v>
      </c>
      <c r="E1111" s="85" t="s">
        <v>2835</v>
      </c>
      <c r="F1111" s="85" t="s">
        <v>3</v>
      </c>
      <c r="G1111" s="85">
        <v>1711291</v>
      </c>
      <c r="H1111" s="89"/>
      <c r="I1111" s="270" t="s">
        <v>3652</v>
      </c>
      <c r="J1111" s="89"/>
      <c r="K1111" s="89"/>
      <c r="L1111" s="89"/>
      <c r="M1111" s="89"/>
      <c r="N1111" s="271">
        <v>0</v>
      </c>
      <c r="O1111" s="271">
        <v>51.6</v>
      </c>
      <c r="P1111" s="89" t="s">
        <v>670</v>
      </c>
    </row>
    <row r="1112" spans="1:16" ht="51">
      <c r="A1112" s="268">
        <v>591</v>
      </c>
      <c r="B1112" s="89"/>
      <c r="C1112" s="269" t="s">
        <v>1367</v>
      </c>
      <c r="D1112" s="84">
        <v>43507</v>
      </c>
      <c r="E1112" s="85" t="s">
        <v>2836</v>
      </c>
      <c r="F1112" s="85" t="s">
        <v>3</v>
      </c>
      <c r="G1112" s="85">
        <v>1711289</v>
      </c>
      <c r="H1112" s="89"/>
      <c r="I1112" s="270" t="s">
        <v>3653</v>
      </c>
      <c r="J1112" s="89"/>
      <c r="K1112" s="89"/>
      <c r="L1112" s="89"/>
      <c r="M1112" s="89"/>
      <c r="N1112" s="271">
        <v>0</v>
      </c>
      <c r="O1112" s="271">
        <v>404.63</v>
      </c>
      <c r="P1112" s="89" t="s">
        <v>670</v>
      </c>
    </row>
    <row r="1113" spans="1:16" ht="51">
      <c r="A1113" s="268">
        <v>591</v>
      </c>
      <c r="B1113" s="89"/>
      <c r="C1113" s="269" t="s">
        <v>1367</v>
      </c>
      <c r="D1113" s="84">
        <v>43507</v>
      </c>
      <c r="E1113" s="85" t="s">
        <v>2837</v>
      </c>
      <c r="F1113" s="85" t="s">
        <v>3</v>
      </c>
      <c r="G1113" s="85">
        <v>1711287</v>
      </c>
      <c r="H1113" s="89"/>
      <c r="I1113" s="270" t="s">
        <v>3654</v>
      </c>
      <c r="J1113" s="89"/>
      <c r="K1113" s="89"/>
      <c r="L1113" s="89"/>
      <c r="M1113" s="89"/>
      <c r="N1113" s="271">
        <v>0</v>
      </c>
      <c r="O1113" s="271">
        <v>401.11</v>
      </c>
      <c r="P1113" s="89" t="s">
        <v>670</v>
      </c>
    </row>
    <row r="1114" spans="1:16" ht="51">
      <c r="A1114" s="268">
        <v>591</v>
      </c>
      <c r="B1114" s="89"/>
      <c r="C1114" s="269" t="s">
        <v>1367</v>
      </c>
      <c r="D1114" s="84">
        <v>43507</v>
      </c>
      <c r="E1114" s="85" t="s">
        <v>2838</v>
      </c>
      <c r="F1114" s="85" t="s">
        <v>3</v>
      </c>
      <c r="G1114" s="85">
        <v>1711285</v>
      </c>
      <c r="H1114" s="89"/>
      <c r="I1114" s="270" t="s">
        <v>3655</v>
      </c>
      <c r="J1114" s="89"/>
      <c r="K1114" s="89"/>
      <c r="L1114" s="89"/>
      <c r="M1114" s="89"/>
      <c r="N1114" s="271">
        <v>0</v>
      </c>
      <c r="O1114" s="271">
        <v>379.69</v>
      </c>
      <c r="P1114" s="89" t="s">
        <v>670</v>
      </c>
    </row>
    <row r="1115" spans="1:16" ht="51">
      <c r="A1115" s="268">
        <v>591</v>
      </c>
      <c r="B1115" s="89"/>
      <c r="C1115" s="269" t="s">
        <v>1367</v>
      </c>
      <c r="D1115" s="84">
        <v>43507</v>
      </c>
      <c r="E1115" s="85" t="s">
        <v>2839</v>
      </c>
      <c r="F1115" s="85" t="s">
        <v>3</v>
      </c>
      <c r="G1115" s="85">
        <v>1711283</v>
      </c>
      <c r="H1115" s="89"/>
      <c r="I1115" s="270" t="s">
        <v>3656</v>
      </c>
      <c r="J1115" s="89"/>
      <c r="K1115" s="89"/>
      <c r="L1115" s="89"/>
      <c r="M1115" s="89"/>
      <c r="N1115" s="271">
        <v>0</v>
      </c>
      <c r="O1115" s="271">
        <v>412.63</v>
      </c>
      <c r="P1115" s="89" t="s">
        <v>670</v>
      </c>
    </row>
    <row r="1116" spans="1:16" ht="51">
      <c r="A1116" s="268">
        <v>591</v>
      </c>
      <c r="B1116" s="89"/>
      <c r="C1116" s="269" t="s">
        <v>1367</v>
      </c>
      <c r="D1116" s="84">
        <v>43507</v>
      </c>
      <c r="E1116" s="85" t="s">
        <v>2840</v>
      </c>
      <c r="F1116" s="85" t="s">
        <v>3</v>
      </c>
      <c r="G1116" s="85">
        <v>1711282</v>
      </c>
      <c r="H1116" s="89"/>
      <c r="I1116" s="270" t="s">
        <v>3657</v>
      </c>
      <c r="J1116" s="89"/>
      <c r="K1116" s="89"/>
      <c r="L1116" s="89"/>
      <c r="M1116" s="89"/>
      <c r="N1116" s="271">
        <v>0</v>
      </c>
      <c r="O1116" s="271">
        <v>293.63</v>
      </c>
      <c r="P1116" s="89" t="s">
        <v>670</v>
      </c>
    </row>
    <row r="1117" spans="1:16" ht="51">
      <c r="A1117" s="268">
        <v>591</v>
      </c>
      <c r="B1117" s="89"/>
      <c r="C1117" s="269" t="s">
        <v>1367</v>
      </c>
      <c r="D1117" s="84">
        <v>43507</v>
      </c>
      <c r="E1117" s="85" t="s">
        <v>2841</v>
      </c>
      <c r="F1117" s="85" t="s">
        <v>3</v>
      </c>
      <c r="G1117" s="85">
        <v>1711281</v>
      </c>
      <c r="H1117" s="89"/>
      <c r="I1117" s="270" t="s">
        <v>3658</v>
      </c>
      <c r="J1117" s="89"/>
      <c r="K1117" s="89"/>
      <c r="L1117" s="89"/>
      <c r="M1117" s="89"/>
      <c r="N1117" s="271">
        <v>0</v>
      </c>
      <c r="O1117" s="271">
        <v>267.45999999999998</v>
      </c>
      <c r="P1117" s="89" t="s">
        <v>670</v>
      </c>
    </row>
    <row r="1118" spans="1:16" ht="38.25">
      <c r="A1118" s="268" t="s">
        <v>565</v>
      </c>
      <c r="B1118" s="89"/>
      <c r="C1118" s="269" t="s">
        <v>615</v>
      </c>
      <c r="D1118" s="84">
        <v>43507</v>
      </c>
      <c r="E1118" s="85" t="s">
        <v>2842</v>
      </c>
      <c r="F1118" s="85" t="s">
        <v>3</v>
      </c>
      <c r="G1118" s="85">
        <v>1711088</v>
      </c>
      <c r="H1118" s="89"/>
      <c r="I1118" s="270" t="s">
        <v>3659</v>
      </c>
      <c r="J1118" s="89"/>
      <c r="K1118" s="89"/>
      <c r="L1118" s="89"/>
      <c r="M1118" s="89"/>
      <c r="N1118" s="271">
        <v>0</v>
      </c>
      <c r="O1118" s="271">
        <v>108</v>
      </c>
      <c r="P1118" s="89" t="s">
        <v>670</v>
      </c>
    </row>
    <row r="1119" spans="1:16" ht="38.25">
      <c r="A1119" s="268" t="s">
        <v>565</v>
      </c>
      <c r="B1119" s="89"/>
      <c r="C1119" s="269" t="s">
        <v>615</v>
      </c>
      <c r="D1119" s="84">
        <v>43507</v>
      </c>
      <c r="E1119" s="85" t="s">
        <v>2843</v>
      </c>
      <c r="F1119" s="85" t="s">
        <v>3</v>
      </c>
      <c r="G1119" s="85">
        <v>1711084</v>
      </c>
      <c r="H1119" s="89"/>
      <c r="I1119" s="270" t="s">
        <v>3660</v>
      </c>
      <c r="J1119" s="89"/>
      <c r="K1119" s="89"/>
      <c r="L1119" s="89"/>
      <c r="M1119" s="89"/>
      <c r="N1119" s="271">
        <v>0</v>
      </c>
      <c r="O1119" s="271">
        <v>536</v>
      </c>
      <c r="P1119" s="89" t="s">
        <v>670</v>
      </c>
    </row>
    <row r="1120" spans="1:16" ht="63.75">
      <c r="A1120" s="268" t="s">
        <v>565</v>
      </c>
      <c r="B1120" s="89"/>
      <c r="C1120" s="269" t="s">
        <v>615</v>
      </c>
      <c r="D1120" s="84">
        <v>43507</v>
      </c>
      <c r="E1120" s="85" t="s">
        <v>2844</v>
      </c>
      <c r="F1120" s="85" t="s">
        <v>3</v>
      </c>
      <c r="G1120" s="85">
        <v>1711051</v>
      </c>
      <c r="H1120" s="89"/>
      <c r="I1120" s="270" t="s">
        <v>3661</v>
      </c>
      <c r="J1120" s="89"/>
      <c r="K1120" s="89"/>
      <c r="L1120" s="89"/>
      <c r="M1120" s="89"/>
      <c r="N1120" s="271">
        <v>0</v>
      </c>
      <c r="O1120" s="271">
        <v>2237.75</v>
      </c>
      <c r="P1120" s="89" t="s">
        <v>670</v>
      </c>
    </row>
    <row r="1121" spans="1:16" ht="63.75">
      <c r="A1121" s="268">
        <v>287</v>
      </c>
      <c r="B1121" s="89"/>
      <c r="C1121" s="269" t="s">
        <v>126</v>
      </c>
      <c r="D1121" s="84">
        <v>43507</v>
      </c>
      <c r="E1121" s="85" t="s">
        <v>2845</v>
      </c>
      <c r="F1121" s="85" t="s">
        <v>3</v>
      </c>
      <c r="G1121" s="85">
        <v>1711163</v>
      </c>
      <c r="H1121" s="89"/>
      <c r="I1121" s="270" t="s">
        <v>3662</v>
      </c>
      <c r="J1121" s="89"/>
      <c r="K1121" s="89"/>
      <c r="L1121" s="89"/>
      <c r="M1121" s="89"/>
      <c r="N1121" s="271">
        <v>0</v>
      </c>
      <c r="O1121" s="271">
        <v>2800</v>
      </c>
      <c r="P1121" s="89" t="s">
        <v>670</v>
      </c>
    </row>
    <row r="1122" spans="1:16" ht="63.75">
      <c r="A1122" s="268">
        <v>10</v>
      </c>
      <c r="B1122" s="89"/>
      <c r="C1122" s="269" t="s">
        <v>41</v>
      </c>
      <c r="D1122" s="84">
        <v>43507</v>
      </c>
      <c r="E1122" s="85" t="s">
        <v>2846</v>
      </c>
      <c r="F1122" s="85" t="s">
        <v>6</v>
      </c>
      <c r="G1122" s="85">
        <v>960837</v>
      </c>
      <c r="H1122" s="89"/>
      <c r="I1122" s="270" t="s">
        <v>3663</v>
      </c>
      <c r="J1122" s="89"/>
      <c r="K1122" s="89"/>
      <c r="L1122" s="89"/>
      <c r="M1122" s="89"/>
      <c r="N1122" s="271">
        <v>0</v>
      </c>
      <c r="O1122" s="271">
        <v>189277.28</v>
      </c>
      <c r="P1122" s="89" t="s">
        <v>670</v>
      </c>
    </row>
    <row r="1123" spans="1:16" ht="63.75">
      <c r="A1123" s="268">
        <v>10</v>
      </c>
      <c r="B1123" s="89"/>
      <c r="C1123" s="269" t="s">
        <v>41</v>
      </c>
      <c r="D1123" s="84">
        <v>43507</v>
      </c>
      <c r="E1123" s="85" t="s">
        <v>2847</v>
      </c>
      <c r="F1123" s="85" t="s">
        <v>6</v>
      </c>
      <c r="G1123" s="85">
        <v>960844</v>
      </c>
      <c r="H1123" s="89"/>
      <c r="I1123" s="270" t="s">
        <v>3664</v>
      </c>
      <c r="J1123" s="89"/>
      <c r="K1123" s="89"/>
      <c r="L1123" s="89"/>
      <c r="M1123" s="89"/>
      <c r="N1123" s="271">
        <v>0</v>
      </c>
      <c r="O1123" s="271">
        <v>4010.84</v>
      </c>
      <c r="P1123" s="89" t="s">
        <v>670</v>
      </c>
    </row>
    <row r="1124" spans="1:16" ht="51">
      <c r="A1124" s="268">
        <v>10</v>
      </c>
      <c r="B1124" s="89"/>
      <c r="C1124" s="269" t="s">
        <v>41</v>
      </c>
      <c r="D1124" s="84">
        <v>43507</v>
      </c>
      <c r="E1124" s="85" t="s">
        <v>2848</v>
      </c>
      <c r="F1124" s="85" t="s">
        <v>6</v>
      </c>
      <c r="G1124" s="85">
        <v>960850</v>
      </c>
      <c r="H1124" s="89"/>
      <c r="I1124" s="270" t="s">
        <v>3665</v>
      </c>
      <c r="J1124" s="89"/>
      <c r="K1124" s="89"/>
      <c r="L1124" s="89"/>
      <c r="M1124" s="89"/>
      <c r="N1124" s="271">
        <v>0</v>
      </c>
      <c r="O1124" s="271">
        <v>1603.11</v>
      </c>
      <c r="P1124" s="89" t="s">
        <v>670</v>
      </c>
    </row>
    <row r="1125" spans="1:16" ht="38.25">
      <c r="A1125" s="268">
        <v>10</v>
      </c>
      <c r="B1125" s="89"/>
      <c r="C1125" s="269" t="s">
        <v>41</v>
      </c>
      <c r="D1125" s="84">
        <v>43507</v>
      </c>
      <c r="E1125" s="85" t="s">
        <v>2849</v>
      </c>
      <c r="F1125" s="85" t="s">
        <v>6</v>
      </c>
      <c r="G1125" s="85">
        <v>960856</v>
      </c>
      <c r="H1125" s="89"/>
      <c r="I1125" s="270" t="s">
        <v>3666</v>
      </c>
      <c r="J1125" s="89"/>
      <c r="K1125" s="89"/>
      <c r="L1125" s="89"/>
      <c r="M1125" s="89"/>
      <c r="N1125" s="271">
        <v>0</v>
      </c>
      <c r="O1125" s="271">
        <v>21182.65</v>
      </c>
      <c r="P1125" s="89" t="s">
        <v>670</v>
      </c>
    </row>
    <row r="1126" spans="1:16" ht="89.25">
      <c r="A1126" s="268" t="s">
        <v>556</v>
      </c>
      <c r="B1126" s="89"/>
      <c r="C1126" s="269" t="s">
        <v>616</v>
      </c>
      <c r="D1126" s="84">
        <v>43507</v>
      </c>
      <c r="E1126" s="85" t="s">
        <v>2850</v>
      </c>
      <c r="F1126" s="85" t="s">
        <v>6</v>
      </c>
      <c r="G1126" s="85">
        <v>946930</v>
      </c>
      <c r="H1126" s="89"/>
      <c r="I1126" s="270" t="s">
        <v>3667</v>
      </c>
      <c r="J1126" s="89"/>
      <c r="K1126" s="89"/>
      <c r="L1126" s="89"/>
      <c r="M1126" s="89"/>
      <c r="N1126" s="271">
        <v>0</v>
      </c>
      <c r="O1126" s="271">
        <v>14824.13</v>
      </c>
      <c r="P1126" s="89" t="s">
        <v>670</v>
      </c>
    </row>
    <row r="1127" spans="1:16" ht="89.25">
      <c r="A1127" s="268" t="s">
        <v>556</v>
      </c>
      <c r="B1127" s="89"/>
      <c r="C1127" s="269" t="s">
        <v>616</v>
      </c>
      <c r="D1127" s="84">
        <v>43507</v>
      </c>
      <c r="E1127" s="85" t="s">
        <v>2851</v>
      </c>
      <c r="F1127" s="85" t="s">
        <v>6</v>
      </c>
      <c r="G1127" s="85">
        <v>946930</v>
      </c>
      <c r="H1127" s="89"/>
      <c r="I1127" s="270" t="s">
        <v>3668</v>
      </c>
      <c r="J1127" s="89"/>
      <c r="K1127" s="89"/>
      <c r="L1127" s="89"/>
      <c r="M1127" s="89"/>
      <c r="N1127" s="271">
        <v>0</v>
      </c>
      <c r="O1127" s="271">
        <v>337.84</v>
      </c>
      <c r="P1127" s="89" t="s">
        <v>670</v>
      </c>
    </row>
    <row r="1128" spans="1:16" ht="63.75">
      <c r="A1128" s="268">
        <v>10</v>
      </c>
      <c r="B1128" s="89"/>
      <c r="C1128" s="269" t="s">
        <v>41</v>
      </c>
      <c r="D1128" s="84">
        <v>43507</v>
      </c>
      <c r="E1128" s="85" t="s">
        <v>2852</v>
      </c>
      <c r="F1128" s="85" t="s">
        <v>6</v>
      </c>
      <c r="G1128" s="85">
        <v>961316</v>
      </c>
      <c r="H1128" s="89"/>
      <c r="I1128" s="270" t="s">
        <v>3669</v>
      </c>
      <c r="J1128" s="89"/>
      <c r="K1128" s="89"/>
      <c r="L1128" s="89"/>
      <c r="M1128" s="89"/>
      <c r="N1128" s="271">
        <v>0</v>
      </c>
      <c r="O1128" s="271">
        <v>26294.93</v>
      </c>
      <c r="P1128" s="89" t="s">
        <v>670</v>
      </c>
    </row>
    <row r="1129" spans="1:16" ht="63.75">
      <c r="A1129" s="268">
        <v>10</v>
      </c>
      <c r="B1129" s="89"/>
      <c r="C1129" s="269" t="s">
        <v>41</v>
      </c>
      <c r="D1129" s="84">
        <v>43507</v>
      </c>
      <c r="E1129" s="85" t="s">
        <v>2853</v>
      </c>
      <c r="F1129" s="85" t="s">
        <v>6</v>
      </c>
      <c r="G1129" s="85">
        <v>961321</v>
      </c>
      <c r="H1129" s="89"/>
      <c r="I1129" s="270" t="s">
        <v>3670</v>
      </c>
      <c r="J1129" s="89"/>
      <c r="K1129" s="89"/>
      <c r="L1129" s="89"/>
      <c r="M1129" s="89"/>
      <c r="N1129" s="271">
        <v>0</v>
      </c>
      <c r="O1129" s="271">
        <v>204061.06</v>
      </c>
      <c r="P1129" s="89" t="s">
        <v>670</v>
      </c>
    </row>
    <row r="1130" spans="1:16" ht="63.75">
      <c r="A1130" s="268">
        <v>10</v>
      </c>
      <c r="B1130" s="89"/>
      <c r="C1130" s="269" t="s">
        <v>41</v>
      </c>
      <c r="D1130" s="84">
        <v>43507</v>
      </c>
      <c r="E1130" s="85" t="s">
        <v>2854</v>
      </c>
      <c r="F1130" s="85" t="s">
        <v>6</v>
      </c>
      <c r="G1130" s="85">
        <v>961325</v>
      </c>
      <c r="H1130" s="89"/>
      <c r="I1130" s="270" t="s">
        <v>3671</v>
      </c>
      <c r="J1130" s="89"/>
      <c r="K1130" s="89"/>
      <c r="L1130" s="89"/>
      <c r="M1130" s="89"/>
      <c r="N1130" s="271">
        <v>0</v>
      </c>
      <c r="O1130" s="271">
        <v>13837.65</v>
      </c>
      <c r="P1130" s="89" t="s">
        <v>670</v>
      </c>
    </row>
    <row r="1131" spans="1:16" ht="63.75">
      <c r="A1131" s="268">
        <v>10</v>
      </c>
      <c r="B1131" s="89"/>
      <c r="C1131" s="269" t="s">
        <v>41</v>
      </c>
      <c r="D1131" s="84">
        <v>43507</v>
      </c>
      <c r="E1131" s="85" t="s">
        <v>2855</v>
      </c>
      <c r="F1131" s="85" t="s">
        <v>6</v>
      </c>
      <c r="G1131" s="85">
        <v>961327</v>
      </c>
      <c r="H1131" s="89"/>
      <c r="I1131" s="270" t="s">
        <v>3672</v>
      </c>
      <c r="J1131" s="89"/>
      <c r="K1131" s="89"/>
      <c r="L1131" s="89"/>
      <c r="M1131" s="89"/>
      <c r="N1131" s="271">
        <v>0</v>
      </c>
      <c r="O1131" s="271">
        <v>21076.799999999999</v>
      </c>
      <c r="P1131" s="89" t="s">
        <v>670</v>
      </c>
    </row>
    <row r="1132" spans="1:16" ht="63.75">
      <c r="A1132" s="268">
        <v>10</v>
      </c>
      <c r="B1132" s="89"/>
      <c r="C1132" s="269" t="s">
        <v>41</v>
      </c>
      <c r="D1132" s="84">
        <v>43507</v>
      </c>
      <c r="E1132" s="85" t="s">
        <v>2856</v>
      </c>
      <c r="F1132" s="85" t="s">
        <v>6</v>
      </c>
      <c r="G1132" s="85">
        <v>961341</v>
      </c>
      <c r="H1132" s="89"/>
      <c r="I1132" s="270" t="s">
        <v>3673</v>
      </c>
      <c r="J1132" s="89"/>
      <c r="K1132" s="89"/>
      <c r="L1132" s="89"/>
      <c r="M1132" s="89"/>
      <c r="N1132" s="271">
        <v>0</v>
      </c>
      <c r="O1132" s="271">
        <v>55993.65</v>
      </c>
      <c r="P1132" s="89" t="s">
        <v>670</v>
      </c>
    </row>
    <row r="1133" spans="1:16" ht="63.75">
      <c r="A1133" s="268">
        <v>10</v>
      </c>
      <c r="B1133" s="89"/>
      <c r="C1133" s="269" t="s">
        <v>41</v>
      </c>
      <c r="D1133" s="84">
        <v>43507</v>
      </c>
      <c r="E1133" s="85" t="s">
        <v>2857</v>
      </c>
      <c r="F1133" s="85" t="s">
        <v>6</v>
      </c>
      <c r="G1133" s="85">
        <v>961343</v>
      </c>
      <c r="H1133" s="89"/>
      <c r="I1133" s="270" t="s">
        <v>3674</v>
      </c>
      <c r="J1133" s="89"/>
      <c r="K1133" s="89"/>
      <c r="L1133" s="89"/>
      <c r="M1133" s="89"/>
      <c r="N1133" s="271">
        <v>0</v>
      </c>
      <c r="O1133" s="271">
        <v>92404.54</v>
      </c>
      <c r="P1133" s="89" t="s">
        <v>670</v>
      </c>
    </row>
    <row r="1134" spans="1:16" ht="51">
      <c r="A1134" s="268">
        <v>10</v>
      </c>
      <c r="B1134" s="89"/>
      <c r="C1134" s="269" t="s">
        <v>41</v>
      </c>
      <c r="D1134" s="84">
        <v>43507</v>
      </c>
      <c r="E1134" s="85" t="s">
        <v>2858</v>
      </c>
      <c r="F1134" s="85" t="s">
        <v>6</v>
      </c>
      <c r="G1134" s="85">
        <v>961713</v>
      </c>
      <c r="H1134" s="89"/>
      <c r="I1134" s="270" t="s">
        <v>3675</v>
      </c>
      <c r="J1134" s="89"/>
      <c r="K1134" s="89"/>
      <c r="L1134" s="89"/>
      <c r="M1134" s="89"/>
      <c r="N1134" s="271">
        <v>0</v>
      </c>
      <c r="O1134" s="271">
        <v>71511.38</v>
      </c>
      <c r="P1134" s="89" t="s">
        <v>670</v>
      </c>
    </row>
    <row r="1135" spans="1:16" ht="76.5">
      <c r="A1135" s="268" t="s">
        <v>557</v>
      </c>
      <c r="B1135" s="89"/>
      <c r="C1135" s="269" t="s">
        <v>780</v>
      </c>
      <c r="D1135" s="84">
        <v>43507</v>
      </c>
      <c r="E1135" s="85" t="s">
        <v>2859</v>
      </c>
      <c r="F1135" s="85" t="s">
        <v>6</v>
      </c>
      <c r="G1135" s="85">
        <v>1081318</v>
      </c>
      <c r="H1135" s="89"/>
      <c r="I1135" s="270" t="s">
        <v>3676</v>
      </c>
      <c r="J1135" s="89"/>
      <c r="K1135" s="89"/>
      <c r="L1135" s="89"/>
      <c r="M1135" s="89"/>
      <c r="N1135" s="271">
        <v>0</v>
      </c>
      <c r="O1135" s="271">
        <v>151000</v>
      </c>
      <c r="P1135" s="89" t="s">
        <v>670</v>
      </c>
    </row>
    <row r="1136" spans="1:16" ht="51">
      <c r="A1136" s="268" t="s">
        <v>563</v>
      </c>
      <c r="B1136" s="89"/>
      <c r="C1136" s="269" t="s">
        <v>614</v>
      </c>
      <c r="D1136" s="84">
        <v>43507</v>
      </c>
      <c r="E1136" s="85" t="s">
        <v>2860</v>
      </c>
      <c r="F1136" s="85" t="s">
        <v>6</v>
      </c>
      <c r="G1136" s="85">
        <v>1081359</v>
      </c>
      <c r="H1136" s="89"/>
      <c r="I1136" s="270" t="s">
        <v>3678</v>
      </c>
      <c r="J1136" s="89"/>
      <c r="K1136" s="89"/>
      <c r="L1136" s="89"/>
      <c r="M1136" s="89"/>
      <c r="N1136" s="271">
        <v>0</v>
      </c>
      <c r="O1136" s="271">
        <v>1135.95</v>
      </c>
      <c r="P1136" s="89" t="s">
        <v>670</v>
      </c>
    </row>
    <row r="1137" spans="1:16" ht="63.75">
      <c r="A1137" s="268" t="s">
        <v>563</v>
      </c>
      <c r="B1137" s="89"/>
      <c r="C1137" s="269" t="s">
        <v>614</v>
      </c>
      <c r="D1137" s="84">
        <v>43507</v>
      </c>
      <c r="E1137" s="85" t="s">
        <v>2861</v>
      </c>
      <c r="F1137" s="85" t="s">
        <v>6</v>
      </c>
      <c r="G1137" s="85">
        <v>1081360</v>
      </c>
      <c r="H1137" s="89"/>
      <c r="I1137" s="270" t="s">
        <v>3679</v>
      </c>
      <c r="J1137" s="89"/>
      <c r="K1137" s="89"/>
      <c r="L1137" s="89"/>
      <c r="M1137" s="89"/>
      <c r="N1137" s="271">
        <v>0</v>
      </c>
      <c r="O1137" s="271">
        <v>3533.92</v>
      </c>
      <c r="P1137" s="89" t="s">
        <v>670</v>
      </c>
    </row>
    <row r="1138" spans="1:16" ht="51">
      <c r="A1138" s="268" t="s">
        <v>565</v>
      </c>
      <c r="B1138" s="89"/>
      <c r="C1138" s="269" t="s">
        <v>615</v>
      </c>
      <c r="D1138" s="84">
        <v>43508</v>
      </c>
      <c r="E1138" s="85" t="s">
        <v>2862</v>
      </c>
      <c r="F1138" s="85" t="s">
        <v>3</v>
      </c>
      <c r="G1138" s="85">
        <v>1711603</v>
      </c>
      <c r="H1138" s="89"/>
      <c r="I1138" s="270" t="s">
        <v>3680</v>
      </c>
      <c r="J1138" s="89"/>
      <c r="K1138" s="89"/>
      <c r="L1138" s="89"/>
      <c r="M1138" s="89"/>
      <c r="N1138" s="271">
        <v>0</v>
      </c>
      <c r="O1138" s="271">
        <v>379</v>
      </c>
      <c r="P1138" s="89" t="s">
        <v>670</v>
      </c>
    </row>
    <row r="1139" spans="1:16" ht="51">
      <c r="A1139" s="268">
        <v>681</v>
      </c>
      <c r="B1139" s="89"/>
      <c r="C1139" s="269" t="s">
        <v>192</v>
      </c>
      <c r="D1139" s="84">
        <v>43508</v>
      </c>
      <c r="E1139" s="85" t="s">
        <v>2863</v>
      </c>
      <c r="F1139" s="85" t="s">
        <v>3</v>
      </c>
      <c r="G1139" s="85">
        <v>1711588</v>
      </c>
      <c r="H1139" s="89"/>
      <c r="I1139" s="270" t="s">
        <v>3681</v>
      </c>
      <c r="J1139" s="89"/>
      <c r="K1139" s="89"/>
      <c r="L1139" s="89"/>
      <c r="M1139" s="89"/>
      <c r="N1139" s="271">
        <v>0</v>
      </c>
      <c r="O1139" s="271">
        <v>252.43</v>
      </c>
      <c r="P1139" s="89" t="s">
        <v>670</v>
      </c>
    </row>
    <row r="1140" spans="1:16" ht="51">
      <c r="A1140" s="268">
        <v>681</v>
      </c>
      <c r="B1140" s="89"/>
      <c r="C1140" s="269" t="s">
        <v>192</v>
      </c>
      <c r="D1140" s="84">
        <v>43508</v>
      </c>
      <c r="E1140" s="85" t="s">
        <v>2864</v>
      </c>
      <c r="F1140" s="85" t="s">
        <v>3</v>
      </c>
      <c r="G1140" s="85">
        <v>1711587</v>
      </c>
      <c r="H1140" s="89"/>
      <c r="I1140" s="270" t="s">
        <v>3682</v>
      </c>
      <c r="J1140" s="89"/>
      <c r="K1140" s="89"/>
      <c r="L1140" s="89"/>
      <c r="M1140" s="89"/>
      <c r="N1140" s="271">
        <v>0</v>
      </c>
      <c r="O1140" s="271">
        <v>296.97000000000003</v>
      </c>
      <c r="P1140" s="89" t="s">
        <v>670</v>
      </c>
    </row>
    <row r="1141" spans="1:16" ht="51">
      <c r="A1141" s="268">
        <v>35</v>
      </c>
      <c r="B1141" s="89"/>
      <c r="C1141" s="269" t="s">
        <v>46</v>
      </c>
      <c r="D1141" s="84">
        <v>43508</v>
      </c>
      <c r="E1141" s="85" t="s">
        <v>2865</v>
      </c>
      <c r="F1141" s="85" t="s">
        <v>3</v>
      </c>
      <c r="G1141" s="85">
        <v>1711577</v>
      </c>
      <c r="H1141" s="89"/>
      <c r="I1141" s="270" t="s">
        <v>739</v>
      </c>
      <c r="J1141" s="89"/>
      <c r="K1141" s="89"/>
      <c r="L1141" s="89"/>
      <c r="M1141" s="89"/>
      <c r="N1141" s="271">
        <v>0</v>
      </c>
      <c r="O1141" s="271">
        <v>1200</v>
      </c>
      <c r="P1141" s="89" t="s">
        <v>670</v>
      </c>
    </row>
    <row r="1142" spans="1:16" ht="38.25">
      <c r="A1142" s="268" t="s">
        <v>565</v>
      </c>
      <c r="B1142" s="89"/>
      <c r="C1142" s="269" t="s">
        <v>615</v>
      </c>
      <c r="D1142" s="84">
        <v>43508</v>
      </c>
      <c r="E1142" s="85" t="s">
        <v>2866</v>
      </c>
      <c r="F1142" s="85" t="s">
        <v>3</v>
      </c>
      <c r="G1142" s="85">
        <v>1711573</v>
      </c>
      <c r="H1142" s="89"/>
      <c r="I1142" s="270" t="s">
        <v>3683</v>
      </c>
      <c r="J1142" s="89"/>
      <c r="K1142" s="89"/>
      <c r="L1142" s="89"/>
      <c r="M1142" s="89"/>
      <c r="N1142" s="271">
        <v>0</v>
      </c>
      <c r="O1142" s="271">
        <v>2814.02</v>
      </c>
      <c r="P1142" s="89" t="s">
        <v>670</v>
      </c>
    </row>
    <row r="1143" spans="1:16" ht="51">
      <c r="A1143" s="268">
        <v>661</v>
      </c>
      <c r="B1143" s="89"/>
      <c r="C1143" s="269" t="s">
        <v>189</v>
      </c>
      <c r="D1143" s="84">
        <v>43508</v>
      </c>
      <c r="E1143" s="85" t="s">
        <v>2867</v>
      </c>
      <c r="F1143" s="85" t="s">
        <v>3</v>
      </c>
      <c r="G1143" s="85">
        <v>1711550</v>
      </c>
      <c r="H1143" s="89"/>
      <c r="I1143" s="270" t="s">
        <v>3684</v>
      </c>
      <c r="J1143" s="89"/>
      <c r="K1143" s="89"/>
      <c r="L1143" s="89"/>
      <c r="M1143" s="89"/>
      <c r="N1143" s="271">
        <v>0</v>
      </c>
      <c r="O1143" s="271">
        <v>4972.53</v>
      </c>
      <c r="P1143" s="89" t="s">
        <v>670</v>
      </c>
    </row>
    <row r="1144" spans="1:16" ht="51">
      <c r="A1144" s="268">
        <v>291</v>
      </c>
      <c r="B1144" s="89"/>
      <c r="C1144" s="269" t="s">
        <v>129</v>
      </c>
      <c r="D1144" s="84">
        <v>43508</v>
      </c>
      <c r="E1144" s="85" t="s">
        <v>2868</v>
      </c>
      <c r="F1144" s="85" t="s">
        <v>3</v>
      </c>
      <c r="G1144" s="85">
        <v>1711542</v>
      </c>
      <c r="H1144" s="89"/>
      <c r="I1144" s="270" t="s">
        <v>3685</v>
      </c>
      <c r="J1144" s="89"/>
      <c r="K1144" s="89"/>
      <c r="L1144" s="89"/>
      <c r="M1144" s="89"/>
      <c r="N1144" s="271">
        <v>0</v>
      </c>
      <c r="O1144" s="271">
        <v>35</v>
      </c>
      <c r="P1144" s="89" t="s">
        <v>670</v>
      </c>
    </row>
    <row r="1145" spans="1:16" ht="51">
      <c r="A1145" s="268" t="s">
        <v>565</v>
      </c>
      <c r="B1145" s="89"/>
      <c r="C1145" s="269" t="s">
        <v>615</v>
      </c>
      <c r="D1145" s="84">
        <v>43508</v>
      </c>
      <c r="E1145" s="85" t="s">
        <v>2869</v>
      </c>
      <c r="F1145" s="85" t="s">
        <v>3</v>
      </c>
      <c r="G1145" s="85">
        <v>1711534</v>
      </c>
      <c r="H1145" s="89"/>
      <c r="I1145" s="270" t="s">
        <v>3686</v>
      </c>
      <c r="J1145" s="89"/>
      <c r="K1145" s="89"/>
      <c r="L1145" s="89"/>
      <c r="M1145" s="89"/>
      <c r="N1145" s="271">
        <v>0</v>
      </c>
      <c r="O1145" s="271">
        <v>616.08000000000004</v>
      </c>
      <c r="P1145" s="89" t="s">
        <v>670</v>
      </c>
    </row>
    <row r="1146" spans="1:16" ht="63.75">
      <c r="A1146" s="268">
        <v>48</v>
      </c>
      <c r="B1146" s="89"/>
      <c r="C1146" s="269" t="s">
        <v>50</v>
      </c>
      <c r="D1146" s="84">
        <v>43508</v>
      </c>
      <c r="E1146" s="85" t="s">
        <v>2870</v>
      </c>
      <c r="F1146" s="85" t="s">
        <v>3</v>
      </c>
      <c r="G1146" s="85">
        <v>1711637</v>
      </c>
      <c r="H1146" s="89"/>
      <c r="I1146" s="270" t="s">
        <v>3687</v>
      </c>
      <c r="J1146" s="89"/>
      <c r="K1146" s="89"/>
      <c r="L1146" s="89"/>
      <c r="M1146" s="89"/>
      <c r="N1146" s="271">
        <v>0</v>
      </c>
      <c r="O1146" s="271">
        <v>1168</v>
      </c>
      <c r="P1146" s="89" t="s">
        <v>670</v>
      </c>
    </row>
    <row r="1147" spans="1:16" ht="51">
      <c r="A1147" s="268">
        <v>291</v>
      </c>
      <c r="B1147" s="89"/>
      <c r="C1147" s="269" t="s">
        <v>129</v>
      </c>
      <c r="D1147" s="84">
        <v>43508</v>
      </c>
      <c r="E1147" s="85" t="s">
        <v>2871</v>
      </c>
      <c r="F1147" s="85" t="s">
        <v>3</v>
      </c>
      <c r="G1147" s="85">
        <v>1711642</v>
      </c>
      <c r="H1147" s="89"/>
      <c r="I1147" s="270" t="s">
        <v>3688</v>
      </c>
      <c r="J1147" s="89"/>
      <c r="K1147" s="89"/>
      <c r="L1147" s="89"/>
      <c r="M1147" s="89"/>
      <c r="N1147" s="271">
        <v>0</v>
      </c>
      <c r="O1147" s="271">
        <v>1559</v>
      </c>
      <c r="P1147" s="89" t="s">
        <v>670</v>
      </c>
    </row>
    <row r="1148" spans="1:16" ht="38.25">
      <c r="A1148" s="268" t="s">
        <v>565</v>
      </c>
      <c r="B1148" s="89"/>
      <c r="C1148" s="269" t="s">
        <v>615</v>
      </c>
      <c r="D1148" s="84">
        <v>43508</v>
      </c>
      <c r="E1148" s="85" t="s">
        <v>2872</v>
      </c>
      <c r="F1148" s="85" t="s">
        <v>3</v>
      </c>
      <c r="G1148" s="85">
        <v>1711532</v>
      </c>
      <c r="H1148" s="89"/>
      <c r="I1148" s="270" t="s">
        <v>3689</v>
      </c>
      <c r="J1148" s="89"/>
      <c r="K1148" s="89"/>
      <c r="L1148" s="89"/>
      <c r="M1148" s="89"/>
      <c r="N1148" s="271">
        <v>0</v>
      </c>
      <c r="O1148" s="271">
        <v>488.19</v>
      </c>
      <c r="P1148" s="89" t="s">
        <v>670</v>
      </c>
    </row>
    <row r="1149" spans="1:16" ht="51">
      <c r="A1149" s="268" t="s">
        <v>557</v>
      </c>
      <c r="B1149" s="89"/>
      <c r="C1149" s="269" t="s">
        <v>780</v>
      </c>
      <c r="D1149" s="84">
        <v>43508</v>
      </c>
      <c r="E1149" s="85" t="s">
        <v>2873</v>
      </c>
      <c r="F1149" s="85" t="s">
        <v>671</v>
      </c>
      <c r="G1149" s="85">
        <v>192321</v>
      </c>
      <c r="H1149" s="89"/>
      <c r="I1149" s="270" t="s">
        <v>3690</v>
      </c>
      <c r="J1149" s="89"/>
      <c r="K1149" s="89"/>
      <c r="L1149" s="89"/>
      <c r="M1149" s="89"/>
      <c r="N1149" s="271">
        <v>0</v>
      </c>
      <c r="O1149" s="271">
        <v>989.85</v>
      </c>
      <c r="P1149" s="89" t="s">
        <v>670</v>
      </c>
    </row>
    <row r="1150" spans="1:16" ht="38.25">
      <c r="A1150" s="268" t="s">
        <v>557</v>
      </c>
      <c r="B1150" s="89"/>
      <c r="C1150" s="269" t="s">
        <v>780</v>
      </c>
      <c r="D1150" s="84">
        <v>43508</v>
      </c>
      <c r="E1150" s="85" t="s">
        <v>2873</v>
      </c>
      <c r="F1150" s="85" t="s">
        <v>671</v>
      </c>
      <c r="G1150" s="85">
        <v>192317</v>
      </c>
      <c r="H1150" s="89"/>
      <c r="I1150" s="270" t="s">
        <v>3691</v>
      </c>
      <c r="J1150" s="89"/>
      <c r="K1150" s="89"/>
      <c r="L1150" s="89"/>
      <c r="M1150" s="89"/>
      <c r="N1150" s="271">
        <v>0</v>
      </c>
      <c r="O1150" s="271">
        <v>1954.99</v>
      </c>
      <c r="P1150" s="89" t="s">
        <v>670</v>
      </c>
    </row>
    <row r="1151" spans="1:16" ht="38.25">
      <c r="A1151" s="268">
        <v>10</v>
      </c>
      <c r="B1151" s="89"/>
      <c r="C1151" s="269" t="s">
        <v>41</v>
      </c>
      <c r="D1151" s="84">
        <v>43508</v>
      </c>
      <c r="E1151" s="85" t="s">
        <v>2874</v>
      </c>
      <c r="F1151" s="85" t="s">
        <v>6</v>
      </c>
      <c r="G1151" s="85">
        <v>962045</v>
      </c>
      <c r="H1151" s="89"/>
      <c r="I1151" s="270" t="s">
        <v>3692</v>
      </c>
      <c r="J1151" s="89"/>
      <c r="K1151" s="89"/>
      <c r="L1151" s="89"/>
      <c r="M1151" s="89"/>
      <c r="N1151" s="271">
        <v>0</v>
      </c>
      <c r="O1151" s="271">
        <v>114963.86</v>
      </c>
      <c r="P1151" s="89" t="s">
        <v>670</v>
      </c>
    </row>
    <row r="1152" spans="1:16" ht="63.75">
      <c r="A1152" s="268">
        <v>10</v>
      </c>
      <c r="B1152" s="89"/>
      <c r="C1152" s="269" t="s">
        <v>41</v>
      </c>
      <c r="D1152" s="84">
        <v>43508</v>
      </c>
      <c r="E1152" s="85" t="s">
        <v>2875</v>
      </c>
      <c r="F1152" s="85" t="s">
        <v>6</v>
      </c>
      <c r="G1152" s="85">
        <v>962047</v>
      </c>
      <c r="H1152" s="89"/>
      <c r="I1152" s="270" t="s">
        <v>3693</v>
      </c>
      <c r="J1152" s="89"/>
      <c r="K1152" s="89"/>
      <c r="L1152" s="89"/>
      <c r="M1152" s="89"/>
      <c r="N1152" s="271">
        <v>0</v>
      </c>
      <c r="O1152" s="271">
        <v>120924.79</v>
      </c>
      <c r="P1152" s="89" t="s">
        <v>670</v>
      </c>
    </row>
    <row r="1153" spans="1:16" ht="51">
      <c r="A1153" s="268">
        <v>10</v>
      </c>
      <c r="B1153" s="89"/>
      <c r="C1153" s="269" t="s">
        <v>41</v>
      </c>
      <c r="D1153" s="84">
        <v>43508</v>
      </c>
      <c r="E1153" s="85" t="s">
        <v>2876</v>
      </c>
      <c r="F1153" s="85" t="s">
        <v>6</v>
      </c>
      <c r="G1153" s="85">
        <v>962049</v>
      </c>
      <c r="H1153" s="89"/>
      <c r="I1153" s="270" t="s">
        <v>3694</v>
      </c>
      <c r="J1153" s="89"/>
      <c r="K1153" s="89"/>
      <c r="L1153" s="89"/>
      <c r="M1153" s="89"/>
      <c r="N1153" s="271">
        <v>0</v>
      </c>
      <c r="O1153" s="271">
        <v>94382.62</v>
      </c>
      <c r="P1153" s="89" t="s">
        <v>670</v>
      </c>
    </row>
    <row r="1154" spans="1:16" ht="51">
      <c r="A1154" s="268">
        <v>10</v>
      </c>
      <c r="B1154" s="89"/>
      <c r="C1154" s="269" t="s">
        <v>41</v>
      </c>
      <c r="D1154" s="84">
        <v>43508</v>
      </c>
      <c r="E1154" s="85" t="s">
        <v>2877</v>
      </c>
      <c r="F1154" s="85" t="s">
        <v>6</v>
      </c>
      <c r="G1154" s="85">
        <v>962051</v>
      </c>
      <c r="H1154" s="89"/>
      <c r="I1154" s="270" t="s">
        <v>3695</v>
      </c>
      <c r="J1154" s="89"/>
      <c r="K1154" s="89"/>
      <c r="L1154" s="89"/>
      <c r="M1154" s="89"/>
      <c r="N1154" s="271">
        <v>0</v>
      </c>
      <c r="O1154" s="271">
        <v>5599.13</v>
      </c>
      <c r="P1154" s="89" t="s">
        <v>670</v>
      </c>
    </row>
    <row r="1155" spans="1:16" ht="63.75">
      <c r="A1155" s="268">
        <v>10</v>
      </c>
      <c r="B1155" s="89"/>
      <c r="C1155" s="269" t="s">
        <v>41</v>
      </c>
      <c r="D1155" s="84">
        <v>43508</v>
      </c>
      <c r="E1155" s="85" t="s">
        <v>2878</v>
      </c>
      <c r="F1155" s="85" t="s">
        <v>6</v>
      </c>
      <c r="G1155" s="85">
        <v>962055</v>
      </c>
      <c r="H1155" s="89"/>
      <c r="I1155" s="270" t="s">
        <v>3696</v>
      </c>
      <c r="J1155" s="89"/>
      <c r="K1155" s="89"/>
      <c r="L1155" s="89"/>
      <c r="M1155" s="89"/>
      <c r="N1155" s="271">
        <v>0</v>
      </c>
      <c r="O1155" s="271">
        <v>48432.22</v>
      </c>
      <c r="P1155" s="89" t="s">
        <v>670</v>
      </c>
    </row>
    <row r="1156" spans="1:16" ht="63.75">
      <c r="A1156" s="268">
        <v>10</v>
      </c>
      <c r="B1156" s="89"/>
      <c r="C1156" s="269" t="s">
        <v>41</v>
      </c>
      <c r="D1156" s="84">
        <v>43508</v>
      </c>
      <c r="E1156" s="85" t="s">
        <v>2879</v>
      </c>
      <c r="F1156" s="85" t="s">
        <v>6</v>
      </c>
      <c r="G1156" s="85">
        <v>962057</v>
      </c>
      <c r="H1156" s="89"/>
      <c r="I1156" s="270" t="s">
        <v>3697</v>
      </c>
      <c r="J1156" s="89"/>
      <c r="K1156" s="89"/>
      <c r="L1156" s="89"/>
      <c r="M1156" s="89"/>
      <c r="N1156" s="271">
        <v>0</v>
      </c>
      <c r="O1156" s="271">
        <v>19737.939999999999</v>
      </c>
      <c r="P1156" s="89" t="s">
        <v>670</v>
      </c>
    </row>
    <row r="1157" spans="1:16" ht="51">
      <c r="A1157" s="268">
        <v>10</v>
      </c>
      <c r="B1157" s="89"/>
      <c r="C1157" s="269" t="s">
        <v>41</v>
      </c>
      <c r="D1157" s="84">
        <v>43508</v>
      </c>
      <c r="E1157" s="85" t="s">
        <v>2880</v>
      </c>
      <c r="F1157" s="85" t="s">
        <v>6</v>
      </c>
      <c r="G1157" s="85">
        <v>962059</v>
      </c>
      <c r="H1157" s="89"/>
      <c r="I1157" s="270" t="s">
        <v>3698</v>
      </c>
      <c r="J1157" s="89"/>
      <c r="K1157" s="89"/>
      <c r="L1157" s="89"/>
      <c r="M1157" s="89"/>
      <c r="N1157" s="271">
        <v>0</v>
      </c>
      <c r="O1157" s="271">
        <v>54192.9</v>
      </c>
      <c r="P1157" s="89" t="s">
        <v>670</v>
      </c>
    </row>
    <row r="1158" spans="1:16" ht="51">
      <c r="A1158" s="268">
        <v>10</v>
      </c>
      <c r="B1158" s="89"/>
      <c r="C1158" s="269" t="s">
        <v>41</v>
      </c>
      <c r="D1158" s="84">
        <v>43508</v>
      </c>
      <c r="E1158" s="85" t="s">
        <v>2881</v>
      </c>
      <c r="F1158" s="85" t="s">
        <v>6</v>
      </c>
      <c r="G1158" s="85">
        <v>962200</v>
      </c>
      <c r="H1158" s="89"/>
      <c r="I1158" s="270" t="s">
        <v>3699</v>
      </c>
      <c r="J1158" s="89"/>
      <c r="K1158" s="89"/>
      <c r="L1158" s="89"/>
      <c r="M1158" s="89"/>
      <c r="N1158" s="271">
        <v>0</v>
      </c>
      <c r="O1158" s="271">
        <v>18461.43</v>
      </c>
      <c r="P1158" s="89" t="s">
        <v>670</v>
      </c>
    </row>
    <row r="1159" spans="1:16" ht="51">
      <c r="A1159" s="268">
        <v>10</v>
      </c>
      <c r="B1159" s="89"/>
      <c r="C1159" s="269" t="s">
        <v>41</v>
      </c>
      <c r="D1159" s="84">
        <v>43508</v>
      </c>
      <c r="E1159" s="85" t="s">
        <v>2882</v>
      </c>
      <c r="F1159" s="85" t="s">
        <v>6</v>
      </c>
      <c r="G1159" s="85">
        <v>962202</v>
      </c>
      <c r="H1159" s="89"/>
      <c r="I1159" s="270" t="s">
        <v>3700</v>
      </c>
      <c r="J1159" s="89"/>
      <c r="K1159" s="89"/>
      <c r="L1159" s="89"/>
      <c r="M1159" s="89"/>
      <c r="N1159" s="271">
        <v>0</v>
      </c>
      <c r="O1159" s="271">
        <v>15639.57</v>
      </c>
      <c r="P1159" s="89" t="s">
        <v>670</v>
      </c>
    </row>
    <row r="1160" spans="1:16" ht="76.5">
      <c r="A1160" s="268">
        <v>10</v>
      </c>
      <c r="B1160" s="89"/>
      <c r="C1160" s="269" t="s">
        <v>41</v>
      </c>
      <c r="D1160" s="84">
        <v>43508</v>
      </c>
      <c r="E1160" s="85" t="s">
        <v>2883</v>
      </c>
      <c r="F1160" s="85" t="s">
        <v>6</v>
      </c>
      <c r="G1160" s="85">
        <v>962206</v>
      </c>
      <c r="H1160" s="89"/>
      <c r="I1160" s="270" t="s">
        <v>3701</v>
      </c>
      <c r="J1160" s="89"/>
      <c r="K1160" s="89"/>
      <c r="L1160" s="89"/>
      <c r="M1160" s="89"/>
      <c r="N1160" s="271">
        <v>0</v>
      </c>
      <c r="O1160" s="271">
        <v>194025.7</v>
      </c>
      <c r="P1160" s="89" t="s">
        <v>670</v>
      </c>
    </row>
    <row r="1161" spans="1:16" ht="76.5">
      <c r="A1161" s="268">
        <v>10</v>
      </c>
      <c r="B1161" s="89"/>
      <c r="C1161" s="269" t="s">
        <v>41</v>
      </c>
      <c r="D1161" s="84">
        <v>43508</v>
      </c>
      <c r="E1161" s="85" t="s">
        <v>2884</v>
      </c>
      <c r="F1161" s="85" t="s">
        <v>6</v>
      </c>
      <c r="G1161" s="85">
        <v>962208</v>
      </c>
      <c r="H1161" s="89"/>
      <c r="I1161" s="270" t="s">
        <v>3702</v>
      </c>
      <c r="J1161" s="89"/>
      <c r="K1161" s="89"/>
      <c r="L1161" s="89"/>
      <c r="M1161" s="89"/>
      <c r="N1161" s="271">
        <v>0</v>
      </c>
      <c r="O1161" s="271">
        <v>80557.87</v>
      </c>
      <c r="P1161" s="89" t="s">
        <v>670</v>
      </c>
    </row>
    <row r="1162" spans="1:16" ht="76.5">
      <c r="A1162" s="268" t="s">
        <v>557</v>
      </c>
      <c r="B1162" s="89"/>
      <c r="C1162" s="269" t="s">
        <v>780</v>
      </c>
      <c r="D1162" s="84">
        <v>43508</v>
      </c>
      <c r="E1162" s="85" t="s">
        <v>2885</v>
      </c>
      <c r="F1162" s="85" t="s">
        <v>6</v>
      </c>
      <c r="G1162" s="85">
        <v>1081833</v>
      </c>
      <c r="H1162" s="89"/>
      <c r="I1162" s="270" t="s">
        <v>3703</v>
      </c>
      <c r="J1162" s="89"/>
      <c r="K1162" s="89"/>
      <c r="L1162" s="89"/>
      <c r="M1162" s="89"/>
      <c r="N1162" s="271">
        <v>0</v>
      </c>
      <c r="O1162" s="271">
        <v>65000</v>
      </c>
      <c r="P1162" s="89" t="s">
        <v>670</v>
      </c>
    </row>
    <row r="1163" spans="1:16" ht="51">
      <c r="A1163" s="268">
        <v>592</v>
      </c>
      <c r="B1163" s="89"/>
      <c r="C1163" s="269" t="s">
        <v>645</v>
      </c>
      <c r="D1163" s="84">
        <v>43509</v>
      </c>
      <c r="E1163" s="85" t="s">
        <v>2886</v>
      </c>
      <c r="F1163" s="85" t="s">
        <v>3</v>
      </c>
      <c r="G1163" s="85">
        <v>1712051</v>
      </c>
      <c r="H1163" s="89"/>
      <c r="I1163" s="270" t="s">
        <v>3704</v>
      </c>
      <c r="J1163" s="89"/>
      <c r="K1163" s="89"/>
      <c r="L1163" s="89"/>
      <c r="M1163" s="89"/>
      <c r="N1163" s="271">
        <v>0</v>
      </c>
      <c r="O1163" s="271">
        <v>1500</v>
      </c>
      <c r="P1163" s="89" t="s">
        <v>670</v>
      </c>
    </row>
    <row r="1164" spans="1:16" ht="51">
      <c r="A1164" s="268">
        <v>592</v>
      </c>
      <c r="B1164" s="89"/>
      <c r="C1164" s="269" t="s">
        <v>645</v>
      </c>
      <c r="D1164" s="84">
        <v>43509</v>
      </c>
      <c r="E1164" s="85" t="s">
        <v>2887</v>
      </c>
      <c r="F1164" s="85" t="s">
        <v>3</v>
      </c>
      <c r="G1164" s="85">
        <v>1712052</v>
      </c>
      <c r="H1164" s="89"/>
      <c r="I1164" s="270" t="s">
        <v>3705</v>
      </c>
      <c r="J1164" s="89"/>
      <c r="K1164" s="89"/>
      <c r="L1164" s="89"/>
      <c r="M1164" s="89"/>
      <c r="N1164" s="271">
        <v>0</v>
      </c>
      <c r="O1164" s="271">
        <v>781</v>
      </c>
      <c r="P1164" s="89" t="s">
        <v>670</v>
      </c>
    </row>
    <row r="1165" spans="1:16" ht="51">
      <c r="A1165" s="268">
        <v>86</v>
      </c>
      <c r="B1165" s="89"/>
      <c r="C1165" s="269" t="s">
        <v>56</v>
      </c>
      <c r="D1165" s="84">
        <v>43509</v>
      </c>
      <c r="E1165" s="85" t="s">
        <v>2888</v>
      </c>
      <c r="F1165" s="85" t="s">
        <v>3</v>
      </c>
      <c r="G1165" s="85">
        <v>1712085</v>
      </c>
      <c r="H1165" s="89"/>
      <c r="I1165" s="270" t="s">
        <v>3706</v>
      </c>
      <c r="J1165" s="89"/>
      <c r="K1165" s="89"/>
      <c r="L1165" s="89"/>
      <c r="M1165" s="89"/>
      <c r="N1165" s="271">
        <v>0</v>
      </c>
      <c r="O1165" s="271">
        <v>1340</v>
      </c>
      <c r="P1165" s="89" t="s">
        <v>670</v>
      </c>
    </row>
    <row r="1166" spans="1:16" ht="38.25">
      <c r="A1166" s="268" t="s">
        <v>565</v>
      </c>
      <c r="B1166" s="89"/>
      <c r="C1166" s="269" t="s">
        <v>615</v>
      </c>
      <c r="D1166" s="84">
        <v>43509</v>
      </c>
      <c r="E1166" s="85" t="s">
        <v>2889</v>
      </c>
      <c r="F1166" s="85" t="s">
        <v>3</v>
      </c>
      <c r="G1166" s="85">
        <v>1712089</v>
      </c>
      <c r="H1166" s="89"/>
      <c r="I1166" s="270" t="s">
        <v>3707</v>
      </c>
      <c r="J1166" s="89"/>
      <c r="K1166" s="89"/>
      <c r="L1166" s="89"/>
      <c r="M1166" s="89"/>
      <c r="N1166" s="271">
        <v>0</v>
      </c>
      <c r="O1166" s="271">
        <v>2760.2200000000003</v>
      </c>
      <c r="P1166" s="89" t="s">
        <v>670</v>
      </c>
    </row>
    <row r="1167" spans="1:16" ht="51">
      <c r="A1167" s="268">
        <v>680</v>
      </c>
      <c r="B1167" s="89"/>
      <c r="C1167" s="269" t="s">
        <v>191</v>
      </c>
      <c r="D1167" s="84">
        <v>43509</v>
      </c>
      <c r="E1167" s="85" t="s">
        <v>2890</v>
      </c>
      <c r="F1167" s="85" t="s">
        <v>3</v>
      </c>
      <c r="G1167" s="85">
        <v>1711888</v>
      </c>
      <c r="H1167" s="89"/>
      <c r="I1167" s="270" t="s">
        <v>3708</v>
      </c>
      <c r="J1167" s="89"/>
      <c r="K1167" s="89"/>
      <c r="L1167" s="89"/>
      <c r="M1167" s="89"/>
      <c r="N1167" s="271">
        <v>0</v>
      </c>
      <c r="O1167" s="271">
        <v>2026.63</v>
      </c>
      <c r="P1167" s="89" t="s">
        <v>670</v>
      </c>
    </row>
    <row r="1168" spans="1:16" ht="51">
      <c r="A1168" s="268" t="s">
        <v>565</v>
      </c>
      <c r="B1168" s="89"/>
      <c r="C1168" s="269" t="s">
        <v>615</v>
      </c>
      <c r="D1168" s="84">
        <v>43509</v>
      </c>
      <c r="E1168" s="85" t="s">
        <v>2891</v>
      </c>
      <c r="F1168" s="85" t="s">
        <v>3</v>
      </c>
      <c r="G1168" s="85">
        <v>1711898</v>
      </c>
      <c r="H1168" s="89"/>
      <c r="I1168" s="270" t="s">
        <v>3709</v>
      </c>
      <c r="J1168" s="89"/>
      <c r="K1168" s="89"/>
      <c r="L1168" s="89"/>
      <c r="M1168" s="89"/>
      <c r="N1168" s="271">
        <v>0</v>
      </c>
      <c r="O1168" s="271">
        <v>2387.4</v>
      </c>
      <c r="P1168" s="89" t="s">
        <v>670</v>
      </c>
    </row>
    <row r="1169" spans="1:16" ht="51">
      <c r="A1169" s="268">
        <v>513</v>
      </c>
      <c r="B1169" s="89"/>
      <c r="C1169" s="269" t="s">
        <v>171</v>
      </c>
      <c r="D1169" s="84">
        <v>43509</v>
      </c>
      <c r="E1169" s="85" t="s">
        <v>2892</v>
      </c>
      <c r="F1169" s="85" t="s">
        <v>3</v>
      </c>
      <c r="G1169" s="85">
        <v>1711919</v>
      </c>
      <c r="H1169" s="89"/>
      <c r="I1169" s="270" t="s">
        <v>3710</v>
      </c>
      <c r="J1169" s="89"/>
      <c r="K1169" s="89"/>
      <c r="L1169" s="89"/>
      <c r="M1169" s="89"/>
      <c r="N1169" s="271">
        <v>0</v>
      </c>
      <c r="O1169" s="271">
        <v>148.87</v>
      </c>
      <c r="P1169" s="89" t="s">
        <v>670</v>
      </c>
    </row>
    <row r="1170" spans="1:16" ht="51">
      <c r="A1170" s="268" t="s">
        <v>565</v>
      </c>
      <c r="B1170" s="89"/>
      <c r="C1170" s="269" t="s">
        <v>615</v>
      </c>
      <c r="D1170" s="84">
        <v>43509</v>
      </c>
      <c r="E1170" s="85" t="s">
        <v>2893</v>
      </c>
      <c r="F1170" s="85" t="s">
        <v>3</v>
      </c>
      <c r="G1170" s="85">
        <v>1711873</v>
      </c>
      <c r="H1170" s="89"/>
      <c r="I1170" s="270" t="s">
        <v>3711</v>
      </c>
      <c r="J1170" s="89"/>
      <c r="K1170" s="89"/>
      <c r="L1170" s="89"/>
      <c r="M1170" s="89"/>
      <c r="N1170" s="271">
        <v>0</v>
      </c>
      <c r="O1170" s="271">
        <v>1096.73</v>
      </c>
      <c r="P1170" s="89" t="s">
        <v>670</v>
      </c>
    </row>
    <row r="1171" spans="1:16" ht="51">
      <c r="A1171" s="268" t="s">
        <v>559</v>
      </c>
      <c r="B1171" s="89"/>
      <c r="C1171" s="269" t="s">
        <v>759</v>
      </c>
      <c r="D1171" s="84">
        <v>43509</v>
      </c>
      <c r="E1171" s="85" t="s">
        <v>2894</v>
      </c>
      <c r="F1171" s="85" t="s">
        <v>3</v>
      </c>
      <c r="G1171" s="85">
        <v>1711839</v>
      </c>
      <c r="H1171" s="89"/>
      <c r="I1171" s="270" t="s">
        <v>3712</v>
      </c>
      <c r="J1171" s="89"/>
      <c r="K1171" s="89"/>
      <c r="L1171" s="89"/>
      <c r="M1171" s="89"/>
      <c r="N1171" s="271">
        <v>0</v>
      </c>
      <c r="O1171" s="271">
        <v>6711.6</v>
      </c>
      <c r="P1171" s="89" t="s">
        <v>670</v>
      </c>
    </row>
    <row r="1172" spans="1:16" ht="51">
      <c r="A1172" s="268">
        <v>591</v>
      </c>
      <c r="B1172" s="89"/>
      <c r="C1172" s="269" t="s">
        <v>1367</v>
      </c>
      <c r="D1172" s="84">
        <v>43509</v>
      </c>
      <c r="E1172" s="85" t="s">
        <v>2895</v>
      </c>
      <c r="F1172" s="85" t="s">
        <v>3</v>
      </c>
      <c r="G1172" s="85">
        <v>1711937</v>
      </c>
      <c r="H1172" s="89"/>
      <c r="I1172" s="270" t="s">
        <v>3713</v>
      </c>
      <c r="J1172" s="89"/>
      <c r="K1172" s="89"/>
      <c r="L1172" s="89"/>
      <c r="M1172" s="89"/>
      <c r="N1172" s="271">
        <v>0</v>
      </c>
      <c r="O1172" s="271">
        <v>2878.55</v>
      </c>
      <c r="P1172" s="89" t="s">
        <v>670</v>
      </c>
    </row>
    <row r="1173" spans="1:16" ht="76.5">
      <c r="A1173" s="268">
        <v>862</v>
      </c>
      <c r="B1173" s="89"/>
      <c r="C1173" s="269" t="s">
        <v>199</v>
      </c>
      <c r="D1173" s="84">
        <v>43509</v>
      </c>
      <c r="E1173" s="85" t="s">
        <v>2896</v>
      </c>
      <c r="F1173" s="85" t="s">
        <v>671</v>
      </c>
      <c r="G1173" s="85">
        <v>192360</v>
      </c>
      <c r="H1173" s="89"/>
      <c r="I1173" s="270" t="s">
        <v>3714</v>
      </c>
      <c r="J1173" s="89"/>
      <c r="K1173" s="89"/>
      <c r="L1173" s="89"/>
      <c r="M1173" s="89"/>
      <c r="N1173" s="271">
        <v>0</v>
      </c>
      <c r="O1173" s="271">
        <v>5109.0600000000004</v>
      </c>
      <c r="P1173" s="89" t="s">
        <v>670</v>
      </c>
    </row>
    <row r="1174" spans="1:16" ht="76.5">
      <c r="A1174" s="268">
        <v>10</v>
      </c>
      <c r="B1174" s="89"/>
      <c r="C1174" s="269" t="s">
        <v>41</v>
      </c>
      <c r="D1174" s="84">
        <v>43509</v>
      </c>
      <c r="E1174" s="85" t="s">
        <v>2897</v>
      </c>
      <c r="F1174" s="85" t="s">
        <v>6</v>
      </c>
      <c r="G1174" s="85">
        <v>963272</v>
      </c>
      <c r="H1174" s="89"/>
      <c r="I1174" s="270" t="s">
        <v>3715</v>
      </c>
      <c r="J1174" s="89"/>
      <c r="K1174" s="89"/>
      <c r="L1174" s="89"/>
      <c r="M1174" s="89"/>
      <c r="N1174" s="271">
        <v>0</v>
      </c>
      <c r="O1174" s="271">
        <v>17779.68</v>
      </c>
      <c r="P1174" s="89" t="s">
        <v>670</v>
      </c>
    </row>
    <row r="1175" spans="1:16" ht="63.75">
      <c r="A1175" s="268">
        <v>10</v>
      </c>
      <c r="B1175" s="89"/>
      <c r="C1175" s="269" t="s">
        <v>41</v>
      </c>
      <c r="D1175" s="84">
        <v>43509</v>
      </c>
      <c r="E1175" s="85" t="s">
        <v>2898</v>
      </c>
      <c r="F1175" s="85" t="s">
        <v>6</v>
      </c>
      <c r="G1175" s="85">
        <v>963276</v>
      </c>
      <c r="H1175" s="89"/>
      <c r="I1175" s="270" t="s">
        <v>3716</v>
      </c>
      <c r="J1175" s="89"/>
      <c r="K1175" s="89"/>
      <c r="L1175" s="89"/>
      <c r="M1175" s="89"/>
      <c r="N1175" s="271">
        <v>0</v>
      </c>
      <c r="O1175" s="271">
        <v>42977.56</v>
      </c>
      <c r="P1175" s="89" t="s">
        <v>670</v>
      </c>
    </row>
    <row r="1176" spans="1:16" ht="63.75">
      <c r="A1176" s="268">
        <v>10</v>
      </c>
      <c r="B1176" s="89"/>
      <c r="C1176" s="269" t="s">
        <v>41</v>
      </c>
      <c r="D1176" s="84">
        <v>43509</v>
      </c>
      <c r="E1176" s="85" t="s">
        <v>2899</v>
      </c>
      <c r="F1176" s="85" t="s">
        <v>6</v>
      </c>
      <c r="G1176" s="85">
        <v>963282</v>
      </c>
      <c r="H1176" s="89"/>
      <c r="I1176" s="270" t="s">
        <v>3717</v>
      </c>
      <c r="J1176" s="89"/>
      <c r="K1176" s="89"/>
      <c r="L1176" s="89"/>
      <c r="M1176" s="89"/>
      <c r="N1176" s="271">
        <v>0</v>
      </c>
      <c r="O1176" s="271">
        <v>7356.25</v>
      </c>
      <c r="P1176" s="89" t="s">
        <v>670</v>
      </c>
    </row>
    <row r="1177" spans="1:16" ht="63.75">
      <c r="A1177" s="268">
        <v>10</v>
      </c>
      <c r="B1177" s="89"/>
      <c r="C1177" s="269" t="s">
        <v>41</v>
      </c>
      <c r="D1177" s="84">
        <v>43509</v>
      </c>
      <c r="E1177" s="85" t="s">
        <v>2900</v>
      </c>
      <c r="F1177" s="85" t="s">
        <v>6</v>
      </c>
      <c r="G1177" s="85">
        <v>963284</v>
      </c>
      <c r="H1177" s="89"/>
      <c r="I1177" s="270" t="s">
        <v>3718</v>
      </c>
      <c r="J1177" s="89"/>
      <c r="K1177" s="89"/>
      <c r="L1177" s="89"/>
      <c r="M1177" s="89"/>
      <c r="N1177" s="271">
        <v>0</v>
      </c>
      <c r="O1177" s="271">
        <v>3055.99</v>
      </c>
      <c r="P1177" s="89" t="s">
        <v>670</v>
      </c>
    </row>
    <row r="1178" spans="1:16" ht="89.25">
      <c r="A1178" s="268">
        <v>10</v>
      </c>
      <c r="B1178" s="89"/>
      <c r="C1178" s="269" t="s">
        <v>41</v>
      </c>
      <c r="D1178" s="84">
        <v>43509</v>
      </c>
      <c r="E1178" s="85" t="s">
        <v>2901</v>
      </c>
      <c r="F1178" s="85" t="s">
        <v>6</v>
      </c>
      <c r="G1178" s="85">
        <v>963833</v>
      </c>
      <c r="H1178" s="89"/>
      <c r="I1178" s="270" t="s">
        <v>3719</v>
      </c>
      <c r="J1178" s="89"/>
      <c r="K1178" s="89"/>
      <c r="L1178" s="89"/>
      <c r="M1178" s="89"/>
      <c r="N1178" s="271">
        <v>0</v>
      </c>
      <c r="O1178" s="271">
        <v>0.06</v>
      </c>
      <c r="P1178" s="89" t="s">
        <v>670</v>
      </c>
    </row>
    <row r="1179" spans="1:16" ht="76.5">
      <c r="A1179" s="268">
        <v>35</v>
      </c>
      <c r="B1179" s="89"/>
      <c r="C1179" s="269" t="s">
        <v>46</v>
      </c>
      <c r="D1179" s="84">
        <v>43509</v>
      </c>
      <c r="E1179" s="85" t="s">
        <v>2902</v>
      </c>
      <c r="F1179" s="85" t="s">
        <v>671</v>
      </c>
      <c r="G1179" s="85">
        <v>192311</v>
      </c>
      <c r="H1179" s="89"/>
      <c r="I1179" s="270" t="s">
        <v>3720</v>
      </c>
      <c r="J1179" s="89"/>
      <c r="K1179" s="89"/>
      <c r="L1179" s="89"/>
      <c r="M1179" s="89"/>
      <c r="N1179" s="271">
        <v>0</v>
      </c>
      <c r="O1179" s="271">
        <v>58553.41</v>
      </c>
      <c r="P1179" s="89" t="s">
        <v>670</v>
      </c>
    </row>
    <row r="1180" spans="1:16" ht="63.75">
      <c r="A1180" s="268" t="s">
        <v>559</v>
      </c>
      <c r="B1180" s="89"/>
      <c r="C1180" s="269" t="s">
        <v>759</v>
      </c>
      <c r="D1180" s="84">
        <v>43509</v>
      </c>
      <c r="E1180" s="85" t="s">
        <v>2903</v>
      </c>
      <c r="F1180" s="85" t="s">
        <v>6</v>
      </c>
      <c r="G1180" s="85">
        <v>1082154</v>
      </c>
      <c r="H1180" s="89"/>
      <c r="I1180" s="270" t="s">
        <v>3721</v>
      </c>
      <c r="J1180" s="89"/>
      <c r="K1180" s="89"/>
      <c r="L1180" s="89"/>
      <c r="M1180" s="89"/>
      <c r="N1180" s="271">
        <v>0</v>
      </c>
      <c r="O1180" s="271">
        <v>149.91999999999999</v>
      </c>
      <c r="P1180" s="89" t="s">
        <v>670</v>
      </c>
    </row>
    <row r="1181" spans="1:16" ht="51">
      <c r="A1181" s="268">
        <v>10</v>
      </c>
      <c r="B1181" s="89"/>
      <c r="C1181" s="269" t="s">
        <v>41</v>
      </c>
      <c r="D1181" s="84">
        <v>43509</v>
      </c>
      <c r="E1181" s="85" t="s">
        <v>2904</v>
      </c>
      <c r="F1181" s="85" t="s">
        <v>6</v>
      </c>
      <c r="G1181" s="85">
        <v>963996</v>
      </c>
      <c r="H1181" s="89"/>
      <c r="I1181" s="270" t="s">
        <v>3722</v>
      </c>
      <c r="J1181" s="89"/>
      <c r="K1181" s="89"/>
      <c r="L1181" s="89"/>
      <c r="M1181" s="89"/>
      <c r="N1181" s="271">
        <v>0</v>
      </c>
      <c r="O1181" s="271">
        <v>12330.71</v>
      </c>
      <c r="P1181" s="89" t="s">
        <v>670</v>
      </c>
    </row>
    <row r="1182" spans="1:16" ht="51">
      <c r="A1182" s="268">
        <v>10</v>
      </c>
      <c r="B1182" s="89"/>
      <c r="C1182" s="269" t="s">
        <v>41</v>
      </c>
      <c r="D1182" s="84">
        <v>43509</v>
      </c>
      <c r="E1182" s="85" t="s">
        <v>2905</v>
      </c>
      <c r="F1182" s="85" t="s">
        <v>6</v>
      </c>
      <c r="G1182" s="85">
        <v>963990</v>
      </c>
      <c r="H1182" s="89"/>
      <c r="I1182" s="270" t="s">
        <v>3723</v>
      </c>
      <c r="J1182" s="89"/>
      <c r="K1182" s="89"/>
      <c r="L1182" s="89"/>
      <c r="M1182" s="89"/>
      <c r="N1182" s="271">
        <v>0</v>
      </c>
      <c r="O1182" s="271">
        <v>2205.56</v>
      </c>
      <c r="P1182" s="89" t="s">
        <v>670</v>
      </c>
    </row>
    <row r="1183" spans="1:16" ht="51">
      <c r="A1183" s="268">
        <v>10</v>
      </c>
      <c r="B1183" s="89"/>
      <c r="C1183" s="269" t="s">
        <v>41</v>
      </c>
      <c r="D1183" s="84">
        <v>43509</v>
      </c>
      <c r="E1183" s="85" t="s">
        <v>2906</v>
      </c>
      <c r="F1183" s="85" t="s">
        <v>6</v>
      </c>
      <c r="G1183" s="85">
        <v>963988</v>
      </c>
      <c r="H1183" s="89"/>
      <c r="I1183" s="270" t="s">
        <v>3724</v>
      </c>
      <c r="J1183" s="89"/>
      <c r="K1183" s="89"/>
      <c r="L1183" s="89"/>
      <c r="M1183" s="89"/>
      <c r="N1183" s="271">
        <v>0</v>
      </c>
      <c r="O1183" s="271">
        <v>14196.84</v>
      </c>
      <c r="P1183" s="89" t="s">
        <v>670</v>
      </c>
    </row>
    <row r="1184" spans="1:16" ht="76.5">
      <c r="A1184" s="268" t="s">
        <v>557</v>
      </c>
      <c r="B1184" s="89"/>
      <c r="C1184" s="269" t="s">
        <v>780</v>
      </c>
      <c r="D1184" s="84">
        <v>43509</v>
      </c>
      <c r="E1184" s="85" t="s">
        <v>2907</v>
      </c>
      <c r="F1184" s="85" t="s">
        <v>6</v>
      </c>
      <c r="G1184" s="85">
        <v>1082363</v>
      </c>
      <c r="H1184" s="89"/>
      <c r="I1184" s="270" t="s">
        <v>3725</v>
      </c>
      <c r="J1184" s="89"/>
      <c r="K1184" s="89"/>
      <c r="L1184" s="89"/>
      <c r="M1184" s="89"/>
      <c r="N1184" s="271">
        <v>0</v>
      </c>
      <c r="O1184" s="271">
        <v>50000</v>
      </c>
      <c r="P1184" s="89" t="s">
        <v>670</v>
      </c>
    </row>
    <row r="1185" spans="1:16" ht="51">
      <c r="A1185" s="268">
        <v>35</v>
      </c>
      <c r="B1185" s="89"/>
      <c r="C1185" s="269" t="s">
        <v>46</v>
      </c>
      <c r="D1185" s="84">
        <v>43509</v>
      </c>
      <c r="E1185" s="85" t="s">
        <v>2908</v>
      </c>
      <c r="F1185" s="85" t="s">
        <v>6</v>
      </c>
      <c r="G1185" s="85">
        <v>1082360</v>
      </c>
      <c r="H1185" s="89"/>
      <c r="I1185" s="270" t="s">
        <v>3726</v>
      </c>
      <c r="J1185" s="89"/>
      <c r="K1185" s="89"/>
      <c r="L1185" s="89"/>
      <c r="M1185" s="89"/>
      <c r="N1185" s="271">
        <v>0</v>
      </c>
      <c r="O1185" s="271">
        <v>6269.76</v>
      </c>
      <c r="P1185" s="89" t="s">
        <v>670</v>
      </c>
    </row>
    <row r="1186" spans="1:16" ht="63.75">
      <c r="A1186" s="268">
        <v>10</v>
      </c>
      <c r="B1186" s="89"/>
      <c r="C1186" s="269" t="s">
        <v>41</v>
      </c>
      <c r="D1186" s="84">
        <v>43509</v>
      </c>
      <c r="E1186" s="85" t="s">
        <v>2909</v>
      </c>
      <c r="F1186" s="85" t="s">
        <v>6</v>
      </c>
      <c r="G1186" s="85">
        <v>964011</v>
      </c>
      <c r="H1186" s="89"/>
      <c r="I1186" s="270" t="s">
        <v>3727</v>
      </c>
      <c r="J1186" s="89"/>
      <c r="K1186" s="89"/>
      <c r="L1186" s="89"/>
      <c r="M1186" s="89"/>
      <c r="N1186" s="271">
        <v>0</v>
      </c>
      <c r="O1186" s="271">
        <v>32875.93</v>
      </c>
      <c r="P1186" s="89" t="s">
        <v>670</v>
      </c>
    </row>
    <row r="1187" spans="1:16" ht="63.75">
      <c r="A1187" s="268">
        <v>10</v>
      </c>
      <c r="B1187" s="89"/>
      <c r="C1187" s="269" t="s">
        <v>41</v>
      </c>
      <c r="D1187" s="84">
        <v>43509</v>
      </c>
      <c r="E1187" s="85" t="s">
        <v>2910</v>
      </c>
      <c r="F1187" s="85" t="s">
        <v>6</v>
      </c>
      <c r="G1187" s="85">
        <v>964013</v>
      </c>
      <c r="H1187" s="89"/>
      <c r="I1187" s="270" t="s">
        <v>3728</v>
      </c>
      <c r="J1187" s="89"/>
      <c r="K1187" s="89"/>
      <c r="L1187" s="89"/>
      <c r="M1187" s="89"/>
      <c r="N1187" s="271">
        <v>0</v>
      </c>
      <c r="O1187" s="271">
        <v>14779.6</v>
      </c>
      <c r="P1187" s="89" t="s">
        <v>670</v>
      </c>
    </row>
    <row r="1188" spans="1:16" ht="63.75">
      <c r="A1188" s="268">
        <v>10</v>
      </c>
      <c r="B1188" s="89"/>
      <c r="C1188" s="269" t="s">
        <v>41</v>
      </c>
      <c r="D1188" s="84">
        <v>43509</v>
      </c>
      <c r="E1188" s="85" t="s">
        <v>2911</v>
      </c>
      <c r="F1188" s="85" t="s">
        <v>6</v>
      </c>
      <c r="G1188" s="85">
        <v>964144</v>
      </c>
      <c r="H1188" s="89"/>
      <c r="I1188" s="270" t="s">
        <v>3729</v>
      </c>
      <c r="J1188" s="89"/>
      <c r="K1188" s="89"/>
      <c r="L1188" s="89"/>
      <c r="M1188" s="89"/>
      <c r="N1188" s="271">
        <v>0</v>
      </c>
      <c r="O1188" s="271">
        <v>15116.97</v>
      </c>
      <c r="P1188" s="89" t="s">
        <v>670</v>
      </c>
    </row>
    <row r="1189" spans="1:16" ht="63.75">
      <c r="A1189" s="268">
        <v>10</v>
      </c>
      <c r="B1189" s="89"/>
      <c r="C1189" s="269" t="s">
        <v>41</v>
      </c>
      <c r="D1189" s="84">
        <v>43509</v>
      </c>
      <c r="E1189" s="85" t="s">
        <v>2912</v>
      </c>
      <c r="F1189" s="85" t="s">
        <v>6</v>
      </c>
      <c r="G1189" s="85">
        <v>964146</v>
      </c>
      <c r="H1189" s="89"/>
      <c r="I1189" s="270" t="s">
        <v>3730</v>
      </c>
      <c r="J1189" s="89"/>
      <c r="K1189" s="89"/>
      <c r="L1189" s="89"/>
      <c r="M1189" s="89"/>
      <c r="N1189" s="271">
        <v>0</v>
      </c>
      <c r="O1189" s="271">
        <v>182015.63</v>
      </c>
      <c r="P1189" s="89" t="s">
        <v>670</v>
      </c>
    </row>
    <row r="1190" spans="1:16" ht="51">
      <c r="A1190" s="268">
        <v>10</v>
      </c>
      <c r="B1190" s="89"/>
      <c r="C1190" s="269" t="s">
        <v>41</v>
      </c>
      <c r="D1190" s="84">
        <v>43509</v>
      </c>
      <c r="E1190" s="85" t="s">
        <v>2913</v>
      </c>
      <c r="F1190" s="85" t="s">
        <v>6</v>
      </c>
      <c r="G1190" s="85">
        <v>964242</v>
      </c>
      <c r="H1190" s="89"/>
      <c r="I1190" s="270" t="s">
        <v>3731</v>
      </c>
      <c r="J1190" s="89"/>
      <c r="K1190" s="89"/>
      <c r="L1190" s="89"/>
      <c r="M1190" s="89"/>
      <c r="N1190" s="271">
        <v>0</v>
      </c>
      <c r="O1190" s="271">
        <v>149561.72</v>
      </c>
      <c r="P1190" s="89" t="s">
        <v>670</v>
      </c>
    </row>
    <row r="1191" spans="1:16" ht="51">
      <c r="A1191" s="268">
        <v>592</v>
      </c>
      <c r="B1191" s="89"/>
      <c r="C1191" s="269" t="s">
        <v>645</v>
      </c>
      <c r="D1191" s="84">
        <v>43510</v>
      </c>
      <c r="E1191" s="85" t="s">
        <v>2914</v>
      </c>
      <c r="F1191" s="85" t="s">
        <v>3</v>
      </c>
      <c r="G1191" s="85">
        <v>1712297</v>
      </c>
      <c r="H1191" s="89"/>
      <c r="I1191" s="270" t="s">
        <v>3732</v>
      </c>
      <c r="J1191" s="89"/>
      <c r="K1191" s="89"/>
      <c r="L1191" s="89"/>
      <c r="M1191" s="89"/>
      <c r="N1191" s="271">
        <v>0</v>
      </c>
      <c r="O1191" s="271">
        <v>351.41</v>
      </c>
      <c r="P1191" s="89" t="s">
        <v>670</v>
      </c>
    </row>
    <row r="1192" spans="1:16" ht="38.25">
      <c r="A1192" s="268" t="s">
        <v>565</v>
      </c>
      <c r="B1192" s="89"/>
      <c r="C1192" s="269" t="s">
        <v>615</v>
      </c>
      <c r="D1192" s="84">
        <v>43510</v>
      </c>
      <c r="E1192" s="85" t="s">
        <v>2915</v>
      </c>
      <c r="F1192" s="85" t="s">
        <v>3</v>
      </c>
      <c r="G1192" s="85">
        <v>1712301</v>
      </c>
      <c r="H1192" s="89"/>
      <c r="I1192" s="270" t="s">
        <v>3733</v>
      </c>
      <c r="J1192" s="89"/>
      <c r="K1192" s="89"/>
      <c r="L1192" s="89"/>
      <c r="M1192" s="89"/>
      <c r="N1192" s="271">
        <v>0</v>
      </c>
      <c r="O1192" s="271">
        <v>1195.9000000000001</v>
      </c>
      <c r="P1192" s="89" t="s">
        <v>670</v>
      </c>
    </row>
    <row r="1193" spans="1:16" ht="38.25">
      <c r="A1193" s="268" t="s">
        <v>565</v>
      </c>
      <c r="B1193" s="89"/>
      <c r="C1193" s="269" t="s">
        <v>615</v>
      </c>
      <c r="D1193" s="84">
        <v>43510</v>
      </c>
      <c r="E1193" s="85" t="s">
        <v>2916</v>
      </c>
      <c r="F1193" s="85" t="s">
        <v>3</v>
      </c>
      <c r="G1193" s="85">
        <v>1712320</v>
      </c>
      <c r="H1193" s="89"/>
      <c r="I1193" s="270" t="s">
        <v>3734</v>
      </c>
      <c r="J1193" s="89"/>
      <c r="K1193" s="89"/>
      <c r="L1193" s="89"/>
      <c r="M1193" s="89"/>
      <c r="N1193" s="271">
        <v>0</v>
      </c>
      <c r="O1193" s="271">
        <v>1108.33</v>
      </c>
      <c r="P1193" s="89" t="s">
        <v>670</v>
      </c>
    </row>
    <row r="1194" spans="1:16" ht="63.75">
      <c r="A1194" s="268">
        <v>190</v>
      </c>
      <c r="B1194" s="89"/>
      <c r="C1194" s="269" t="s">
        <v>92</v>
      </c>
      <c r="D1194" s="84">
        <v>43510</v>
      </c>
      <c r="E1194" s="85" t="s">
        <v>2917</v>
      </c>
      <c r="F1194" s="85" t="s">
        <v>3</v>
      </c>
      <c r="G1194" s="85">
        <v>1712276</v>
      </c>
      <c r="H1194" s="89"/>
      <c r="I1194" s="270" t="s">
        <v>3735</v>
      </c>
      <c r="J1194" s="89"/>
      <c r="K1194" s="89"/>
      <c r="L1194" s="89"/>
      <c r="M1194" s="89"/>
      <c r="N1194" s="271">
        <v>0</v>
      </c>
      <c r="O1194" s="271">
        <v>155</v>
      </c>
      <c r="P1194" s="89" t="s">
        <v>670</v>
      </c>
    </row>
    <row r="1195" spans="1:16" ht="51">
      <c r="A1195" s="268">
        <v>190</v>
      </c>
      <c r="B1195" s="89"/>
      <c r="C1195" s="269" t="s">
        <v>92</v>
      </c>
      <c r="D1195" s="84">
        <v>43510</v>
      </c>
      <c r="E1195" s="85" t="s">
        <v>2918</v>
      </c>
      <c r="F1195" s="85" t="s">
        <v>3</v>
      </c>
      <c r="G1195" s="85">
        <v>1712275</v>
      </c>
      <c r="H1195" s="89"/>
      <c r="I1195" s="270" t="s">
        <v>3736</v>
      </c>
      <c r="J1195" s="89"/>
      <c r="K1195" s="89"/>
      <c r="L1195" s="89"/>
      <c r="M1195" s="89"/>
      <c r="N1195" s="271">
        <v>0</v>
      </c>
      <c r="O1195" s="271">
        <v>155</v>
      </c>
      <c r="P1195" s="89" t="s">
        <v>670</v>
      </c>
    </row>
    <row r="1196" spans="1:16" ht="63.75">
      <c r="A1196" s="268">
        <v>190</v>
      </c>
      <c r="B1196" s="89"/>
      <c r="C1196" s="269" t="s">
        <v>92</v>
      </c>
      <c r="D1196" s="84">
        <v>43510</v>
      </c>
      <c r="E1196" s="85" t="s">
        <v>2919</v>
      </c>
      <c r="F1196" s="85" t="s">
        <v>3</v>
      </c>
      <c r="G1196" s="85">
        <v>1712274</v>
      </c>
      <c r="H1196" s="89"/>
      <c r="I1196" s="270" t="s">
        <v>3737</v>
      </c>
      <c r="J1196" s="89"/>
      <c r="K1196" s="89"/>
      <c r="L1196" s="89"/>
      <c r="M1196" s="89"/>
      <c r="N1196" s="271">
        <v>0</v>
      </c>
      <c r="O1196" s="271">
        <v>631</v>
      </c>
      <c r="P1196" s="89" t="s">
        <v>670</v>
      </c>
    </row>
    <row r="1197" spans="1:16" ht="51">
      <c r="A1197" s="268">
        <v>190</v>
      </c>
      <c r="B1197" s="89"/>
      <c r="C1197" s="269" t="s">
        <v>92</v>
      </c>
      <c r="D1197" s="84">
        <v>43510</v>
      </c>
      <c r="E1197" s="85" t="s">
        <v>2920</v>
      </c>
      <c r="F1197" s="85" t="s">
        <v>3</v>
      </c>
      <c r="G1197" s="85">
        <v>1712273</v>
      </c>
      <c r="H1197" s="89"/>
      <c r="I1197" s="270" t="s">
        <v>3738</v>
      </c>
      <c r="J1197" s="89"/>
      <c r="K1197" s="89"/>
      <c r="L1197" s="89"/>
      <c r="M1197" s="89"/>
      <c r="N1197" s="271">
        <v>0</v>
      </c>
      <c r="O1197" s="271">
        <v>155</v>
      </c>
      <c r="P1197" s="89" t="s">
        <v>670</v>
      </c>
    </row>
    <row r="1198" spans="1:16" ht="51">
      <c r="A1198" s="268" t="s">
        <v>565</v>
      </c>
      <c r="B1198" s="89"/>
      <c r="C1198" s="269" t="s">
        <v>615</v>
      </c>
      <c r="D1198" s="84">
        <v>43510</v>
      </c>
      <c r="E1198" s="85" t="s">
        <v>2921</v>
      </c>
      <c r="F1198" s="85" t="s">
        <v>3</v>
      </c>
      <c r="G1198" s="85">
        <v>1712271</v>
      </c>
      <c r="H1198" s="89"/>
      <c r="I1198" s="270" t="s">
        <v>3739</v>
      </c>
      <c r="J1198" s="89"/>
      <c r="K1198" s="89"/>
      <c r="L1198" s="89"/>
      <c r="M1198" s="89"/>
      <c r="N1198" s="271">
        <v>0</v>
      </c>
      <c r="O1198" s="271">
        <v>274.22000000000003</v>
      </c>
      <c r="P1198" s="89" t="s">
        <v>670</v>
      </c>
    </row>
    <row r="1199" spans="1:16" ht="38.25">
      <c r="A1199" s="268" t="s">
        <v>565</v>
      </c>
      <c r="B1199" s="89"/>
      <c r="C1199" s="269" t="s">
        <v>615</v>
      </c>
      <c r="D1199" s="84">
        <v>43510</v>
      </c>
      <c r="E1199" s="85" t="s">
        <v>2922</v>
      </c>
      <c r="F1199" s="85" t="s">
        <v>3</v>
      </c>
      <c r="G1199" s="85">
        <v>1712270</v>
      </c>
      <c r="H1199" s="89"/>
      <c r="I1199" s="270" t="s">
        <v>3740</v>
      </c>
      <c r="J1199" s="89"/>
      <c r="K1199" s="89"/>
      <c r="L1199" s="89"/>
      <c r="M1199" s="89"/>
      <c r="N1199" s="271">
        <v>0</v>
      </c>
      <c r="O1199" s="271">
        <v>3362.75</v>
      </c>
      <c r="P1199" s="89" t="s">
        <v>670</v>
      </c>
    </row>
    <row r="1200" spans="1:16" ht="38.25">
      <c r="A1200" s="268" t="s">
        <v>565</v>
      </c>
      <c r="B1200" s="89"/>
      <c r="C1200" s="269" t="s">
        <v>615</v>
      </c>
      <c r="D1200" s="84">
        <v>43510</v>
      </c>
      <c r="E1200" s="85" t="s">
        <v>2923</v>
      </c>
      <c r="F1200" s="85" t="s">
        <v>3</v>
      </c>
      <c r="G1200" s="85">
        <v>1712378</v>
      </c>
      <c r="H1200" s="89"/>
      <c r="I1200" s="270" t="s">
        <v>3741</v>
      </c>
      <c r="J1200" s="89"/>
      <c r="K1200" s="89"/>
      <c r="L1200" s="89"/>
      <c r="M1200" s="89"/>
      <c r="N1200" s="271">
        <v>0</v>
      </c>
      <c r="O1200" s="271">
        <v>3216.21</v>
      </c>
      <c r="P1200" s="89" t="s">
        <v>670</v>
      </c>
    </row>
    <row r="1201" spans="1:16" ht="38.25">
      <c r="A1201" s="268" t="s">
        <v>565</v>
      </c>
      <c r="B1201" s="89"/>
      <c r="C1201" s="269" t="s">
        <v>615</v>
      </c>
      <c r="D1201" s="84">
        <v>43510</v>
      </c>
      <c r="E1201" s="85" t="s">
        <v>2924</v>
      </c>
      <c r="F1201" s="85" t="s">
        <v>3</v>
      </c>
      <c r="G1201" s="85">
        <v>1712349</v>
      </c>
      <c r="H1201" s="89"/>
      <c r="I1201" s="270" t="s">
        <v>3742</v>
      </c>
      <c r="J1201" s="89"/>
      <c r="K1201" s="89"/>
      <c r="L1201" s="89"/>
      <c r="M1201" s="89"/>
      <c r="N1201" s="271">
        <v>0</v>
      </c>
      <c r="O1201" s="271">
        <v>3035.81</v>
      </c>
      <c r="P1201" s="89" t="s">
        <v>670</v>
      </c>
    </row>
    <row r="1202" spans="1:16" ht="51">
      <c r="A1202" s="268" t="s">
        <v>565</v>
      </c>
      <c r="B1202" s="89"/>
      <c r="C1202" s="269" t="s">
        <v>615</v>
      </c>
      <c r="D1202" s="84">
        <v>43510</v>
      </c>
      <c r="E1202" s="85" t="s">
        <v>2925</v>
      </c>
      <c r="F1202" s="85" t="s">
        <v>3</v>
      </c>
      <c r="G1202" s="85">
        <v>1712344</v>
      </c>
      <c r="H1202" s="89"/>
      <c r="I1202" s="270" t="s">
        <v>3743</v>
      </c>
      <c r="J1202" s="89"/>
      <c r="K1202" s="89"/>
      <c r="L1202" s="89"/>
      <c r="M1202" s="89"/>
      <c r="N1202" s="271">
        <v>0</v>
      </c>
      <c r="O1202" s="271">
        <v>14429</v>
      </c>
      <c r="P1202" s="89" t="s">
        <v>670</v>
      </c>
    </row>
    <row r="1203" spans="1:16" ht="51">
      <c r="A1203" s="268">
        <v>87</v>
      </c>
      <c r="B1203" s="89"/>
      <c r="C1203" s="269" t="s">
        <v>57</v>
      </c>
      <c r="D1203" s="84">
        <v>43510</v>
      </c>
      <c r="E1203" s="85" t="s">
        <v>2926</v>
      </c>
      <c r="F1203" s="85" t="s">
        <v>3</v>
      </c>
      <c r="G1203" s="85">
        <v>1712310</v>
      </c>
      <c r="H1203" s="89"/>
      <c r="I1203" s="270" t="s">
        <v>3744</v>
      </c>
      <c r="J1203" s="89"/>
      <c r="K1203" s="89"/>
      <c r="L1203" s="89"/>
      <c r="M1203" s="89"/>
      <c r="N1203" s="271">
        <v>0</v>
      </c>
      <c r="O1203" s="271">
        <v>20188.91</v>
      </c>
      <c r="P1203" s="89" t="s">
        <v>670</v>
      </c>
    </row>
    <row r="1204" spans="1:16" ht="63.75">
      <c r="A1204" s="268">
        <v>81</v>
      </c>
      <c r="B1204" s="89"/>
      <c r="C1204" s="269" t="s">
        <v>55</v>
      </c>
      <c r="D1204" s="84">
        <v>43510</v>
      </c>
      <c r="E1204" s="85" t="s">
        <v>2927</v>
      </c>
      <c r="F1204" s="85" t="s">
        <v>3</v>
      </c>
      <c r="G1204" s="85">
        <v>1712280</v>
      </c>
      <c r="H1204" s="89"/>
      <c r="I1204" s="270" t="s">
        <v>3745</v>
      </c>
      <c r="J1204" s="89"/>
      <c r="K1204" s="89"/>
      <c r="L1204" s="89"/>
      <c r="M1204" s="89"/>
      <c r="N1204" s="271">
        <v>0</v>
      </c>
      <c r="O1204" s="271">
        <v>1392</v>
      </c>
      <c r="P1204" s="89" t="s">
        <v>670</v>
      </c>
    </row>
    <row r="1205" spans="1:16" ht="51">
      <c r="A1205" s="268">
        <v>287</v>
      </c>
      <c r="B1205" s="89"/>
      <c r="C1205" s="269" t="s">
        <v>126</v>
      </c>
      <c r="D1205" s="84">
        <v>43510</v>
      </c>
      <c r="E1205" s="85" t="s">
        <v>2928</v>
      </c>
      <c r="F1205" s="85" t="s">
        <v>3</v>
      </c>
      <c r="G1205" s="85">
        <v>1712207</v>
      </c>
      <c r="H1205" s="89"/>
      <c r="I1205" s="270" t="s">
        <v>3746</v>
      </c>
      <c r="J1205" s="89"/>
      <c r="K1205" s="89"/>
      <c r="L1205" s="89"/>
      <c r="M1205" s="89"/>
      <c r="N1205" s="271">
        <v>0</v>
      </c>
      <c r="O1205" s="271">
        <v>7588.8</v>
      </c>
      <c r="P1205" s="89" t="s">
        <v>670</v>
      </c>
    </row>
    <row r="1206" spans="1:16" ht="51">
      <c r="A1206" s="268" t="s">
        <v>565</v>
      </c>
      <c r="B1206" s="89"/>
      <c r="C1206" s="269" t="s">
        <v>615</v>
      </c>
      <c r="D1206" s="84">
        <v>43510</v>
      </c>
      <c r="E1206" s="85" t="s">
        <v>2929</v>
      </c>
      <c r="F1206" s="85" t="s">
        <v>3</v>
      </c>
      <c r="G1206" s="85">
        <v>1712266</v>
      </c>
      <c r="H1206" s="89"/>
      <c r="I1206" s="270" t="s">
        <v>3747</v>
      </c>
      <c r="J1206" s="89"/>
      <c r="K1206" s="89"/>
      <c r="L1206" s="89"/>
      <c r="M1206" s="89"/>
      <c r="N1206" s="271">
        <v>0</v>
      </c>
      <c r="O1206" s="271">
        <v>1187</v>
      </c>
      <c r="P1206" s="89" t="s">
        <v>670</v>
      </c>
    </row>
    <row r="1207" spans="1:16" ht="63.75">
      <c r="A1207" s="268">
        <v>378</v>
      </c>
      <c r="B1207" s="89"/>
      <c r="C1207" s="269" t="s">
        <v>639</v>
      </c>
      <c r="D1207" s="84">
        <v>43510</v>
      </c>
      <c r="E1207" s="85" t="s">
        <v>2930</v>
      </c>
      <c r="F1207" s="85" t="s">
        <v>3</v>
      </c>
      <c r="G1207" s="85">
        <v>1712241</v>
      </c>
      <c r="H1207" s="89"/>
      <c r="I1207" s="270" t="s">
        <v>3748</v>
      </c>
      <c r="J1207" s="89"/>
      <c r="K1207" s="89"/>
      <c r="L1207" s="89"/>
      <c r="M1207" s="89"/>
      <c r="N1207" s="271">
        <v>0</v>
      </c>
      <c r="O1207" s="271">
        <v>330.18</v>
      </c>
      <c r="P1207" s="89" t="s">
        <v>670</v>
      </c>
    </row>
    <row r="1208" spans="1:16" ht="51">
      <c r="A1208" s="268" t="s">
        <v>565</v>
      </c>
      <c r="B1208" s="89"/>
      <c r="C1208" s="269" t="s">
        <v>615</v>
      </c>
      <c r="D1208" s="84">
        <v>43510</v>
      </c>
      <c r="E1208" s="85" t="s">
        <v>2931</v>
      </c>
      <c r="F1208" s="85" t="s">
        <v>3</v>
      </c>
      <c r="G1208" s="85">
        <v>1712216</v>
      </c>
      <c r="H1208" s="89"/>
      <c r="I1208" s="270" t="s">
        <v>3749</v>
      </c>
      <c r="J1208" s="89"/>
      <c r="K1208" s="89"/>
      <c r="L1208" s="89"/>
      <c r="M1208" s="89"/>
      <c r="N1208" s="271">
        <v>0</v>
      </c>
      <c r="O1208" s="271">
        <v>11981.45</v>
      </c>
      <c r="P1208" s="89" t="s">
        <v>670</v>
      </c>
    </row>
    <row r="1209" spans="1:16" ht="51">
      <c r="A1209" s="268" t="s">
        <v>565</v>
      </c>
      <c r="B1209" s="89"/>
      <c r="C1209" s="269" t="s">
        <v>615</v>
      </c>
      <c r="D1209" s="84">
        <v>43510</v>
      </c>
      <c r="E1209" s="85" t="s">
        <v>2932</v>
      </c>
      <c r="F1209" s="85" t="s">
        <v>3</v>
      </c>
      <c r="G1209" s="85">
        <v>1712214</v>
      </c>
      <c r="H1209" s="89"/>
      <c r="I1209" s="270" t="s">
        <v>724</v>
      </c>
      <c r="J1209" s="89"/>
      <c r="K1209" s="89"/>
      <c r="L1209" s="89"/>
      <c r="M1209" s="89"/>
      <c r="N1209" s="271">
        <v>0</v>
      </c>
      <c r="O1209" s="271">
        <v>674.64</v>
      </c>
      <c r="P1209" s="89" t="s">
        <v>670</v>
      </c>
    </row>
    <row r="1210" spans="1:16" ht="51">
      <c r="A1210" s="268" t="s">
        <v>565</v>
      </c>
      <c r="B1210" s="89"/>
      <c r="C1210" s="269" t="s">
        <v>615</v>
      </c>
      <c r="D1210" s="84">
        <v>43510</v>
      </c>
      <c r="E1210" s="85" t="s">
        <v>2933</v>
      </c>
      <c r="F1210" s="85" t="s">
        <v>3</v>
      </c>
      <c r="G1210" s="85">
        <v>1712212</v>
      </c>
      <c r="H1210" s="89"/>
      <c r="I1210" s="270" t="s">
        <v>3750</v>
      </c>
      <c r="J1210" s="89"/>
      <c r="K1210" s="89"/>
      <c r="L1210" s="89"/>
      <c r="M1210" s="89"/>
      <c r="N1210" s="271">
        <v>0</v>
      </c>
      <c r="O1210" s="271">
        <v>485.75</v>
      </c>
      <c r="P1210" s="89" t="s">
        <v>670</v>
      </c>
    </row>
    <row r="1211" spans="1:16" ht="38.25">
      <c r="A1211" s="268" t="s">
        <v>565</v>
      </c>
      <c r="B1211" s="89"/>
      <c r="C1211" s="269" t="s">
        <v>615</v>
      </c>
      <c r="D1211" s="84">
        <v>43510</v>
      </c>
      <c r="E1211" s="85" t="s">
        <v>2934</v>
      </c>
      <c r="F1211" s="85" t="s">
        <v>3</v>
      </c>
      <c r="G1211" s="85">
        <v>1712202</v>
      </c>
      <c r="H1211" s="89"/>
      <c r="I1211" s="270" t="s">
        <v>3751</v>
      </c>
      <c r="J1211" s="89"/>
      <c r="K1211" s="89"/>
      <c r="L1211" s="89"/>
      <c r="M1211" s="89"/>
      <c r="N1211" s="271">
        <v>0</v>
      </c>
      <c r="O1211" s="271">
        <v>655.20000000000005</v>
      </c>
      <c r="P1211" s="89" t="s">
        <v>670</v>
      </c>
    </row>
    <row r="1212" spans="1:16" ht="51">
      <c r="A1212" s="268">
        <v>902</v>
      </c>
      <c r="B1212" s="89"/>
      <c r="C1212" s="269" t="s">
        <v>203</v>
      </c>
      <c r="D1212" s="84">
        <v>43510</v>
      </c>
      <c r="E1212" s="85" t="s">
        <v>2935</v>
      </c>
      <c r="F1212" s="85" t="s">
        <v>3</v>
      </c>
      <c r="G1212" s="85">
        <v>1712317</v>
      </c>
      <c r="H1212" s="89"/>
      <c r="I1212" s="270" t="s">
        <v>3752</v>
      </c>
      <c r="J1212" s="89"/>
      <c r="K1212" s="89"/>
      <c r="L1212" s="89"/>
      <c r="M1212" s="89"/>
      <c r="N1212" s="271">
        <v>0</v>
      </c>
      <c r="O1212" s="271">
        <v>1419.22</v>
      </c>
      <c r="P1212" s="89" t="s">
        <v>670</v>
      </c>
    </row>
    <row r="1213" spans="1:16" ht="51">
      <c r="A1213" s="268" t="s">
        <v>556</v>
      </c>
      <c r="B1213" s="89"/>
      <c r="C1213" s="269" t="s">
        <v>616</v>
      </c>
      <c r="D1213" s="84">
        <v>43510</v>
      </c>
      <c r="E1213" s="85" t="s">
        <v>2936</v>
      </c>
      <c r="F1213" s="85" t="s">
        <v>3</v>
      </c>
      <c r="G1213" s="85">
        <v>1712311</v>
      </c>
      <c r="H1213" s="89"/>
      <c r="I1213" s="270" t="s">
        <v>3753</v>
      </c>
      <c r="J1213" s="89"/>
      <c r="K1213" s="89"/>
      <c r="L1213" s="89"/>
      <c r="M1213" s="89"/>
      <c r="N1213" s="271">
        <v>0</v>
      </c>
      <c r="O1213" s="271">
        <v>9719.57</v>
      </c>
      <c r="P1213" s="89" t="s">
        <v>670</v>
      </c>
    </row>
    <row r="1214" spans="1:16" ht="102">
      <c r="A1214" s="268">
        <v>41</v>
      </c>
      <c r="B1214" s="89"/>
      <c r="C1214" s="269" t="s">
        <v>47</v>
      </c>
      <c r="D1214" s="84">
        <v>43510</v>
      </c>
      <c r="E1214" s="85" t="s">
        <v>2937</v>
      </c>
      <c r="F1214" s="85" t="s">
        <v>629</v>
      </c>
      <c r="G1214" s="85">
        <v>7213</v>
      </c>
      <c r="H1214" s="89"/>
      <c r="I1214" s="270" t="s">
        <v>3754</v>
      </c>
      <c r="J1214" s="89"/>
      <c r="K1214" s="89"/>
      <c r="L1214" s="89"/>
      <c r="M1214" s="89"/>
      <c r="N1214" s="271">
        <v>154.18</v>
      </c>
      <c r="O1214" s="271">
        <v>0</v>
      </c>
      <c r="P1214" s="89" t="s">
        <v>670</v>
      </c>
    </row>
    <row r="1215" spans="1:16" ht="89.25">
      <c r="A1215" s="268">
        <v>41</v>
      </c>
      <c r="B1215" s="89"/>
      <c r="C1215" s="269" t="s">
        <v>47</v>
      </c>
      <c r="D1215" s="84">
        <v>43510</v>
      </c>
      <c r="E1215" s="85" t="s">
        <v>2938</v>
      </c>
      <c r="F1215" s="85" t="s">
        <v>629</v>
      </c>
      <c r="G1215" s="85">
        <v>7214</v>
      </c>
      <c r="H1215" s="89"/>
      <c r="I1215" s="270" t="s">
        <v>3755</v>
      </c>
      <c r="J1215" s="89"/>
      <c r="K1215" s="89"/>
      <c r="L1215" s="89"/>
      <c r="M1215" s="89"/>
      <c r="N1215" s="271">
        <v>1319.14</v>
      </c>
      <c r="O1215" s="271">
        <v>0</v>
      </c>
      <c r="P1215" s="89" t="s">
        <v>670</v>
      </c>
    </row>
    <row r="1216" spans="1:16" ht="51">
      <c r="A1216" s="268">
        <v>10</v>
      </c>
      <c r="B1216" s="89"/>
      <c r="C1216" s="269" t="s">
        <v>41</v>
      </c>
      <c r="D1216" s="84">
        <v>43510</v>
      </c>
      <c r="E1216" s="85" t="s">
        <v>2939</v>
      </c>
      <c r="F1216" s="85" t="s">
        <v>6</v>
      </c>
      <c r="G1216" s="85">
        <v>964475</v>
      </c>
      <c r="H1216" s="89"/>
      <c r="I1216" s="270" t="s">
        <v>3756</v>
      </c>
      <c r="J1216" s="89"/>
      <c r="K1216" s="89"/>
      <c r="L1216" s="89"/>
      <c r="M1216" s="89"/>
      <c r="N1216" s="271">
        <v>0</v>
      </c>
      <c r="O1216" s="271">
        <v>159723.64000000001</v>
      </c>
      <c r="P1216" s="89" t="s">
        <v>670</v>
      </c>
    </row>
    <row r="1217" spans="1:16" ht="63.75">
      <c r="A1217" s="268">
        <v>10</v>
      </c>
      <c r="B1217" s="89"/>
      <c r="C1217" s="269" t="s">
        <v>41</v>
      </c>
      <c r="D1217" s="84">
        <v>43510</v>
      </c>
      <c r="E1217" s="85" t="s">
        <v>2940</v>
      </c>
      <c r="F1217" s="85" t="s">
        <v>6</v>
      </c>
      <c r="G1217" s="85">
        <v>964473</v>
      </c>
      <c r="H1217" s="89"/>
      <c r="I1217" s="270" t="s">
        <v>3757</v>
      </c>
      <c r="J1217" s="89"/>
      <c r="K1217" s="89"/>
      <c r="L1217" s="89"/>
      <c r="M1217" s="89"/>
      <c r="N1217" s="271">
        <v>0</v>
      </c>
      <c r="O1217" s="271">
        <v>19826.57</v>
      </c>
      <c r="P1217" s="89" t="s">
        <v>670</v>
      </c>
    </row>
    <row r="1218" spans="1:16" ht="51">
      <c r="A1218" s="268">
        <v>10</v>
      </c>
      <c r="B1218" s="89"/>
      <c r="C1218" s="269" t="s">
        <v>41</v>
      </c>
      <c r="D1218" s="84">
        <v>43510</v>
      </c>
      <c r="E1218" s="85" t="s">
        <v>2941</v>
      </c>
      <c r="F1218" s="85" t="s">
        <v>6</v>
      </c>
      <c r="G1218" s="85">
        <v>964465</v>
      </c>
      <c r="H1218" s="89"/>
      <c r="I1218" s="270" t="s">
        <v>3758</v>
      </c>
      <c r="J1218" s="89"/>
      <c r="K1218" s="89"/>
      <c r="L1218" s="89"/>
      <c r="M1218" s="89"/>
      <c r="N1218" s="271">
        <v>0</v>
      </c>
      <c r="O1218" s="271">
        <v>90920.93</v>
      </c>
      <c r="P1218" s="89" t="s">
        <v>670</v>
      </c>
    </row>
    <row r="1219" spans="1:16" ht="51">
      <c r="A1219" s="268">
        <v>10</v>
      </c>
      <c r="B1219" s="89"/>
      <c r="C1219" s="269" t="s">
        <v>41</v>
      </c>
      <c r="D1219" s="84">
        <v>43510</v>
      </c>
      <c r="E1219" s="85" t="s">
        <v>2942</v>
      </c>
      <c r="F1219" s="85" t="s">
        <v>6</v>
      </c>
      <c r="G1219" s="85">
        <v>964463</v>
      </c>
      <c r="H1219" s="89"/>
      <c r="I1219" s="270" t="s">
        <v>3759</v>
      </c>
      <c r="J1219" s="89"/>
      <c r="K1219" s="89"/>
      <c r="L1219" s="89"/>
      <c r="M1219" s="89"/>
      <c r="N1219" s="271">
        <v>0</v>
      </c>
      <c r="O1219" s="271">
        <v>19922.669999999998</v>
      </c>
      <c r="P1219" s="89" t="s">
        <v>670</v>
      </c>
    </row>
    <row r="1220" spans="1:16" ht="63.75">
      <c r="A1220" s="268">
        <v>10</v>
      </c>
      <c r="B1220" s="89"/>
      <c r="C1220" s="269" t="s">
        <v>41</v>
      </c>
      <c r="D1220" s="84">
        <v>43510</v>
      </c>
      <c r="E1220" s="85" t="s">
        <v>2943</v>
      </c>
      <c r="F1220" s="85" t="s">
        <v>6</v>
      </c>
      <c r="G1220" s="85">
        <v>964461</v>
      </c>
      <c r="H1220" s="89"/>
      <c r="I1220" s="270" t="s">
        <v>3760</v>
      </c>
      <c r="J1220" s="89"/>
      <c r="K1220" s="89"/>
      <c r="L1220" s="89"/>
      <c r="M1220" s="89"/>
      <c r="N1220" s="271">
        <v>0</v>
      </c>
      <c r="O1220" s="271">
        <v>89719.95</v>
      </c>
      <c r="P1220" s="89" t="s">
        <v>670</v>
      </c>
    </row>
    <row r="1221" spans="1:16" ht="51">
      <c r="A1221" s="268">
        <v>46</v>
      </c>
      <c r="B1221" s="89"/>
      <c r="C1221" s="269" t="s">
        <v>48</v>
      </c>
      <c r="D1221" s="84">
        <v>43510</v>
      </c>
      <c r="E1221" s="85" t="s">
        <v>2944</v>
      </c>
      <c r="F1221" s="85" t="s">
        <v>671</v>
      </c>
      <c r="G1221" s="85">
        <v>192392</v>
      </c>
      <c r="H1221" s="89"/>
      <c r="I1221" s="270" t="s">
        <v>3761</v>
      </c>
      <c r="J1221" s="89"/>
      <c r="K1221" s="89"/>
      <c r="L1221" s="89"/>
      <c r="M1221" s="89"/>
      <c r="N1221" s="271">
        <v>0</v>
      </c>
      <c r="O1221" s="271">
        <v>19930</v>
      </c>
      <c r="P1221" s="89" t="s">
        <v>670</v>
      </c>
    </row>
    <row r="1222" spans="1:16" ht="89.25">
      <c r="A1222" s="268">
        <v>590</v>
      </c>
      <c r="B1222" s="89"/>
      <c r="C1222" s="269" t="s">
        <v>611</v>
      </c>
      <c r="D1222" s="84">
        <v>43510</v>
      </c>
      <c r="E1222" s="85" t="s">
        <v>2945</v>
      </c>
      <c r="F1222" s="85" t="s">
        <v>11</v>
      </c>
      <c r="G1222" s="85">
        <v>947194</v>
      </c>
      <c r="H1222" s="89"/>
      <c r="I1222" s="270" t="s">
        <v>3762</v>
      </c>
      <c r="J1222" s="89"/>
      <c r="K1222" s="89"/>
      <c r="L1222" s="89"/>
      <c r="M1222" s="89"/>
      <c r="N1222" s="271">
        <v>12124.01</v>
      </c>
      <c r="O1222" s="271">
        <v>0</v>
      </c>
      <c r="P1222" s="89" t="s">
        <v>670</v>
      </c>
    </row>
    <row r="1223" spans="1:16" ht="38.25">
      <c r="A1223" s="268">
        <v>10</v>
      </c>
      <c r="B1223" s="89"/>
      <c r="C1223" s="269" t="s">
        <v>41</v>
      </c>
      <c r="D1223" s="84">
        <v>43510</v>
      </c>
      <c r="E1223" s="85" t="s">
        <v>2946</v>
      </c>
      <c r="F1223" s="85" t="s">
        <v>6</v>
      </c>
      <c r="G1223" s="85">
        <v>965078</v>
      </c>
      <c r="H1223" s="89"/>
      <c r="I1223" s="270" t="s">
        <v>3763</v>
      </c>
      <c r="J1223" s="89"/>
      <c r="K1223" s="89"/>
      <c r="L1223" s="89"/>
      <c r="M1223" s="89"/>
      <c r="N1223" s="271">
        <v>0</v>
      </c>
      <c r="O1223" s="271">
        <v>8517.3799999999992</v>
      </c>
      <c r="P1223" s="89" t="s">
        <v>670</v>
      </c>
    </row>
    <row r="1224" spans="1:16" ht="51">
      <c r="A1224" s="268" t="s">
        <v>565</v>
      </c>
      <c r="B1224" s="89"/>
      <c r="C1224" s="269" t="s">
        <v>615</v>
      </c>
      <c r="D1224" s="84">
        <v>43510</v>
      </c>
      <c r="E1224" s="85" t="s">
        <v>2947</v>
      </c>
      <c r="F1224" s="85" t="s">
        <v>6</v>
      </c>
      <c r="G1224" s="85">
        <v>965076</v>
      </c>
      <c r="H1224" s="89"/>
      <c r="I1224" s="270" t="s">
        <v>3764</v>
      </c>
      <c r="J1224" s="89"/>
      <c r="K1224" s="89"/>
      <c r="L1224" s="89"/>
      <c r="M1224" s="89"/>
      <c r="N1224" s="271">
        <v>0</v>
      </c>
      <c r="O1224" s="271">
        <v>44551.31</v>
      </c>
      <c r="P1224" s="89" t="s">
        <v>670</v>
      </c>
    </row>
    <row r="1225" spans="1:16" ht="63.75">
      <c r="A1225" s="268">
        <v>46</v>
      </c>
      <c r="B1225" s="89"/>
      <c r="C1225" s="269" t="s">
        <v>48</v>
      </c>
      <c r="D1225" s="84">
        <v>43510</v>
      </c>
      <c r="E1225" s="85" t="s">
        <v>2948</v>
      </c>
      <c r="F1225" s="85" t="s">
        <v>6</v>
      </c>
      <c r="G1225" s="85">
        <v>1082753</v>
      </c>
      <c r="H1225" s="89"/>
      <c r="I1225" s="270" t="s">
        <v>3765</v>
      </c>
      <c r="J1225" s="89"/>
      <c r="K1225" s="89"/>
      <c r="L1225" s="89"/>
      <c r="M1225" s="89"/>
      <c r="N1225" s="271">
        <v>0</v>
      </c>
      <c r="O1225" s="271">
        <v>277.5</v>
      </c>
      <c r="P1225" s="89" t="s">
        <v>670</v>
      </c>
    </row>
    <row r="1226" spans="1:16" ht="51">
      <c r="A1226" s="268" t="s">
        <v>556</v>
      </c>
      <c r="B1226" s="89"/>
      <c r="C1226" s="269" t="s">
        <v>616</v>
      </c>
      <c r="D1226" s="84">
        <v>43510</v>
      </c>
      <c r="E1226" s="85" t="s">
        <v>2949</v>
      </c>
      <c r="F1226" s="85" t="s">
        <v>15</v>
      </c>
      <c r="G1226" s="85">
        <v>965077</v>
      </c>
      <c r="H1226" s="89"/>
      <c r="I1226" s="270" t="s">
        <v>3766</v>
      </c>
      <c r="J1226" s="89"/>
      <c r="K1226" s="89"/>
      <c r="L1226" s="89"/>
      <c r="M1226" s="89"/>
      <c r="N1226" s="271">
        <v>50</v>
      </c>
      <c r="O1226" s="271">
        <v>0</v>
      </c>
      <c r="P1226" s="89" t="s">
        <v>670</v>
      </c>
    </row>
    <row r="1227" spans="1:16" ht="89.25">
      <c r="A1227" s="268">
        <v>590</v>
      </c>
      <c r="B1227" s="89"/>
      <c r="C1227" s="269" t="s">
        <v>611</v>
      </c>
      <c r="D1227" s="84">
        <v>43510</v>
      </c>
      <c r="E1227" s="85" t="s">
        <v>2950</v>
      </c>
      <c r="F1227" s="85" t="s">
        <v>11</v>
      </c>
      <c r="G1227" s="85">
        <v>947206</v>
      </c>
      <c r="H1227" s="89"/>
      <c r="I1227" s="270" t="s">
        <v>3767</v>
      </c>
      <c r="J1227" s="89"/>
      <c r="K1227" s="89"/>
      <c r="L1227" s="89"/>
      <c r="M1227" s="89"/>
      <c r="N1227" s="271">
        <v>490</v>
      </c>
      <c r="O1227" s="271">
        <v>0</v>
      </c>
      <c r="P1227" s="89" t="s">
        <v>670</v>
      </c>
    </row>
    <row r="1228" spans="1:16" ht="63.75">
      <c r="A1228" s="268">
        <v>10</v>
      </c>
      <c r="B1228" s="89"/>
      <c r="C1228" s="269" t="s">
        <v>41</v>
      </c>
      <c r="D1228" s="84">
        <v>43510</v>
      </c>
      <c r="E1228" s="85" t="s">
        <v>2951</v>
      </c>
      <c r="F1228" s="85" t="s">
        <v>6</v>
      </c>
      <c r="G1228" s="85">
        <v>965204</v>
      </c>
      <c r="H1228" s="89"/>
      <c r="I1228" s="270" t="s">
        <v>3768</v>
      </c>
      <c r="J1228" s="89"/>
      <c r="K1228" s="89"/>
      <c r="L1228" s="89"/>
      <c r="M1228" s="89"/>
      <c r="N1228" s="271">
        <v>0</v>
      </c>
      <c r="O1228" s="271">
        <v>68035.149999999994</v>
      </c>
      <c r="P1228" s="89" t="s">
        <v>670</v>
      </c>
    </row>
    <row r="1229" spans="1:16" ht="76.5">
      <c r="A1229" s="268" t="s">
        <v>557</v>
      </c>
      <c r="B1229" s="89"/>
      <c r="C1229" s="269" t="s">
        <v>780</v>
      </c>
      <c r="D1229" s="84">
        <v>43510</v>
      </c>
      <c r="E1229" s="85" t="s">
        <v>2952</v>
      </c>
      <c r="F1229" s="85" t="s">
        <v>6</v>
      </c>
      <c r="G1229" s="85">
        <v>1082774</v>
      </c>
      <c r="H1229" s="89"/>
      <c r="I1229" s="270" t="s">
        <v>3769</v>
      </c>
      <c r="J1229" s="89"/>
      <c r="K1229" s="89"/>
      <c r="L1229" s="89"/>
      <c r="M1229" s="89"/>
      <c r="N1229" s="271">
        <v>0</v>
      </c>
      <c r="O1229" s="271">
        <v>10000</v>
      </c>
      <c r="P1229" s="89" t="s">
        <v>670</v>
      </c>
    </row>
    <row r="1230" spans="1:16" ht="63.75">
      <c r="A1230" s="268">
        <v>10</v>
      </c>
      <c r="B1230" s="89"/>
      <c r="C1230" s="269" t="s">
        <v>41</v>
      </c>
      <c r="D1230" s="84">
        <v>43510</v>
      </c>
      <c r="E1230" s="85" t="s">
        <v>2953</v>
      </c>
      <c r="F1230" s="85" t="s">
        <v>6</v>
      </c>
      <c r="G1230" s="85">
        <v>965392</v>
      </c>
      <c r="H1230" s="89"/>
      <c r="I1230" s="270" t="s">
        <v>3770</v>
      </c>
      <c r="J1230" s="89"/>
      <c r="K1230" s="89"/>
      <c r="L1230" s="89"/>
      <c r="M1230" s="89"/>
      <c r="N1230" s="271">
        <v>0</v>
      </c>
      <c r="O1230" s="271">
        <v>2226.21</v>
      </c>
      <c r="P1230" s="89" t="s">
        <v>670</v>
      </c>
    </row>
    <row r="1231" spans="1:16" ht="51">
      <c r="A1231" s="268">
        <v>10</v>
      </c>
      <c r="B1231" s="89"/>
      <c r="C1231" s="269" t="s">
        <v>41</v>
      </c>
      <c r="D1231" s="84">
        <v>43510</v>
      </c>
      <c r="E1231" s="85" t="s">
        <v>2954</v>
      </c>
      <c r="F1231" s="85" t="s">
        <v>6</v>
      </c>
      <c r="G1231" s="85">
        <v>965399</v>
      </c>
      <c r="H1231" s="89"/>
      <c r="I1231" s="270" t="s">
        <v>3771</v>
      </c>
      <c r="J1231" s="89"/>
      <c r="K1231" s="89"/>
      <c r="L1231" s="89"/>
      <c r="M1231" s="89"/>
      <c r="N1231" s="271">
        <v>0</v>
      </c>
      <c r="O1231" s="271">
        <v>19521.78</v>
      </c>
      <c r="P1231" s="89" t="s">
        <v>670</v>
      </c>
    </row>
    <row r="1232" spans="1:16" ht="51">
      <c r="A1232" s="268">
        <v>10</v>
      </c>
      <c r="B1232" s="89"/>
      <c r="C1232" s="269" t="s">
        <v>41</v>
      </c>
      <c r="D1232" s="84">
        <v>43510</v>
      </c>
      <c r="E1232" s="85" t="s">
        <v>2955</v>
      </c>
      <c r="F1232" s="85" t="s">
        <v>6</v>
      </c>
      <c r="G1232" s="85">
        <v>965401</v>
      </c>
      <c r="H1232" s="89"/>
      <c r="I1232" s="270" t="s">
        <v>3772</v>
      </c>
      <c r="J1232" s="89"/>
      <c r="K1232" s="89"/>
      <c r="L1232" s="89"/>
      <c r="M1232" s="89"/>
      <c r="N1232" s="271">
        <v>0</v>
      </c>
      <c r="O1232" s="271">
        <v>48601.66</v>
      </c>
      <c r="P1232" s="89" t="s">
        <v>670</v>
      </c>
    </row>
    <row r="1233" spans="1:16" ht="63.75">
      <c r="A1233" s="268">
        <v>10</v>
      </c>
      <c r="B1233" s="89"/>
      <c r="C1233" s="269" t="s">
        <v>41</v>
      </c>
      <c r="D1233" s="84">
        <v>43510</v>
      </c>
      <c r="E1233" s="85" t="s">
        <v>2956</v>
      </c>
      <c r="F1233" s="85" t="s">
        <v>6</v>
      </c>
      <c r="G1233" s="85">
        <v>965405</v>
      </c>
      <c r="H1233" s="89"/>
      <c r="I1233" s="270" t="s">
        <v>3773</v>
      </c>
      <c r="J1233" s="89"/>
      <c r="K1233" s="89"/>
      <c r="L1233" s="89"/>
      <c r="M1233" s="89"/>
      <c r="N1233" s="271">
        <v>0</v>
      </c>
      <c r="O1233" s="271">
        <v>17507.75</v>
      </c>
      <c r="P1233" s="89" t="s">
        <v>670</v>
      </c>
    </row>
    <row r="1234" spans="1:16" ht="51">
      <c r="A1234" s="268">
        <v>10</v>
      </c>
      <c r="B1234" s="89"/>
      <c r="C1234" s="269" t="s">
        <v>41</v>
      </c>
      <c r="D1234" s="84">
        <v>43510</v>
      </c>
      <c r="E1234" s="85" t="s">
        <v>2957</v>
      </c>
      <c r="F1234" s="85" t="s">
        <v>6</v>
      </c>
      <c r="G1234" s="85">
        <v>965480</v>
      </c>
      <c r="H1234" s="89"/>
      <c r="I1234" s="270" t="s">
        <v>3774</v>
      </c>
      <c r="J1234" s="89"/>
      <c r="K1234" s="89"/>
      <c r="L1234" s="89"/>
      <c r="M1234" s="89"/>
      <c r="N1234" s="271">
        <v>0</v>
      </c>
      <c r="O1234" s="271">
        <v>36640.839999999997</v>
      </c>
      <c r="P1234" s="89" t="s">
        <v>670</v>
      </c>
    </row>
    <row r="1235" spans="1:16" ht="63.75">
      <c r="A1235" s="268">
        <v>10</v>
      </c>
      <c r="B1235" s="89"/>
      <c r="C1235" s="269" t="s">
        <v>41</v>
      </c>
      <c r="D1235" s="84">
        <v>43510</v>
      </c>
      <c r="E1235" s="85" t="s">
        <v>2958</v>
      </c>
      <c r="F1235" s="85" t="s">
        <v>6</v>
      </c>
      <c r="G1235" s="85">
        <v>965483</v>
      </c>
      <c r="H1235" s="89"/>
      <c r="I1235" s="270" t="s">
        <v>3775</v>
      </c>
      <c r="J1235" s="89"/>
      <c r="K1235" s="89"/>
      <c r="L1235" s="89"/>
      <c r="M1235" s="89"/>
      <c r="N1235" s="271">
        <v>0</v>
      </c>
      <c r="O1235" s="271">
        <v>1503.57</v>
      </c>
      <c r="P1235" s="89" t="s">
        <v>670</v>
      </c>
    </row>
    <row r="1236" spans="1:16" ht="89.25">
      <c r="A1236" s="268" t="s">
        <v>556</v>
      </c>
      <c r="B1236" s="89"/>
      <c r="C1236" s="269" t="s">
        <v>616</v>
      </c>
      <c r="D1236" s="84">
        <v>43510</v>
      </c>
      <c r="E1236" s="85" t="s">
        <v>2959</v>
      </c>
      <c r="F1236" s="85" t="s">
        <v>13</v>
      </c>
      <c r="G1236" s="85">
        <v>947251</v>
      </c>
      <c r="H1236" s="89"/>
      <c r="I1236" s="270" t="s">
        <v>3777</v>
      </c>
      <c r="J1236" s="89"/>
      <c r="K1236" s="89"/>
      <c r="L1236" s="89"/>
      <c r="M1236" s="89"/>
      <c r="N1236" s="271">
        <v>8825.2800000000007</v>
      </c>
      <c r="O1236" s="271">
        <v>0</v>
      </c>
      <c r="P1236" s="89" t="s">
        <v>670</v>
      </c>
    </row>
    <row r="1237" spans="1:16" ht="89.25">
      <c r="A1237" s="268" t="s">
        <v>556</v>
      </c>
      <c r="B1237" s="89"/>
      <c r="C1237" s="269" t="s">
        <v>616</v>
      </c>
      <c r="D1237" s="84">
        <v>43510</v>
      </c>
      <c r="E1237" s="85" t="s">
        <v>2960</v>
      </c>
      <c r="F1237" s="85" t="s">
        <v>11</v>
      </c>
      <c r="G1237" s="85">
        <v>947251</v>
      </c>
      <c r="H1237" s="89"/>
      <c r="I1237" s="270" t="s">
        <v>3778</v>
      </c>
      <c r="J1237" s="89"/>
      <c r="K1237" s="89"/>
      <c r="L1237" s="89"/>
      <c r="M1237" s="89"/>
      <c r="N1237" s="271">
        <v>50</v>
      </c>
      <c r="O1237" s="271">
        <v>0</v>
      </c>
      <c r="P1237" s="89" t="s">
        <v>670</v>
      </c>
    </row>
    <row r="1238" spans="1:16" ht="51">
      <c r="A1238" s="268">
        <v>670</v>
      </c>
      <c r="B1238" s="89"/>
      <c r="C1238" s="269" t="s">
        <v>190</v>
      </c>
      <c r="D1238" s="84">
        <v>43511</v>
      </c>
      <c r="E1238" s="85" t="s">
        <v>2961</v>
      </c>
      <c r="F1238" s="85" t="s">
        <v>3</v>
      </c>
      <c r="G1238" s="85">
        <v>1712706</v>
      </c>
      <c r="H1238" s="89"/>
      <c r="I1238" s="270" t="s">
        <v>3779</v>
      </c>
      <c r="J1238" s="89"/>
      <c r="K1238" s="89"/>
      <c r="L1238" s="89"/>
      <c r="M1238" s="89"/>
      <c r="N1238" s="271">
        <v>0</v>
      </c>
      <c r="O1238" s="271">
        <v>59</v>
      </c>
      <c r="P1238" s="89" t="s">
        <v>670</v>
      </c>
    </row>
    <row r="1239" spans="1:16" ht="38.25">
      <c r="A1239" s="268" t="s">
        <v>565</v>
      </c>
      <c r="B1239" s="89"/>
      <c r="C1239" s="269" t="s">
        <v>615</v>
      </c>
      <c r="D1239" s="84">
        <v>43511</v>
      </c>
      <c r="E1239" s="85" t="s">
        <v>2962</v>
      </c>
      <c r="F1239" s="85" t="s">
        <v>3</v>
      </c>
      <c r="G1239" s="85">
        <v>1712704</v>
      </c>
      <c r="H1239" s="89"/>
      <c r="I1239" s="270" t="s">
        <v>3780</v>
      </c>
      <c r="J1239" s="89"/>
      <c r="K1239" s="89"/>
      <c r="L1239" s="89"/>
      <c r="M1239" s="89"/>
      <c r="N1239" s="271">
        <v>0</v>
      </c>
      <c r="O1239" s="271">
        <v>130</v>
      </c>
      <c r="P1239" s="89" t="s">
        <v>670</v>
      </c>
    </row>
    <row r="1240" spans="1:16" ht="51">
      <c r="A1240" s="268">
        <v>591</v>
      </c>
      <c r="B1240" s="89"/>
      <c r="C1240" s="269" t="s">
        <v>1367</v>
      </c>
      <c r="D1240" s="84">
        <v>43511</v>
      </c>
      <c r="E1240" s="85" t="s">
        <v>2963</v>
      </c>
      <c r="F1240" s="85" t="s">
        <v>3</v>
      </c>
      <c r="G1240" s="85">
        <v>1712825</v>
      </c>
      <c r="H1240" s="89"/>
      <c r="I1240" s="270" t="s">
        <v>3781</v>
      </c>
      <c r="J1240" s="89"/>
      <c r="K1240" s="89"/>
      <c r="L1240" s="89"/>
      <c r="M1240" s="89"/>
      <c r="N1240" s="271">
        <v>0</v>
      </c>
      <c r="O1240" s="271">
        <v>105.4</v>
      </c>
      <c r="P1240" s="89" t="s">
        <v>670</v>
      </c>
    </row>
    <row r="1241" spans="1:16" ht="51">
      <c r="A1241" s="268">
        <v>130</v>
      </c>
      <c r="B1241" s="89"/>
      <c r="C1241" s="269" t="s">
        <v>67</v>
      </c>
      <c r="D1241" s="84">
        <v>43511</v>
      </c>
      <c r="E1241" s="85" t="s">
        <v>2964</v>
      </c>
      <c r="F1241" s="85" t="s">
        <v>3</v>
      </c>
      <c r="G1241" s="85">
        <v>1712893</v>
      </c>
      <c r="H1241" s="89"/>
      <c r="I1241" s="270" t="s">
        <v>3782</v>
      </c>
      <c r="J1241" s="89"/>
      <c r="K1241" s="89"/>
      <c r="L1241" s="89"/>
      <c r="M1241" s="89"/>
      <c r="N1241" s="271">
        <v>0</v>
      </c>
      <c r="O1241" s="271">
        <v>89000</v>
      </c>
      <c r="P1241" s="89" t="s">
        <v>670</v>
      </c>
    </row>
    <row r="1242" spans="1:16" ht="63.75">
      <c r="A1242" s="268" t="s">
        <v>556</v>
      </c>
      <c r="B1242" s="89"/>
      <c r="C1242" s="269" t="s">
        <v>616</v>
      </c>
      <c r="D1242" s="84">
        <v>43511</v>
      </c>
      <c r="E1242" s="85" t="s">
        <v>2965</v>
      </c>
      <c r="F1242" s="85" t="s">
        <v>3</v>
      </c>
      <c r="G1242" s="85">
        <v>1712623</v>
      </c>
      <c r="H1242" s="89"/>
      <c r="I1242" s="270" t="s">
        <v>3783</v>
      </c>
      <c r="J1242" s="89"/>
      <c r="K1242" s="89"/>
      <c r="L1242" s="89"/>
      <c r="M1242" s="89"/>
      <c r="N1242" s="271">
        <v>0</v>
      </c>
      <c r="O1242" s="271">
        <v>175</v>
      </c>
      <c r="P1242" s="89" t="s">
        <v>670</v>
      </c>
    </row>
    <row r="1243" spans="1:16" ht="51">
      <c r="A1243" s="268" t="s">
        <v>556</v>
      </c>
      <c r="B1243" s="89"/>
      <c r="C1243" s="269" t="s">
        <v>616</v>
      </c>
      <c r="D1243" s="84">
        <v>43511</v>
      </c>
      <c r="E1243" s="85" t="s">
        <v>2966</v>
      </c>
      <c r="F1243" s="85" t="s">
        <v>3</v>
      </c>
      <c r="G1243" s="85">
        <v>1712644</v>
      </c>
      <c r="H1243" s="89"/>
      <c r="I1243" s="270" t="s">
        <v>3784</v>
      </c>
      <c r="J1243" s="89"/>
      <c r="K1243" s="89"/>
      <c r="L1243" s="89"/>
      <c r="M1243" s="89"/>
      <c r="N1243" s="271">
        <v>0</v>
      </c>
      <c r="O1243" s="271">
        <v>1091</v>
      </c>
      <c r="P1243" s="89" t="s">
        <v>670</v>
      </c>
    </row>
    <row r="1244" spans="1:16" ht="51">
      <c r="A1244" s="268" t="s">
        <v>565</v>
      </c>
      <c r="B1244" s="89"/>
      <c r="C1244" s="269" t="s">
        <v>615</v>
      </c>
      <c r="D1244" s="84">
        <v>43511</v>
      </c>
      <c r="E1244" s="85" t="s">
        <v>2967</v>
      </c>
      <c r="F1244" s="85" t="s">
        <v>3</v>
      </c>
      <c r="G1244" s="85">
        <v>1712678</v>
      </c>
      <c r="H1244" s="89"/>
      <c r="I1244" s="270" t="s">
        <v>3785</v>
      </c>
      <c r="J1244" s="89"/>
      <c r="K1244" s="89"/>
      <c r="L1244" s="89"/>
      <c r="M1244" s="89"/>
      <c r="N1244" s="271">
        <v>0</v>
      </c>
      <c r="O1244" s="271">
        <v>8715.630000000001</v>
      </c>
      <c r="P1244" s="89" t="s">
        <v>670</v>
      </c>
    </row>
    <row r="1245" spans="1:16" ht="38.25">
      <c r="A1245" s="268" t="s">
        <v>565</v>
      </c>
      <c r="B1245" s="89"/>
      <c r="C1245" s="269" t="s">
        <v>615</v>
      </c>
      <c r="D1245" s="84">
        <v>43511</v>
      </c>
      <c r="E1245" s="85" t="s">
        <v>2968</v>
      </c>
      <c r="F1245" s="85" t="s">
        <v>3</v>
      </c>
      <c r="G1245" s="85">
        <v>1712660</v>
      </c>
      <c r="H1245" s="89"/>
      <c r="I1245" s="270" t="s">
        <v>3786</v>
      </c>
      <c r="J1245" s="89"/>
      <c r="K1245" s="89"/>
      <c r="L1245" s="89"/>
      <c r="M1245" s="89"/>
      <c r="N1245" s="271">
        <v>0</v>
      </c>
      <c r="O1245" s="271">
        <v>22100</v>
      </c>
      <c r="P1245" s="89" t="s">
        <v>670</v>
      </c>
    </row>
    <row r="1246" spans="1:16" ht="38.25">
      <c r="A1246" s="268" t="s">
        <v>565</v>
      </c>
      <c r="B1246" s="89"/>
      <c r="C1246" s="269" t="s">
        <v>615</v>
      </c>
      <c r="D1246" s="84">
        <v>43511</v>
      </c>
      <c r="E1246" s="85" t="s">
        <v>2969</v>
      </c>
      <c r="F1246" s="85" t="s">
        <v>3</v>
      </c>
      <c r="G1246" s="85">
        <v>1712630</v>
      </c>
      <c r="H1246" s="89"/>
      <c r="I1246" s="270" t="s">
        <v>3787</v>
      </c>
      <c r="J1246" s="89"/>
      <c r="K1246" s="89"/>
      <c r="L1246" s="89"/>
      <c r="M1246" s="89"/>
      <c r="N1246" s="271">
        <v>0</v>
      </c>
      <c r="O1246" s="271">
        <v>3030.82</v>
      </c>
      <c r="P1246" s="89" t="s">
        <v>670</v>
      </c>
    </row>
    <row r="1247" spans="1:16" ht="38.25">
      <c r="A1247" s="268" t="s">
        <v>565</v>
      </c>
      <c r="B1247" s="89"/>
      <c r="C1247" s="269" t="s">
        <v>615</v>
      </c>
      <c r="D1247" s="84">
        <v>43511</v>
      </c>
      <c r="E1247" s="85" t="s">
        <v>2970</v>
      </c>
      <c r="F1247" s="85" t="s">
        <v>3</v>
      </c>
      <c r="G1247" s="85">
        <v>1712613</v>
      </c>
      <c r="H1247" s="89"/>
      <c r="I1247" s="270" t="s">
        <v>3788</v>
      </c>
      <c r="J1247" s="89"/>
      <c r="K1247" s="89"/>
      <c r="L1247" s="89"/>
      <c r="M1247" s="89"/>
      <c r="N1247" s="271">
        <v>0</v>
      </c>
      <c r="O1247" s="271">
        <v>1821.82</v>
      </c>
      <c r="P1247" s="89" t="s">
        <v>670</v>
      </c>
    </row>
    <row r="1248" spans="1:16" ht="51">
      <c r="A1248" s="268" t="s">
        <v>557</v>
      </c>
      <c r="B1248" s="89"/>
      <c r="C1248" s="269" t="s">
        <v>780</v>
      </c>
      <c r="D1248" s="84">
        <v>43511</v>
      </c>
      <c r="E1248" s="85" t="s">
        <v>2971</v>
      </c>
      <c r="F1248" s="85" t="s">
        <v>11</v>
      </c>
      <c r="G1248" s="85">
        <v>11864</v>
      </c>
      <c r="H1248" s="89"/>
      <c r="I1248" s="270" t="s">
        <v>3789</v>
      </c>
      <c r="J1248" s="89"/>
      <c r="K1248" s="89"/>
      <c r="L1248" s="89"/>
      <c r="M1248" s="89"/>
      <c r="N1248" s="271">
        <v>291.95</v>
      </c>
      <c r="O1248" s="271">
        <v>0</v>
      </c>
      <c r="P1248" s="89" t="s">
        <v>670</v>
      </c>
    </row>
    <row r="1249" spans="1:16" ht="63.75">
      <c r="A1249" s="268" t="s">
        <v>557</v>
      </c>
      <c r="B1249" s="89"/>
      <c r="C1249" s="269" t="s">
        <v>780</v>
      </c>
      <c r="D1249" s="84">
        <v>43511</v>
      </c>
      <c r="E1249" s="85" t="s">
        <v>2972</v>
      </c>
      <c r="F1249" s="85" t="s">
        <v>11</v>
      </c>
      <c r="G1249" s="85">
        <v>11863</v>
      </c>
      <c r="H1249" s="89"/>
      <c r="I1249" s="270" t="s">
        <v>3790</v>
      </c>
      <c r="J1249" s="89"/>
      <c r="K1249" s="89"/>
      <c r="L1249" s="89"/>
      <c r="M1249" s="89"/>
      <c r="N1249" s="271">
        <v>1877.44</v>
      </c>
      <c r="O1249" s="271">
        <v>0</v>
      </c>
      <c r="P1249" s="89" t="s">
        <v>670</v>
      </c>
    </row>
    <row r="1250" spans="1:16" ht="76.5">
      <c r="A1250" s="268">
        <v>41</v>
      </c>
      <c r="B1250" s="89"/>
      <c r="C1250" s="269" t="s">
        <v>47</v>
      </c>
      <c r="D1250" s="84">
        <v>43511</v>
      </c>
      <c r="E1250" s="85" t="s">
        <v>2973</v>
      </c>
      <c r="F1250" s="85" t="s">
        <v>628</v>
      </c>
      <c r="G1250" s="85">
        <v>192394</v>
      </c>
      <c r="H1250" s="89"/>
      <c r="I1250" s="270" t="s">
        <v>3791</v>
      </c>
      <c r="J1250" s="89"/>
      <c r="K1250" s="89"/>
      <c r="L1250" s="89"/>
      <c r="M1250" s="89"/>
      <c r="N1250" s="271">
        <v>0</v>
      </c>
      <c r="O1250" s="271">
        <v>23490</v>
      </c>
      <c r="P1250" s="89" t="s">
        <v>670</v>
      </c>
    </row>
    <row r="1251" spans="1:16" ht="63.75">
      <c r="A1251" s="268">
        <v>10</v>
      </c>
      <c r="B1251" s="89"/>
      <c r="C1251" s="269" t="s">
        <v>41</v>
      </c>
      <c r="D1251" s="84">
        <v>43511</v>
      </c>
      <c r="E1251" s="85" t="s">
        <v>2974</v>
      </c>
      <c r="F1251" s="85" t="s">
        <v>6</v>
      </c>
      <c r="G1251" s="85">
        <v>965989</v>
      </c>
      <c r="H1251" s="89"/>
      <c r="I1251" s="270" t="s">
        <v>3792</v>
      </c>
      <c r="J1251" s="89"/>
      <c r="K1251" s="89"/>
      <c r="L1251" s="89"/>
      <c r="M1251" s="89"/>
      <c r="N1251" s="271">
        <v>0</v>
      </c>
      <c r="O1251" s="271">
        <v>16972.39</v>
      </c>
      <c r="P1251" s="89" t="s">
        <v>670</v>
      </c>
    </row>
    <row r="1252" spans="1:16" ht="63.75">
      <c r="A1252" s="268">
        <v>10</v>
      </c>
      <c r="B1252" s="89"/>
      <c r="C1252" s="269" t="s">
        <v>41</v>
      </c>
      <c r="D1252" s="84">
        <v>43511</v>
      </c>
      <c r="E1252" s="85" t="s">
        <v>2975</v>
      </c>
      <c r="F1252" s="85" t="s">
        <v>6</v>
      </c>
      <c r="G1252" s="85">
        <v>965991</v>
      </c>
      <c r="H1252" s="89"/>
      <c r="I1252" s="270" t="s">
        <v>3793</v>
      </c>
      <c r="J1252" s="89"/>
      <c r="K1252" s="89"/>
      <c r="L1252" s="89"/>
      <c r="M1252" s="89"/>
      <c r="N1252" s="271">
        <v>0</v>
      </c>
      <c r="O1252" s="271">
        <v>92360.639999999999</v>
      </c>
      <c r="P1252" s="89" t="s">
        <v>670</v>
      </c>
    </row>
    <row r="1253" spans="1:16" ht="63.75">
      <c r="A1253" s="268">
        <v>10</v>
      </c>
      <c r="B1253" s="89"/>
      <c r="C1253" s="269" t="s">
        <v>41</v>
      </c>
      <c r="D1253" s="84">
        <v>43511</v>
      </c>
      <c r="E1253" s="85" t="s">
        <v>2976</v>
      </c>
      <c r="F1253" s="85" t="s">
        <v>6</v>
      </c>
      <c r="G1253" s="85">
        <v>965995</v>
      </c>
      <c r="H1253" s="89"/>
      <c r="I1253" s="270" t="s">
        <v>3794</v>
      </c>
      <c r="J1253" s="89"/>
      <c r="K1253" s="89"/>
      <c r="L1253" s="89"/>
      <c r="M1253" s="89"/>
      <c r="N1253" s="271">
        <v>0</v>
      </c>
      <c r="O1253" s="271">
        <v>4598.53</v>
      </c>
      <c r="P1253" s="89" t="s">
        <v>670</v>
      </c>
    </row>
    <row r="1254" spans="1:16" ht="51">
      <c r="A1254" s="268">
        <v>10</v>
      </c>
      <c r="B1254" s="89"/>
      <c r="C1254" s="269" t="s">
        <v>41</v>
      </c>
      <c r="D1254" s="84">
        <v>43511</v>
      </c>
      <c r="E1254" s="85" t="s">
        <v>2977</v>
      </c>
      <c r="F1254" s="85" t="s">
        <v>6</v>
      </c>
      <c r="G1254" s="85">
        <v>965997</v>
      </c>
      <c r="H1254" s="89"/>
      <c r="I1254" s="270" t="s">
        <v>3795</v>
      </c>
      <c r="J1254" s="89"/>
      <c r="K1254" s="89"/>
      <c r="L1254" s="89"/>
      <c r="M1254" s="89"/>
      <c r="N1254" s="271">
        <v>0</v>
      </c>
      <c r="O1254" s="271">
        <v>20826.96</v>
      </c>
      <c r="P1254" s="89" t="s">
        <v>670</v>
      </c>
    </row>
    <row r="1255" spans="1:16" ht="38.25">
      <c r="A1255" s="268">
        <v>10</v>
      </c>
      <c r="B1255" s="89"/>
      <c r="C1255" s="269" t="s">
        <v>41</v>
      </c>
      <c r="D1255" s="84">
        <v>43511</v>
      </c>
      <c r="E1255" s="85" t="s">
        <v>2978</v>
      </c>
      <c r="F1255" s="85" t="s">
        <v>6</v>
      </c>
      <c r="G1255" s="85">
        <v>966321</v>
      </c>
      <c r="H1255" s="89"/>
      <c r="I1255" s="270" t="s">
        <v>3796</v>
      </c>
      <c r="J1255" s="89"/>
      <c r="K1255" s="89"/>
      <c r="L1255" s="89"/>
      <c r="M1255" s="89"/>
      <c r="N1255" s="271">
        <v>0</v>
      </c>
      <c r="O1255" s="271">
        <v>89056.52</v>
      </c>
      <c r="P1255" s="89" t="s">
        <v>670</v>
      </c>
    </row>
    <row r="1256" spans="1:16" ht="38.25">
      <c r="A1256" s="268">
        <v>10</v>
      </c>
      <c r="B1256" s="89"/>
      <c r="C1256" s="269" t="s">
        <v>41</v>
      </c>
      <c r="D1256" s="84">
        <v>43511</v>
      </c>
      <c r="E1256" s="85" t="s">
        <v>2979</v>
      </c>
      <c r="F1256" s="85" t="s">
        <v>6</v>
      </c>
      <c r="G1256" s="85">
        <v>966317</v>
      </c>
      <c r="H1256" s="89"/>
      <c r="I1256" s="270" t="s">
        <v>3797</v>
      </c>
      <c r="J1256" s="89"/>
      <c r="K1256" s="89"/>
      <c r="L1256" s="89"/>
      <c r="M1256" s="89"/>
      <c r="N1256" s="271">
        <v>0</v>
      </c>
      <c r="O1256" s="271">
        <v>13788.6</v>
      </c>
      <c r="P1256" s="89" t="s">
        <v>670</v>
      </c>
    </row>
    <row r="1257" spans="1:16" ht="51">
      <c r="A1257" s="268">
        <v>10</v>
      </c>
      <c r="B1257" s="89"/>
      <c r="C1257" s="269" t="s">
        <v>41</v>
      </c>
      <c r="D1257" s="84">
        <v>43511</v>
      </c>
      <c r="E1257" s="85" t="s">
        <v>2980</v>
      </c>
      <c r="F1257" s="85" t="s">
        <v>6</v>
      </c>
      <c r="G1257" s="85">
        <v>966315</v>
      </c>
      <c r="H1257" s="89"/>
      <c r="I1257" s="270" t="s">
        <v>3798</v>
      </c>
      <c r="J1257" s="89"/>
      <c r="K1257" s="89"/>
      <c r="L1257" s="89"/>
      <c r="M1257" s="89"/>
      <c r="N1257" s="271">
        <v>0</v>
      </c>
      <c r="O1257" s="271">
        <v>36856.239999999998</v>
      </c>
      <c r="P1257" s="89" t="s">
        <v>670</v>
      </c>
    </row>
    <row r="1258" spans="1:16" ht="51">
      <c r="A1258" s="268">
        <v>10</v>
      </c>
      <c r="B1258" s="89"/>
      <c r="C1258" s="269" t="s">
        <v>41</v>
      </c>
      <c r="D1258" s="84">
        <v>43511</v>
      </c>
      <c r="E1258" s="85" t="s">
        <v>2981</v>
      </c>
      <c r="F1258" s="85" t="s">
        <v>6</v>
      </c>
      <c r="G1258" s="85">
        <v>966313</v>
      </c>
      <c r="H1258" s="89"/>
      <c r="I1258" s="270" t="s">
        <v>3799</v>
      </c>
      <c r="J1258" s="89"/>
      <c r="K1258" s="89"/>
      <c r="L1258" s="89"/>
      <c r="M1258" s="89"/>
      <c r="N1258" s="271">
        <v>0</v>
      </c>
      <c r="O1258" s="271">
        <v>56140.87</v>
      </c>
      <c r="P1258" s="89" t="s">
        <v>670</v>
      </c>
    </row>
    <row r="1259" spans="1:16" ht="38.25">
      <c r="A1259" s="268">
        <v>10</v>
      </c>
      <c r="B1259" s="89"/>
      <c r="C1259" s="269" t="s">
        <v>41</v>
      </c>
      <c r="D1259" s="84">
        <v>43511</v>
      </c>
      <c r="E1259" s="85" t="s">
        <v>2982</v>
      </c>
      <c r="F1259" s="85" t="s">
        <v>6</v>
      </c>
      <c r="G1259" s="85">
        <v>966319</v>
      </c>
      <c r="H1259" s="89"/>
      <c r="I1259" s="270" t="s">
        <v>3800</v>
      </c>
      <c r="J1259" s="89"/>
      <c r="K1259" s="89"/>
      <c r="L1259" s="89"/>
      <c r="M1259" s="89"/>
      <c r="N1259" s="271">
        <v>0</v>
      </c>
      <c r="O1259" s="271">
        <v>26866.92</v>
      </c>
      <c r="P1259" s="89" t="s">
        <v>670</v>
      </c>
    </row>
    <row r="1260" spans="1:16" ht="51">
      <c r="A1260" s="268">
        <v>10</v>
      </c>
      <c r="B1260" s="89"/>
      <c r="C1260" s="269" t="s">
        <v>41</v>
      </c>
      <c r="D1260" s="84">
        <v>43511</v>
      </c>
      <c r="E1260" s="85" t="s">
        <v>2983</v>
      </c>
      <c r="F1260" s="85" t="s">
        <v>6</v>
      </c>
      <c r="G1260" s="85">
        <v>966449</v>
      </c>
      <c r="H1260" s="89"/>
      <c r="I1260" s="270" t="s">
        <v>3801</v>
      </c>
      <c r="J1260" s="89"/>
      <c r="K1260" s="89"/>
      <c r="L1260" s="89"/>
      <c r="M1260" s="89"/>
      <c r="N1260" s="271">
        <v>0</v>
      </c>
      <c r="O1260" s="271">
        <v>76714.009999999995</v>
      </c>
      <c r="P1260" s="89" t="s">
        <v>670</v>
      </c>
    </row>
    <row r="1261" spans="1:16" ht="63.75">
      <c r="A1261" s="268">
        <v>10</v>
      </c>
      <c r="B1261" s="89"/>
      <c r="C1261" s="269" t="s">
        <v>41</v>
      </c>
      <c r="D1261" s="84">
        <v>43511</v>
      </c>
      <c r="E1261" s="85" t="s">
        <v>2984</v>
      </c>
      <c r="F1261" s="85" t="s">
        <v>6</v>
      </c>
      <c r="G1261" s="85">
        <v>966643</v>
      </c>
      <c r="H1261" s="89"/>
      <c r="I1261" s="270" t="s">
        <v>3802</v>
      </c>
      <c r="J1261" s="89"/>
      <c r="K1261" s="89"/>
      <c r="L1261" s="89"/>
      <c r="M1261" s="89"/>
      <c r="N1261" s="271">
        <v>0</v>
      </c>
      <c r="O1261" s="271">
        <v>5734.55</v>
      </c>
      <c r="P1261" s="89" t="s">
        <v>670</v>
      </c>
    </row>
    <row r="1262" spans="1:16" ht="63.75">
      <c r="A1262" s="268">
        <v>10</v>
      </c>
      <c r="B1262" s="89"/>
      <c r="C1262" s="269" t="s">
        <v>41</v>
      </c>
      <c r="D1262" s="84">
        <v>43511</v>
      </c>
      <c r="E1262" s="85" t="s">
        <v>2985</v>
      </c>
      <c r="F1262" s="85" t="s">
        <v>6</v>
      </c>
      <c r="G1262" s="85">
        <v>966641</v>
      </c>
      <c r="H1262" s="89"/>
      <c r="I1262" s="270" t="s">
        <v>3803</v>
      </c>
      <c r="J1262" s="89"/>
      <c r="K1262" s="89"/>
      <c r="L1262" s="89"/>
      <c r="M1262" s="89"/>
      <c r="N1262" s="271">
        <v>0</v>
      </c>
      <c r="O1262" s="271">
        <v>94702.92</v>
      </c>
      <c r="P1262" s="89" t="s">
        <v>670</v>
      </c>
    </row>
    <row r="1263" spans="1:16" ht="51">
      <c r="A1263" s="268">
        <v>10</v>
      </c>
      <c r="B1263" s="89"/>
      <c r="C1263" s="269" t="s">
        <v>41</v>
      </c>
      <c r="D1263" s="84">
        <v>43511</v>
      </c>
      <c r="E1263" s="85" t="s">
        <v>2986</v>
      </c>
      <c r="F1263" s="85" t="s">
        <v>6</v>
      </c>
      <c r="G1263" s="85">
        <v>966639</v>
      </c>
      <c r="H1263" s="89"/>
      <c r="I1263" s="270" t="s">
        <v>3804</v>
      </c>
      <c r="J1263" s="89"/>
      <c r="K1263" s="89"/>
      <c r="L1263" s="89"/>
      <c r="M1263" s="89"/>
      <c r="N1263" s="271">
        <v>0</v>
      </c>
      <c r="O1263" s="271">
        <v>8760.77</v>
      </c>
      <c r="P1263" s="89" t="s">
        <v>670</v>
      </c>
    </row>
    <row r="1264" spans="1:16" ht="89.25">
      <c r="A1264" s="268" t="s">
        <v>559</v>
      </c>
      <c r="B1264" s="89"/>
      <c r="C1264" s="269" t="s">
        <v>759</v>
      </c>
      <c r="D1264" s="84">
        <v>43511</v>
      </c>
      <c r="E1264" s="85" t="s">
        <v>2987</v>
      </c>
      <c r="F1264" s="85" t="s">
        <v>6</v>
      </c>
      <c r="G1264" s="85">
        <v>947313</v>
      </c>
      <c r="H1264" s="89"/>
      <c r="I1264" s="270" t="s">
        <v>3805</v>
      </c>
      <c r="J1264" s="89"/>
      <c r="K1264" s="89"/>
      <c r="L1264" s="89"/>
      <c r="M1264" s="89"/>
      <c r="N1264" s="271">
        <v>0</v>
      </c>
      <c r="O1264" s="271">
        <v>5762.4</v>
      </c>
      <c r="P1264" s="89" t="s">
        <v>670</v>
      </c>
    </row>
    <row r="1265" spans="1:16" ht="63.75">
      <c r="A1265" s="268">
        <v>20</v>
      </c>
      <c r="B1265" s="89"/>
      <c r="C1265" s="269" t="s">
        <v>44</v>
      </c>
      <c r="D1265" s="84">
        <v>43514</v>
      </c>
      <c r="E1265" s="85" t="s">
        <v>2988</v>
      </c>
      <c r="F1265" s="85" t="s">
        <v>3</v>
      </c>
      <c r="G1265" s="85">
        <v>1713213</v>
      </c>
      <c r="H1265" s="89"/>
      <c r="I1265" s="270" t="s">
        <v>3806</v>
      </c>
      <c r="J1265" s="89"/>
      <c r="K1265" s="89"/>
      <c r="L1265" s="89"/>
      <c r="M1265" s="89"/>
      <c r="N1265" s="271">
        <v>0</v>
      </c>
      <c r="O1265" s="271">
        <v>500</v>
      </c>
      <c r="P1265" s="89" t="s">
        <v>670</v>
      </c>
    </row>
    <row r="1266" spans="1:16" ht="51">
      <c r="A1266" s="268">
        <v>572</v>
      </c>
      <c r="B1266" s="89"/>
      <c r="C1266" s="269" t="s">
        <v>177</v>
      </c>
      <c r="D1266" s="84">
        <v>43514</v>
      </c>
      <c r="E1266" s="85" t="s">
        <v>2989</v>
      </c>
      <c r="F1266" s="85" t="s">
        <v>3</v>
      </c>
      <c r="G1266" s="85">
        <v>1713226</v>
      </c>
      <c r="H1266" s="89"/>
      <c r="I1266" s="270" t="s">
        <v>3808</v>
      </c>
      <c r="J1266" s="89"/>
      <c r="K1266" s="89"/>
      <c r="L1266" s="89"/>
      <c r="M1266" s="89"/>
      <c r="N1266" s="271">
        <v>0</v>
      </c>
      <c r="O1266" s="271">
        <v>4543.6099999999997</v>
      </c>
      <c r="P1266" s="89" t="s">
        <v>670</v>
      </c>
    </row>
    <row r="1267" spans="1:16" ht="63.75">
      <c r="A1267" s="268">
        <v>190</v>
      </c>
      <c r="B1267" s="89"/>
      <c r="C1267" s="269" t="s">
        <v>92</v>
      </c>
      <c r="D1267" s="84">
        <v>43514</v>
      </c>
      <c r="E1267" s="85" t="s">
        <v>2990</v>
      </c>
      <c r="F1267" s="85" t="s">
        <v>3</v>
      </c>
      <c r="G1267" s="85">
        <v>1713164</v>
      </c>
      <c r="H1267" s="89"/>
      <c r="I1267" s="270" t="s">
        <v>3809</v>
      </c>
      <c r="J1267" s="89"/>
      <c r="K1267" s="89"/>
      <c r="L1267" s="89"/>
      <c r="M1267" s="89"/>
      <c r="N1267" s="271">
        <v>0</v>
      </c>
      <c r="O1267" s="271">
        <v>1543</v>
      </c>
      <c r="P1267" s="89" t="s">
        <v>670</v>
      </c>
    </row>
    <row r="1268" spans="1:16" ht="63.75">
      <c r="A1268" s="268">
        <v>190</v>
      </c>
      <c r="B1268" s="89"/>
      <c r="C1268" s="269" t="s">
        <v>92</v>
      </c>
      <c r="D1268" s="84">
        <v>43514</v>
      </c>
      <c r="E1268" s="85" t="s">
        <v>2991</v>
      </c>
      <c r="F1268" s="85" t="s">
        <v>3</v>
      </c>
      <c r="G1268" s="85">
        <v>1713160</v>
      </c>
      <c r="H1268" s="89"/>
      <c r="I1268" s="270" t="s">
        <v>3810</v>
      </c>
      <c r="J1268" s="89"/>
      <c r="K1268" s="89"/>
      <c r="L1268" s="89"/>
      <c r="M1268" s="89"/>
      <c r="N1268" s="271">
        <v>0</v>
      </c>
      <c r="O1268" s="271">
        <v>155</v>
      </c>
      <c r="P1268" s="89" t="s">
        <v>670</v>
      </c>
    </row>
    <row r="1269" spans="1:16" ht="51">
      <c r="A1269" s="268">
        <v>190</v>
      </c>
      <c r="B1269" s="89"/>
      <c r="C1269" s="269" t="s">
        <v>92</v>
      </c>
      <c r="D1269" s="84">
        <v>43514</v>
      </c>
      <c r="E1269" s="85" t="s">
        <v>2992</v>
      </c>
      <c r="F1269" s="85" t="s">
        <v>3</v>
      </c>
      <c r="G1269" s="85">
        <v>1713158</v>
      </c>
      <c r="H1269" s="89"/>
      <c r="I1269" s="270" t="s">
        <v>3811</v>
      </c>
      <c r="J1269" s="89"/>
      <c r="K1269" s="89"/>
      <c r="L1269" s="89"/>
      <c r="M1269" s="89"/>
      <c r="N1269" s="271">
        <v>0</v>
      </c>
      <c r="O1269" s="271">
        <v>155</v>
      </c>
      <c r="P1269" s="89" t="s">
        <v>670</v>
      </c>
    </row>
    <row r="1270" spans="1:16" ht="51">
      <c r="A1270" s="268">
        <v>590</v>
      </c>
      <c r="B1270" s="89"/>
      <c r="C1270" s="269" t="s">
        <v>611</v>
      </c>
      <c r="D1270" s="84">
        <v>43514</v>
      </c>
      <c r="E1270" s="85" t="s">
        <v>2993</v>
      </c>
      <c r="F1270" s="85" t="s">
        <v>3</v>
      </c>
      <c r="G1270" s="85">
        <v>1713121</v>
      </c>
      <c r="H1270" s="89"/>
      <c r="I1270" s="270" t="s">
        <v>3812</v>
      </c>
      <c r="J1270" s="89"/>
      <c r="K1270" s="89"/>
      <c r="L1270" s="89"/>
      <c r="M1270" s="89"/>
      <c r="N1270" s="271">
        <v>0</v>
      </c>
      <c r="O1270" s="271">
        <v>2406</v>
      </c>
      <c r="P1270" s="89" t="s">
        <v>670</v>
      </c>
    </row>
    <row r="1271" spans="1:16" ht="51">
      <c r="A1271" s="268">
        <v>287</v>
      </c>
      <c r="B1271" s="89"/>
      <c r="C1271" s="269" t="s">
        <v>126</v>
      </c>
      <c r="D1271" s="84">
        <v>43514</v>
      </c>
      <c r="E1271" s="85" t="s">
        <v>2994</v>
      </c>
      <c r="F1271" s="85" t="s">
        <v>3</v>
      </c>
      <c r="G1271" s="85">
        <v>1713092</v>
      </c>
      <c r="H1271" s="89"/>
      <c r="I1271" s="270" t="s">
        <v>3813</v>
      </c>
      <c r="J1271" s="89"/>
      <c r="K1271" s="89"/>
      <c r="L1271" s="89"/>
      <c r="M1271" s="89"/>
      <c r="N1271" s="271">
        <v>0</v>
      </c>
      <c r="O1271" s="271">
        <v>1375</v>
      </c>
      <c r="P1271" s="89" t="s">
        <v>670</v>
      </c>
    </row>
    <row r="1272" spans="1:16" ht="51">
      <c r="A1272" s="268" t="s">
        <v>565</v>
      </c>
      <c r="B1272" s="89"/>
      <c r="C1272" s="269" t="s">
        <v>615</v>
      </c>
      <c r="D1272" s="84">
        <v>43514</v>
      </c>
      <c r="E1272" s="85" t="s">
        <v>2995</v>
      </c>
      <c r="F1272" s="85" t="s">
        <v>3</v>
      </c>
      <c r="G1272" s="85">
        <v>1713345</v>
      </c>
      <c r="H1272" s="89"/>
      <c r="I1272" s="270" t="s">
        <v>3814</v>
      </c>
      <c r="J1272" s="89"/>
      <c r="K1272" s="89"/>
      <c r="L1272" s="89"/>
      <c r="M1272" s="89"/>
      <c r="N1272" s="271">
        <v>0</v>
      </c>
      <c r="O1272" s="271">
        <v>219.52</v>
      </c>
      <c r="P1272" s="89" t="s">
        <v>670</v>
      </c>
    </row>
    <row r="1273" spans="1:16" ht="51">
      <c r="A1273" s="268" t="s">
        <v>556</v>
      </c>
      <c r="B1273" s="89"/>
      <c r="C1273" s="269" t="s">
        <v>616</v>
      </c>
      <c r="D1273" s="84">
        <v>43514</v>
      </c>
      <c r="E1273" s="85" t="s">
        <v>2996</v>
      </c>
      <c r="F1273" s="85" t="s">
        <v>3</v>
      </c>
      <c r="G1273" s="85">
        <v>1713269</v>
      </c>
      <c r="H1273" s="89"/>
      <c r="I1273" s="270" t="s">
        <v>3815</v>
      </c>
      <c r="J1273" s="89"/>
      <c r="K1273" s="89"/>
      <c r="L1273" s="89"/>
      <c r="M1273" s="89"/>
      <c r="N1273" s="271">
        <v>0</v>
      </c>
      <c r="O1273" s="271">
        <v>100</v>
      </c>
      <c r="P1273" s="89" t="s">
        <v>670</v>
      </c>
    </row>
    <row r="1274" spans="1:16" ht="63.75">
      <c r="A1274" s="268">
        <v>599</v>
      </c>
      <c r="B1274" s="89"/>
      <c r="C1274" s="269" t="s">
        <v>1369</v>
      </c>
      <c r="D1274" s="84">
        <v>43514</v>
      </c>
      <c r="E1274" s="85" t="s">
        <v>2997</v>
      </c>
      <c r="F1274" s="85" t="s">
        <v>3</v>
      </c>
      <c r="G1274" s="85">
        <v>1713130</v>
      </c>
      <c r="H1274" s="89"/>
      <c r="I1274" s="270" t="s">
        <v>3816</v>
      </c>
      <c r="J1274" s="89"/>
      <c r="K1274" s="89"/>
      <c r="L1274" s="89"/>
      <c r="M1274" s="89"/>
      <c r="N1274" s="271">
        <v>0</v>
      </c>
      <c r="O1274" s="271">
        <v>1564</v>
      </c>
      <c r="P1274" s="89" t="s">
        <v>670</v>
      </c>
    </row>
    <row r="1275" spans="1:16" ht="51">
      <c r="A1275" s="268">
        <v>16</v>
      </c>
      <c r="B1275" s="89"/>
      <c r="C1275" s="269" t="s">
        <v>43</v>
      </c>
      <c r="D1275" s="84">
        <v>43514</v>
      </c>
      <c r="E1275" s="85" t="s">
        <v>2998</v>
      </c>
      <c r="F1275" s="85" t="s">
        <v>3</v>
      </c>
      <c r="G1275" s="85">
        <v>1713094</v>
      </c>
      <c r="H1275" s="89"/>
      <c r="I1275" s="270" t="s">
        <v>3817</v>
      </c>
      <c r="J1275" s="89"/>
      <c r="K1275" s="89"/>
      <c r="L1275" s="89"/>
      <c r="M1275" s="89"/>
      <c r="N1275" s="271">
        <v>0</v>
      </c>
      <c r="O1275" s="271">
        <v>2690</v>
      </c>
      <c r="P1275" s="89" t="s">
        <v>670</v>
      </c>
    </row>
    <row r="1276" spans="1:16" ht="51">
      <c r="A1276" s="268">
        <v>16</v>
      </c>
      <c r="B1276" s="89"/>
      <c r="C1276" s="269" t="s">
        <v>43</v>
      </c>
      <c r="D1276" s="84">
        <v>43514</v>
      </c>
      <c r="E1276" s="85" t="s">
        <v>2999</v>
      </c>
      <c r="F1276" s="85" t="s">
        <v>3</v>
      </c>
      <c r="G1276" s="85">
        <v>1713093</v>
      </c>
      <c r="H1276" s="89"/>
      <c r="I1276" s="270" t="s">
        <v>3818</v>
      </c>
      <c r="J1276" s="89"/>
      <c r="K1276" s="89"/>
      <c r="L1276" s="89"/>
      <c r="M1276" s="89"/>
      <c r="N1276" s="271">
        <v>0</v>
      </c>
      <c r="O1276" s="271">
        <v>272</v>
      </c>
      <c r="P1276" s="89" t="s">
        <v>670</v>
      </c>
    </row>
    <row r="1277" spans="1:16" ht="63.75">
      <c r="A1277" s="268" t="s">
        <v>556</v>
      </c>
      <c r="B1277" s="89"/>
      <c r="C1277" s="269" t="s">
        <v>616</v>
      </c>
      <c r="D1277" s="84">
        <v>43514</v>
      </c>
      <c r="E1277" s="85" t="s">
        <v>3000</v>
      </c>
      <c r="F1277" s="85" t="s">
        <v>3</v>
      </c>
      <c r="G1277" s="85">
        <v>1713073</v>
      </c>
      <c r="H1277" s="89"/>
      <c r="I1277" s="270" t="s">
        <v>3819</v>
      </c>
      <c r="J1277" s="89"/>
      <c r="K1277" s="89"/>
      <c r="L1277" s="89"/>
      <c r="M1277" s="89"/>
      <c r="N1277" s="271">
        <v>0</v>
      </c>
      <c r="O1277" s="271">
        <v>14344.4</v>
      </c>
      <c r="P1277" s="89" t="s">
        <v>670</v>
      </c>
    </row>
    <row r="1278" spans="1:16" ht="63.75">
      <c r="A1278" s="268">
        <v>287</v>
      </c>
      <c r="B1278" s="89"/>
      <c r="C1278" s="269" t="s">
        <v>126</v>
      </c>
      <c r="D1278" s="84">
        <v>43514</v>
      </c>
      <c r="E1278" s="85" t="s">
        <v>3001</v>
      </c>
      <c r="F1278" s="85" t="s">
        <v>3</v>
      </c>
      <c r="G1278" s="85">
        <v>1713066</v>
      </c>
      <c r="H1278" s="89"/>
      <c r="I1278" s="270" t="s">
        <v>3820</v>
      </c>
      <c r="J1278" s="89"/>
      <c r="K1278" s="89"/>
      <c r="L1278" s="89"/>
      <c r="M1278" s="89"/>
      <c r="N1278" s="271">
        <v>0</v>
      </c>
      <c r="O1278" s="271">
        <v>111968.90000000001</v>
      </c>
      <c r="P1278" s="89" t="s">
        <v>670</v>
      </c>
    </row>
    <row r="1279" spans="1:16" ht="63.75">
      <c r="A1279" s="268">
        <v>287</v>
      </c>
      <c r="B1279" s="89"/>
      <c r="C1279" s="269" t="s">
        <v>126</v>
      </c>
      <c r="D1279" s="84">
        <v>43514</v>
      </c>
      <c r="E1279" s="85" t="s">
        <v>3002</v>
      </c>
      <c r="F1279" s="85" t="s">
        <v>3</v>
      </c>
      <c r="G1279" s="85">
        <v>1713062</v>
      </c>
      <c r="H1279" s="89"/>
      <c r="I1279" s="270" t="s">
        <v>3821</v>
      </c>
      <c r="J1279" s="89"/>
      <c r="K1279" s="89"/>
      <c r="L1279" s="89"/>
      <c r="M1279" s="89"/>
      <c r="N1279" s="271">
        <v>0</v>
      </c>
      <c r="O1279" s="271">
        <v>139606.53</v>
      </c>
      <c r="P1279" s="89" t="s">
        <v>670</v>
      </c>
    </row>
    <row r="1280" spans="1:16" ht="63.75">
      <c r="A1280" s="268">
        <v>287</v>
      </c>
      <c r="B1280" s="89"/>
      <c r="C1280" s="269" t="s">
        <v>126</v>
      </c>
      <c r="D1280" s="84">
        <v>43514</v>
      </c>
      <c r="E1280" s="85" t="s">
        <v>3003</v>
      </c>
      <c r="F1280" s="85" t="s">
        <v>3</v>
      </c>
      <c r="G1280" s="85">
        <v>1713060</v>
      </c>
      <c r="H1280" s="89"/>
      <c r="I1280" s="270" t="s">
        <v>3822</v>
      </c>
      <c r="J1280" s="89"/>
      <c r="K1280" s="89"/>
      <c r="L1280" s="89"/>
      <c r="M1280" s="89"/>
      <c r="N1280" s="271">
        <v>0</v>
      </c>
      <c r="O1280" s="271">
        <v>246089.67</v>
      </c>
      <c r="P1280" s="89" t="s">
        <v>670</v>
      </c>
    </row>
    <row r="1281" spans="1:16" ht="51">
      <c r="A1281" s="268">
        <v>130</v>
      </c>
      <c r="B1281" s="89"/>
      <c r="C1281" s="269" t="s">
        <v>67</v>
      </c>
      <c r="D1281" s="84">
        <v>43514</v>
      </c>
      <c r="E1281" s="85" t="s">
        <v>3004</v>
      </c>
      <c r="F1281" s="85" t="s">
        <v>3</v>
      </c>
      <c r="G1281" s="85">
        <v>1713056</v>
      </c>
      <c r="H1281" s="89"/>
      <c r="I1281" s="270" t="s">
        <v>3823</v>
      </c>
      <c r="J1281" s="89"/>
      <c r="K1281" s="89"/>
      <c r="L1281" s="89"/>
      <c r="M1281" s="89"/>
      <c r="N1281" s="271">
        <v>0</v>
      </c>
      <c r="O1281" s="271">
        <v>50000</v>
      </c>
      <c r="P1281" s="89" t="s">
        <v>670</v>
      </c>
    </row>
    <row r="1282" spans="1:16" ht="38.25">
      <c r="A1282" s="268" t="s">
        <v>565</v>
      </c>
      <c r="B1282" s="89"/>
      <c r="C1282" s="269" t="s">
        <v>615</v>
      </c>
      <c r="D1282" s="84">
        <v>43514</v>
      </c>
      <c r="E1282" s="85" t="s">
        <v>3005</v>
      </c>
      <c r="F1282" s="85" t="s">
        <v>3</v>
      </c>
      <c r="G1282" s="85">
        <v>1713035</v>
      </c>
      <c r="H1282" s="89"/>
      <c r="I1282" s="270" t="s">
        <v>3824</v>
      </c>
      <c r="J1282" s="89"/>
      <c r="K1282" s="89"/>
      <c r="L1282" s="89"/>
      <c r="M1282" s="89"/>
      <c r="N1282" s="271">
        <v>0</v>
      </c>
      <c r="O1282" s="271">
        <v>3000</v>
      </c>
      <c r="P1282" s="89" t="s">
        <v>670</v>
      </c>
    </row>
    <row r="1283" spans="1:16" ht="63.75">
      <c r="A1283" s="268">
        <v>599</v>
      </c>
      <c r="B1283" s="89"/>
      <c r="C1283" s="269" t="s">
        <v>1369</v>
      </c>
      <c r="D1283" s="84">
        <v>43514</v>
      </c>
      <c r="E1283" s="85" t="s">
        <v>3006</v>
      </c>
      <c r="F1283" s="85" t="s">
        <v>3</v>
      </c>
      <c r="G1283" s="85">
        <v>1713144</v>
      </c>
      <c r="H1283" s="89"/>
      <c r="I1283" s="270" t="s">
        <v>3825</v>
      </c>
      <c r="J1283" s="89"/>
      <c r="K1283" s="89"/>
      <c r="L1283" s="89"/>
      <c r="M1283" s="89"/>
      <c r="N1283" s="271">
        <v>0</v>
      </c>
      <c r="O1283" s="271">
        <v>420.02</v>
      </c>
      <c r="P1283" s="89" t="s">
        <v>670</v>
      </c>
    </row>
    <row r="1284" spans="1:16" ht="51">
      <c r="A1284" s="268">
        <v>222</v>
      </c>
      <c r="B1284" s="89"/>
      <c r="C1284" s="269" t="s">
        <v>103</v>
      </c>
      <c r="D1284" s="84">
        <v>43514</v>
      </c>
      <c r="E1284" s="85" t="s">
        <v>3007</v>
      </c>
      <c r="F1284" s="85" t="s">
        <v>3</v>
      </c>
      <c r="G1284" s="85">
        <v>1713186</v>
      </c>
      <c r="H1284" s="89"/>
      <c r="I1284" s="270" t="s">
        <v>3826</v>
      </c>
      <c r="J1284" s="89"/>
      <c r="K1284" s="89"/>
      <c r="L1284" s="89"/>
      <c r="M1284" s="89"/>
      <c r="N1284" s="271">
        <v>0</v>
      </c>
      <c r="O1284" s="271">
        <v>80.680000000000007</v>
      </c>
      <c r="P1284" s="89" t="s">
        <v>670</v>
      </c>
    </row>
    <row r="1285" spans="1:16" ht="63.75">
      <c r="A1285" s="268">
        <v>10</v>
      </c>
      <c r="B1285" s="89"/>
      <c r="C1285" s="269" t="s">
        <v>41</v>
      </c>
      <c r="D1285" s="84">
        <v>43514</v>
      </c>
      <c r="E1285" s="85" t="s">
        <v>3008</v>
      </c>
      <c r="F1285" s="85" t="s">
        <v>6</v>
      </c>
      <c r="G1285" s="85">
        <v>967403</v>
      </c>
      <c r="H1285" s="89"/>
      <c r="I1285" s="270" t="s">
        <v>3827</v>
      </c>
      <c r="J1285" s="89"/>
      <c r="K1285" s="89"/>
      <c r="L1285" s="89"/>
      <c r="M1285" s="89"/>
      <c r="N1285" s="271">
        <v>0</v>
      </c>
      <c r="O1285" s="271">
        <v>7869.31</v>
      </c>
      <c r="P1285" s="89" t="s">
        <v>670</v>
      </c>
    </row>
    <row r="1286" spans="1:16" ht="51">
      <c r="A1286" s="268">
        <v>41</v>
      </c>
      <c r="B1286" s="89"/>
      <c r="C1286" s="269" t="s">
        <v>47</v>
      </c>
      <c r="D1286" s="84">
        <v>43514</v>
      </c>
      <c r="E1286" s="85" t="s">
        <v>3009</v>
      </c>
      <c r="F1286" s="85" t="s">
        <v>6</v>
      </c>
      <c r="G1286" s="85">
        <v>1083805</v>
      </c>
      <c r="H1286" s="89"/>
      <c r="I1286" s="270" t="s">
        <v>3828</v>
      </c>
      <c r="J1286" s="89"/>
      <c r="K1286" s="89"/>
      <c r="L1286" s="89"/>
      <c r="M1286" s="89"/>
      <c r="N1286" s="271">
        <v>0</v>
      </c>
      <c r="O1286" s="271">
        <v>3107153</v>
      </c>
      <c r="P1286" s="89" t="s">
        <v>670</v>
      </c>
    </row>
    <row r="1287" spans="1:16" ht="76.5">
      <c r="A1287" s="268" t="s">
        <v>557</v>
      </c>
      <c r="B1287" s="89"/>
      <c r="C1287" s="269" t="s">
        <v>780</v>
      </c>
      <c r="D1287" s="84">
        <v>43514</v>
      </c>
      <c r="E1287" s="85" t="s">
        <v>3010</v>
      </c>
      <c r="F1287" s="85" t="s">
        <v>6</v>
      </c>
      <c r="G1287" s="85">
        <v>1083810</v>
      </c>
      <c r="H1287" s="89"/>
      <c r="I1287" s="270" t="s">
        <v>3829</v>
      </c>
      <c r="J1287" s="89"/>
      <c r="K1287" s="89"/>
      <c r="L1287" s="89"/>
      <c r="M1287" s="89"/>
      <c r="N1287" s="271">
        <v>0</v>
      </c>
      <c r="O1287" s="271">
        <v>150000</v>
      </c>
      <c r="P1287" s="89" t="s">
        <v>670</v>
      </c>
    </row>
    <row r="1288" spans="1:16" ht="51">
      <c r="A1288" s="268" t="s">
        <v>565</v>
      </c>
      <c r="B1288" s="89"/>
      <c r="C1288" s="269" t="s">
        <v>615</v>
      </c>
      <c r="D1288" s="84">
        <v>43515</v>
      </c>
      <c r="E1288" s="85" t="s">
        <v>3011</v>
      </c>
      <c r="F1288" s="85" t="s">
        <v>3</v>
      </c>
      <c r="G1288" s="85">
        <v>1713595</v>
      </c>
      <c r="H1288" s="89"/>
      <c r="I1288" s="270" t="s">
        <v>3830</v>
      </c>
      <c r="J1288" s="89"/>
      <c r="K1288" s="89"/>
      <c r="L1288" s="89"/>
      <c r="M1288" s="89"/>
      <c r="N1288" s="271">
        <v>0</v>
      </c>
      <c r="O1288" s="271">
        <v>14.200000000000001</v>
      </c>
      <c r="P1288" s="89" t="s">
        <v>741</v>
      </c>
    </row>
    <row r="1289" spans="1:16" ht="38.25">
      <c r="A1289" s="268">
        <v>35</v>
      </c>
      <c r="B1289" s="89"/>
      <c r="C1289" s="269" t="s">
        <v>46</v>
      </c>
      <c r="D1289" s="84">
        <v>43515</v>
      </c>
      <c r="E1289" s="85" t="s">
        <v>3012</v>
      </c>
      <c r="F1289" s="85" t="s">
        <v>3</v>
      </c>
      <c r="G1289" s="85">
        <v>1713589</v>
      </c>
      <c r="H1289" s="89"/>
      <c r="I1289" s="270" t="s">
        <v>2316</v>
      </c>
      <c r="J1289" s="89"/>
      <c r="K1289" s="89"/>
      <c r="L1289" s="89"/>
      <c r="M1289" s="89"/>
      <c r="N1289" s="271">
        <v>0</v>
      </c>
      <c r="O1289" s="271">
        <v>355</v>
      </c>
      <c r="P1289" s="89" t="s">
        <v>670</v>
      </c>
    </row>
    <row r="1290" spans="1:16" ht="51">
      <c r="A1290" s="268">
        <v>190</v>
      </c>
      <c r="B1290" s="89"/>
      <c r="C1290" s="269" t="s">
        <v>92</v>
      </c>
      <c r="D1290" s="84">
        <v>43515</v>
      </c>
      <c r="E1290" s="85" t="s">
        <v>3013</v>
      </c>
      <c r="F1290" s="85" t="s">
        <v>3</v>
      </c>
      <c r="G1290" s="85">
        <v>1713588</v>
      </c>
      <c r="H1290" s="89"/>
      <c r="I1290" s="270" t="s">
        <v>3831</v>
      </c>
      <c r="J1290" s="89"/>
      <c r="K1290" s="89"/>
      <c r="L1290" s="89"/>
      <c r="M1290" s="89"/>
      <c r="N1290" s="271">
        <v>0</v>
      </c>
      <c r="O1290" s="271">
        <v>93.88</v>
      </c>
      <c r="P1290" s="89" t="s">
        <v>670</v>
      </c>
    </row>
    <row r="1291" spans="1:16" ht="63.75">
      <c r="A1291" s="268">
        <v>287</v>
      </c>
      <c r="B1291" s="89"/>
      <c r="C1291" s="269" t="s">
        <v>126</v>
      </c>
      <c r="D1291" s="84">
        <v>43515</v>
      </c>
      <c r="E1291" s="85" t="s">
        <v>3014</v>
      </c>
      <c r="F1291" s="85" t="s">
        <v>3</v>
      </c>
      <c r="G1291" s="85">
        <v>1713579</v>
      </c>
      <c r="H1291" s="89"/>
      <c r="I1291" s="270" t="s">
        <v>3832</v>
      </c>
      <c r="J1291" s="89"/>
      <c r="K1291" s="89"/>
      <c r="L1291" s="89"/>
      <c r="M1291" s="89"/>
      <c r="N1291" s="271">
        <v>0</v>
      </c>
      <c r="O1291" s="271">
        <v>6749.08</v>
      </c>
      <c r="P1291" s="89" t="s">
        <v>670</v>
      </c>
    </row>
    <row r="1292" spans="1:16" ht="51">
      <c r="A1292" s="268">
        <v>342</v>
      </c>
      <c r="B1292" s="89"/>
      <c r="C1292" s="269" t="s">
        <v>148</v>
      </c>
      <c r="D1292" s="84">
        <v>43515</v>
      </c>
      <c r="E1292" s="85" t="s">
        <v>3015</v>
      </c>
      <c r="F1292" s="85" t="s">
        <v>3</v>
      </c>
      <c r="G1292" s="85">
        <v>1713553</v>
      </c>
      <c r="H1292" s="89"/>
      <c r="I1292" s="270" t="s">
        <v>3833</v>
      </c>
      <c r="J1292" s="89"/>
      <c r="K1292" s="89"/>
      <c r="L1292" s="89"/>
      <c r="M1292" s="89"/>
      <c r="N1292" s="271">
        <v>0</v>
      </c>
      <c r="O1292" s="271">
        <v>1992.63</v>
      </c>
      <c r="P1292" s="89" t="s">
        <v>670</v>
      </c>
    </row>
    <row r="1293" spans="1:16" ht="63.75">
      <c r="A1293" s="268">
        <v>373</v>
      </c>
      <c r="B1293" s="89"/>
      <c r="C1293" s="269" t="s">
        <v>636</v>
      </c>
      <c r="D1293" s="84">
        <v>43515</v>
      </c>
      <c r="E1293" s="85" t="s">
        <v>3016</v>
      </c>
      <c r="F1293" s="85" t="s">
        <v>3</v>
      </c>
      <c r="G1293" s="85">
        <v>1713546</v>
      </c>
      <c r="H1293" s="89"/>
      <c r="I1293" s="270" t="s">
        <v>3834</v>
      </c>
      <c r="J1293" s="89"/>
      <c r="K1293" s="89"/>
      <c r="L1293" s="89"/>
      <c r="M1293" s="89"/>
      <c r="N1293" s="271">
        <v>0</v>
      </c>
      <c r="O1293" s="271">
        <v>1849</v>
      </c>
      <c r="P1293" s="89" t="s">
        <v>670</v>
      </c>
    </row>
    <row r="1294" spans="1:16" ht="51">
      <c r="A1294" s="268">
        <v>70</v>
      </c>
      <c r="B1294" s="89"/>
      <c r="C1294" s="269" t="s">
        <v>53</v>
      </c>
      <c r="D1294" s="84">
        <v>43515</v>
      </c>
      <c r="E1294" s="85" t="s">
        <v>3017</v>
      </c>
      <c r="F1294" s="85" t="s">
        <v>3</v>
      </c>
      <c r="G1294" s="85">
        <v>1713542</v>
      </c>
      <c r="H1294" s="89"/>
      <c r="I1294" s="270" t="s">
        <v>3835</v>
      </c>
      <c r="J1294" s="89"/>
      <c r="K1294" s="89"/>
      <c r="L1294" s="89"/>
      <c r="M1294" s="89"/>
      <c r="N1294" s="271">
        <v>0</v>
      </c>
      <c r="O1294" s="271">
        <v>278.25</v>
      </c>
      <c r="P1294" s="89" t="s">
        <v>670</v>
      </c>
    </row>
    <row r="1295" spans="1:16" ht="63.75">
      <c r="A1295" s="268" t="s">
        <v>565</v>
      </c>
      <c r="B1295" s="89"/>
      <c r="C1295" s="269" t="s">
        <v>615</v>
      </c>
      <c r="D1295" s="84">
        <v>43515</v>
      </c>
      <c r="E1295" s="85" t="s">
        <v>3018</v>
      </c>
      <c r="F1295" s="85" t="s">
        <v>3</v>
      </c>
      <c r="G1295" s="85">
        <v>1713522</v>
      </c>
      <c r="H1295" s="89"/>
      <c r="I1295" s="270" t="s">
        <v>3836</v>
      </c>
      <c r="J1295" s="89"/>
      <c r="K1295" s="89"/>
      <c r="L1295" s="89"/>
      <c r="M1295" s="89"/>
      <c r="N1295" s="271">
        <v>0</v>
      </c>
      <c r="O1295" s="271">
        <v>1567.58</v>
      </c>
      <c r="P1295" s="89" t="s">
        <v>670</v>
      </c>
    </row>
    <row r="1296" spans="1:16" ht="63.75">
      <c r="A1296" s="268" t="s">
        <v>565</v>
      </c>
      <c r="B1296" s="89"/>
      <c r="C1296" s="269" t="s">
        <v>615</v>
      </c>
      <c r="D1296" s="84">
        <v>43515</v>
      </c>
      <c r="E1296" s="85" t="s">
        <v>3019</v>
      </c>
      <c r="F1296" s="85" t="s">
        <v>3</v>
      </c>
      <c r="G1296" s="85">
        <v>1713520</v>
      </c>
      <c r="H1296" s="89"/>
      <c r="I1296" s="270" t="s">
        <v>3837</v>
      </c>
      <c r="J1296" s="89"/>
      <c r="K1296" s="89"/>
      <c r="L1296" s="89"/>
      <c r="M1296" s="89"/>
      <c r="N1296" s="271">
        <v>0</v>
      </c>
      <c r="O1296" s="271">
        <v>1272</v>
      </c>
      <c r="P1296" s="89" t="s">
        <v>670</v>
      </c>
    </row>
    <row r="1297" spans="1:16" ht="38.25">
      <c r="A1297" s="268" t="s">
        <v>565</v>
      </c>
      <c r="B1297" s="89"/>
      <c r="C1297" s="269" t="s">
        <v>615</v>
      </c>
      <c r="D1297" s="84">
        <v>43515</v>
      </c>
      <c r="E1297" s="85" t="s">
        <v>3020</v>
      </c>
      <c r="F1297" s="85" t="s">
        <v>3</v>
      </c>
      <c r="G1297" s="85">
        <v>1713631</v>
      </c>
      <c r="H1297" s="89"/>
      <c r="I1297" s="270" t="s">
        <v>3838</v>
      </c>
      <c r="J1297" s="89"/>
      <c r="K1297" s="89"/>
      <c r="L1297" s="89"/>
      <c r="M1297" s="89"/>
      <c r="N1297" s="271">
        <v>0</v>
      </c>
      <c r="O1297" s="271">
        <v>18.96</v>
      </c>
      <c r="P1297" s="89" t="s">
        <v>670</v>
      </c>
    </row>
    <row r="1298" spans="1:16" ht="51">
      <c r="A1298" s="268">
        <v>15</v>
      </c>
      <c r="B1298" s="89"/>
      <c r="C1298" s="269" t="s">
        <v>42</v>
      </c>
      <c r="D1298" s="84">
        <v>43515</v>
      </c>
      <c r="E1298" s="85" t="s">
        <v>3021</v>
      </c>
      <c r="F1298" s="85" t="s">
        <v>3</v>
      </c>
      <c r="G1298" s="85">
        <v>1713632</v>
      </c>
      <c r="H1298" s="89"/>
      <c r="I1298" s="270" t="s">
        <v>3839</v>
      </c>
      <c r="J1298" s="89"/>
      <c r="K1298" s="89"/>
      <c r="L1298" s="89"/>
      <c r="M1298" s="89"/>
      <c r="N1298" s="271">
        <v>0</v>
      </c>
      <c r="O1298" s="271">
        <v>6.47</v>
      </c>
      <c r="P1298" s="89" t="s">
        <v>670</v>
      </c>
    </row>
    <row r="1299" spans="1:16" ht="63.75">
      <c r="A1299" s="268" t="s">
        <v>565</v>
      </c>
      <c r="B1299" s="89"/>
      <c r="C1299" s="269" t="s">
        <v>615</v>
      </c>
      <c r="D1299" s="84">
        <v>43515</v>
      </c>
      <c r="E1299" s="85" t="s">
        <v>3022</v>
      </c>
      <c r="F1299" s="85" t="s">
        <v>3</v>
      </c>
      <c r="G1299" s="85">
        <v>1713635</v>
      </c>
      <c r="H1299" s="89"/>
      <c r="I1299" s="270" t="s">
        <v>3840</v>
      </c>
      <c r="J1299" s="89"/>
      <c r="K1299" s="89"/>
      <c r="L1299" s="89"/>
      <c r="M1299" s="89"/>
      <c r="N1299" s="271">
        <v>0</v>
      </c>
      <c r="O1299" s="271">
        <v>1499.54</v>
      </c>
      <c r="P1299" s="89" t="s">
        <v>670</v>
      </c>
    </row>
    <row r="1300" spans="1:16" ht="63.75">
      <c r="A1300" s="268" t="s">
        <v>565</v>
      </c>
      <c r="B1300" s="89"/>
      <c r="C1300" s="269" t="s">
        <v>615</v>
      </c>
      <c r="D1300" s="84">
        <v>43515</v>
      </c>
      <c r="E1300" s="85" t="s">
        <v>3023</v>
      </c>
      <c r="F1300" s="85" t="s">
        <v>3</v>
      </c>
      <c r="G1300" s="85">
        <v>1713525</v>
      </c>
      <c r="H1300" s="89"/>
      <c r="I1300" s="270" t="s">
        <v>3841</v>
      </c>
      <c r="J1300" s="89"/>
      <c r="K1300" s="89"/>
      <c r="L1300" s="89"/>
      <c r="M1300" s="89"/>
      <c r="N1300" s="271">
        <v>0</v>
      </c>
      <c r="O1300" s="271">
        <v>8019.8</v>
      </c>
      <c r="P1300" s="89" t="s">
        <v>670</v>
      </c>
    </row>
    <row r="1301" spans="1:16" ht="63.75">
      <c r="A1301" s="268">
        <v>287</v>
      </c>
      <c r="B1301" s="89"/>
      <c r="C1301" s="269" t="s">
        <v>126</v>
      </c>
      <c r="D1301" s="84">
        <v>43515</v>
      </c>
      <c r="E1301" s="85" t="s">
        <v>3024</v>
      </c>
      <c r="F1301" s="85" t="s">
        <v>3</v>
      </c>
      <c r="G1301" s="85">
        <v>1713568</v>
      </c>
      <c r="H1301" s="89"/>
      <c r="I1301" s="270" t="s">
        <v>3842</v>
      </c>
      <c r="J1301" s="89"/>
      <c r="K1301" s="89"/>
      <c r="L1301" s="89"/>
      <c r="M1301" s="89"/>
      <c r="N1301" s="271">
        <v>0</v>
      </c>
      <c r="O1301" s="271">
        <v>829.4</v>
      </c>
      <c r="P1301" s="89" t="s">
        <v>670</v>
      </c>
    </row>
    <row r="1302" spans="1:16" ht="63.75">
      <c r="A1302" s="268">
        <v>287</v>
      </c>
      <c r="B1302" s="89"/>
      <c r="C1302" s="269" t="s">
        <v>126</v>
      </c>
      <c r="D1302" s="84">
        <v>43515</v>
      </c>
      <c r="E1302" s="85" t="s">
        <v>3025</v>
      </c>
      <c r="F1302" s="85" t="s">
        <v>3</v>
      </c>
      <c r="G1302" s="85">
        <v>1713572</v>
      </c>
      <c r="H1302" s="89"/>
      <c r="I1302" s="270" t="s">
        <v>3843</v>
      </c>
      <c r="J1302" s="89"/>
      <c r="K1302" s="89"/>
      <c r="L1302" s="89"/>
      <c r="M1302" s="89"/>
      <c r="N1302" s="271">
        <v>0</v>
      </c>
      <c r="O1302" s="271">
        <v>274</v>
      </c>
      <c r="P1302" s="89" t="s">
        <v>670</v>
      </c>
    </row>
    <row r="1303" spans="1:16" ht="63.75">
      <c r="A1303" s="268" t="s">
        <v>565</v>
      </c>
      <c r="B1303" s="89"/>
      <c r="C1303" s="269" t="s">
        <v>615</v>
      </c>
      <c r="D1303" s="84">
        <v>43515</v>
      </c>
      <c r="E1303" s="85" t="s">
        <v>3026</v>
      </c>
      <c r="F1303" s="85" t="s">
        <v>3</v>
      </c>
      <c r="G1303" s="85">
        <v>1713519</v>
      </c>
      <c r="H1303" s="89"/>
      <c r="I1303" s="270" t="s">
        <v>3844</v>
      </c>
      <c r="J1303" s="89"/>
      <c r="K1303" s="89"/>
      <c r="L1303" s="89"/>
      <c r="M1303" s="89"/>
      <c r="N1303" s="271">
        <v>0</v>
      </c>
      <c r="O1303" s="271">
        <v>1047.33</v>
      </c>
      <c r="P1303" s="89" t="s">
        <v>670</v>
      </c>
    </row>
    <row r="1304" spans="1:16" ht="63.75">
      <c r="A1304" s="268" t="s">
        <v>565</v>
      </c>
      <c r="B1304" s="89"/>
      <c r="C1304" s="269" t="s">
        <v>615</v>
      </c>
      <c r="D1304" s="84">
        <v>43515</v>
      </c>
      <c r="E1304" s="85" t="s">
        <v>3027</v>
      </c>
      <c r="F1304" s="85" t="s">
        <v>3</v>
      </c>
      <c r="G1304" s="85">
        <v>1713518</v>
      </c>
      <c r="H1304" s="89"/>
      <c r="I1304" s="270" t="s">
        <v>3845</v>
      </c>
      <c r="J1304" s="89"/>
      <c r="K1304" s="89"/>
      <c r="L1304" s="89"/>
      <c r="M1304" s="89"/>
      <c r="N1304" s="271">
        <v>0</v>
      </c>
      <c r="O1304" s="271">
        <v>1272</v>
      </c>
      <c r="P1304" s="89" t="s">
        <v>670</v>
      </c>
    </row>
    <row r="1305" spans="1:16" ht="63.75">
      <c r="A1305" s="268" t="s">
        <v>565</v>
      </c>
      <c r="B1305" s="89"/>
      <c r="C1305" s="269" t="s">
        <v>615</v>
      </c>
      <c r="D1305" s="84">
        <v>43515</v>
      </c>
      <c r="E1305" s="85" t="s">
        <v>3028</v>
      </c>
      <c r="F1305" s="85" t="s">
        <v>3</v>
      </c>
      <c r="G1305" s="85">
        <v>1713517</v>
      </c>
      <c r="H1305" s="89"/>
      <c r="I1305" s="270" t="s">
        <v>3846</v>
      </c>
      <c r="J1305" s="89"/>
      <c r="K1305" s="89"/>
      <c r="L1305" s="89"/>
      <c r="M1305" s="89"/>
      <c r="N1305" s="271">
        <v>0</v>
      </c>
      <c r="O1305" s="271">
        <v>1567.58</v>
      </c>
      <c r="P1305" s="89" t="s">
        <v>670</v>
      </c>
    </row>
    <row r="1306" spans="1:16" ht="63.75">
      <c r="A1306" s="268" t="s">
        <v>565</v>
      </c>
      <c r="B1306" s="89"/>
      <c r="C1306" s="269" t="s">
        <v>615</v>
      </c>
      <c r="D1306" s="84">
        <v>43515</v>
      </c>
      <c r="E1306" s="85" t="s">
        <v>3029</v>
      </c>
      <c r="F1306" s="85" t="s">
        <v>3</v>
      </c>
      <c r="G1306" s="85">
        <v>1713514</v>
      </c>
      <c r="H1306" s="89"/>
      <c r="I1306" s="270" t="s">
        <v>3847</v>
      </c>
      <c r="J1306" s="89"/>
      <c r="K1306" s="89"/>
      <c r="L1306" s="89"/>
      <c r="M1306" s="89"/>
      <c r="N1306" s="271">
        <v>0</v>
      </c>
      <c r="O1306" s="271">
        <v>1567.58</v>
      </c>
      <c r="P1306" s="89" t="s">
        <v>670</v>
      </c>
    </row>
    <row r="1307" spans="1:16" ht="63.75">
      <c r="A1307" s="268" t="s">
        <v>565</v>
      </c>
      <c r="B1307" s="89"/>
      <c r="C1307" s="269" t="s">
        <v>615</v>
      </c>
      <c r="D1307" s="84">
        <v>43515</v>
      </c>
      <c r="E1307" s="85" t="s">
        <v>3030</v>
      </c>
      <c r="F1307" s="85" t="s">
        <v>3</v>
      </c>
      <c r="G1307" s="85">
        <v>1713513</v>
      </c>
      <c r="H1307" s="89"/>
      <c r="I1307" s="270" t="s">
        <v>3848</v>
      </c>
      <c r="J1307" s="89"/>
      <c r="K1307" s="89"/>
      <c r="L1307" s="89"/>
      <c r="M1307" s="89"/>
      <c r="N1307" s="271">
        <v>0</v>
      </c>
      <c r="O1307" s="271">
        <v>1567.58</v>
      </c>
      <c r="P1307" s="89" t="s">
        <v>670</v>
      </c>
    </row>
    <row r="1308" spans="1:16" ht="63.75">
      <c r="A1308" s="268" t="s">
        <v>565</v>
      </c>
      <c r="B1308" s="89"/>
      <c r="C1308" s="269" t="s">
        <v>615</v>
      </c>
      <c r="D1308" s="84">
        <v>43515</v>
      </c>
      <c r="E1308" s="85" t="s">
        <v>3031</v>
      </c>
      <c r="F1308" s="85" t="s">
        <v>3</v>
      </c>
      <c r="G1308" s="85">
        <v>1713509</v>
      </c>
      <c r="H1308" s="89"/>
      <c r="I1308" s="270" t="s">
        <v>3849</v>
      </c>
      <c r="J1308" s="89"/>
      <c r="K1308" s="89"/>
      <c r="L1308" s="89"/>
      <c r="M1308" s="89"/>
      <c r="N1308" s="271">
        <v>0</v>
      </c>
      <c r="O1308" s="271">
        <v>1047.33</v>
      </c>
      <c r="P1308" s="89" t="s">
        <v>670</v>
      </c>
    </row>
    <row r="1309" spans="1:16" ht="63.75">
      <c r="A1309" s="268" t="s">
        <v>565</v>
      </c>
      <c r="B1309" s="89"/>
      <c r="C1309" s="269" t="s">
        <v>615</v>
      </c>
      <c r="D1309" s="84">
        <v>43515</v>
      </c>
      <c r="E1309" s="85" t="s">
        <v>3032</v>
      </c>
      <c r="F1309" s="85" t="s">
        <v>3</v>
      </c>
      <c r="G1309" s="85">
        <v>1713502</v>
      </c>
      <c r="H1309" s="89"/>
      <c r="I1309" s="270" t="s">
        <v>3850</v>
      </c>
      <c r="J1309" s="89"/>
      <c r="K1309" s="89"/>
      <c r="L1309" s="89"/>
      <c r="M1309" s="89"/>
      <c r="N1309" s="271">
        <v>0</v>
      </c>
      <c r="O1309" s="271">
        <v>763.2</v>
      </c>
      <c r="P1309" s="89" t="s">
        <v>670</v>
      </c>
    </row>
    <row r="1310" spans="1:16" ht="63.75">
      <c r="A1310" s="268" t="s">
        <v>565</v>
      </c>
      <c r="B1310" s="89"/>
      <c r="C1310" s="269" t="s">
        <v>615</v>
      </c>
      <c r="D1310" s="84">
        <v>43515</v>
      </c>
      <c r="E1310" s="85" t="s">
        <v>3033</v>
      </c>
      <c r="F1310" s="85" t="s">
        <v>3</v>
      </c>
      <c r="G1310" s="85">
        <v>1713501</v>
      </c>
      <c r="H1310" s="89"/>
      <c r="I1310" s="270" t="s">
        <v>3851</v>
      </c>
      <c r="J1310" s="89"/>
      <c r="K1310" s="89"/>
      <c r="L1310" s="89"/>
      <c r="M1310" s="89"/>
      <c r="N1310" s="271">
        <v>0</v>
      </c>
      <c r="O1310" s="271">
        <v>763.2</v>
      </c>
      <c r="P1310" s="89" t="s">
        <v>670</v>
      </c>
    </row>
    <row r="1311" spans="1:16" ht="63.75">
      <c r="A1311" s="268" t="s">
        <v>565</v>
      </c>
      <c r="B1311" s="89"/>
      <c r="C1311" s="269" t="s">
        <v>615</v>
      </c>
      <c r="D1311" s="84">
        <v>43515</v>
      </c>
      <c r="E1311" s="85" t="s">
        <v>3034</v>
      </c>
      <c r="F1311" s="85" t="s">
        <v>3</v>
      </c>
      <c r="G1311" s="85">
        <v>1713499</v>
      </c>
      <c r="H1311" s="89"/>
      <c r="I1311" s="270" t="s">
        <v>3852</v>
      </c>
      <c r="J1311" s="89"/>
      <c r="K1311" s="89"/>
      <c r="L1311" s="89"/>
      <c r="M1311" s="89"/>
      <c r="N1311" s="271">
        <v>0</v>
      </c>
      <c r="O1311" s="271">
        <v>940.54</v>
      </c>
      <c r="P1311" s="89" t="s">
        <v>670</v>
      </c>
    </row>
    <row r="1312" spans="1:16" ht="63.75">
      <c r="A1312" s="268" t="s">
        <v>565</v>
      </c>
      <c r="B1312" s="89"/>
      <c r="C1312" s="269" t="s">
        <v>615</v>
      </c>
      <c r="D1312" s="84">
        <v>43515</v>
      </c>
      <c r="E1312" s="85" t="s">
        <v>3035</v>
      </c>
      <c r="F1312" s="85" t="s">
        <v>3</v>
      </c>
      <c r="G1312" s="85">
        <v>1713498</v>
      </c>
      <c r="H1312" s="89"/>
      <c r="I1312" s="270" t="s">
        <v>3853</v>
      </c>
      <c r="J1312" s="89"/>
      <c r="K1312" s="89"/>
      <c r="L1312" s="89"/>
      <c r="M1312" s="89"/>
      <c r="N1312" s="271">
        <v>0</v>
      </c>
      <c r="O1312" s="271">
        <v>940.54</v>
      </c>
      <c r="P1312" s="89" t="s">
        <v>670</v>
      </c>
    </row>
    <row r="1313" spans="1:16" ht="51">
      <c r="A1313" s="268">
        <v>903</v>
      </c>
      <c r="B1313" s="89"/>
      <c r="C1313" s="269" t="s">
        <v>204</v>
      </c>
      <c r="D1313" s="84">
        <v>43515</v>
      </c>
      <c r="E1313" s="85" t="s">
        <v>3036</v>
      </c>
      <c r="F1313" s="85" t="s">
        <v>3</v>
      </c>
      <c r="G1313" s="85">
        <v>1713586</v>
      </c>
      <c r="H1313" s="89"/>
      <c r="I1313" s="270" t="s">
        <v>3854</v>
      </c>
      <c r="J1313" s="89"/>
      <c r="K1313" s="89"/>
      <c r="L1313" s="89"/>
      <c r="M1313" s="89"/>
      <c r="N1313" s="271">
        <v>0</v>
      </c>
      <c r="O1313" s="271">
        <v>25742130.379999999</v>
      </c>
      <c r="P1313" s="89" t="s">
        <v>670</v>
      </c>
    </row>
    <row r="1314" spans="1:16" ht="51">
      <c r="A1314" s="268">
        <v>10</v>
      </c>
      <c r="B1314" s="89"/>
      <c r="C1314" s="269" t="s">
        <v>41</v>
      </c>
      <c r="D1314" s="84">
        <v>43515</v>
      </c>
      <c r="E1314" s="85" t="s">
        <v>3037</v>
      </c>
      <c r="F1314" s="85" t="s">
        <v>6</v>
      </c>
      <c r="G1314" s="85">
        <v>968566</v>
      </c>
      <c r="H1314" s="89"/>
      <c r="I1314" s="270" t="s">
        <v>3855</v>
      </c>
      <c r="J1314" s="89"/>
      <c r="K1314" s="89"/>
      <c r="L1314" s="89"/>
      <c r="M1314" s="89"/>
      <c r="N1314" s="271">
        <v>0</v>
      </c>
      <c r="O1314" s="271">
        <v>119095.5</v>
      </c>
      <c r="P1314" s="89" t="s">
        <v>670</v>
      </c>
    </row>
    <row r="1315" spans="1:16" ht="51">
      <c r="A1315" s="268">
        <v>10</v>
      </c>
      <c r="B1315" s="89"/>
      <c r="C1315" s="269" t="s">
        <v>41</v>
      </c>
      <c r="D1315" s="84">
        <v>43515</v>
      </c>
      <c r="E1315" s="85" t="s">
        <v>3038</v>
      </c>
      <c r="F1315" s="85" t="s">
        <v>6</v>
      </c>
      <c r="G1315" s="85">
        <v>968575</v>
      </c>
      <c r="H1315" s="89"/>
      <c r="I1315" s="270" t="s">
        <v>3856</v>
      </c>
      <c r="J1315" s="89"/>
      <c r="K1315" s="89"/>
      <c r="L1315" s="89"/>
      <c r="M1315" s="89"/>
      <c r="N1315" s="271">
        <v>0</v>
      </c>
      <c r="O1315" s="271">
        <v>47972.05</v>
      </c>
      <c r="P1315" s="89" t="s">
        <v>670</v>
      </c>
    </row>
    <row r="1316" spans="1:16" ht="76.5">
      <c r="A1316" s="268">
        <v>10</v>
      </c>
      <c r="B1316" s="89"/>
      <c r="C1316" s="269" t="s">
        <v>41</v>
      </c>
      <c r="D1316" s="84">
        <v>43515</v>
      </c>
      <c r="E1316" s="85" t="s">
        <v>3039</v>
      </c>
      <c r="F1316" s="85" t="s">
        <v>6</v>
      </c>
      <c r="G1316" s="85">
        <v>968578</v>
      </c>
      <c r="H1316" s="89"/>
      <c r="I1316" s="270" t="s">
        <v>3857</v>
      </c>
      <c r="J1316" s="89"/>
      <c r="K1316" s="89"/>
      <c r="L1316" s="89"/>
      <c r="M1316" s="89"/>
      <c r="N1316" s="271">
        <v>0</v>
      </c>
      <c r="O1316" s="271">
        <v>4692.38</v>
      </c>
      <c r="P1316" s="89" t="s">
        <v>670</v>
      </c>
    </row>
    <row r="1317" spans="1:16" ht="38.25">
      <c r="A1317" s="268">
        <v>10</v>
      </c>
      <c r="B1317" s="89"/>
      <c r="C1317" s="269" t="s">
        <v>41</v>
      </c>
      <c r="D1317" s="84">
        <v>43515</v>
      </c>
      <c r="E1317" s="85" t="s">
        <v>3040</v>
      </c>
      <c r="F1317" s="85" t="s">
        <v>6</v>
      </c>
      <c r="G1317" s="85">
        <v>968580</v>
      </c>
      <c r="H1317" s="89"/>
      <c r="I1317" s="270" t="s">
        <v>3858</v>
      </c>
      <c r="J1317" s="89"/>
      <c r="K1317" s="89"/>
      <c r="L1317" s="89"/>
      <c r="M1317" s="89"/>
      <c r="N1317" s="271">
        <v>0</v>
      </c>
      <c r="O1317" s="271">
        <v>85167.93</v>
      </c>
      <c r="P1317" s="89" t="s">
        <v>670</v>
      </c>
    </row>
    <row r="1318" spans="1:16" ht="51">
      <c r="A1318" s="268">
        <v>10</v>
      </c>
      <c r="B1318" s="89"/>
      <c r="C1318" s="269" t="s">
        <v>41</v>
      </c>
      <c r="D1318" s="84">
        <v>43515</v>
      </c>
      <c r="E1318" s="85" t="s">
        <v>3041</v>
      </c>
      <c r="F1318" s="85" t="s">
        <v>6</v>
      </c>
      <c r="G1318" s="85">
        <v>969085</v>
      </c>
      <c r="H1318" s="89"/>
      <c r="I1318" s="270" t="s">
        <v>3859</v>
      </c>
      <c r="J1318" s="89"/>
      <c r="K1318" s="89"/>
      <c r="L1318" s="89"/>
      <c r="M1318" s="89"/>
      <c r="N1318" s="271">
        <v>0</v>
      </c>
      <c r="O1318" s="271">
        <v>209722.82</v>
      </c>
      <c r="P1318" s="89" t="s">
        <v>670</v>
      </c>
    </row>
    <row r="1319" spans="1:16" ht="51">
      <c r="A1319" s="268">
        <v>10</v>
      </c>
      <c r="B1319" s="89"/>
      <c r="C1319" s="269" t="s">
        <v>41</v>
      </c>
      <c r="D1319" s="84">
        <v>43515</v>
      </c>
      <c r="E1319" s="85" t="s">
        <v>3042</v>
      </c>
      <c r="F1319" s="85" t="s">
        <v>6</v>
      </c>
      <c r="G1319" s="85">
        <v>969087</v>
      </c>
      <c r="H1319" s="89"/>
      <c r="I1319" s="270" t="s">
        <v>3860</v>
      </c>
      <c r="J1319" s="89"/>
      <c r="K1319" s="89"/>
      <c r="L1319" s="89"/>
      <c r="M1319" s="89"/>
      <c r="N1319" s="271">
        <v>0</v>
      </c>
      <c r="O1319" s="271">
        <v>141691.72</v>
      </c>
      <c r="P1319" s="89" t="s">
        <v>670</v>
      </c>
    </row>
    <row r="1320" spans="1:16" ht="51">
      <c r="A1320" s="268">
        <v>10</v>
      </c>
      <c r="B1320" s="89"/>
      <c r="C1320" s="269" t="s">
        <v>41</v>
      </c>
      <c r="D1320" s="84">
        <v>43515</v>
      </c>
      <c r="E1320" s="85" t="s">
        <v>3043</v>
      </c>
      <c r="F1320" s="85" t="s">
        <v>6</v>
      </c>
      <c r="G1320" s="85">
        <v>969089</v>
      </c>
      <c r="H1320" s="89"/>
      <c r="I1320" s="270" t="s">
        <v>3861</v>
      </c>
      <c r="J1320" s="89"/>
      <c r="K1320" s="89"/>
      <c r="L1320" s="89"/>
      <c r="M1320" s="89"/>
      <c r="N1320" s="271">
        <v>0</v>
      </c>
      <c r="O1320" s="271">
        <v>4654.24</v>
      </c>
      <c r="P1320" s="89" t="s">
        <v>670</v>
      </c>
    </row>
    <row r="1321" spans="1:16" ht="51">
      <c r="A1321" s="268">
        <v>10</v>
      </c>
      <c r="B1321" s="89"/>
      <c r="C1321" s="269" t="s">
        <v>41</v>
      </c>
      <c r="D1321" s="84">
        <v>43515</v>
      </c>
      <c r="E1321" s="85" t="s">
        <v>3044</v>
      </c>
      <c r="F1321" s="85" t="s">
        <v>6</v>
      </c>
      <c r="G1321" s="85">
        <v>969091</v>
      </c>
      <c r="H1321" s="89"/>
      <c r="I1321" s="270" t="s">
        <v>3862</v>
      </c>
      <c r="J1321" s="89"/>
      <c r="K1321" s="89"/>
      <c r="L1321" s="89"/>
      <c r="M1321" s="89"/>
      <c r="N1321" s="271">
        <v>0</v>
      </c>
      <c r="O1321" s="271">
        <v>17985.96</v>
      </c>
      <c r="P1321" s="89" t="s">
        <v>670</v>
      </c>
    </row>
    <row r="1322" spans="1:16" ht="63.75">
      <c r="A1322" s="268">
        <v>10</v>
      </c>
      <c r="B1322" s="89"/>
      <c r="C1322" s="269" t="s">
        <v>41</v>
      </c>
      <c r="D1322" s="84">
        <v>43515</v>
      </c>
      <c r="E1322" s="85" t="s">
        <v>3045</v>
      </c>
      <c r="F1322" s="85" t="s">
        <v>6</v>
      </c>
      <c r="G1322" s="85">
        <v>969093</v>
      </c>
      <c r="H1322" s="89"/>
      <c r="I1322" s="270" t="s">
        <v>3863</v>
      </c>
      <c r="J1322" s="89"/>
      <c r="K1322" s="89"/>
      <c r="L1322" s="89"/>
      <c r="M1322" s="89"/>
      <c r="N1322" s="271">
        <v>0</v>
      </c>
      <c r="O1322" s="271">
        <v>3096.06</v>
      </c>
      <c r="P1322" s="89" t="s">
        <v>670</v>
      </c>
    </row>
    <row r="1323" spans="1:16" ht="51">
      <c r="A1323" s="268">
        <v>35</v>
      </c>
      <c r="B1323" s="89"/>
      <c r="C1323" s="269" t="s">
        <v>46</v>
      </c>
      <c r="D1323" s="84">
        <v>43516</v>
      </c>
      <c r="E1323" s="85" t="s">
        <v>3046</v>
      </c>
      <c r="F1323" s="85" t="s">
        <v>3</v>
      </c>
      <c r="G1323" s="85">
        <v>1714024</v>
      </c>
      <c r="H1323" s="89"/>
      <c r="I1323" s="270" t="s">
        <v>3864</v>
      </c>
      <c r="J1323" s="89"/>
      <c r="K1323" s="89"/>
      <c r="L1323" s="89"/>
      <c r="M1323" s="89"/>
      <c r="N1323" s="271">
        <v>0</v>
      </c>
      <c r="O1323" s="271">
        <v>2000</v>
      </c>
      <c r="P1323" s="89" t="s">
        <v>670</v>
      </c>
    </row>
    <row r="1324" spans="1:16" ht="63.75">
      <c r="A1324" s="268" t="s">
        <v>556</v>
      </c>
      <c r="B1324" s="89"/>
      <c r="C1324" s="269" t="s">
        <v>616</v>
      </c>
      <c r="D1324" s="84">
        <v>43516</v>
      </c>
      <c r="E1324" s="85" t="s">
        <v>3047</v>
      </c>
      <c r="F1324" s="85" t="s">
        <v>3</v>
      </c>
      <c r="G1324" s="85">
        <v>1713984</v>
      </c>
      <c r="H1324" s="89"/>
      <c r="I1324" s="270" t="s">
        <v>3865</v>
      </c>
      <c r="J1324" s="89"/>
      <c r="K1324" s="89"/>
      <c r="L1324" s="89"/>
      <c r="M1324" s="89"/>
      <c r="N1324" s="271">
        <v>0</v>
      </c>
      <c r="O1324" s="271">
        <v>4550</v>
      </c>
      <c r="P1324" s="89" t="s">
        <v>670</v>
      </c>
    </row>
    <row r="1325" spans="1:16" ht="51">
      <c r="A1325" s="268">
        <v>592</v>
      </c>
      <c r="B1325" s="89"/>
      <c r="C1325" s="269" t="s">
        <v>645</v>
      </c>
      <c r="D1325" s="84">
        <v>43516</v>
      </c>
      <c r="E1325" s="85" t="s">
        <v>3048</v>
      </c>
      <c r="F1325" s="85" t="s">
        <v>3</v>
      </c>
      <c r="G1325" s="85">
        <v>1714138</v>
      </c>
      <c r="H1325" s="89"/>
      <c r="I1325" s="270" t="s">
        <v>3866</v>
      </c>
      <c r="J1325" s="89"/>
      <c r="K1325" s="89"/>
      <c r="L1325" s="89"/>
      <c r="M1325" s="89"/>
      <c r="N1325" s="271">
        <v>0</v>
      </c>
      <c r="O1325" s="271">
        <v>829.5</v>
      </c>
      <c r="P1325" s="89" t="s">
        <v>670</v>
      </c>
    </row>
    <row r="1326" spans="1:16" ht="51">
      <c r="A1326" s="268" t="s">
        <v>556</v>
      </c>
      <c r="B1326" s="89"/>
      <c r="C1326" s="269" t="s">
        <v>616</v>
      </c>
      <c r="D1326" s="84">
        <v>43516</v>
      </c>
      <c r="E1326" s="85" t="s">
        <v>3049</v>
      </c>
      <c r="F1326" s="85" t="s">
        <v>3</v>
      </c>
      <c r="G1326" s="85">
        <v>1714038</v>
      </c>
      <c r="H1326" s="89"/>
      <c r="I1326" s="270" t="s">
        <v>3867</v>
      </c>
      <c r="J1326" s="89"/>
      <c r="K1326" s="89"/>
      <c r="L1326" s="89"/>
      <c r="M1326" s="89"/>
      <c r="N1326" s="271">
        <v>0</v>
      </c>
      <c r="O1326" s="271">
        <v>100</v>
      </c>
      <c r="P1326" s="89" t="s">
        <v>670</v>
      </c>
    </row>
    <row r="1327" spans="1:16" ht="51">
      <c r="A1327" s="268">
        <v>591</v>
      </c>
      <c r="B1327" s="89"/>
      <c r="C1327" s="269" t="s">
        <v>1367</v>
      </c>
      <c r="D1327" s="84">
        <v>43516</v>
      </c>
      <c r="E1327" s="85" t="s">
        <v>3050</v>
      </c>
      <c r="F1327" s="85" t="s">
        <v>3</v>
      </c>
      <c r="G1327" s="85">
        <v>1713895</v>
      </c>
      <c r="H1327" s="89"/>
      <c r="I1327" s="270" t="s">
        <v>3868</v>
      </c>
      <c r="J1327" s="89"/>
      <c r="K1327" s="89"/>
      <c r="L1327" s="89"/>
      <c r="M1327" s="89"/>
      <c r="N1327" s="271">
        <v>0</v>
      </c>
      <c r="O1327" s="271">
        <v>16</v>
      </c>
      <c r="P1327" s="89" t="s">
        <v>670</v>
      </c>
    </row>
    <row r="1328" spans="1:16" ht="63.75">
      <c r="A1328" s="268">
        <v>35</v>
      </c>
      <c r="B1328" s="89"/>
      <c r="C1328" s="269" t="s">
        <v>46</v>
      </c>
      <c r="D1328" s="84">
        <v>43516</v>
      </c>
      <c r="E1328" s="85" t="s">
        <v>3051</v>
      </c>
      <c r="F1328" s="85" t="s">
        <v>3</v>
      </c>
      <c r="G1328" s="85">
        <v>1713953</v>
      </c>
      <c r="H1328" s="89"/>
      <c r="I1328" s="270" t="s">
        <v>3869</v>
      </c>
      <c r="J1328" s="89"/>
      <c r="K1328" s="89"/>
      <c r="L1328" s="89"/>
      <c r="M1328" s="89"/>
      <c r="N1328" s="271">
        <v>0</v>
      </c>
      <c r="O1328" s="271">
        <v>1027.3499999999999</v>
      </c>
      <c r="P1328" s="89" t="s">
        <v>670</v>
      </c>
    </row>
    <row r="1329" spans="1:16" ht="51">
      <c r="A1329" s="268">
        <v>670</v>
      </c>
      <c r="B1329" s="89"/>
      <c r="C1329" s="269" t="s">
        <v>190</v>
      </c>
      <c r="D1329" s="84">
        <v>43516</v>
      </c>
      <c r="E1329" s="85" t="s">
        <v>3052</v>
      </c>
      <c r="F1329" s="85" t="s">
        <v>3</v>
      </c>
      <c r="G1329" s="85">
        <v>1713992</v>
      </c>
      <c r="H1329" s="89"/>
      <c r="I1329" s="270" t="s">
        <v>3870</v>
      </c>
      <c r="J1329" s="89"/>
      <c r="K1329" s="89"/>
      <c r="L1329" s="89"/>
      <c r="M1329" s="89"/>
      <c r="N1329" s="271">
        <v>0</v>
      </c>
      <c r="O1329" s="271">
        <v>87871.13</v>
      </c>
      <c r="P1329" s="89" t="s">
        <v>670</v>
      </c>
    </row>
    <row r="1330" spans="1:16" ht="38.25">
      <c r="A1330" s="268">
        <v>130</v>
      </c>
      <c r="B1330" s="89"/>
      <c r="C1330" s="269" t="s">
        <v>67</v>
      </c>
      <c r="D1330" s="84">
        <v>43516</v>
      </c>
      <c r="E1330" s="85" t="s">
        <v>3053</v>
      </c>
      <c r="F1330" s="85" t="s">
        <v>3</v>
      </c>
      <c r="G1330" s="85">
        <v>1713860</v>
      </c>
      <c r="H1330" s="89"/>
      <c r="I1330" s="270" t="s">
        <v>3871</v>
      </c>
      <c r="J1330" s="89"/>
      <c r="K1330" s="89"/>
      <c r="L1330" s="89"/>
      <c r="M1330" s="89"/>
      <c r="N1330" s="271">
        <v>0</v>
      </c>
      <c r="O1330" s="271">
        <v>200</v>
      </c>
      <c r="P1330" s="89" t="s">
        <v>670</v>
      </c>
    </row>
    <row r="1331" spans="1:16" ht="51">
      <c r="A1331" s="268" t="s">
        <v>565</v>
      </c>
      <c r="B1331" s="89"/>
      <c r="C1331" s="269" t="s">
        <v>615</v>
      </c>
      <c r="D1331" s="84">
        <v>43516</v>
      </c>
      <c r="E1331" s="85" t="s">
        <v>3054</v>
      </c>
      <c r="F1331" s="85" t="s">
        <v>3</v>
      </c>
      <c r="G1331" s="85">
        <v>1713864</v>
      </c>
      <c r="H1331" s="89"/>
      <c r="I1331" s="270" t="s">
        <v>3872</v>
      </c>
      <c r="J1331" s="89"/>
      <c r="K1331" s="89"/>
      <c r="L1331" s="89"/>
      <c r="M1331" s="89"/>
      <c r="N1331" s="271">
        <v>0</v>
      </c>
      <c r="O1331" s="271">
        <v>3054.9900000000002</v>
      </c>
      <c r="P1331" s="89" t="s">
        <v>670</v>
      </c>
    </row>
    <row r="1332" spans="1:16" ht="76.5">
      <c r="A1332" s="268" t="s">
        <v>556</v>
      </c>
      <c r="B1332" s="89"/>
      <c r="C1332" s="269" t="s">
        <v>616</v>
      </c>
      <c r="D1332" s="84">
        <v>43516</v>
      </c>
      <c r="E1332" s="85" t="s">
        <v>3055</v>
      </c>
      <c r="F1332" s="85" t="s">
        <v>6</v>
      </c>
      <c r="G1332" s="85">
        <v>1084537</v>
      </c>
      <c r="H1332" s="89"/>
      <c r="I1332" s="270" t="s">
        <v>3873</v>
      </c>
      <c r="J1332" s="89"/>
      <c r="K1332" s="89"/>
      <c r="L1332" s="89"/>
      <c r="M1332" s="89"/>
      <c r="N1332" s="271">
        <v>0</v>
      </c>
      <c r="O1332" s="271">
        <v>2507067</v>
      </c>
      <c r="P1332" s="89" t="s">
        <v>670</v>
      </c>
    </row>
    <row r="1333" spans="1:16" ht="63.75">
      <c r="A1333" s="268">
        <v>206</v>
      </c>
      <c r="B1333" s="89"/>
      <c r="C1333" s="269" t="s">
        <v>97</v>
      </c>
      <c r="D1333" s="84">
        <v>43516</v>
      </c>
      <c r="E1333" s="85" t="s">
        <v>3056</v>
      </c>
      <c r="F1333" s="85" t="s">
        <v>671</v>
      </c>
      <c r="G1333" s="85">
        <v>192474</v>
      </c>
      <c r="H1333" s="89"/>
      <c r="I1333" s="270" t="s">
        <v>3874</v>
      </c>
      <c r="J1333" s="89"/>
      <c r="K1333" s="89"/>
      <c r="L1333" s="89"/>
      <c r="M1333" s="89"/>
      <c r="N1333" s="271">
        <v>158588.57</v>
      </c>
      <c r="O1333" s="271">
        <v>0</v>
      </c>
      <c r="P1333" s="89" t="s">
        <v>670</v>
      </c>
    </row>
    <row r="1334" spans="1:16" ht="63.75">
      <c r="A1334" s="268">
        <v>10</v>
      </c>
      <c r="B1334" s="89"/>
      <c r="C1334" s="269" t="s">
        <v>41</v>
      </c>
      <c r="D1334" s="84">
        <v>43516</v>
      </c>
      <c r="E1334" s="85" t="s">
        <v>3057</v>
      </c>
      <c r="F1334" s="85" t="s">
        <v>6</v>
      </c>
      <c r="G1334" s="85">
        <v>970122</v>
      </c>
      <c r="H1334" s="89"/>
      <c r="I1334" s="270" t="s">
        <v>3875</v>
      </c>
      <c r="J1334" s="89"/>
      <c r="K1334" s="89"/>
      <c r="L1334" s="89"/>
      <c r="M1334" s="89"/>
      <c r="N1334" s="271">
        <v>0</v>
      </c>
      <c r="O1334" s="271">
        <v>21115.42</v>
      </c>
      <c r="P1334" s="89" t="s">
        <v>670</v>
      </c>
    </row>
    <row r="1335" spans="1:16" ht="63.75">
      <c r="A1335" s="268">
        <v>10</v>
      </c>
      <c r="B1335" s="89"/>
      <c r="C1335" s="269" t="s">
        <v>41</v>
      </c>
      <c r="D1335" s="84">
        <v>43516</v>
      </c>
      <c r="E1335" s="85" t="s">
        <v>3058</v>
      </c>
      <c r="F1335" s="85" t="s">
        <v>6</v>
      </c>
      <c r="G1335" s="85">
        <v>970401</v>
      </c>
      <c r="H1335" s="89"/>
      <c r="I1335" s="270" t="s">
        <v>3876</v>
      </c>
      <c r="J1335" s="89"/>
      <c r="K1335" s="89"/>
      <c r="L1335" s="89"/>
      <c r="M1335" s="89"/>
      <c r="N1335" s="271">
        <v>0</v>
      </c>
      <c r="O1335" s="271">
        <v>27475.81</v>
      </c>
      <c r="P1335" s="89" t="s">
        <v>670</v>
      </c>
    </row>
    <row r="1336" spans="1:16" ht="63.75">
      <c r="A1336" s="268" t="s">
        <v>565</v>
      </c>
      <c r="B1336" s="89"/>
      <c r="C1336" s="269" t="s">
        <v>615</v>
      </c>
      <c r="D1336" s="84">
        <v>43516</v>
      </c>
      <c r="E1336" s="85" t="s">
        <v>3059</v>
      </c>
      <c r="F1336" s="85" t="s">
        <v>6</v>
      </c>
      <c r="G1336" s="85">
        <v>1084818</v>
      </c>
      <c r="H1336" s="89"/>
      <c r="I1336" s="270" t="s">
        <v>3877</v>
      </c>
      <c r="J1336" s="89"/>
      <c r="K1336" s="89"/>
      <c r="L1336" s="89"/>
      <c r="M1336" s="89"/>
      <c r="N1336" s="271">
        <v>0</v>
      </c>
      <c r="O1336" s="271">
        <v>135072.75</v>
      </c>
      <c r="P1336" s="89" t="s">
        <v>670</v>
      </c>
    </row>
    <row r="1337" spans="1:16" ht="63.75">
      <c r="A1337" s="268" t="s">
        <v>557</v>
      </c>
      <c r="B1337" s="89"/>
      <c r="C1337" s="269" t="s">
        <v>780</v>
      </c>
      <c r="D1337" s="84">
        <v>43516</v>
      </c>
      <c r="E1337" s="85" t="s">
        <v>3060</v>
      </c>
      <c r="F1337" s="85" t="s">
        <v>11</v>
      </c>
      <c r="G1337" s="85">
        <v>11837</v>
      </c>
      <c r="H1337" s="89"/>
      <c r="I1337" s="270" t="s">
        <v>3878</v>
      </c>
      <c r="J1337" s="89"/>
      <c r="K1337" s="89"/>
      <c r="L1337" s="89"/>
      <c r="M1337" s="89"/>
      <c r="N1337" s="271">
        <v>321.18</v>
      </c>
      <c r="O1337" s="271">
        <v>0</v>
      </c>
      <c r="P1337" s="89" t="s">
        <v>670</v>
      </c>
    </row>
    <row r="1338" spans="1:16" ht="51">
      <c r="A1338" s="268" t="s">
        <v>565</v>
      </c>
      <c r="B1338" s="89"/>
      <c r="C1338" s="269" t="s">
        <v>615</v>
      </c>
      <c r="D1338" s="84">
        <v>43517</v>
      </c>
      <c r="E1338" s="85" t="s">
        <v>3061</v>
      </c>
      <c r="F1338" s="85" t="s">
        <v>3</v>
      </c>
      <c r="G1338" s="85">
        <v>1714378</v>
      </c>
      <c r="H1338" s="89"/>
      <c r="I1338" s="270" t="s">
        <v>3879</v>
      </c>
      <c r="J1338" s="89"/>
      <c r="K1338" s="89"/>
      <c r="L1338" s="89"/>
      <c r="M1338" s="89"/>
      <c r="N1338" s="271">
        <v>0</v>
      </c>
      <c r="O1338" s="271">
        <v>60.32</v>
      </c>
      <c r="P1338" s="89" t="s">
        <v>670</v>
      </c>
    </row>
    <row r="1339" spans="1:16" ht="51">
      <c r="A1339" s="268" t="s">
        <v>565</v>
      </c>
      <c r="B1339" s="89"/>
      <c r="C1339" s="269" t="s">
        <v>615</v>
      </c>
      <c r="D1339" s="84">
        <v>43517</v>
      </c>
      <c r="E1339" s="85" t="s">
        <v>3062</v>
      </c>
      <c r="F1339" s="85" t="s">
        <v>3</v>
      </c>
      <c r="G1339" s="85">
        <v>1714376</v>
      </c>
      <c r="H1339" s="89"/>
      <c r="I1339" s="270" t="s">
        <v>3880</v>
      </c>
      <c r="J1339" s="89"/>
      <c r="K1339" s="89"/>
      <c r="L1339" s="89"/>
      <c r="M1339" s="89"/>
      <c r="N1339" s="271">
        <v>0</v>
      </c>
      <c r="O1339" s="271">
        <v>274.22000000000003</v>
      </c>
      <c r="P1339" s="89" t="s">
        <v>670</v>
      </c>
    </row>
    <row r="1340" spans="1:16" ht="63.75">
      <c r="A1340" s="268">
        <v>35</v>
      </c>
      <c r="B1340" s="89"/>
      <c r="C1340" s="269" t="s">
        <v>46</v>
      </c>
      <c r="D1340" s="84">
        <v>43517</v>
      </c>
      <c r="E1340" s="85" t="s">
        <v>3063</v>
      </c>
      <c r="F1340" s="85" t="s">
        <v>3</v>
      </c>
      <c r="G1340" s="85">
        <v>1714308</v>
      </c>
      <c r="H1340" s="89"/>
      <c r="I1340" s="270" t="s">
        <v>3881</v>
      </c>
      <c r="J1340" s="89"/>
      <c r="K1340" s="89"/>
      <c r="L1340" s="89"/>
      <c r="M1340" s="89"/>
      <c r="N1340" s="271">
        <v>0</v>
      </c>
      <c r="O1340" s="271">
        <v>560.58000000000004</v>
      </c>
      <c r="P1340" s="89" t="s">
        <v>670</v>
      </c>
    </row>
    <row r="1341" spans="1:16" ht="63.75">
      <c r="A1341" s="268">
        <v>119</v>
      </c>
      <c r="B1341" s="89"/>
      <c r="C1341" s="269" t="s">
        <v>63</v>
      </c>
      <c r="D1341" s="84">
        <v>43517</v>
      </c>
      <c r="E1341" s="85" t="s">
        <v>3064</v>
      </c>
      <c r="F1341" s="85" t="s">
        <v>3</v>
      </c>
      <c r="G1341" s="85">
        <v>1714300</v>
      </c>
      <c r="H1341" s="89"/>
      <c r="I1341" s="270" t="s">
        <v>3882</v>
      </c>
      <c r="J1341" s="89"/>
      <c r="K1341" s="89"/>
      <c r="L1341" s="89"/>
      <c r="M1341" s="89"/>
      <c r="N1341" s="271">
        <v>0</v>
      </c>
      <c r="O1341" s="271">
        <v>111.3</v>
      </c>
      <c r="P1341" s="89" t="s">
        <v>670</v>
      </c>
    </row>
    <row r="1342" spans="1:16" ht="38.25">
      <c r="A1342" s="268">
        <v>590</v>
      </c>
      <c r="B1342" s="89"/>
      <c r="C1342" s="269" t="s">
        <v>611</v>
      </c>
      <c r="D1342" s="84">
        <v>43517</v>
      </c>
      <c r="E1342" s="85" t="s">
        <v>3065</v>
      </c>
      <c r="F1342" s="85" t="s">
        <v>3</v>
      </c>
      <c r="G1342" s="85">
        <v>1714279</v>
      </c>
      <c r="H1342" s="89"/>
      <c r="I1342" s="270" t="s">
        <v>3883</v>
      </c>
      <c r="J1342" s="89"/>
      <c r="K1342" s="89"/>
      <c r="L1342" s="89"/>
      <c r="M1342" s="89"/>
      <c r="N1342" s="271">
        <v>0</v>
      </c>
      <c r="O1342" s="271">
        <v>0.2</v>
      </c>
      <c r="P1342" s="89" t="s">
        <v>670</v>
      </c>
    </row>
    <row r="1343" spans="1:16" ht="51">
      <c r="A1343" s="268" t="s">
        <v>565</v>
      </c>
      <c r="B1343" s="89"/>
      <c r="C1343" s="269" t="s">
        <v>615</v>
      </c>
      <c r="D1343" s="84">
        <v>43517</v>
      </c>
      <c r="E1343" s="85" t="s">
        <v>3066</v>
      </c>
      <c r="F1343" s="85" t="s">
        <v>3</v>
      </c>
      <c r="G1343" s="85">
        <v>1714258</v>
      </c>
      <c r="H1343" s="89"/>
      <c r="I1343" s="270" t="s">
        <v>3884</v>
      </c>
      <c r="J1343" s="89"/>
      <c r="K1343" s="89"/>
      <c r="L1343" s="89"/>
      <c r="M1343" s="89"/>
      <c r="N1343" s="271">
        <v>0</v>
      </c>
      <c r="O1343" s="271">
        <v>1360.51</v>
      </c>
      <c r="P1343" s="89" t="s">
        <v>670</v>
      </c>
    </row>
    <row r="1344" spans="1:16" ht="51">
      <c r="A1344" s="268" t="s">
        <v>565</v>
      </c>
      <c r="B1344" s="89"/>
      <c r="C1344" s="269" t="s">
        <v>615</v>
      </c>
      <c r="D1344" s="84">
        <v>43517</v>
      </c>
      <c r="E1344" s="85" t="s">
        <v>3067</v>
      </c>
      <c r="F1344" s="85" t="s">
        <v>3</v>
      </c>
      <c r="G1344" s="85">
        <v>1714257</v>
      </c>
      <c r="H1344" s="89"/>
      <c r="I1344" s="270" t="s">
        <v>3885</v>
      </c>
      <c r="J1344" s="89"/>
      <c r="K1344" s="89"/>
      <c r="L1344" s="89"/>
      <c r="M1344" s="89"/>
      <c r="N1344" s="271">
        <v>0</v>
      </c>
      <c r="O1344" s="271">
        <v>1360.51</v>
      </c>
      <c r="P1344" s="89" t="s">
        <v>670</v>
      </c>
    </row>
    <row r="1345" spans="1:16" ht="38.25">
      <c r="A1345" s="268" t="s">
        <v>565</v>
      </c>
      <c r="B1345" s="89"/>
      <c r="C1345" s="269" t="s">
        <v>615</v>
      </c>
      <c r="D1345" s="84">
        <v>43517</v>
      </c>
      <c r="E1345" s="85" t="s">
        <v>3068</v>
      </c>
      <c r="F1345" s="85" t="s">
        <v>3</v>
      </c>
      <c r="G1345" s="85">
        <v>1714503</v>
      </c>
      <c r="H1345" s="89"/>
      <c r="I1345" s="270" t="s">
        <v>3886</v>
      </c>
      <c r="J1345" s="89"/>
      <c r="K1345" s="89"/>
      <c r="L1345" s="89"/>
      <c r="M1345" s="89"/>
      <c r="N1345" s="271">
        <v>0</v>
      </c>
      <c r="O1345" s="271">
        <v>0.38</v>
      </c>
      <c r="P1345" s="89" t="s">
        <v>670</v>
      </c>
    </row>
    <row r="1346" spans="1:16" ht="38.25">
      <c r="A1346" s="268" t="s">
        <v>565</v>
      </c>
      <c r="B1346" s="89"/>
      <c r="C1346" s="269" t="s">
        <v>615</v>
      </c>
      <c r="D1346" s="84">
        <v>43517</v>
      </c>
      <c r="E1346" s="85" t="s">
        <v>3069</v>
      </c>
      <c r="F1346" s="85" t="s">
        <v>3</v>
      </c>
      <c r="G1346" s="85">
        <v>1714442</v>
      </c>
      <c r="H1346" s="89"/>
      <c r="I1346" s="270" t="s">
        <v>3887</v>
      </c>
      <c r="J1346" s="89"/>
      <c r="K1346" s="89"/>
      <c r="L1346" s="89"/>
      <c r="M1346" s="89"/>
      <c r="N1346" s="271">
        <v>0</v>
      </c>
      <c r="O1346" s="271">
        <v>3208.56</v>
      </c>
      <c r="P1346" s="89" t="s">
        <v>670</v>
      </c>
    </row>
    <row r="1347" spans="1:16" ht="38.25">
      <c r="A1347" s="268" t="s">
        <v>565</v>
      </c>
      <c r="B1347" s="89"/>
      <c r="C1347" s="269" t="s">
        <v>615</v>
      </c>
      <c r="D1347" s="84">
        <v>43517</v>
      </c>
      <c r="E1347" s="85" t="s">
        <v>3070</v>
      </c>
      <c r="F1347" s="85" t="s">
        <v>3</v>
      </c>
      <c r="G1347" s="85">
        <v>1714381</v>
      </c>
      <c r="H1347" s="89"/>
      <c r="I1347" s="270" t="s">
        <v>3888</v>
      </c>
      <c r="J1347" s="89"/>
      <c r="K1347" s="89"/>
      <c r="L1347" s="89"/>
      <c r="M1347" s="89"/>
      <c r="N1347" s="271">
        <v>0</v>
      </c>
      <c r="O1347" s="271">
        <v>552.47</v>
      </c>
      <c r="P1347" s="89" t="s">
        <v>670</v>
      </c>
    </row>
    <row r="1348" spans="1:16" ht="51">
      <c r="A1348" s="268" t="s">
        <v>565</v>
      </c>
      <c r="B1348" s="89"/>
      <c r="C1348" s="269" t="s">
        <v>615</v>
      </c>
      <c r="D1348" s="84">
        <v>43517</v>
      </c>
      <c r="E1348" s="85" t="s">
        <v>3071</v>
      </c>
      <c r="F1348" s="85" t="s">
        <v>3</v>
      </c>
      <c r="G1348" s="85">
        <v>1714380</v>
      </c>
      <c r="H1348" s="89"/>
      <c r="I1348" s="270" t="s">
        <v>3889</v>
      </c>
      <c r="J1348" s="89"/>
      <c r="K1348" s="89"/>
      <c r="L1348" s="89"/>
      <c r="M1348" s="89"/>
      <c r="N1348" s="271">
        <v>0</v>
      </c>
      <c r="O1348" s="271">
        <v>60.32</v>
      </c>
      <c r="P1348" s="89" t="s">
        <v>670</v>
      </c>
    </row>
    <row r="1349" spans="1:16" ht="63.75">
      <c r="A1349" s="268" t="s">
        <v>556</v>
      </c>
      <c r="B1349" s="89"/>
      <c r="C1349" s="269" t="s">
        <v>616</v>
      </c>
      <c r="D1349" s="84">
        <v>43517</v>
      </c>
      <c r="E1349" s="85" t="s">
        <v>3072</v>
      </c>
      <c r="F1349" s="85" t="s">
        <v>3</v>
      </c>
      <c r="G1349" s="85">
        <v>1714272</v>
      </c>
      <c r="H1349" s="89"/>
      <c r="I1349" s="270" t="s">
        <v>3890</v>
      </c>
      <c r="J1349" s="89"/>
      <c r="K1349" s="89"/>
      <c r="L1349" s="89"/>
      <c r="M1349" s="89"/>
      <c r="N1349" s="271">
        <v>0</v>
      </c>
      <c r="O1349" s="271">
        <v>9199.15</v>
      </c>
      <c r="P1349" s="89" t="s">
        <v>670</v>
      </c>
    </row>
    <row r="1350" spans="1:16" ht="51">
      <c r="A1350" s="268">
        <v>670</v>
      </c>
      <c r="B1350" s="89"/>
      <c r="C1350" s="269" t="s">
        <v>190</v>
      </c>
      <c r="D1350" s="84">
        <v>43517</v>
      </c>
      <c r="E1350" s="85" t="s">
        <v>3073</v>
      </c>
      <c r="F1350" s="85" t="s">
        <v>3</v>
      </c>
      <c r="G1350" s="85">
        <v>1714299</v>
      </c>
      <c r="H1350" s="89"/>
      <c r="I1350" s="270" t="s">
        <v>3891</v>
      </c>
      <c r="J1350" s="89"/>
      <c r="K1350" s="89"/>
      <c r="L1350" s="89"/>
      <c r="M1350" s="89"/>
      <c r="N1350" s="271">
        <v>0</v>
      </c>
      <c r="O1350" s="271">
        <v>536.79999999999995</v>
      </c>
      <c r="P1350" s="89" t="s">
        <v>670</v>
      </c>
    </row>
    <row r="1351" spans="1:16" ht="51">
      <c r="A1351" s="268" t="s">
        <v>563</v>
      </c>
      <c r="B1351" s="89"/>
      <c r="C1351" s="269" t="s">
        <v>614</v>
      </c>
      <c r="D1351" s="84">
        <v>43517</v>
      </c>
      <c r="E1351" s="85" t="s">
        <v>3074</v>
      </c>
      <c r="F1351" s="85" t="s">
        <v>3</v>
      </c>
      <c r="G1351" s="85">
        <v>1714361</v>
      </c>
      <c r="H1351" s="89"/>
      <c r="I1351" s="270" t="s">
        <v>3892</v>
      </c>
      <c r="J1351" s="89"/>
      <c r="K1351" s="89"/>
      <c r="L1351" s="89"/>
      <c r="M1351" s="89"/>
      <c r="N1351" s="271">
        <v>0</v>
      </c>
      <c r="O1351" s="271">
        <v>234256.43</v>
      </c>
      <c r="P1351" s="89" t="s">
        <v>670</v>
      </c>
    </row>
    <row r="1352" spans="1:16" ht="51">
      <c r="A1352" s="268">
        <v>572</v>
      </c>
      <c r="B1352" s="89"/>
      <c r="C1352" s="269" t="s">
        <v>177</v>
      </c>
      <c r="D1352" s="84">
        <v>43517</v>
      </c>
      <c r="E1352" s="85" t="s">
        <v>3075</v>
      </c>
      <c r="F1352" s="85" t="s">
        <v>3</v>
      </c>
      <c r="G1352" s="85">
        <v>1714333</v>
      </c>
      <c r="H1352" s="89"/>
      <c r="I1352" s="270" t="s">
        <v>3893</v>
      </c>
      <c r="J1352" s="89"/>
      <c r="K1352" s="89"/>
      <c r="L1352" s="89"/>
      <c r="M1352" s="89"/>
      <c r="N1352" s="271">
        <v>0</v>
      </c>
      <c r="O1352" s="271">
        <v>298600</v>
      </c>
      <c r="P1352" s="89" t="s">
        <v>670</v>
      </c>
    </row>
    <row r="1353" spans="1:16" ht="51">
      <c r="A1353" s="268" t="s">
        <v>565</v>
      </c>
      <c r="B1353" s="89"/>
      <c r="C1353" s="269" t="s">
        <v>615</v>
      </c>
      <c r="D1353" s="84">
        <v>43517</v>
      </c>
      <c r="E1353" s="85" t="s">
        <v>3076</v>
      </c>
      <c r="F1353" s="85" t="s">
        <v>3</v>
      </c>
      <c r="G1353" s="85">
        <v>1714318</v>
      </c>
      <c r="H1353" s="89"/>
      <c r="I1353" s="270" t="s">
        <v>3894</v>
      </c>
      <c r="J1353" s="89"/>
      <c r="K1353" s="89"/>
      <c r="L1353" s="89"/>
      <c r="M1353" s="89"/>
      <c r="N1353" s="271">
        <v>0</v>
      </c>
      <c r="O1353" s="271">
        <v>39010</v>
      </c>
      <c r="P1353" s="89" t="s">
        <v>670</v>
      </c>
    </row>
    <row r="1354" spans="1:16" ht="51">
      <c r="A1354" s="268">
        <v>670</v>
      </c>
      <c r="B1354" s="89"/>
      <c r="C1354" s="269" t="s">
        <v>190</v>
      </c>
      <c r="D1354" s="84">
        <v>43517</v>
      </c>
      <c r="E1354" s="85" t="s">
        <v>3077</v>
      </c>
      <c r="F1354" s="85" t="s">
        <v>3</v>
      </c>
      <c r="G1354" s="85">
        <v>1714303</v>
      </c>
      <c r="H1354" s="89"/>
      <c r="I1354" s="270" t="s">
        <v>3895</v>
      </c>
      <c r="J1354" s="89"/>
      <c r="K1354" s="89"/>
      <c r="L1354" s="89"/>
      <c r="M1354" s="89"/>
      <c r="N1354" s="271">
        <v>0</v>
      </c>
      <c r="O1354" s="271">
        <v>3700.3</v>
      </c>
      <c r="P1354" s="89" t="s">
        <v>670</v>
      </c>
    </row>
    <row r="1355" spans="1:16" ht="76.5">
      <c r="A1355" s="268">
        <v>41</v>
      </c>
      <c r="B1355" s="89"/>
      <c r="C1355" s="269" t="s">
        <v>47</v>
      </c>
      <c r="D1355" s="84">
        <v>43517</v>
      </c>
      <c r="E1355" s="85" t="s">
        <v>3078</v>
      </c>
      <c r="F1355" s="85" t="s">
        <v>628</v>
      </c>
      <c r="G1355" s="85">
        <v>193693</v>
      </c>
      <c r="H1355" s="89"/>
      <c r="I1355" s="270" t="s">
        <v>3896</v>
      </c>
      <c r="J1355" s="89"/>
      <c r="K1355" s="89"/>
      <c r="L1355" s="89"/>
      <c r="M1355" s="89"/>
      <c r="N1355" s="271">
        <v>0</v>
      </c>
      <c r="O1355" s="271">
        <v>1201122</v>
      </c>
      <c r="P1355" s="89" t="s">
        <v>670</v>
      </c>
    </row>
    <row r="1356" spans="1:16" ht="89.25">
      <c r="A1356" s="268">
        <v>41</v>
      </c>
      <c r="B1356" s="89"/>
      <c r="C1356" s="269" t="s">
        <v>47</v>
      </c>
      <c r="D1356" s="84">
        <v>43517</v>
      </c>
      <c r="E1356" s="85" t="s">
        <v>3078</v>
      </c>
      <c r="F1356" s="85" t="s">
        <v>628</v>
      </c>
      <c r="G1356" s="85">
        <v>193697</v>
      </c>
      <c r="H1356" s="89"/>
      <c r="I1356" s="270" t="s">
        <v>3897</v>
      </c>
      <c r="J1356" s="89"/>
      <c r="K1356" s="89"/>
      <c r="L1356" s="89"/>
      <c r="M1356" s="89"/>
      <c r="N1356" s="271">
        <v>0</v>
      </c>
      <c r="O1356" s="271">
        <v>630000</v>
      </c>
      <c r="P1356" s="89" t="s">
        <v>670</v>
      </c>
    </row>
    <row r="1357" spans="1:16" ht="89.25">
      <c r="A1357" s="268">
        <v>41</v>
      </c>
      <c r="B1357" s="89"/>
      <c r="C1357" s="269" t="s">
        <v>47</v>
      </c>
      <c r="D1357" s="84">
        <v>43517</v>
      </c>
      <c r="E1357" s="85" t="s">
        <v>3078</v>
      </c>
      <c r="F1357" s="85" t="s">
        <v>628</v>
      </c>
      <c r="G1357" s="85">
        <v>193695</v>
      </c>
      <c r="H1357" s="89"/>
      <c r="I1357" s="270" t="s">
        <v>3898</v>
      </c>
      <c r="J1357" s="89"/>
      <c r="K1357" s="89"/>
      <c r="L1357" s="89"/>
      <c r="M1357" s="89"/>
      <c r="N1357" s="271">
        <v>0</v>
      </c>
      <c r="O1357" s="271">
        <v>26622</v>
      </c>
      <c r="P1357" s="89" t="s">
        <v>670</v>
      </c>
    </row>
    <row r="1358" spans="1:16" ht="51">
      <c r="A1358" s="268">
        <v>10</v>
      </c>
      <c r="B1358" s="89"/>
      <c r="C1358" s="269" t="s">
        <v>41</v>
      </c>
      <c r="D1358" s="84">
        <v>43517</v>
      </c>
      <c r="E1358" s="85" t="s">
        <v>3079</v>
      </c>
      <c r="F1358" s="85" t="s">
        <v>6</v>
      </c>
      <c r="G1358" s="85">
        <v>970708</v>
      </c>
      <c r="H1358" s="89"/>
      <c r="I1358" s="270" t="s">
        <v>3899</v>
      </c>
      <c r="J1358" s="89"/>
      <c r="K1358" s="89"/>
      <c r="L1358" s="89"/>
      <c r="M1358" s="89"/>
      <c r="N1358" s="271">
        <v>0</v>
      </c>
      <c r="O1358" s="271">
        <v>59455.69</v>
      </c>
      <c r="P1358" s="89" t="s">
        <v>670</v>
      </c>
    </row>
    <row r="1359" spans="1:16" ht="51">
      <c r="A1359" s="268">
        <v>10</v>
      </c>
      <c r="B1359" s="89"/>
      <c r="C1359" s="269" t="s">
        <v>41</v>
      </c>
      <c r="D1359" s="84">
        <v>43517</v>
      </c>
      <c r="E1359" s="85" t="s">
        <v>3080</v>
      </c>
      <c r="F1359" s="85" t="s">
        <v>6</v>
      </c>
      <c r="G1359" s="85">
        <v>970710</v>
      </c>
      <c r="H1359" s="89"/>
      <c r="I1359" s="270" t="s">
        <v>3900</v>
      </c>
      <c r="J1359" s="89"/>
      <c r="K1359" s="89"/>
      <c r="L1359" s="89"/>
      <c r="M1359" s="89"/>
      <c r="N1359" s="271">
        <v>0</v>
      </c>
      <c r="O1359" s="271">
        <v>19674.82</v>
      </c>
      <c r="P1359" s="89" t="s">
        <v>670</v>
      </c>
    </row>
    <row r="1360" spans="1:16" ht="63.75">
      <c r="A1360" s="268">
        <v>10</v>
      </c>
      <c r="B1360" s="89"/>
      <c r="C1360" s="269" t="s">
        <v>41</v>
      </c>
      <c r="D1360" s="84">
        <v>43517</v>
      </c>
      <c r="E1360" s="85" t="s">
        <v>3081</v>
      </c>
      <c r="F1360" s="85" t="s">
        <v>6</v>
      </c>
      <c r="G1360" s="85">
        <v>970714</v>
      </c>
      <c r="H1360" s="89"/>
      <c r="I1360" s="270" t="s">
        <v>3901</v>
      </c>
      <c r="J1360" s="89"/>
      <c r="K1360" s="89"/>
      <c r="L1360" s="89"/>
      <c r="M1360" s="89"/>
      <c r="N1360" s="271">
        <v>0</v>
      </c>
      <c r="O1360" s="271">
        <v>164618.04999999999</v>
      </c>
      <c r="P1360" s="89" t="s">
        <v>670</v>
      </c>
    </row>
    <row r="1361" spans="1:16" ht="76.5">
      <c r="A1361" s="268">
        <v>10</v>
      </c>
      <c r="B1361" s="89"/>
      <c r="C1361" s="269" t="s">
        <v>41</v>
      </c>
      <c r="D1361" s="84">
        <v>43517</v>
      </c>
      <c r="E1361" s="85" t="s">
        <v>3082</v>
      </c>
      <c r="F1361" s="85" t="s">
        <v>6</v>
      </c>
      <c r="G1361" s="85">
        <v>970716</v>
      </c>
      <c r="H1361" s="89"/>
      <c r="I1361" s="270" t="s">
        <v>3902</v>
      </c>
      <c r="J1361" s="89"/>
      <c r="K1361" s="89"/>
      <c r="L1361" s="89"/>
      <c r="M1361" s="89"/>
      <c r="N1361" s="271">
        <v>0</v>
      </c>
      <c r="O1361" s="271">
        <v>896.33</v>
      </c>
      <c r="P1361" s="89" t="s">
        <v>670</v>
      </c>
    </row>
    <row r="1362" spans="1:16" ht="63.75">
      <c r="A1362" s="268">
        <v>10</v>
      </c>
      <c r="B1362" s="89"/>
      <c r="C1362" s="269" t="s">
        <v>41</v>
      </c>
      <c r="D1362" s="84">
        <v>43517</v>
      </c>
      <c r="E1362" s="85" t="s">
        <v>3083</v>
      </c>
      <c r="F1362" s="85" t="s">
        <v>6</v>
      </c>
      <c r="G1362" s="85">
        <v>970718</v>
      </c>
      <c r="H1362" s="89"/>
      <c r="I1362" s="270" t="s">
        <v>3903</v>
      </c>
      <c r="J1362" s="89"/>
      <c r="K1362" s="89"/>
      <c r="L1362" s="89"/>
      <c r="M1362" s="89"/>
      <c r="N1362" s="271">
        <v>0</v>
      </c>
      <c r="O1362" s="271">
        <v>71809.11</v>
      </c>
      <c r="P1362" s="89" t="s">
        <v>670</v>
      </c>
    </row>
    <row r="1363" spans="1:16" ht="63.75">
      <c r="A1363" s="268">
        <v>10</v>
      </c>
      <c r="B1363" s="89"/>
      <c r="C1363" s="269" t="s">
        <v>41</v>
      </c>
      <c r="D1363" s="84">
        <v>43517</v>
      </c>
      <c r="E1363" s="85" t="s">
        <v>3084</v>
      </c>
      <c r="F1363" s="85" t="s">
        <v>6</v>
      </c>
      <c r="G1363" s="85">
        <v>970720</v>
      </c>
      <c r="H1363" s="89"/>
      <c r="I1363" s="270" t="s">
        <v>3904</v>
      </c>
      <c r="J1363" s="89"/>
      <c r="K1363" s="89"/>
      <c r="L1363" s="89"/>
      <c r="M1363" s="89"/>
      <c r="N1363" s="271">
        <v>0</v>
      </c>
      <c r="O1363" s="271">
        <v>185135.62</v>
      </c>
      <c r="P1363" s="89" t="s">
        <v>670</v>
      </c>
    </row>
    <row r="1364" spans="1:16" ht="51">
      <c r="A1364" s="268">
        <v>10</v>
      </c>
      <c r="B1364" s="89"/>
      <c r="C1364" s="269" t="s">
        <v>41</v>
      </c>
      <c r="D1364" s="84">
        <v>43517</v>
      </c>
      <c r="E1364" s="85" t="s">
        <v>3085</v>
      </c>
      <c r="F1364" s="85" t="s">
        <v>6</v>
      </c>
      <c r="G1364" s="85">
        <v>970849</v>
      </c>
      <c r="H1364" s="89"/>
      <c r="I1364" s="270" t="s">
        <v>3905</v>
      </c>
      <c r="J1364" s="89"/>
      <c r="K1364" s="89"/>
      <c r="L1364" s="89"/>
      <c r="M1364" s="89"/>
      <c r="N1364" s="271">
        <v>0</v>
      </c>
      <c r="O1364" s="271">
        <v>134426.64000000001</v>
      </c>
      <c r="P1364" s="89" t="s">
        <v>670</v>
      </c>
    </row>
    <row r="1365" spans="1:16" ht="63.75">
      <c r="A1365" s="268">
        <v>10</v>
      </c>
      <c r="B1365" s="89"/>
      <c r="C1365" s="269" t="s">
        <v>41</v>
      </c>
      <c r="D1365" s="84">
        <v>43517</v>
      </c>
      <c r="E1365" s="85" t="s">
        <v>3086</v>
      </c>
      <c r="F1365" s="85" t="s">
        <v>6</v>
      </c>
      <c r="G1365" s="85">
        <v>970851</v>
      </c>
      <c r="H1365" s="89"/>
      <c r="I1365" s="270" t="s">
        <v>3906</v>
      </c>
      <c r="J1365" s="89"/>
      <c r="K1365" s="89"/>
      <c r="L1365" s="89"/>
      <c r="M1365" s="89"/>
      <c r="N1365" s="271">
        <v>0</v>
      </c>
      <c r="O1365" s="271">
        <v>50935.77</v>
      </c>
      <c r="P1365" s="89" t="s">
        <v>670</v>
      </c>
    </row>
    <row r="1366" spans="1:16" ht="51">
      <c r="A1366" s="268">
        <v>10</v>
      </c>
      <c r="B1366" s="89"/>
      <c r="C1366" s="269" t="s">
        <v>41</v>
      </c>
      <c r="D1366" s="84">
        <v>43517</v>
      </c>
      <c r="E1366" s="85" t="s">
        <v>3087</v>
      </c>
      <c r="F1366" s="85" t="s">
        <v>6</v>
      </c>
      <c r="G1366" s="85">
        <v>971479</v>
      </c>
      <c r="H1366" s="89"/>
      <c r="I1366" s="270" t="s">
        <v>3907</v>
      </c>
      <c r="J1366" s="89"/>
      <c r="K1366" s="89"/>
      <c r="L1366" s="89"/>
      <c r="M1366" s="89"/>
      <c r="N1366" s="271">
        <v>0</v>
      </c>
      <c r="O1366" s="271">
        <v>3616.59</v>
      </c>
      <c r="P1366" s="89" t="s">
        <v>670</v>
      </c>
    </row>
    <row r="1367" spans="1:16" ht="51">
      <c r="A1367" s="268">
        <v>10</v>
      </c>
      <c r="B1367" s="89"/>
      <c r="C1367" s="269" t="s">
        <v>41</v>
      </c>
      <c r="D1367" s="84">
        <v>43517</v>
      </c>
      <c r="E1367" s="85" t="s">
        <v>3088</v>
      </c>
      <c r="F1367" s="85" t="s">
        <v>6</v>
      </c>
      <c r="G1367" s="85">
        <v>971482</v>
      </c>
      <c r="H1367" s="89"/>
      <c r="I1367" s="270" t="s">
        <v>3908</v>
      </c>
      <c r="J1367" s="89"/>
      <c r="K1367" s="89"/>
      <c r="L1367" s="89"/>
      <c r="M1367" s="89"/>
      <c r="N1367" s="271">
        <v>0</v>
      </c>
      <c r="O1367" s="271">
        <v>9816.52</v>
      </c>
      <c r="P1367" s="89" t="s">
        <v>670</v>
      </c>
    </row>
    <row r="1368" spans="1:16" ht="76.5">
      <c r="A1368" s="268" t="s">
        <v>557</v>
      </c>
      <c r="B1368" s="89"/>
      <c r="C1368" s="269" t="s">
        <v>780</v>
      </c>
      <c r="D1368" s="84">
        <v>43517</v>
      </c>
      <c r="E1368" s="85" t="s">
        <v>3089</v>
      </c>
      <c r="F1368" s="85" t="s">
        <v>6</v>
      </c>
      <c r="G1368" s="85">
        <v>1085413</v>
      </c>
      <c r="H1368" s="89"/>
      <c r="I1368" s="270" t="s">
        <v>3909</v>
      </c>
      <c r="J1368" s="89"/>
      <c r="K1368" s="89"/>
      <c r="L1368" s="89"/>
      <c r="M1368" s="89"/>
      <c r="N1368" s="271">
        <v>0</v>
      </c>
      <c r="O1368" s="271">
        <v>10000</v>
      </c>
      <c r="P1368" s="89" t="s">
        <v>670</v>
      </c>
    </row>
    <row r="1369" spans="1:16" ht="51">
      <c r="A1369" s="268" t="s">
        <v>565</v>
      </c>
      <c r="B1369" s="89"/>
      <c r="C1369" s="269" t="s">
        <v>615</v>
      </c>
      <c r="D1369" s="84">
        <v>43518</v>
      </c>
      <c r="E1369" s="85" t="s">
        <v>3090</v>
      </c>
      <c r="F1369" s="85" t="s">
        <v>3</v>
      </c>
      <c r="G1369" s="85">
        <v>1714792</v>
      </c>
      <c r="H1369" s="89"/>
      <c r="I1369" s="270" t="s">
        <v>3910</v>
      </c>
      <c r="J1369" s="89"/>
      <c r="K1369" s="89"/>
      <c r="L1369" s="89"/>
      <c r="M1369" s="89"/>
      <c r="N1369" s="271">
        <v>0</v>
      </c>
      <c r="O1369" s="271">
        <v>27</v>
      </c>
      <c r="P1369" s="89" t="s">
        <v>670</v>
      </c>
    </row>
    <row r="1370" spans="1:16" ht="51">
      <c r="A1370" s="268" t="s">
        <v>556</v>
      </c>
      <c r="B1370" s="89"/>
      <c r="C1370" s="269" t="s">
        <v>616</v>
      </c>
      <c r="D1370" s="84">
        <v>43518</v>
      </c>
      <c r="E1370" s="85" t="s">
        <v>3091</v>
      </c>
      <c r="F1370" s="85" t="s">
        <v>3</v>
      </c>
      <c r="G1370" s="85">
        <v>1714777</v>
      </c>
      <c r="H1370" s="89"/>
      <c r="I1370" s="270" t="s">
        <v>3911</v>
      </c>
      <c r="J1370" s="89"/>
      <c r="K1370" s="89"/>
      <c r="L1370" s="89"/>
      <c r="M1370" s="89"/>
      <c r="N1370" s="271">
        <v>0</v>
      </c>
      <c r="O1370" s="271">
        <v>977.7</v>
      </c>
      <c r="P1370" s="89" t="s">
        <v>670</v>
      </c>
    </row>
    <row r="1371" spans="1:16" ht="51">
      <c r="A1371" s="268" t="s">
        <v>565</v>
      </c>
      <c r="B1371" s="89"/>
      <c r="C1371" s="269" t="s">
        <v>615</v>
      </c>
      <c r="D1371" s="84">
        <v>43518</v>
      </c>
      <c r="E1371" s="85" t="s">
        <v>3092</v>
      </c>
      <c r="F1371" s="85" t="s">
        <v>3</v>
      </c>
      <c r="G1371" s="85">
        <v>1714747</v>
      </c>
      <c r="H1371" s="89"/>
      <c r="I1371" s="270" t="s">
        <v>3912</v>
      </c>
      <c r="J1371" s="89"/>
      <c r="K1371" s="89"/>
      <c r="L1371" s="89"/>
      <c r="M1371" s="89"/>
      <c r="N1371" s="271">
        <v>0</v>
      </c>
      <c r="O1371" s="271">
        <v>865.45</v>
      </c>
      <c r="P1371" s="89" t="s">
        <v>670</v>
      </c>
    </row>
    <row r="1372" spans="1:16" ht="51">
      <c r="A1372" s="268" t="s">
        <v>565</v>
      </c>
      <c r="B1372" s="89"/>
      <c r="C1372" s="269" t="s">
        <v>615</v>
      </c>
      <c r="D1372" s="84">
        <v>43518</v>
      </c>
      <c r="E1372" s="85" t="s">
        <v>3093</v>
      </c>
      <c r="F1372" s="85" t="s">
        <v>3</v>
      </c>
      <c r="G1372" s="85">
        <v>1714742</v>
      </c>
      <c r="H1372" s="89"/>
      <c r="I1372" s="270" t="s">
        <v>3913</v>
      </c>
      <c r="J1372" s="89"/>
      <c r="K1372" s="89"/>
      <c r="L1372" s="89"/>
      <c r="M1372" s="89"/>
      <c r="N1372" s="271">
        <v>0</v>
      </c>
      <c r="O1372" s="271">
        <v>865.45</v>
      </c>
      <c r="P1372" s="89" t="s">
        <v>670</v>
      </c>
    </row>
    <row r="1373" spans="1:16" ht="38.25">
      <c r="A1373" s="268" t="s">
        <v>565</v>
      </c>
      <c r="B1373" s="89"/>
      <c r="C1373" s="269" t="s">
        <v>615</v>
      </c>
      <c r="D1373" s="84">
        <v>43518</v>
      </c>
      <c r="E1373" s="85" t="s">
        <v>3094</v>
      </c>
      <c r="F1373" s="85" t="s">
        <v>3</v>
      </c>
      <c r="G1373" s="85">
        <v>1714808</v>
      </c>
      <c r="H1373" s="89"/>
      <c r="I1373" s="270" t="s">
        <v>3914</v>
      </c>
      <c r="J1373" s="89"/>
      <c r="K1373" s="89"/>
      <c r="L1373" s="89"/>
      <c r="M1373" s="89"/>
      <c r="N1373" s="271">
        <v>0</v>
      </c>
      <c r="O1373" s="271">
        <v>3896.8</v>
      </c>
      <c r="P1373" s="89" t="s">
        <v>670</v>
      </c>
    </row>
    <row r="1374" spans="1:16" ht="38.25">
      <c r="A1374" s="268">
        <v>35</v>
      </c>
      <c r="B1374" s="89"/>
      <c r="C1374" s="269" t="s">
        <v>46</v>
      </c>
      <c r="D1374" s="84">
        <v>43518</v>
      </c>
      <c r="E1374" s="85" t="s">
        <v>3095</v>
      </c>
      <c r="F1374" s="85" t="s">
        <v>3</v>
      </c>
      <c r="G1374" s="85">
        <v>1714828</v>
      </c>
      <c r="H1374" s="89"/>
      <c r="I1374" s="270" t="s">
        <v>3915</v>
      </c>
      <c r="J1374" s="89"/>
      <c r="K1374" s="89"/>
      <c r="L1374" s="89"/>
      <c r="M1374" s="89"/>
      <c r="N1374" s="271">
        <v>0</v>
      </c>
      <c r="O1374" s="271">
        <v>5000</v>
      </c>
      <c r="P1374" s="89" t="s">
        <v>670</v>
      </c>
    </row>
    <row r="1375" spans="1:16" ht="51">
      <c r="A1375" s="268">
        <v>41</v>
      </c>
      <c r="B1375" s="89"/>
      <c r="C1375" s="269" t="s">
        <v>47</v>
      </c>
      <c r="D1375" s="84">
        <v>43518</v>
      </c>
      <c r="E1375" s="85" t="s">
        <v>3096</v>
      </c>
      <c r="F1375" s="85" t="s">
        <v>3</v>
      </c>
      <c r="G1375" s="85">
        <v>1714834</v>
      </c>
      <c r="H1375" s="89"/>
      <c r="I1375" s="270" t="s">
        <v>3916</v>
      </c>
      <c r="J1375" s="89"/>
      <c r="K1375" s="89"/>
      <c r="L1375" s="89"/>
      <c r="M1375" s="89"/>
      <c r="N1375" s="271">
        <v>0</v>
      </c>
      <c r="O1375" s="271">
        <v>1580.4</v>
      </c>
      <c r="P1375" s="89" t="s">
        <v>670</v>
      </c>
    </row>
    <row r="1376" spans="1:16" ht="63.75">
      <c r="A1376" s="268">
        <v>20</v>
      </c>
      <c r="B1376" s="89"/>
      <c r="C1376" s="269" t="s">
        <v>44</v>
      </c>
      <c r="D1376" s="84">
        <v>43518</v>
      </c>
      <c r="E1376" s="85" t="s">
        <v>3097</v>
      </c>
      <c r="F1376" s="85" t="s">
        <v>3</v>
      </c>
      <c r="G1376" s="85">
        <v>1714862</v>
      </c>
      <c r="H1376" s="89"/>
      <c r="I1376" s="270" t="s">
        <v>3917</v>
      </c>
      <c r="J1376" s="89"/>
      <c r="K1376" s="89"/>
      <c r="L1376" s="89"/>
      <c r="M1376" s="89"/>
      <c r="N1376" s="271">
        <v>0</v>
      </c>
      <c r="O1376" s="271">
        <v>76.56</v>
      </c>
      <c r="P1376" s="89" t="s">
        <v>670</v>
      </c>
    </row>
    <row r="1377" spans="1:16" ht="51">
      <c r="A1377" s="268">
        <v>670</v>
      </c>
      <c r="B1377" s="89"/>
      <c r="C1377" s="269" t="s">
        <v>190</v>
      </c>
      <c r="D1377" s="84">
        <v>43518</v>
      </c>
      <c r="E1377" s="85" t="s">
        <v>3098</v>
      </c>
      <c r="F1377" s="85" t="s">
        <v>3</v>
      </c>
      <c r="G1377" s="85">
        <v>1714673</v>
      </c>
      <c r="H1377" s="89"/>
      <c r="I1377" s="270" t="s">
        <v>3918</v>
      </c>
      <c r="J1377" s="89"/>
      <c r="K1377" s="89"/>
      <c r="L1377" s="89"/>
      <c r="M1377" s="89"/>
      <c r="N1377" s="271">
        <v>0</v>
      </c>
      <c r="O1377" s="271">
        <v>280827</v>
      </c>
      <c r="P1377" s="89" t="s">
        <v>670</v>
      </c>
    </row>
    <row r="1378" spans="1:16" ht="51">
      <c r="A1378" s="268" t="s">
        <v>565</v>
      </c>
      <c r="B1378" s="89"/>
      <c r="C1378" s="269" t="s">
        <v>615</v>
      </c>
      <c r="D1378" s="84">
        <v>43518</v>
      </c>
      <c r="E1378" s="85" t="s">
        <v>3099</v>
      </c>
      <c r="F1378" s="85" t="s">
        <v>3</v>
      </c>
      <c r="G1378" s="85">
        <v>1714705</v>
      </c>
      <c r="H1378" s="89"/>
      <c r="I1378" s="270" t="s">
        <v>3919</v>
      </c>
      <c r="J1378" s="89"/>
      <c r="K1378" s="89"/>
      <c r="L1378" s="89"/>
      <c r="M1378" s="89"/>
      <c r="N1378" s="271">
        <v>0</v>
      </c>
      <c r="O1378" s="271">
        <v>6327</v>
      </c>
      <c r="P1378" s="89" t="s">
        <v>670</v>
      </c>
    </row>
    <row r="1379" spans="1:16" ht="63.75">
      <c r="A1379" s="268" t="s">
        <v>556</v>
      </c>
      <c r="B1379" s="89"/>
      <c r="C1379" s="269" t="s">
        <v>616</v>
      </c>
      <c r="D1379" s="84">
        <v>43518</v>
      </c>
      <c r="E1379" s="85" t="s">
        <v>3100</v>
      </c>
      <c r="F1379" s="85" t="s">
        <v>3</v>
      </c>
      <c r="G1379" s="85">
        <v>1714719</v>
      </c>
      <c r="H1379" s="89"/>
      <c r="I1379" s="270" t="s">
        <v>3920</v>
      </c>
      <c r="J1379" s="89"/>
      <c r="K1379" s="89"/>
      <c r="L1379" s="89"/>
      <c r="M1379" s="89"/>
      <c r="N1379" s="271">
        <v>0</v>
      </c>
      <c r="O1379" s="271">
        <v>78.600000000000009</v>
      </c>
      <c r="P1379" s="89" t="s">
        <v>670</v>
      </c>
    </row>
    <row r="1380" spans="1:16" ht="38.25">
      <c r="A1380" s="268" t="s">
        <v>565</v>
      </c>
      <c r="B1380" s="89"/>
      <c r="C1380" s="269" t="s">
        <v>615</v>
      </c>
      <c r="D1380" s="84">
        <v>43518</v>
      </c>
      <c r="E1380" s="85" t="s">
        <v>3101</v>
      </c>
      <c r="F1380" s="85" t="s">
        <v>3</v>
      </c>
      <c r="G1380" s="85">
        <v>1714679</v>
      </c>
      <c r="H1380" s="89"/>
      <c r="I1380" s="270" t="s">
        <v>3921</v>
      </c>
      <c r="J1380" s="89"/>
      <c r="K1380" s="89"/>
      <c r="L1380" s="89"/>
      <c r="M1380" s="89"/>
      <c r="N1380" s="271">
        <v>0</v>
      </c>
      <c r="O1380" s="271">
        <v>2005.46</v>
      </c>
      <c r="P1380" s="89" t="s">
        <v>670</v>
      </c>
    </row>
    <row r="1381" spans="1:16" ht="51">
      <c r="A1381" s="268" t="s">
        <v>565</v>
      </c>
      <c r="B1381" s="89"/>
      <c r="C1381" s="269" t="s">
        <v>615</v>
      </c>
      <c r="D1381" s="84">
        <v>43518</v>
      </c>
      <c r="E1381" s="85" t="s">
        <v>3102</v>
      </c>
      <c r="F1381" s="85" t="s">
        <v>3</v>
      </c>
      <c r="G1381" s="85">
        <v>1714646</v>
      </c>
      <c r="H1381" s="89"/>
      <c r="I1381" s="270" t="s">
        <v>3922</v>
      </c>
      <c r="J1381" s="89"/>
      <c r="K1381" s="89"/>
      <c r="L1381" s="89"/>
      <c r="M1381" s="89"/>
      <c r="N1381" s="271">
        <v>0</v>
      </c>
      <c r="O1381" s="271">
        <v>5933.8</v>
      </c>
      <c r="P1381" s="89" t="s">
        <v>670</v>
      </c>
    </row>
    <row r="1382" spans="1:16" ht="51">
      <c r="A1382" s="268" t="s">
        <v>559</v>
      </c>
      <c r="B1382" s="89"/>
      <c r="C1382" s="269" t="s">
        <v>759</v>
      </c>
      <c r="D1382" s="84">
        <v>43518</v>
      </c>
      <c r="E1382" s="85" t="s">
        <v>3103</v>
      </c>
      <c r="F1382" s="85" t="s">
        <v>3</v>
      </c>
      <c r="G1382" s="85">
        <v>1714767</v>
      </c>
      <c r="H1382" s="89"/>
      <c r="I1382" s="270" t="s">
        <v>3923</v>
      </c>
      <c r="J1382" s="89"/>
      <c r="K1382" s="89"/>
      <c r="L1382" s="89"/>
      <c r="M1382" s="89"/>
      <c r="N1382" s="271">
        <v>0</v>
      </c>
      <c r="O1382" s="271">
        <v>6300</v>
      </c>
      <c r="P1382" s="89" t="s">
        <v>670</v>
      </c>
    </row>
    <row r="1383" spans="1:16" ht="51">
      <c r="A1383" s="268">
        <v>591</v>
      </c>
      <c r="B1383" s="89"/>
      <c r="C1383" s="269" t="s">
        <v>1367</v>
      </c>
      <c r="D1383" s="84">
        <v>43518</v>
      </c>
      <c r="E1383" s="85" t="s">
        <v>3104</v>
      </c>
      <c r="F1383" s="85" t="s">
        <v>3</v>
      </c>
      <c r="G1383" s="85">
        <v>1714756</v>
      </c>
      <c r="H1383" s="89"/>
      <c r="I1383" s="270" t="s">
        <v>3924</v>
      </c>
      <c r="J1383" s="89"/>
      <c r="K1383" s="89"/>
      <c r="L1383" s="89"/>
      <c r="M1383" s="89"/>
      <c r="N1383" s="271">
        <v>0</v>
      </c>
      <c r="O1383" s="271">
        <v>3785.12</v>
      </c>
      <c r="P1383" s="89" t="s">
        <v>670</v>
      </c>
    </row>
    <row r="1384" spans="1:16" ht="63.75">
      <c r="A1384" s="268">
        <v>660</v>
      </c>
      <c r="B1384" s="89"/>
      <c r="C1384" s="269" t="s">
        <v>188</v>
      </c>
      <c r="D1384" s="84">
        <v>43518</v>
      </c>
      <c r="E1384" s="85" t="s">
        <v>3105</v>
      </c>
      <c r="F1384" s="85" t="s">
        <v>3</v>
      </c>
      <c r="G1384" s="85">
        <v>1714753</v>
      </c>
      <c r="H1384" s="89"/>
      <c r="I1384" s="270" t="s">
        <v>3925</v>
      </c>
      <c r="J1384" s="89"/>
      <c r="K1384" s="89"/>
      <c r="L1384" s="89"/>
      <c r="M1384" s="89"/>
      <c r="N1384" s="271">
        <v>0</v>
      </c>
      <c r="O1384" s="271">
        <v>246</v>
      </c>
      <c r="P1384" s="89" t="s">
        <v>741</v>
      </c>
    </row>
    <row r="1385" spans="1:16" ht="63.75">
      <c r="A1385" s="268">
        <v>670</v>
      </c>
      <c r="B1385" s="89"/>
      <c r="C1385" s="269" t="s">
        <v>190</v>
      </c>
      <c r="D1385" s="84">
        <v>43518</v>
      </c>
      <c r="E1385" s="85" t="s">
        <v>3106</v>
      </c>
      <c r="F1385" s="85" t="s">
        <v>6</v>
      </c>
      <c r="G1385" s="85">
        <v>1085559</v>
      </c>
      <c r="H1385" s="89"/>
      <c r="I1385" s="270" t="s">
        <v>3926</v>
      </c>
      <c r="J1385" s="89"/>
      <c r="K1385" s="89"/>
      <c r="L1385" s="89"/>
      <c r="M1385" s="89"/>
      <c r="N1385" s="271">
        <v>0</v>
      </c>
      <c r="O1385" s="271">
        <v>254388</v>
      </c>
      <c r="P1385" s="89" t="s">
        <v>670</v>
      </c>
    </row>
    <row r="1386" spans="1:16" ht="76.5">
      <c r="A1386" s="268">
        <v>287</v>
      </c>
      <c r="B1386" s="89"/>
      <c r="C1386" s="269" t="s">
        <v>126</v>
      </c>
      <c r="D1386" s="84">
        <v>43518</v>
      </c>
      <c r="E1386" s="85" t="s">
        <v>3107</v>
      </c>
      <c r="F1386" s="85" t="s">
        <v>6</v>
      </c>
      <c r="G1386" s="85">
        <v>947621</v>
      </c>
      <c r="H1386" s="89"/>
      <c r="I1386" s="270" t="s">
        <v>3927</v>
      </c>
      <c r="J1386" s="89"/>
      <c r="K1386" s="89"/>
      <c r="L1386" s="89"/>
      <c r="M1386" s="89"/>
      <c r="N1386" s="271">
        <v>0</v>
      </c>
      <c r="O1386" s="271">
        <v>777513</v>
      </c>
      <c r="P1386" s="89" t="s">
        <v>670</v>
      </c>
    </row>
    <row r="1387" spans="1:16" ht="51">
      <c r="A1387" s="268">
        <v>10</v>
      </c>
      <c r="B1387" s="89"/>
      <c r="C1387" s="269" t="s">
        <v>41</v>
      </c>
      <c r="D1387" s="84">
        <v>43518</v>
      </c>
      <c r="E1387" s="85" t="s">
        <v>3108</v>
      </c>
      <c r="F1387" s="85" t="s">
        <v>6</v>
      </c>
      <c r="G1387" s="85">
        <v>972216</v>
      </c>
      <c r="H1387" s="89"/>
      <c r="I1387" s="270" t="s">
        <v>3928</v>
      </c>
      <c r="J1387" s="89"/>
      <c r="K1387" s="89"/>
      <c r="L1387" s="89"/>
      <c r="M1387" s="89"/>
      <c r="N1387" s="271">
        <v>0</v>
      </c>
      <c r="O1387" s="271">
        <v>46894.27</v>
      </c>
      <c r="P1387" s="89" t="s">
        <v>670</v>
      </c>
    </row>
    <row r="1388" spans="1:16" ht="76.5">
      <c r="A1388" s="268">
        <v>287</v>
      </c>
      <c r="B1388" s="89"/>
      <c r="C1388" s="269" t="s">
        <v>126</v>
      </c>
      <c r="D1388" s="84">
        <v>43518</v>
      </c>
      <c r="E1388" s="85" t="s">
        <v>3109</v>
      </c>
      <c r="F1388" s="85" t="s">
        <v>11</v>
      </c>
      <c r="G1388" s="85">
        <v>947621</v>
      </c>
      <c r="H1388" s="89"/>
      <c r="I1388" s="270" t="s">
        <v>3929</v>
      </c>
      <c r="J1388" s="89"/>
      <c r="K1388" s="89"/>
      <c r="L1388" s="89"/>
      <c r="M1388" s="89"/>
      <c r="N1388" s="271">
        <v>50</v>
      </c>
      <c r="O1388" s="271">
        <v>0</v>
      </c>
      <c r="P1388" s="89" t="s">
        <v>670</v>
      </c>
    </row>
    <row r="1389" spans="1:16" ht="76.5">
      <c r="A1389" s="268" t="s">
        <v>557</v>
      </c>
      <c r="B1389" s="89"/>
      <c r="C1389" s="269" t="s">
        <v>780</v>
      </c>
      <c r="D1389" s="84">
        <v>43518</v>
      </c>
      <c r="E1389" s="85" t="s">
        <v>3110</v>
      </c>
      <c r="F1389" s="85" t="s">
        <v>6</v>
      </c>
      <c r="G1389" s="85">
        <v>1085828</v>
      </c>
      <c r="H1389" s="89"/>
      <c r="I1389" s="270" t="s">
        <v>3930</v>
      </c>
      <c r="J1389" s="89"/>
      <c r="K1389" s="89"/>
      <c r="L1389" s="89"/>
      <c r="M1389" s="89"/>
      <c r="N1389" s="271">
        <v>0</v>
      </c>
      <c r="O1389" s="271">
        <v>140000</v>
      </c>
      <c r="P1389" s="89" t="s">
        <v>670</v>
      </c>
    </row>
    <row r="1390" spans="1:16" ht="63.75">
      <c r="A1390" s="268">
        <v>287</v>
      </c>
      <c r="B1390" s="89"/>
      <c r="C1390" s="269" t="s">
        <v>126</v>
      </c>
      <c r="D1390" s="84">
        <v>43518</v>
      </c>
      <c r="E1390" s="85" t="s">
        <v>3111</v>
      </c>
      <c r="F1390" s="85" t="s">
        <v>11</v>
      </c>
      <c r="G1390" s="85">
        <v>972682</v>
      </c>
      <c r="H1390" s="89"/>
      <c r="I1390" s="270" t="s">
        <v>3931</v>
      </c>
      <c r="J1390" s="89"/>
      <c r="K1390" s="89"/>
      <c r="L1390" s="89"/>
      <c r="M1390" s="89"/>
      <c r="N1390" s="271">
        <v>50</v>
      </c>
      <c r="O1390" s="271">
        <v>0</v>
      </c>
      <c r="P1390" s="89" t="s">
        <v>670</v>
      </c>
    </row>
    <row r="1391" spans="1:16" ht="38.25">
      <c r="A1391" s="268" t="s">
        <v>565</v>
      </c>
      <c r="B1391" s="89"/>
      <c r="C1391" s="269" t="s">
        <v>615</v>
      </c>
      <c r="D1391" s="84">
        <v>43521</v>
      </c>
      <c r="E1391" s="85" t="s">
        <v>3112</v>
      </c>
      <c r="F1391" s="85" t="s">
        <v>3</v>
      </c>
      <c r="G1391" s="85">
        <v>1715173</v>
      </c>
      <c r="H1391" s="89"/>
      <c r="I1391" s="270" t="s">
        <v>3932</v>
      </c>
      <c r="J1391" s="89"/>
      <c r="K1391" s="89"/>
      <c r="L1391" s="89"/>
      <c r="M1391" s="89"/>
      <c r="N1391" s="271">
        <v>0</v>
      </c>
      <c r="O1391" s="271">
        <v>1860</v>
      </c>
      <c r="P1391" s="89" t="s">
        <v>670</v>
      </c>
    </row>
    <row r="1392" spans="1:16" ht="51">
      <c r="A1392" s="268" t="s">
        <v>565</v>
      </c>
      <c r="B1392" s="89"/>
      <c r="C1392" s="269" t="s">
        <v>615</v>
      </c>
      <c r="D1392" s="84">
        <v>43521</v>
      </c>
      <c r="E1392" s="85" t="s">
        <v>3113</v>
      </c>
      <c r="F1392" s="85" t="s">
        <v>3</v>
      </c>
      <c r="G1392" s="85">
        <v>1715172</v>
      </c>
      <c r="H1392" s="89"/>
      <c r="I1392" s="270" t="s">
        <v>3933</v>
      </c>
      <c r="J1392" s="89"/>
      <c r="K1392" s="89"/>
      <c r="L1392" s="89"/>
      <c r="M1392" s="89"/>
      <c r="N1392" s="271">
        <v>0</v>
      </c>
      <c r="O1392" s="271">
        <v>5400</v>
      </c>
      <c r="P1392" s="89" t="s">
        <v>670</v>
      </c>
    </row>
    <row r="1393" spans="1:16" ht="51">
      <c r="A1393" s="268" t="s">
        <v>565</v>
      </c>
      <c r="B1393" s="89"/>
      <c r="C1393" s="269" t="s">
        <v>615</v>
      </c>
      <c r="D1393" s="84">
        <v>43521</v>
      </c>
      <c r="E1393" s="85" t="s">
        <v>3114</v>
      </c>
      <c r="F1393" s="85" t="s">
        <v>3</v>
      </c>
      <c r="G1393" s="85">
        <v>1715168</v>
      </c>
      <c r="H1393" s="89"/>
      <c r="I1393" s="270" t="s">
        <v>3934</v>
      </c>
      <c r="J1393" s="89"/>
      <c r="K1393" s="89"/>
      <c r="L1393" s="89"/>
      <c r="M1393" s="89"/>
      <c r="N1393" s="271">
        <v>0</v>
      </c>
      <c r="O1393" s="271">
        <v>9043</v>
      </c>
      <c r="P1393" s="89" t="s">
        <v>670</v>
      </c>
    </row>
    <row r="1394" spans="1:16" ht="51">
      <c r="A1394" s="268">
        <v>46</v>
      </c>
      <c r="B1394" s="89"/>
      <c r="C1394" s="269" t="s">
        <v>48</v>
      </c>
      <c r="D1394" s="84">
        <v>43521</v>
      </c>
      <c r="E1394" s="85" t="s">
        <v>3115</v>
      </c>
      <c r="F1394" s="85" t="s">
        <v>3</v>
      </c>
      <c r="G1394" s="85">
        <v>1715149</v>
      </c>
      <c r="H1394" s="89"/>
      <c r="I1394" s="270" t="s">
        <v>3935</v>
      </c>
      <c r="J1394" s="89"/>
      <c r="K1394" s="89"/>
      <c r="L1394" s="89"/>
      <c r="M1394" s="89"/>
      <c r="N1394" s="271">
        <v>0</v>
      </c>
      <c r="O1394" s="271">
        <v>420</v>
      </c>
      <c r="P1394" s="89" t="s">
        <v>670</v>
      </c>
    </row>
    <row r="1395" spans="1:16" ht="51">
      <c r="A1395" s="268" t="s">
        <v>565</v>
      </c>
      <c r="B1395" s="89"/>
      <c r="C1395" s="269" t="s">
        <v>615</v>
      </c>
      <c r="D1395" s="84">
        <v>43521</v>
      </c>
      <c r="E1395" s="85" t="s">
        <v>3116</v>
      </c>
      <c r="F1395" s="85" t="s">
        <v>3</v>
      </c>
      <c r="G1395" s="85">
        <v>1715112</v>
      </c>
      <c r="H1395" s="89"/>
      <c r="I1395" s="270" t="s">
        <v>3936</v>
      </c>
      <c r="J1395" s="89"/>
      <c r="K1395" s="89"/>
      <c r="L1395" s="89"/>
      <c r="M1395" s="89"/>
      <c r="N1395" s="271">
        <v>0</v>
      </c>
      <c r="O1395" s="271">
        <v>106.3</v>
      </c>
      <c r="P1395" s="89" t="s">
        <v>670</v>
      </c>
    </row>
    <row r="1396" spans="1:16" ht="51">
      <c r="A1396" s="268" t="s">
        <v>565</v>
      </c>
      <c r="B1396" s="89"/>
      <c r="C1396" s="269" t="s">
        <v>615</v>
      </c>
      <c r="D1396" s="84">
        <v>43521</v>
      </c>
      <c r="E1396" s="85" t="s">
        <v>3117</v>
      </c>
      <c r="F1396" s="85" t="s">
        <v>3</v>
      </c>
      <c r="G1396" s="85">
        <v>1715110</v>
      </c>
      <c r="H1396" s="89"/>
      <c r="I1396" s="270" t="s">
        <v>3937</v>
      </c>
      <c r="J1396" s="89"/>
      <c r="K1396" s="89"/>
      <c r="L1396" s="89"/>
      <c r="M1396" s="89"/>
      <c r="N1396" s="271">
        <v>0</v>
      </c>
      <c r="O1396" s="271">
        <v>107.3</v>
      </c>
      <c r="P1396" s="89" t="s">
        <v>670</v>
      </c>
    </row>
    <row r="1397" spans="1:16" ht="51">
      <c r="A1397" s="268" t="s">
        <v>565</v>
      </c>
      <c r="B1397" s="89"/>
      <c r="C1397" s="269" t="s">
        <v>615</v>
      </c>
      <c r="D1397" s="84">
        <v>43521</v>
      </c>
      <c r="E1397" s="85" t="s">
        <v>3118</v>
      </c>
      <c r="F1397" s="85" t="s">
        <v>3</v>
      </c>
      <c r="G1397" s="85">
        <v>1715174</v>
      </c>
      <c r="H1397" s="89"/>
      <c r="I1397" s="270" t="s">
        <v>3938</v>
      </c>
      <c r="J1397" s="89"/>
      <c r="K1397" s="89"/>
      <c r="L1397" s="89"/>
      <c r="M1397" s="89"/>
      <c r="N1397" s="271">
        <v>0</v>
      </c>
      <c r="O1397" s="271">
        <v>450</v>
      </c>
      <c r="P1397" s="89" t="s">
        <v>741</v>
      </c>
    </row>
    <row r="1398" spans="1:16" ht="51">
      <c r="A1398" s="268" t="s">
        <v>565</v>
      </c>
      <c r="B1398" s="89"/>
      <c r="C1398" s="269" t="s">
        <v>615</v>
      </c>
      <c r="D1398" s="84">
        <v>43521</v>
      </c>
      <c r="E1398" s="85" t="s">
        <v>3119</v>
      </c>
      <c r="F1398" s="85" t="s">
        <v>3</v>
      </c>
      <c r="G1398" s="85">
        <v>1715178</v>
      </c>
      <c r="H1398" s="89"/>
      <c r="I1398" s="270" t="s">
        <v>3939</v>
      </c>
      <c r="J1398" s="89"/>
      <c r="K1398" s="89"/>
      <c r="L1398" s="89"/>
      <c r="M1398" s="89"/>
      <c r="N1398" s="271">
        <v>0</v>
      </c>
      <c r="O1398" s="271">
        <v>540.04</v>
      </c>
      <c r="P1398" s="89" t="s">
        <v>670</v>
      </c>
    </row>
    <row r="1399" spans="1:16" ht="51">
      <c r="A1399" s="268" t="s">
        <v>556</v>
      </c>
      <c r="B1399" s="89"/>
      <c r="C1399" s="269" t="s">
        <v>616</v>
      </c>
      <c r="D1399" s="84">
        <v>43521</v>
      </c>
      <c r="E1399" s="85" t="s">
        <v>3120</v>
      </c>
      <c r="F1399" s="85" t="s">
        <v>3</v>
      </c>
      <c r="G1399" s="85">
        <v>1715244</v>
      </c>
      <c r="H1399" s="89"/>
      <c r="I1399" s="270" t="s">
        <v>3940</v>
      </c>
      <c r="J1399" s="89"/>
      <c r="K1399" s="89"/>
      <c r="L1399" s="89"/>
      <c r="M1399" s="89"/>
      <c r="N1399" s="271">
        <v>0</v>
      </c>
      <c r="O1399" s="271">
        <v>2510.8000000000002</v>
      </c>
      <c r="P1399" s="89" t="s">
        <v>670</v>
      </c>
    </row>
    <row r="1400" spans="1:16" ht="51">
      <c r="A1400" s="268" t="s">
        <v>565</v>
      </c>
      <c r="B1400" s="89"/>
      <c r="C1400" s="269" t="s">
        <v>615</v>
      </c>
      <c r="D1400" s="84">
        <v>43521</v>
      </c>
      <c r="E1400" s="85" t="s">
        <v>3121</v>
      </c>
      <c r="F1400" s="85" t="s">
        <v>3</v>
      </c>
      <c r="G1400" s="85">
        <v>1715272</v>
      </c>
      <c r="H1400" s="89"/>
      <c r="I1400" s="270" t="s">
        <v>3941</v>
      </c>
      <c r="J1400" s="89"/>
      <c r="K1400" s="89"/>
      <c r="L1400" s="89"/>
      <c r="M1400" s="89"/>
      <c r="N1400" s="271">
        <v>0</v>
      </c>
      <c r="O1400" s="271">
        <v>4500</v>
      </c>
      <c r="P1400" s="89" t="s">
        <v>670</v>
      </c>
    </row>
    <row r="1401" spans="1:16" ht="51">
      <c r="A1401" s="268" t="s">
        <v>556</v>
      </c>
      <c r="B1401" s="89"/>
      <c r="C1401" s="269" t="s">
        <v>616</v>
      </c>
      <c r="D1401" s="84">
        <v>43521</v>
      </c>
      <c r="E1401" s="85" t="s">
        <v>3122</v>
      </c>
      <c r="F1401" s="85" t="s">
        <v>3</v>
      </c>
      <c r="G1401" s="85">
        <v>1715039</v>
      </c>
      <c r="H1401" s="89"/>
      <c r="I1401" s="270" t="s">
        <v>3942</v>
      </c>
      <c r="J1401" s="89"/>
      <c r="K1401" s="89"/>
      <c r="L1401" s="89"/>
      <c r="M1401" s="89"/>
      <c r="N1401" s="271">
        <v>0</v>
      </c>
      <c r="O1401" s="271">
        <v>4457.75</v>
      </c>
      <c r="P1401" s="89" t="s">
        <v>670</v>
      </c>
    </row>
    <row r="1402" spans="1:16" ht="63.75">
      <c r="A1402" s="268">
        <v>132</v>
      </c>
      <c r="B1402" s="89"/>
      <c r="C1402" s="269" t="s">
        <v>68</v>
      </c>
      <c r="D1402" s="84">
        <v>43521</v>
      </c>
      <c r="E1402" s="85" t="s">
        <v>3123</v>
      </c>
      <c r="F1402" s="85" t="s">
        <v>3</v>
      </c>
      <c r="G1402" s="85">
        <v>1715066</v>
      </c>
      <c r="H1402" s="89"/>
      <c r="I1402" s="270" t="s">
        <v>3943</v>
      </c>
      <c r="J1402" s="89"/>
      <c r="K1402" s="89"/>
      <c r="L1402" s="89"/>
      <c r="M1402" s="89"/>
      <c r="N1402" s="271">
        <v>0</v>
      </c>
      <c r="O1402" s="271">
        <v>222</v>
      </c>
      <c r="P1402" s="89" t="s">
        <v>670</v>
      </c>
    </row>
    <row r="1403" spans="1:16" ht="63.75">
      <c r="A1403" s="268">
        <v>132</v>
      </c>
      <c r="B1403" s="89"/>
      <c r="C1403" s="269" t="s">
        <v>68</v>
      </c>
      <c r="D1403" s="84">
        <v>43521</v>
      </c>
      <c r="E1403" s="85" t="s">
        <v>3124</v>
      </c>
      <c r="F1403" s="85" t="s">
        <v>3</v>
      </c>
      <c r="G1403" s="85">
        <v>1715067</v>
      </c>
      <c r="H1403" s="89"/>
      <c r="I1403" s="270" t="s">
        <v>3944</v>
      </c>
      <c r="J1403" s="89"/>
      <c r="K1403" s="89"/>
      <c r="L1403" s="89"/>
      <c r="M1403" s="89"/>
      <c r="N1403" s="271">
        <v>0</v>
      </c>
      <c r="O1403" s="271">
        <v>2968</v>
      </c>
      <c r="P1403" s="89" t="s">
        <v>670</v>
      </c>
    </row>
    <row r="1404" spans="1:16" ht="63.75">
      <c r="A1404" s="268" t="s">
        <v>565</v>
      </c>
      <c r="B1404" s="89"/>
      <c r="C1404" s="269" t="s">
        <v>615</v>
      </c>
      <c r="D1404" s="84">
        <v>43521</v>
      </c>
      <c r="E1404" s="85" t="s">
        <v>3125</v>
      </c>
      <c r="F1404" s="85" t="s">
        <v>3</v>
      </c>
      <c r="G1404" s="85">
        <v>1715068</v>
      </c>
      <c r="H1404" s="89"/>
      <c r="I1404" s="270" t="s">
        <v>3945</v>
      </c>
      <c r="J1404" s="89"/>
      <c r="K1404" s="89"/>
      <c r="L1404" s="89"/>
      <c r="M1404" s="89"/>
      <c r="N1404" s="271">
        <v>0</v>
      </c>
      <c r="O1404" s="271">
        <v>1484</v>
      </c>
      <c r="P1404" s="89" t="s">
        <v>670</v>
      </c>
    </row>
    <row r="1405" spans="1:16" ht="63.75">
      <c r="A1405" s="268">
        <v>132</v>
      </c>
      <c r="B1405" s="89"/>
      <c r="C1405" s="269" t="s">
        <v>68</v>
      </c>
      <c r="D1405" s="84">
        <v>43521</v>
      </c>
      <c r="E1405" s="85" t="s">
        <v>3126</v>
      </c>
      <c r="F1405" s="85" t="s">
        <v>3</v>
      </c>
      <c r="G1405" s="85">
        <v>1715070</v>
      </c>
      <c r="H1405" s="89"/>
      <c r="I1405" s="270" t="s">
        <v>3946</v>
      </c>
      <c r="J1405" s="89"/>
      <c r="K1405" s="89"/>
      <c r="L1405" s="89"/>
      <c r="M1405" s="89"/>
      <c r="N1405" s="271">
        <v>0</v>
      </c>
      <c r="O1405" s="271">
        <v>92.75</v>
      </c>
      <c r="P1405" s="89" t="s">
        <v>670</v>
      </c>
    </row>
    <row r="1406" spans="1:16" ht="51">
      <c r="A1406" s="268" t="s">
        <v>565</v>
      </c>
      <c r="B1406" s="89"/>
      <c r="C1406" s="269" t="s">
        <v>615</v>
      </c>
      <c r="D1406" s="84">
        <v>43521</v>
      </c>
      <c r="E1406" s="85" t="s">
        <v>3127</v>
      </c>
      <c r="F1406" s="85" t="s">
        <v>3</v>
      </c>
      <c r="G1406" s="85">
        <v>1715109</v>
      </c>
      <c r="H1406" s="89"/>
      <c r="I1406" s="270" t="s">
        <v>3947</v>
      </c>
      <c r="J1406" s="89"/>
      <c r="K1406" s="89"/>
      <c r="L1406" s="89"/>
      <c r="M1406" s="89"/>
      <c r="N1406" s="271">
        <v>0</v>
      </c>
      <c r="O1406" s="271">
        <v>106.41</v>
      </c>
      <c r="P1406" s="89" t="s">
        <v>670</v>
      </c>
    </row>
    <row r="1407" spans="1:16" ht="51">
      <c r="A1407" s="268" t="s">
        <v>565</v>
      </c>
      <c r="B1407" s="89"/>
      <c r="C1407" s="269" t="s">
        <v>615</v>
      </c>
      <c r="D1407" s="84">
        <v>43521</v>
      </c>
      <c r="E1407" s="85" t="s">
        <v>3128</v>
      </c>
      <c r="F1407" s="85" t="s">
        <v>3</v>
      </c>
      <c r="G1407" s="85">
        <v>1715108</v>
      </c>
      <c r="H1407" s="89"/>
      <c r="I1407" s="270" t="s">
        <v>3948</v>
      </c>
      <c r="J1407" s="89"/>
      <c r="K1407" s="89"/>
      <c r="L1407" s="89"/>
      <c r="M1407" s="89"/>
      <c r="N1407" s="271">
        <v>0</v>
      </c>
      <c r="O1407" s="271">
        <v>79.8</v>
      </c>
      <c r="P1407" s="89" t="s">
        <v>670</v>
      </c>
    </row>
    <row r="1408" spans="1:16" ht="51">
      <c r="A1408" s="268" t="s">
        <v>565</v>
      </c>
      <c r="B1408" s="89"/>
      <c r="C1408" s="269" t="s">
        <v>615</v>
      </c>
      <c r="D1408" s="84">
        <v>43521</v>
      </c>
      <c r="E1408" s="85" t="s">
        <v>3129</v>
      </c>
      <c r="F1408" s="85" t="s">
        <v>3</v>
      </c>
      <c r="G1408" s="85">
        <v>1715107</v>
      </c>
      <c r="H1408" s="89"/>
      <c r="I1408" s="270" t="s">
        <v>3949</v>
      </c>
      <c r="J1408" s="89"/>
      <c r="K1408" s="89"/>
      <c r="L1408" s="89"/>
      <c r="M1408" s="89"/>
      <c r="N1408" s="271">
        <v>0</v>
      </c>
      <c r="O1408" s="271">
        <v>79.8</v>
      </c>
      <c r="P1408" s="89" t="s">
        <v>670</v>
      </c>
    </row>
    <row r="1409" spans="1:16" ht="38.25">
      <c r="A1409" s="268" t="s">
        <v>565</v>
      </c>
      <c r="B1409" s="89"/>
      <c r="C1409" s="269" t="s">
        <v>615</v>
      </c>
      <c r="D1409" s="84">
        <v>43521</v>
      </c>
      <c r="E1409" s="85" t="s">
        <v>3130</v>
      </c>
      <c r="F1409" s="85" t="s">
        <v>3</v>
      </c>
      <c r="G1409" s="85">
        <v>1715080</v>
      </c>
      <c r="H1409" s="89"/>
      <c r="I1409" s="270" t="s">
        <v>3950</v>
      </c>
      <c r="J1409" s="89"/>
      <c r="K1409" s="89"/>
      <c r="L1409" s="89"/>
      <c r="M1409" s="89"/>
      <c r="N1409" s="271">
        <v>0</v>
      </c>
      <c r="O1409" s="271">
        <v>2918</v>
      </c>
      <c r="P1409" s="89" t="s">
        <v>670</v>
      </c>
    </row>
    <row r="1410" spans="1:16" ht="51">
      <c r="A1410" s="268" t="s">
        <v>556</v>
      </c>
      <c r="B1410" s="89"/>
      <c r="C1410" s="269" t="s">
        <v>616</v>
      </c>
      <c r="D1410" s="84">
        <v>43521</v>
      </c>
      <c r="E1410" s="85" t="s">
        <v>3132</v>
      </c>
      <c r="F1410" s="85" t="s">
        <v>11</v>
      </c>
      <c r="G1410" s="85">
        <v>947750</v>
      </c>
      <c r="H1410" s="89"/>
      <c r="I1410" s="270" t="s">
        <v>3951</v>
      </c>
      <c r="J1410" s="89"/>
      <c r="K1410" s="89"/>
      <c r="L1410" s="89"/>
      <c r="M1410" s="89"/>
      <c r="N1410" s="271">
        <v>50</v>
      </c>
      <c r="O1410" s="271">
        <v>0</v>
      </c>
      <c r="P1410" s="89" t="s">
        <v>670</v>
      </c>
    </row>
    <row r="1411" spans="1:16" ht="76.5">
      <c r="A1411" s="268" t="s">
        <v>556</v>
      </c>
      <c r="B1411" s="89"/>
      <c r="C1411" s="269" t="s">
        <v>616</v>
      </c>
      <c r="D1411" s="84">
        <v>43521</v>
      </c>
      <c r="E1411" s="85" t="s">
        <v>3131</v>
      </c>
      <c r="F1411" s="85" t="s">
        <v>671</v>
      </c>
      <c r="G1411" s="85">
        <v>193781</v>
      </c>
      <c r="H1411" s="89"/>
      <c r="I1411" s="270" t="s">
        <v>3953</v>
      </c>
      <c r="J1411" s="89"/>
      <c r="K1411" s="89"/>
      <c r="L1411" s="89"/>
      <c r="M1411" s="89"/>
      <c r="N1411" s="271">
        <v>1372</v>
      </c>
      <c r="O1411" s="271">
        <v>0</v>
      </c>
      <c r="P1411" s="89" t="s">
        <v>670</v>
      </c>
    </row>
    <row r="1412" spans="1:16" ht="89.25">
      <c r="A1412" s="268" t="s">
        <v>557</v>
      </c>
      <c r="B1412" s="89"/>
      <c r="C1412" s="269" t="s">
        <v>780</v>
      </c>
      <c r="D1412" s="84">
        <v>43521</v>
      </c>
      <c r="E1412" s="85" t="s">
        <v>3133</v>
      </c>
      <c r="F1412" s="85" t="s">
        <v>13</v>
      </c>
      <c r="G1412" s="85">
        <v>947738</v>
      </c>
      <c r="H1412" s="89"/>
      <c r="I1412" s="270" t="s">
        <v>3954</v>
      </c>
      <c r="J1412" s="89"/>
      <c r="K1412" s="89"/>
      <c r="L1412" s="89"/>
      <c r="M1412" s="89"/>
      <c r="N1412" s="271">
        <v>350</v>
      </c>
      <c r="O1412" s="271">
        <v>0</v>
      </c>
      <c r="P1412" s="89" t="s">
        <v>670</v>
      </c>
    </row>
    <row r="1413" spans="1:16" ht="51">
      <c r="A1413" s="268" t="s">
        <v>557</v>
      </c>
      <c r="B1413" s="89"/>
      <c r="C1413" s="269" t="s">
        <v>780</v>
      </c>
      <c r="D1413" s="84">
        <v>43521</v>
      </c>
      <c r="E1413" s="85" t="s">
        <v>3134</v>
      </c>
      <c r="F1413" s="85" t="s">
        <v>13</v>
      </c>
      <c r="G1413" s="85">
        <v>947751</v>
      </c>
      <c r="H1413" s="89"/>
      <c r="I1413" s="270" t="s">
        <v>3955</v>
      </c>
      <c r="J1413" s="89"/>
      <c r="K1413" s="89"/>
      <c r="L1413" s="89"/>
      <c r="M1413" s="89"/>
      <c r="N1413" s="271">
        <v>50</v>
      </c>
      <c r="O1413" s="271">
        <v>0</v>
      </c>
      <c r="P1413" s="89" t="s">
        <v>670</v>
      </c>
    </row>
    <row r="1414" spans="1:16" ht="51">
      <c r="A1414" s="268" t="s">
        <v>557</v>
      </c>
      <c r="B1414" s="89"/>
      <c r="C1414" s="269" t="s">
        <v>780</v>
      </c>
      <c r="D1414" s="84">
        <v>43521</v>
      </c>
      <c r="E1414" s="85" t="s">
        <v>3135</v>
      </c>
      <c r="F1414" s="85" t="s">
        <v>13</v>
      </c>
      <c r="G1414" s="85">
        <v>947752</v>
      </c>
      <c r="H1414" s="89"/>
      <c r="I1414" s="270" t="s">
        <v>3956</v>
      </c>
      <c r="J1414" s="89"/>
      <c r="K1414" s="89"/>
      <c r="L1414" s="89"/>
      <c r="M1414" s="89"/>
      <c r="N1414" s="271">
        <v>50</v>
      </c>
      <c r="O1414" s="271">
        <v>0</v>
      </c>
      <c r="P1414" s="89" t="s">
        <v>670</v>
      </c>
    </row>
    <row r="1415" spans="1:16" ht="51">
      <c r="A1415" s="268">
        <v>190</v>
      </c>
      <c r="B1415" s="89"/>
      <c r="C1415" s="269" t="s">
        <v>92</v>
      </c>
      <c r="D1415" s="84">
        <v>43522</v>
      </c>
      <c r="E1415" s="85" t="s">
        <v>3136</v>
      </c>
      <c r="F1415" s="85" t="s">
        <v>3</v>
      </c>
      <c r="G1415" s="85">
        <v>1715554</v>
      </c>
      <c r="H1415" s="89"/>
      <c r="I1415" s="270" t="s">
        <v>3957</v>
      </c>
      <c r="J1415" s="89"/>
      <c r="K1415" s="89"/>
      <c r="L1415" s="89"/>
      <c r="M1415" s="89"/>
      <c r="N1415" s="271">
        <v>0</v>
      </c>
      <c r="O1415" s="271">
        <v>2.13</v>
      </c>
      <c r="P1415" s="89" t="s">
        <v>670</v>
      </c>
    </row>
    <row r="1416" spans="1:16" ht="38.25">
      <c r="A1416" s="268" t="s">
        <v>565</v>
      </c>
      <c r="B1416" s="89"/>
      <c r="C1416" s="269" t="s">
        <v>615</v>
      </c>
      <c r="D1416" s="84">
        <v>43522</v>
      </c>
      <c r="E1416" s="85" t="s">
        <v>3137</v>
      </c>
      <c r="F1416" s="85" t="s">
        <v>3</v>
      </c>
      <c r="G1416" s="85">
        <v>1715536</v>
      </c>
      <c r="H1416" s="89"/>
      <c r="I1416" s="270" t="s">
        <v>3958</v>
      </c>
      <c r="J1416" s="89"/>
      <c r="K1416" s="89"/>
      <c r="L1416" s="89"/>
      <c r="M1416" s="89"/>
      <c r="N1416" s="271">
        <v>0</v>
      </c>
      <c r="O1416" s="271">
        <v>155</v>
      </c>
      <c r="P1416" s="89" t="s">
        <v>670</v>
      </c>
    </row>
    <row r="1417" spans="1:16" ht="38.25">
      <c r="A1417" s="268" t="s">
        <v>565</v>
      </c>
      <c r="B1417" s="89"/>
      <c r="C1417" s="269" t="s">
        <v>615</v>
      </c>
      <c r="D1417" s="84">
        <v>43522</v>
      </c>
      <c r="E1417" s="85" t="s">
        <v>3138</v>
      </c>
      <c r="F1417" s="85" t="s">
        <v>3</v>
      </c>
      <c r="G1417" s="85">
        <v>1715519</v>
      </c>
      <c r="H1417" s="89"/>
      <c r="I1417" s="270" t="s">
        <v>3959</v>
      </c>
      <c r="J1417" s="89"/>
      <c r="K1417" s="89"/>
      <c r="L1417" s="89"/>
      <c r="M1417" s="89"/>
      <c r="N1417" s="271">
        <v>0</v>
      </c>
      <c r="O1417" s="271">
        <v>696.96</v>
      </c>
      <c r="P1417" s="89" t="s">
        <v>670</v>
      </c>
    </row>
    <row r="1418" spans="1:16" ht="51">
      <c r="A1418" s="268" t="s">
        <v>565</v>
      </c>
      <c r="B1418" s="89"/>
      <c r="C1418" s="269" t="s">
        <v>615</v>
      </c>
      <c r="D1418" s="84">
        <v>43522</v>
      </c>
      <c r="E1418" s="85" t="s">
        <v>3139</v>
      </c>
      <c r="F1418" s="85" t="s">
        <v>3</v>
      </c>
      <c r="G1418" s="85">
        <v>1715515</v>
      </c>
      <c r="H1418" s="89"/>
      <c r="I1418" s="270" t="s">
        <v>3960</v>
      </c>
      <c r="J1418" s="89"/>
      <c r="K1418" s="89"/>
      <c r="L1418" s="89"/>
      <c r="M1418" s="89"/>
      <c r="N1418" s="271">
        <v>0</v>
      </c>
      <c r="O1418" s="271">
        <v>1692.52</v>
      </c>
      <c r="P1418" s="89" t="s">
        <v>670</v>
      </c>
    </row>
    <row r="1419" spans="1:16" ht="51">
      <c r="A1419" s="268">
        <v>212</v>
      </c>
      <c r="B1419" s="89"/>
      <c r="C1419" s="269" t="s">
        <v>100</v>
      </c>
      <c r="D1419" s="84">
        <v>43522</v>
      </c>
      <c r="E1419" s="85" t="s">
        <v>3140</v>
      </c>
      <c r="F1419" s="85" t="s">
        <v>3</v>
      </c>
      <c r="G1419" s="85">
        <v>1715514</v>
      </c>
      <c r="H1419" s="89"/>
      <c r="I1419" s="270" t="s">
        <v>3961</v>
      </c>
      <c r="J1419" s="89"/>
      <c r="K1419" s="89"/>
      <c r="L1419" s="89"/>
      <c r="M1419" s="89"/>
      <c r="N1419" s="271">
        <v>0</v>
      </c>
      <c r="O1419" s="271">
        <v>339.2</v>
      </c>
      <c r="P1419" s="89" t="s">
        <v>670</v>
      </c>
    </row>
    <row r="1420" spans="1:16" ht="51">
      <c r="A1420" s="268">
        <v>190</v>
      </c>
      <c r="B1420" s="89"/>
      <c r="C1420" s="269" t="s">
        <v>92</v>
      </c>
      <c r="D1420" s="84">
        <v>43522</v>
      </c>
      <c r="E1420" s="85" t="s">
        <v>3141</v>
      </c>
      <c r="F1420" s="85" t="s">
        <v>3</v>
      </c>
      <c r="G1420" s="85">
        <v>1715555</v>
      </c>
      <c r="H1420" s="89"/>
      <c r="I1420" s="270" t="s">
        <v>3962</v>
      </c>
      <c r="J1420" s="89"/>
      <c r="K1420" s="89"/>
      <c r="L1420" s="89"/>
      <c r="M1420" s="89"/>
      <c r="N1420" s="271">
        <v>0</v>
      </c>
      <c r="O1420" s="271">
        <v>475</v>
      </c>
      <c r="P1420" s="89" t="s">
        <v>670</v>
      </c>
    </row>
    <row r="1421" spans="1:16" ht="51">
      <c r="A1421" s="268">
        <v>46</v>
      </c>
      <c r="B1421" s="89"/>
      <c r="C1421" s="269" t="s">
        <v>48</v>
      </c>
      <c r="D1421" s="84">
        <v>43522</v>
      </c>
      <c r="E1421" s="85" t="s">
        <v>3142</v>
      </c>
      <c r="F1421" s="85" t="s">
        <v>3</v>
      </c>
      <c r="G1421" s="85">
        <v>1715568</v>
      </c>
      <c r="H1421" s="89"/>
      <c r="I1421" s="270" t="s">
        <v>3963</v>
      </c>
      <c r="J1421" s="89"/>
      <c r="K1421" s="89"/>
      <c r="L1421" s="89"/>
      <c r="M1421" s="89"/>
      <c r="N1421" s="271">
        <v>0</v>
      </c>
      <c r="O1421" s="271">
        <v>1</v>
      </c>
      <c r="P1421" s="89" t="s">
        <v>670</v>
      </c>
    </row>
    <row r="1422" spans="1:16" ht="51">
      <c r="A1422" s="268" t="s">
        <v>565</v>
      </c>
      <c r="B1422" s="89"/>
      <c r="C1422" s="269" t="s">
        <v>615</v>
      </c>
      <c r="D1422" s="84">
        <v>43522</v>
      </c>
      <c r="E1422" s="85" t="s">
        <v>3143</v>
      </c>
      <c r="F1422" s="85" t="s">
        <v>3</v>
      </c>
      <c r="G1422" s="85">
        <v>1715571</v>
      </c>
      <c r="H1422" s="89"/>
      <c r="I1422" s="270" t="s">
        <v>3964</v>
      </c>
      <c r="J1422" s="89"/>
      <c r="K1422" s="89"/>
      <c r="L1422" s="89"/>
      <c r="M1422" s="89"/>
      <c r="N1422" s="271">
        <v>0</v>
      </c>
      <c r="O1422" s="271">
        <v>1212.83</v>
      </c>
      <c r="P1422" s="89" t="s">
        <v>670</v>
      </c>
    </row>
    <row r="1423" spans="1:16" ht="51">
      <c r="A1423" s="268" t="s">
        <v>565</v>
      </c>
      <c r="B1423" s="89"/>
      <c r="C1423" s="269" t="s">
        <v>615</v>
      </c>
      <c r="D1423" s="84">
        <v>43522</v>
      </c>
      <c r="E1423" s="85" t="s">
        <v>3144</v>
      </c>
      <c r="F1423" s="85" t="s">
        <v>3</v>
      </c>
      <c r="G1423" s="85">
        <v>1715586</v>
      </c>
      <c r="H1423" s="89"/>
      <c r="I1423" s="270" t="s">
        <v>3965</v>
      </c>
      <c r="J1423" s="89"/>
      <c r="K1423" s="89"/>
      <c r="L1423" s="89"/>
      <c r="M1423" s="89"/>
      <c r="N1423" s="271">
        <v>0</v>
      </c>
      <c r="O1423" s="271">
        <v>8.2200000000000006</v>
      </c>
      <c r="P1423" s="89" t="s">
        <v>670</v>
      </c>
    </row>
    <row r="1424" spans="1:16" ht="51">
      <c r="A1424" s="268" t="s">
        <v>565</v>
      </c>
      <c r="B1424" s="89"/>
      <c r="C1424" s="269" t="s">
        <v>615</v>
      </c>
      <c r="D1424" s="84">
        <v>43522</v>
      </c>
      <c r="E1424" s="85" t="s">
        <v>3145</v>
      </c>
      <c r="F1424" s="85" t="s">
        <v>3</v>
      </c>
      <c r="G1424" s="85">
        <v>1715445</v>
      </c>
      <c r="H1424" s="89"/>
      <c r="I1424" s="270" t="s">
        <v>3967</v>
      </c>
      <c r="J1424" s="89"/>
      <c r="K1424" s="89"/>
      <c r="L1424" s="89"/>
      <c r="M1424" s="89"/>
      <c r="N1424" s="271">
        <v>0</v>
      </c>
      <c r="O1424" s="271">
        <v>500</v>
      </c>
      <c r="P1424" s="89" t="s">
        <v>670</v>
      </c>
    </row>
    <row r="1425" spans="1:16" ht="38.25">
      <c r="A1425" s="268" t="s">
        <v>565</v>
      </c>
      <c r="B1425" s="89"/>
      <c r="C1425" s="269" t="s">
        <v>615</v>
      </c>
      <c r="D1425" s="84">
        <v>43522</v>
      </c>
      <c r="E1425" s="85" t="s">
        <v>3146</v>
      </c>
      <c r="F1425" s="85" t="s">
        <v>3</v>
      </c>
      <c r="G1425" s="85">
        <v>1715455</v>
      </c>
      <c r="H1425" s="89"/>
      <c r="I1425" s="270" t="s">
        <v>3968</v>
      </c>
      <c r="J1425" s="89"/>
      <c r="K1425" s="89"/>
      <c r="L1425" s="89"/>
      <c r="M1425" s="89"/>
      <c r="N1425" s="271">
        <v>0</v>
      </c>
      <c r="O1425" s="271">
        <v>257.60000000000002</v>
      </c>
      <c r="P1425" s="89" t="s">
        <v>670</v>
      </c>
    </row>
    <row r="1426" spans="1:16" ht="89.25">
      <c r="A1426" s="268">
        <v>41</v>
      </c>
      <c r="B1426" s="89"/>
      <c r="C1426" s="269" t="s">
        <v>47</v>
      </c>
      <c r="D1426" s="84">
        <v>43522</v>
      </c>
      <c r="E1426" s="85" t="s">
        <v>3147</v>
      </c>
      <c r="F1426" s="85" t="s">
        <v>671</v>
      </c>
      <c r="G1426" s="85">
        <v>193784</v>
      </c>
      <c r="H1426" s="89"/>
      <c r="I1426" s="270" t="s">
        <v>3969</v>
      </c>
      <c r="J1426" s="89"/>
      <c r="K1426" s="89"/>
      <c r="L1426" s="89"/>
      <c r="M1426" s="89"/>
      <c r="N1426" s="271">
        <v>0</v>
      </c>
      <c r="O1426" s="271">
        <v>56087.02</v>
      </c>
      <c r="P1426" s="89" t="s">
        <v>670</v>
      </c>
    </row>
    <row r="1427" spans="1:16" ht="89.25">
      <c r="A1427" s="268">
        <v>41</v>
      </c>
      <c r="B1427" s="89"/>
      <c r="C1427" s="269" t="s">
        <v>47</v>
      </c>
      <c r="D1427" s="84">
        <v>43522</v>
      </c>
      <c r="E1427" s="85" t="s">
        <v>3148</v>
      </c>
      <c r="F1427" s="85" t="s">
        <v>628</v>
      </c>
      <c r="G1427" s="85">
        <v>193702</v>
      </c>
      <c r="H1427" s="89"/>
      <c r="I1427" s="270" t="s">
        <v>3970</v>
      </c>
      <c r="J1427" s="89"/>
      <c r="K1427" s="89"/>
      <c r="L1427" s="89"/>
      <c r="M1427" s="89"/>
      <c r="N1427" s="271">
        <v>0</v>
      </c>
      <c r="O1427" s="271">
        <v>239598</v>
      </c>
      <c r="P1427" s="89" t="s">
        <v>670</v>
      </c>
    </row>
    <row r="1428" spans="1:16" ht="76.5">
      <c r="A1428" s="268" t="s">
        <v>557</v>
      </c>
      <c r="B1428" s="89"/>
      <c r="C1428" s="269" t="s">
        <v>780</v>
      </c>
      <c r="D1428" s="84">
        <v>43522</v>
      </c>
      <c r="E1428" s="85" t="s">
        <v>3149</v>
      </c>
      <c r="F1428" s="85" t="s">
        <v>6</v>
      </c>
      <c r="G1428" s="85">
        <v>1087027</v>
      </c>
      <c r="H1428" s="89"/>
      <c r="I1428" s="270" t="s">
        <v>3971</v>
      </c>
      <c r="J1428" s="89"/>
      <c r="K1428" s="89"/>
      <c r="L1428" s="89"/>
      <c r="M1428" s="89"/>
      <c r="N1428" s="271">
        <v>0</v>
      </c>
      <c r="O1428" s="271">
        <v>71000</v>
      </c>
      <c r="P1428" s="89" t="s">
        <v>670</v>
      </c>
    </row>
    <row r="1429" spans="1:16" ht="76.5">
      <c r="A1429" s="268" t="s">
        <v>557</v>
      </c>
      <c r="B1429" s="89"/>
      <c r="C1429" s="269" t="s">
        <v>780</v>
      </c>
      <c r="D1429" s="84">
        <v>43522</v>
      </c>
      <c r="E1429" s="85" t="s">
        <v>3150</v>
      </c>
      <c r="F1429" s="85" t="s">
        <v>13</v>
      </c>
      <c r="G1429" s="85">
        <v>947974</v>
      </c>
      <c r="H1429" s="89"/>
      <c r="I1429" s="270" t="s">
        <v>3972</v>
      </c>
      <c r="J1429" s="89"/>
      <c r="K1429" s="89"/>
      <c r="L1429" s="89"/>
      <c r="M1429" s="89"/>
      <c r="N1429" s="271">
        <v>15533.4</v>
      </c>
      <c r="O1429" s="271">
        <v>0</v>
      </c>
      <c r="P1429" s="89" t="s">
        <v>670</v>
      </c>
    </row>
    <row r="1430" spans="1:16" ht="76.5">
      <c r="A1430" s="268" t="s">
        <v>557</v>
      </c>
      <c r="B1430" s="89"/>
      <c r="C1430" s="269" t="s">
        <v>780</v>
      </c>
      <c r="D1430" s="84">
        <v>43522</v>
      </c>
      <c r="E1430" s="85" t="s">
        <v>3151</v>
      </c>
      <c r="F1430" s="85" t="s">
        <v>11</v>
      </c>
      <c r="G1430" s="85">
        <v>947974</v>
      </c>
      <c r="H1430" s="89"/>
      <c r="I1430" s="270" t="s">
        <v>3973</v>
      </c>
      <c r="J1430" s="89"/>
      <c r="K1430" s="89"/>
      <c r="L1430" s="89"/>
      <c r="M1430" s="89"/>
      <c r="N1430" s="271">
        <v>50</v>
      </c>
      <c r="O1430" s="271">
        <v>0</v>
      </c>
      <c r="P1430" s="89" t="s">
        <v>670</v>
      </c>
    </row>
    <row r="1431" spans="1:16" ht="76.5">
      <c r="A1431" s="268" t="s">
        <v>557</v>
      </c>
      <c r="B1431" s="89"/>
      <c r="C1431" s="269" t="s">
        <v>780</v>
      </c>
      <c r="D1431" s="84">
        <v>43522</v>
      </c>
      <c r="E1431" s="85" t="s">
        <v>3152</v>
      </c>
      <c r="F1431" s="85" t="s">
        <v>11</v>
      </c>
      <c r="G1431" s="85">
        <v>947979</v>
      </c>
      <c r="H1431" s="89"/>
      <c r="I1431" s="270" t="s">
        <v>3974</v>
      </c>
      <c r="J1431" s="89"/>
      <c r="K1431" s="89"/>
      <c r="L1431" s="89"/>
      <c r="M1431" s="89"/>
      <c r="N1431" s="271">
        <v>50</v>
      </c>
      <c r="O1431" s="271">
        <v>0</v>
      </c>
      <c r="P1431" s="89" t="s">
        <v>670</v>
      </c>
    </row>
    <row r="1432" spans="1:16" ht="63.75">
      <c r="A1432" s="268" t="s">
        <v>565</v>
      </c>
      <c r="B1432" s="89"/>
      <c r="C1432" s="269" t="s">
        <v>615</v>
      </c>
      <c r="D1432" s="84">
        <v>43523</v>
      </c>
      <c r="E1432" s="85" t="s">
        <v>3153</v>
      </c>
      <c r="F1432" s="85" t="s">
        <v>3</v>
      </c>
      <c r="G1432" s="85">
        <v>1715838</v>
      </c>
      <c r="H1432" s="89"/>
      <c r="I1432" s="270" t="s">
        <v>3975</v>
      </c>
      <c r="J1432" s="89"/>
      <c r="K1432" s="89"/>
      <c r="L1432" s="89"/>
      <c r="M1432" s="89"/>
      <c r="N1432" s="271">
        <v>0</v>
      </c>
      <c r="O1432" s="271">
        <v>148</v>
      </c>
      <c r="P1432" s="89" t="s">
        <v>670</v>
      </c>
    </row>
    <row r="1433" spans="1:16" ht="38.25">
      <c r="A1433" s="268" t="s">
        <v>565</v>
      </c>
      <c r="B1433" s="89"/>
      <c r="C1433" s="269" t="s">
        <v>615</v>
      </c>
      <c r="D1433" s="84">
        <v>43523</v>
      </c>
      <c r="E1433" s="85" t="s">
        <v>3154</v>
      </c>
      <c r="F1433" s="85" t="s">
        <v>3</v>
      </c>
      <c r="G1433" s="85">
        <v>1715935</v>
      </c>
      <c r="H1433" s="89"/>
      <c r="I1433" s="270" t="s">
        <v>3976</v>
      </c>
      <c r="J1433" s="89"/>
      <c r="K1433" s="89"/>
      <c r="L1433" s="89"/>
      <c r="M1433" s="89"/>
      <c r="N1433" s="271">
        <v>0</v>
      </c>
      <c r="O1433" s="271">
        <v>3495.66</v>
      </c>
      <c r="P1433" s="89" t="s">
        <v>670</v>
      </c>
    </row>
    <row r="1434" spans="1:16" ht="51">
      <c r="A1434" s="268">
        <v>212</v>
      </c>
      <c r="B1434" s="89"/>
      <c r="C1434" s="269" t="s">
        <v>100</v>
      </c>
      <c r="D1434" s="84">
        <v>43523</v>
      </c>
      <c r="E1434" s="85" t="s">
        <v>3155</v>
      </c>
      <c r="F1434" s="85" t="s">
        <v>3</v>
      </c>
      <c r="G1434" s="85">
        <v>1715832</v>
      </c>
      <c r="H1434" s="89"/>
      <c r="I1434" s="270" t="s">
        <v>3977</v>
      </c>
      <c r="J1434" s="89"/>
      <c r="K1434" s="89"/>
      <c r="L1434" s="89"/>
      <c r="M1434" s="89"/>
      <c r="N1434" s="271">
        <v>0</v>
      </c>
      <c r="O1434" s="271">
        <v>444</v>
      </c>
      <c r="P1434" s="89" t="s">
        <v>670</v>
      </c>
    </row>
    <row r="1435" spans="1:16" ht="38.25">
      <c r="A1435" s="268" t="s">
        <v>565</v>
      </c>
      <c r="B1435" s="89"/>
      <c r="C1435" s="269" t="s">
        <v>615</v>
      </c>
      <c r="D1435" s="84">
        <v>43523</v>
      </c>
      <c r="E1435" s="85" t="s">
        <v>3156</v>
      </c>
      <c r="F1435" s="85" t="s">
        <v>3</v>
      </c>
      <c r="G1435" s="85">
        <v>1715828</v>
      </c>
      <c r="H1435" s="89"/>
      <c r="I1435" s="270" t="s">
        <v>3978</v>
      </c>
      <c r="J1435" s="89"/>
      <c r="K1435" s="89"/>
      <c r="L1435" s="89"/>
      <c r="M1435" s="89"/>
      <c r="N1435" s="271">
        <v>0</v>
      </c>
      <c r="O1435" s="271">
        <v>1897.81</v>
      </c>
      <c r="P1435" s="89" t="s">
        <v>670</v>
      </c>
    </row>
    <row r="1436" spans="1:16" ht="38.25">
      <c r="A1436" s="268">
        <v>212</v>
      </c>
      <c r="B1436" s="89"/>
      <c r="C1436" s="269" t="s">
        <v>100</v>
      </c>
      <c r="D1436" s="84">
        <v>43523</v>
      </c>
      <c r="E1436" s="85" t="s">
        <v>3157</v>
      </c>
      <c r="F1436" s="85" t="s">
        <v>3</v>
      </c>
      <c r="G1436" s="85">
        <v>1716036</v>
      </c>
      <c r="H1436" s="89"/>
      <c r="I1436" s="270" t="s">
        <v>3979</v>
      </c>
      <c r="J1436" s="89"/>
      <c r="K1436" s="89"/>
      <c r="L1436" s="89"/>
      <c r="M1436" s="89"/>
      <c r="N1436" s="271">
        <v>0</v>
      </c>
      <c r="O1436" s="271">
        <v>1132</v>
      </c>
      <c r="P1436" s="89" t="s">
        <v>670</v>
      </c>
    </row>
    <row r="1437" spans="1:16" ht="51">
      <c r="A1437" s="268">
        <v>212</v>
      </c>
      <c r="B1437" s="89"/>
      <c r="C1437" s="269" t="s">
        <v>100</v>
      </c>
      <c r="D1437" s="84">
        <v>43523</v>
      </c>
      <c r="E1437" s="85" t="s">
        <v>3158</v>
      </c>
      <c r="F1437" s="85" t="s">
        <v>3</v>
      </c>
      <c r="G1437" s="85">
        <v>1716021</v>
      </c>
      <c r="H1437" s="89"/>
      <c r="I1437" s="270" t="s">
        <v>3980</v>
      </c>
      <c r="J1437" s="89"/>
      <c r="K1437" s="89"/>
      <c r="L1437" s="89"/>
      <c r="M1437" s="89"/>
      <c r="N1437" s="271">
        <v>0</v>
      </c>
      <c r="O1437" s="271">
        <v>1512</v>
      </c>
      <c r="P1437" s="89" t="s">
        <v>670</v>
      </c>
    </row>
    <row r="1438" spans="1:16" ht="63.75">
      <c r="A1438" s="268">
        <v>25</v>
      </c>
      <c r="B1438" s="89"/>
      <c r="C1438" s="269" t="s">
        <v>45</v>
      </c>
      <c r="D1438" s="84">
        <v>43523</v>
      </c>
      <c r="E1438" s="85" t="s">
        <v>3159</v>
      </c>
      <c r="F1438" s="85" t="s">
        <v>3</v>
      </c>
      <c r="G1438" s="85">
        <v>1715985</v>
      </c>
      <c r="H1438" s="89"/>
      <c r="I1438" s="270" t="s">
        <v>3981</v>
      </c>
      <c r="J1438" s="89"/>
      <c r="K1438" s="89"/>
      <c r="L1438" s="89"/>
      <c r="M1438" s="89"/>
      <c r="N1438" s="271">
        <v>0</v>
      </c>
      <c r="O1438" s="271">
        <v>1028.53</v>
      </c>
      <c r="P1438" s="89" t="s">
        <v>670</v>
      </c>
    </row>
    <row r="1439" spans="1:16" ht="51">
      <c r="A1439" s="268">
        <v>133</v>
      </c>
      <c r="B1439" s="89"/>
      <c r="C1439" s="269" t="s">
        <v>69</v>
      </c>
      <c r="D1439" s="84">
        <v>43523</v>
      </c>
      <c r="E1439" s="85" t="s">
        <v>3160</v>
      </c>
      <c r="F1439" s="85" t="s">
        <v>3</v>
      </c>
      <c r="G1439" s="85">
        <v>1715969</v>
      </c>
      <c r="H1439" s="89"/>
      <c r="I1439" s="270" t="s">
        <v>3982</v>
      </c>
      <c r="J1439" s="89"/>
      <c r="K1439" s="89"/>
      <c r="L1439" s="89"/>
      <c r="M1439" s="89"/>
      <c r="N1439" s="271">
        <v>0</v>
      </c>
      <c r="O1439" s="271">
        <v>48210</v>
      </c>
      <c r="P1439" s="89" t="s">
        <v>670</v>
      </c>
    </row>
    <row r="1440" spans="1:16" ht="51">
      <c r="A1440" s="268">
        <v>591</v>
      </c>
      <c r="B1440" s="89"/>
      <c r="C1440" s="269" t="s">
        <v>1367</v>
      </c>
      <c r="D1440" s="84">
        <v>43523</v>
      </c>
      <c r="E1440" s="85" t="s">
        <v>3161</v>
      </c>
      <c r="F1440" s="85" t="s">
        <v>3</v>
      </c>
      <c r="G1440" s="85">
        <v>1715912</v>
      </c>
      <c r="H1440" s="89"/>
      <c r="I1440" s="270" t="s">
        <v>3983</v>
      </c>
      <c r="J1440" s="89"/>
      <c r="K1440" s="89"/>
      <c r="L1440" s="89"/>
      <c r="M1440" s="89"/>
      <c r="N1440" s="271">
        <v>0</v>
      </c>
      <c r="O1440" s="271">
        <v>35015</v>
      </c>
      <c r="P1440" s="89" t="s">
        <v>670</v>
      </c>
    </row>
    <row r="1441" spans="1:16" ht="63.75">
      <c r="A1441" s="268">
        <v>591</v>
      </c>
      <c r="B1441" s="89"/>
      <c r="C1441" s="269" t="s">
        <v>1367</v>
      </c>
      <c r="D1441" s="84">
        <v>43523</v>
      </c>
      <c r="E1441" s="85" t="s">
        <v>3162</v>
      </c>
      <c r="F1441" s="85" t="s">
        <v>3</v>
      </c>
      <c r="G1441" s="85">
        <v>1715911</v>
      </c>
      <c r="H1441" s="89"/>
      <c r="I1441" s="270" t="s">
        <v>3984</v>
      </c>
      <c r="J1441" s="89"/>
      <c r="K1441" s="89"/>
      <c r="L1441" s="89"/>
      <c r="M1441" s="89"/>
      <c r="N1441" s="271">
        <v>0</v>
      </c>
      <c r="O1441" s="271">
        <v>8675</v>
      </c>
      <c r="P1441" s="89" t="s">
        <v>670</v>
      </c>
    </row>
    <row r="1442" spans="1:16" ht="51">
      <c r="A1442" s="268">
        <v>591</v>
      </c>
      <c r="B1442" s="89"/>
      <c r="C1442" s="269" t="s">
        <v>1367</v>
      </c>
      <c r="D1442" s="84">
        <v>43523</v>
      </c>
      <c r="E1442" s="85" t="s">
        <v>3163</v>
      </c>
      <c r="F1442" s="85" t="s">
        <v>3</v>
      </c>
      <c r="G1442" s="85">
        <v>1715910</v>
      </c>
      <c r="H1442" s="89"/>
      <c r="I1442" s="270" t="s">
        <v>3985</v>
      </c>
      <c r="J1442" s="89"/>
      <c r="K1442" s="89"/>
      <c r="L1442" s="89"/>
      <c r="M1442" s="89"/>
      <c r="N1442" s="271">
        <v>0</v>
      </c>
      <c r="O1442" s="271">
        <v>3349.5</v>
      </c>
      <c r="P1442" s="89" t="s">
        <v>670</v>
      </c>
    </row>
    <row r="1443" spans="1:16" ht="51">
      <c r="A1443" s="268">
        <v>591</v>
      </c>
      <c r="B1443" s="89"/>
      <c r="C1443" s="269" t="s">
        <v>1367</v>
      </c>
      <c r="D1443" s="84">
        <v>43523</v>
      </c>
      <c r="E1443" s="85" t="s">
        <v>3164</v>
      </c>
      <c r="F1443" s="85" t="s">
        <v>3</v>
      </c>
      <c r="G1443" s="85">
        <v>1715909</v>
      </c>
      <c r="H1443" s="89"/>
      <c r="I1443" s="270" t="s">
        <v>3986</v>
      </c>
      <c r="J1443" s="89"/>
      <c r="K1443" s="89"/>
      <c r="L1443" s="89"/>
      <c r="M1443" s="89"/>
      <c r="N1443" s="271">
        <v>0</v>
      </c>
      <c r="O1443" s="271">
        <v>2334960</v>
      </c>
      <c r="P1443" s="89" t="s">
        <v>670</v>
      </c>
    </row>
    <row r="1444" spans="1:16" ht="51">
      <c r="A1444" s="268">
        <v>591</v>
      </c>
      <c r="B1444" s="89"/>
      <c r="C1444" s="269" t="s">
        <v>1367</v>
      </c>
      <c r="D1444" s="84">
        <v>43523</v>
      </c>
      <c r="E1444" s="85" t="s">
        <v>3165</v>
      </c>
      <c r="F1444" s="85" t="s">
        <v>3</v>
      </c>
      <c r="G1444" s="85">
        <v>1715907</v>
      </c>
      <c r="H1444" s="89"/>
      <c r="I1444" s="270" t="s">
        <v>3987</v>
      </c>
      <c r="J1444" s="89"/>
      <c r="K1444" s="89"/>
      <c r="L1444" s="89"/>
      <c r="M1444" s="89"/>
      <c r="N1444" s="271">
        <v>0</v>
      </c>
      <c r="O1444" s="271">
        <v>1500000</v>
      </c>
      <c r="P1444" s="89" t="s">
        <v>670</v>
      </c>
    </row>
    <row r="1445" spans="1:16" ht="51">
      <c r="A1445" s="268">
        <v>682</v>
      </c>
      <c r="B1445" s="89"/>
      <c r="C1445" s="269" t="s">
        <v>1370</v>
      </c>
      <c r="D1445" s="84">
        <v>43523</v>
      </c>
      <c r="E1445" s="85" t="s">
        <v>3166</v>
      </c>
      <c r="F1445" s="85" t="s">
        <v>3</v>
      </c>
      <c r="G1445" s="85">
        <v>1715869</v>
      </c>
      <c r="H1445" s="89"/>
      <c r="I1445" s="270" t="s">
        <v>3988</v>
      </c>
      <c r="J1445" s="89"/>
      <c r="K1445" s="89"/>
      <c r="L1445" s="89"/>
      <c r="M1445" s="89"/>
      <c r="N1445" s="271">
        <v>0</v>
      </c>
      <c r="O1445" s="271">
        <v>268.39999999999998</v>
      </c>
      <c r="P1445" s="89" t="s">
        <v>670</v>
      </c>
    </row>
    <row r="1446" spans="1:16" ht="51">
      <c r="A1446" s="268" t="s">
        <v>556</v>
      </c>
      <c r="B1446" s="89"/>
      <c r="C1446" s="269" t="s">
        <v>616</v>
      </c>
      <c r="D1446" s="84">
        <v>43523</v>
      </c>
      <c r="E1446" s="85" t="s">
        <v>3167</v>
      </c>
      <c r="F1446" s="85" t="s">
        <v>3</v>
      </c>
      <c r="G1446" s="85">
        <v>1715917</v>
      </c>
      <c r="H1446" s="89"/>
      <c r="I1446" s="270" t="s">
        <v>3989</v>
      </c>
      <c r="J1446" s="89"/>
      <c r="K1446" s="89"/>
      <c r="L1446" s="89"/>
      <c r="M1446" s="89"/>
      <c r="N1446" s="271">
        <v>0</v>
      </c>
      <c r="O1446" s="271">
        <v>628</v>
      </c>
      <c r="P1446" s="89" t="s">
        <v>670</v>
      </c>
    </row>
    <row r="1447" spans="1:16" ht="63.75">
      <c r="A1447" s="268">
        <v>287</v>
      </c>
      <c r="B1447" s="89"/>
      <c r="C1447" s="269" t="s">
        <v>126</v>
      </c>
      <c r="D1447" s="84">
        <v>43523</v>
      </c>
      <c r="E1447" s="85" t="s">
        <v>3168</v>
      </c>
      <c r="F1447" s="85" t="s">
        <v>11</v>
      </c>
      <c r="G1447" s="85">
        <v>975245</v>
      </c>
      <c r="H1447" s="89"/>
      <c r="I1447" s="270" t="s">
        <v>3990</v>
      </c>
      <c r="J1447" s="89"/>
      <c r="K1447" s="89"/>
      <c r="L1447" s="89"/>
      <c r="M1447" s="89"/>
      <c r="N1447" s="271">
        <v>50</v>
      </c>
      <c r="O1447" s="271">
        <v>0</v>
      </c>
      <c r="P1447" s="89" t="s">
        <v>670</v>
      </c>
    </row>
    <row r="1448" spans="1:16" ht="76.5">
      <c r="A1448" s="268">
        <v>513</v>
      </c>
      <c r="B1448" s="89"/>
      <c r="C1448" s="269" t="s">
        <v>171</v>
      </c>
      <c r="D1448" s="84">
        <v>43523</v>
      </c>
      <c r="E1448" s="85" t="s">
        <v>3169</v>
      </c>
      <c r="F1448" s="85" t="s">
        <v>15</v>
      </c>
      <c r="G1448" s="85">
        <v>975421</v>
      </c>
      <c r="H1448" s="89"/>
      <c r="I1448" s="270" t="s">
        <v>3991</v>
      </c>
      <c r="J1448" s="89"/>
      <c r="K1448" s="89"/>
      <c r="L1448" s="89"/>
      <c r="M1448" s="89"/>
      <c r="N1448" s="271">
        <v>50</v>
      </c>
      <c r="O1448" s="271">
        <v>0</v>
      </c>
      <c r="P1448" s="89" t="s">
        <v>670</v>
      </c>
    </row>
    <row r="1449" spans="1:16" ht="51">
      <c r="A1449" s="268">
        <v>10</v>
      </c>
      <c r="B1449" s="89"/>
      <c r="C1449" s="269" t="s">
        <v>41</v>
      </c>
      <c r="D1449" s="84">
        <v>43523</v>
      </c>
      <c r="E1449" s="85" t="s">
        <v>3170</v>
      </c>
      <c r="F1449" s="85" t="s">
        <v>6</v>
      </c>
      <c r="G1449" s="85">
        <v>976003</v>
      </c>
      <c r="H1449" s="89"/>
      <c r="I1449" s="270" t="s">
        <v>3992</v>
      </c>
      <c r="J1449" s="89"/>
      <c r="K1449" s="89"/>
      <c r="L1449" s="89"/>
      <c r="M1449" s="89"/>
      <c r="N1449" s="271">
        <v>0</v>
      </c>
      <c r="O1449" s="271">
        <v>308649.17</v>
      </c>
      <c r="P1449" s="89" t="s">
        <v>670</v>
      </c>
    </row>
    <row r="1450" spans="1:16" ht="63.75">
      <c r="A1450" s="268">
        <v>10</v>
      </c>
      <c r="B1450" s="89"/>
      <c r="C1450" s="269" t="s">
        <v>41</v>
      </c>
      <c r="D1450" s="84">
        <v>43523</v>
      </c>
      <c r="E1450" s="85" t="s">
        <v>3171</v>
      </c>
      <c r="F1450" s="85" t="s">
        <v>6</v>
      </c>
      <c r="G1450" s="85">
        <v>976250</v>
      </c>
      <c r="H1450" s="89"/>
      <c r="I1450" s="270" t="s">
        <v>3993</v>
      </c>
      <c r="J1450" s="89"/>
      <c r="K1450" s="89"/>
      <c r="L1450" s="89"/>
      <c r="M1450" s="89"/>
      <c r="N1450" s="271">
        <v>0</v>
      </c>
      <c r="O1450" s="271">
        <v>218515.42</v>
      </c>
      <c r="P1450" s="89" t="s">
        <v>670</v>
      </c>
    </row>
    <row r="1451" spans="1:16" ht="63.75">
      <c r="A1451" s="268">
        <v>86</v>
      </c>
      <c r="B1451" s="89"/>
      <c r="C1451" s="269" t="s">
        <v>56</v>
      </c>
      <c r="D1451" s="84">
        <v>43523</v>
      </c>
      <c r="E1451" s="85" t="s">
        <v>3172</v>
      </c>
      <c r="F1451" s="85" t="s">
        <v>6</v>
      </c>
      <c r="G1451" s="85">
        <v>1087366</v>
      </c>
      <c r="H1451" s="89"/>
      <c r="I1451" s="270" t="s">
        <v>3994</v>
      </c>
      <c r="J1451" s="89"/>
      <c r="K1451" s="89"/>
      <c r="L1451" s="89"/>
      <c r="M1451" s="89"/>
      <c r="N1451" s="271">
        <v>0</v>
      </c>
      <c r="O1451" s="271">
        <v>603944</v>
      </c>
      <c r="P1451" s="89" t="s">
        <v>670</v>
      </c>
    </row>
    <row r="1452" spans="1:16" ht="63.75">
      <c r="A1452" s="268">
        <v>373</v>
      </c>
      <c r="B1452" s="89"/>
      <c r="C1452" s="269" t="s">
        <v>636</v>
      </c>
      <c r="D1452" s="84">
        <v>43523</v>
      </c>
      <c r="E1452" s="85" t="s">
        <v>3173</v>
      </c>
      <c r="F1452" s="85" t="s">
        <v>6</v>
      </c>
      <c r="G1452" s="85">
        <v>1087528</v>
      </c>
      <c r="H1452" s="89"/>
      <c r="I1452" s="270" t="s">
        <v>3995</v>
      </c>
      <c r="J1452" s="89"/>
      <c r="K1452" s="89"/>
      <c r="L1452" s="89"/>
      <c r="M1452" s="89"/>
      <c r="N1452" s="271">
        <v>0</v>
      </c>
      <c r="O1452" s="271">
        <v>756394.7</v>
      </c>
      <c r="P1452" s="89" t="s">
        <v>670</v>
      </c>
    </row>
    <row r="1453" spans="1:16" ht="76.5">
      <c r="A1453" s="268" t="s">
        <v>556</v>
      </c>
      <c r="B1453" s="89"/>
      <c r="C1453" s="269" t="s">
        <v>616</v>
      </c>
      <c r="D1453" s="84">
        <v>43523</v>
      </c>
      <c r="E1453" s="85" t="s">
        <v>3174</v>
      </c>
      <c r="F1453" s="85" t="s">
        <v>11</v>
      </c>
      <c r="G1453" s="85">
        <v>948141</v>
      </c>
      <c r="H1453" s="89"/>
      <c r="I1453" s="270" t="s">
        <v>3996</v>
      </c>
      <c r="J1453" s="89"/>
      <c r="K1453" s="89"/>
      <c r="L1453" s="89"/>
      <c r="M1453" s="89"/>
      <c r="N1453" s="271">
        <v>50</v>
      </c>
      <c r="O1453" s="271">
        <v>0</v>
      </c>
      <c r="P1453" s="89" t="s">
        <v>670</v>
      </c>
    </row>
    <row r="1454" spans="1:16" ht="63.75">
      <c r="A1454" s="268" t="s">
        <v>556</v>
      </c>
      <c r="B1454" s="89"/>
      <c r="C1454" s="269" t="s">
        <v>616</v>
      </c>
      <c r="D1454" s="84">
        <v>43524</v>
      </c>
      <c r="E1454" s="85" t="s">
        <v>3175</v>
      </c>
      <c r="F1454" s="85" t="s">
        <v>3</v>
      </c>
      <c r="G1454" s="85">
        <v>1716343</v>
      </c>
      <c r="H1454" s="89"/>
      <c r="I1454" s="270" t="s">
        <v>3997</v>
      </c>
      <c r="J1454" s="89"/>
      <c r="K1454" s="89"/>
      <c r="L1454" s="89"/>
      <c r="M1454" s="89"/>
      <c r="N1454" s="271">
        <v>0</v>
      </c>
      <c r="O1454" s="271">
        <v>1498</v>
      </c>
      <c r="P1454" s="89" t="s">
        <v>670</v>
      </c>
    </row>
    <row r="1455" spans="1:16" ht="51">
      <c r="A1455" s="268" t="s">
        <v>565</v>
      </c>
      <c r="B1455" s="89"/>
      <c r="C1455" s="269" t="s">
        <v>615</v>
      </c>
      <c r="D1455" s="84">
        <v>43524</v>
      </c>
      <c r="E1455" s="85" t="s">
        <v>3176</v>
      </c>
      <c r="F1455" s="85" t="s">
        <v>3</v>
      </c>
      <c r="G1455" s="85">
        <v>1716350</v>
      </c>
      <c r="H1455" s="89"/>
      <c r="I1455" s="270" t="s">
        <v>3998</v>
      </c>
      <c r="J1455" s="89"/>
      <c r="K1455" s="89"/>
      <c r="L1455" s="89"/>
      <c r="M1455" s="89"/>
      <c r="N1455" s="271">
        <v>0</v>
      </c>
      <c r="O1455" s="271">
        <v>290</v>
      </c>
      <c r="P1455" s="89" t="s">
        <v>670</v>
      </c>
    </row>
    <row r="1456" spans="1:16" ht="51">
      <c r="A1456" s="268">
        <v>513</v>
      </c>
      <c r="B1456" s="89"/>
      <c r="C1456" s="269" t="s">
        <v>171</v>
      </c>
      <c r="D1456" s="84">
        <v>43524</v>
      </c>
      <c r="E1456" s="85" t="s">
        <v>3177</v>
      </c>
      <c r="F1456" s="85" t="s">
        <v>3</v>
      </c>
      <c r="G1456" s="85">
        <v>1716354</v>
      </c>
      <c r="H1456" s="89"/>
      <c r="I1456" s="270" t="s">
        <v>3999</v>
      </c>
      <c r="J1456" s="89"/>
      <c r="K1456" s="89"/>
      <c r="L1456" s="89"/>
      <c r="M1456" s="89"/>
      <c r="N1456" s="271">
        <v>0</v>
      </c>
      <c r="O1456" s="271">
        <v>10986</v>
      </c>
      <c r="P1456" s="89" t="s">
        <v>670</v>
      </c>
    </row>
    <row r="1457" spans="1:16" ht="51">
      <c r="A1457" s="268">
        <v>287</v>
      </c>
      <c r="B1457" s="89"/>
      <c r="C1457" s="269" t="s">
        <v>126</v>
      </c>
      <c r="D1457" s="84">
        <v>43524</v>
      </c>
      <c r="E1457" s="85" t="s">
        <v>3178</v>
      </c>
      <c r="F1457" s="85" t="s">
        <v>3</v>
      </c>
      <c r="G1457" s="85">
        <v>1716365</v>
      </c>
      <c r="H1457" s="89"/>
      <c r="I1457" s="270" t="s">
        <v>4000</v>
      </c>
      <c r="J1457" s="89"/>
      <c r="K1457" s="89"/>
      <c r="L1457" s="89"/>
      <c r="M1457" s="89"/>
      <c r="N1457" s="271">
        <v>0</v>
      </c>
      <c r="O1457" s="271">
        <v>50</v>
      </c>
      <c r="P1457" s="89" t="s">
        <v>670</v>
      </c>
    </row>
    <row r="1458" spans="1:16" ht="63.75">
      <c r="A1458" s="268">
        <v>25</v>
      </c>
      <c r="B1458" s="89"/>
      <c r="C1458" s="269" t="s">
        <v>45</v>
      </c>
      <c r="D1458" s="84">
        <v>43524</v>
      </c>
      <c r="E1458" s="85" t="s">
        <v>3179</v>
      </c>
      <c r="F1458" s="85" t="s">
        <v>3</v>
      </c>
      <c r="G1458" s="85">
        <v>1716367</v>
      </c>
      <c r="H1458" s="89"/>
      <c r="I1458" s="270" t="s">
        <v>4001</v>
      </c>
      <c r="J1458" s="89"/>
      <c r="K1458" s="89"/>
      <c r="L1458" s="89"/>
      <c r="M1458" s="89"/>
      <c r="N1458" s="271">
        <v>0</v>
      </c>
      <c r="O1458" s="271">
        <v>839.2</v>
      </c>
      <c r="P1458" s="89" t="s">
        <v>670</v>
      </c>
    </row>
    <row r="1459" spans="1:16" ht="51">
      <c r="A1459" s="268">
        <v>592</v>
      </c>
      <c r="B1459" s="89"/>
      <c r="C1459" s="269" t="s">
        <v>645</v>
      </c>
      <c r="D1459" s="84">
        <v>43524</v>
      </c>
      <c r="E1459" s="85" t="s">
        <v>3180</v>
      </c>
      <c r="F1459" s="85" t="s">
        <v>3</v>
      </c>
      <c r="G1459" s="85">
        <v>1716373</v>
      </c>
      <c r="H1459" s="89"/>
      <c r="I1459" s="270" t="s">
        <v>4002</v>
      </c>
      <c r="J1459" s="89"/>
      <c r="K1459" s="89"/>
      <c r="L1459" s="89"/>
      <c r="M1459" s="89"/>
      <c r="N1459" s="271">
        <v>0</v>
      </c>
      <c r="O1459" s="271">
        <v>903</v>
      </c>
      <c r="P1459" s="89" t="s">
        <v>670</v>
      </c>
    </row>
    <row r="1460" spans="1:16" ht="51">
      <c r="A1460" s="268" t="s">
        <v>556</v>
      </c>
      <c r="B1460" s="89"/>
      <c r="C1460" s="269" t="s">
        <v>616</v>
      </c>
      <c r="D1460" s="84">
        <v>43524</v>
      </c>
      <c r="E1460" s="85" t="s">
        <v>3181</v>
      </c>
      <c r="F1460" s="85" t="s">
        <v>3</v>
      </c>
      <c r="G1460" s="85">
        <v>1716378</v>
      </c>
      <c r="H1460" s="89"/>
      <c r="I1460" s="270" t="s">
        <v>4003</v>
      </c>
      <c r="J1460" s="89"/>
      <c r="K1460" s="89"/>
      <c r="L1460" s="89"/>
      <c r="M1460" s="89"/>
      <c r="N1460" s="271">
        <v>0</v>
      </c>
      <c r="O1460" s="271">
        <v>100</v>
      </c>
      <c r="P1460" s="89" t="s">
        <v>670</v>
      </c>
    </row>
    <row r="1461" spans="1:16" ht="51">
      <c r="A1461" s="268">
        <v>373</v>
      </c>
      <c r="B1461" s="89"/>
      <c r="C1461" s="269" t="s">
        <v>636</v>
      </c>
      <c r="D1461" s="84">
        <v>43524</v>
      </c>
      <c r="E1461" s="85" t="s">
        <v>3182</v>
      </c>
      <c r="F1461" s="85" t="s">
        <v>3</v>
      </c>
      <c r="G1461" s="85">
        <v>1716329</v>
      </c>
      <c r="H1461" s="89"/>
      <c r="I1461" s="270" t="s">
        <v>4004</v>
      </c>
      <c r="J1461" s="89"/>
      <c r="K1461" s="89"/>
      <c r="L1461" s="89"/>
      <c r="M1461" s="89"/>
      <c r="N1461" s="271">
        <v>0</v>
      </c>
      <c r="O1461" s="271">
        <v>23.62</v>
      </c>
      <c r="P1461" s="89" t="s">
        <v>670</v>
      </c>
    </row>
    <row r="1462" spans="1:16" ht="63.75">
      <c r="A1462" s="268">
        <v>132</v>
      </c>
      <c r="B1462" s="89"/>
      <c r="C1462" s="269" t="s">
        <v>68</v>
      </c>
      <c r="D1462" s="84">
        <v>43524</v>
      </c>
      <c r="E1462" s="85" t="s">
        <v>3183</v>
      </c>
      <c r="F1462" s="85" t="s">
        <v>3</v>
      </c>
      <c r="G1462" s="85">
        <v>1716327</v>
      </c>
      <c r="H1462" s="89"/>
      <c r="I1462" s="270" t="s">
        <v>4005</v>
      </c>
      <c r="J1462" s="89"/>
      <c r="K1462" s="89"/>
      <c r="L1462" s="89"/>
      <c r="M1462" s="89"/>
      <c r="N1462" s="271">
        <v>0</v>
      </c>
      <c r="O1462" s="271">
        <v>77000</v>
      </c>
      <c r="P1462" s="89" t="s">
        <v>670</v>
      </c>
    </row>
    <row r="1463" spans="1:16" ht="38.25">
      <c r="A1463" s="268" t="s">
        <v>565</v>
      </c>
      <c r="B1463" s="89"/>
      <c r="C1463" s="269" t="s">
        <v>615</v>
      </c>
      <c r="D1463" s="84">
        <v>43524</v>
      </c>
      <c r="E1463" s="85" t="s">
        <v>3184</v>
      </c>
      <c r="F1463" s="85" t="s">
        <v>3</v>
      </c>
      <c r="G1463" s="85">
        <v>1716324</v>
      </c>
      <c r="H1463" s="89"/>
      <c r="I1463" s="270" t="s">
        <v>4006</v>
      </c>
      <c r="J1463" s="89"/>
      <c r="K1463" s="89"/>
      <c r="L1463" s="89"/>
      <c r="M1463" s="89"/>
      <c r="N1463" s="271">
        <v>0</v>
      </c>
      <c r="O1463" s="271">
        <v>2075</v>
      </c>
      <c r="P1463" s="89" t="s">
        <v>670</v>
      </c>
    </row>
    <row r="1464" spans="1:16" ht="51">
      <c r="A1464" s="268" t="s">
        <v>556</v>
      </c>
      <c r="B1464" s="89"/>
      <c r="C1464" s="269" t="s">
        <v>616</v>
      </c>
      <c r="D1464" s="84">
        <v>43524</v>
      </c>
      <c r="E1464" s="85" t="s">
        <v>3185</v>
      </c>
      <c r="F1464" s="85" t="s">
        <v>3</v>
      </c>
      <c r="G1464" s="85">
        <v>1716317</v>
      </c>
      <c r="H1464" s="89"/>
      <c r="I1464" s="270" t="s">
        <v>4007</v>
      </c>
      <c r="J1464" s="89"/>
      <c r="K1464" s="89"/>
      <c r="L1464" s="89"/>
      <c r="M1464" s="89"/>
      <c r="N1464" s="271">
        <v>0</v>
      </c>
      <c r="O1464" s="271">
        <v>378</v>
      </c>
      <c r="P1464" s="89" t="s">
        <v>670</v>
      </c>
    </row>
    <row r="1465" spans="1:16" ht="51">
      <c r="A1465" s="268">
        <v>526</v>
      </c>
      <c r="B1465" s="89"/>
      <c r="C1465" s="269" t="s">
        <v>610</v>
      </c>
      <c r="D1465" s="84">
        <v>43524</v>
      </c>
      <c r="E1465" s="85" t="s">
        <v>3186</v>
      </c>
      <c r="F1465" s="85" t="s">
        <v>3</v>
      </c>
      <c r="G1465" s="85">
        <v>1716310</v>
      </c>
      <c r="H1465" s="89"/>
      <c r="I1465" s="270" t="s">
        <v>4008</v>
      </c>
      <c r="J1465" s="89"/>
      <c r="K1465" s="89"/>
      <c r="L1465" s="89"/>
      <c r="M1465" s="89"/>
      <c r="N1465" s="271">
        <v>0</v>
      </c>
      <c r="O1465" s="271">
        <v>70</v>
      </c>
      <c r="P1465" s="89" t="s">
        <v>670</v>
      </c>
    </row>
    <row r="1466" spans="1:16" ht="51">
      <c r="A1466" s="268">
        <v>376</v>
      </c>
      <c r="B1466" s="89"/>
      <c r="C1466" s="269" t="s">
        <v>638</v>
      </c>
      <c r="D1466" s="84">
        <v>43524</v>
      </c>
      <c r="E1466" s="85" t="s">
        <v>3187</v>
      </c>
      <c r="F1466" s="85" t="s">
        <v>3</v>
      </c>
      <c r="G1466" s="85">
        <v>1716304</v>
      </c>
      <c r="H1466" s="89"/>
      <c r="I1466" s="270" t="s">
        <v>4009</v>
      </c>
      <c r="J1466" s="89"/>
      <c r="K1466" s="89"/>
      <c r="L1466" s="89"/>
      <c r="M1466" s="89"/>
      <c r="N1466" s="271">
        <v>0</v>
      </c>
      <c r="O1466" s="271">
        <v>665</v>
      </c>
      <c r="P1466" s="89" t="s">
        <v>670</v>
      </c>
    </row>
    <row r="1467" spans="1:16" ht="38.25">
      <c r="A1467" s="268" t="s">
        <v>565</v>
      </c>
      <c r="B1467" s="89"/>
      <c r="C1467" s="269" t="s">
        <v>615</v>
      </c>
      <c r="D1467" s="84">
        <v>43524</v>
      </c>
      <c r="E1467" s="85" t="s">
        <v>3188</v>
      </c>
      <c r="F1467" s="85" t="s">
        <v>3</v>
      </c>
      <c r="G1467" s="85">
        <v>1716284</v>
      </c>
      <c r="H1467" s="89"/>
      <c r="I1467" s="270" t="s">
        <v>4010</v>
      </c>
      <c r="J1467" s="89"/>
      <c r="K1467" s="89"/>
      <c r="L1467" s="89"/>
      <c r="M1467" s="89"/>
      <c r="N1467" s="271">
        <v>0</v>
      </c>
      <c r="O1467" s="271">
        <v>818.77</v>
      </c>
      <c r="P1467" s="89" t="s">
        <v>670</v>
      </c>
    </row>
    <row r="1468" spans="1:16" ht="51">
      <c r="A1468" s="268">
        <v>592</v>
      </c>
      <c r="B1468" s="89"/>
      <c r="C1468" s="269" t="s">
        <v>645</v>
      </c>
      <c r="D1468" s="84">
        <v>43524</v>
      </c>
      <c r="E1468" s="85" t="s">
        <v>3189</v>
      </c>
      <c r="F1468" s="85" t="s">
        <v>3</v>
      </c>
      <c r="G1468" s="85">
        <v>1716498</v>
      </c>
      <c r="H1468" s="89"/>
      <c r="I1468" s="270" t="s">
        <v>4011</v>
      </c>
      <c r="J1468" s="89"/>
      <c r="K1468" s="89"/>
      <c r="L1468" s="89"/>
      <c r="M1468" s="89"/>
      <c r="N1468" s="271">
        <v>0</v>
      </c>
      <c r="O1468" s="271">
        <v>744</v>
      </c>
      <c r="P1468" s="89" t="s">
        <v>670</v>
      </c>
    </row>
    <row r="1469" spans="1:16" ht="51">
      <c r="A1469" s="268">
        <v>48</v>
      </c>
      <c r="B1469" s="89"/>
      <c r="C1469" s="269" t="s">
        <v>50</v>
      </c>
      <c r="D1469" s="84">
        <v>43524</v>
      </c>
      <c r="E1469" s="85" t="s">
        <v>3190</v>
      </c>
      <c r="F1469" s="85" t="s">
        <v>3</v>
      </c>
      <c r="G1469" s="85">
        <v>1716472</v>
      </c>
      <c r="H1469" s="89"/>
      <c r="I1469" s="270" t="s">
        <v>4012</v>
      </c>
      <c r="J1469" s="89"/>
      <c r="K1469" s="89"/>
      <c r="L1469" s="89"/>
      <c r="M1469" s="89"/>
      <c r="N1469" s="271">
        <v>0</v>
      </c>
      <c r="O1469" s="271">
        <v>707</v>
      </c>
      <c r="P1469" s="89" t="s">
        <v>670</v>
      </c>
    </row>
    <row r="1470" spans="1:16" ht="51">
      <c r="A1470" s="268" t="s">
        <v>565</v>
      </c>
      <c r="B1470" s="89"/>
      <c r="C1470" s="269" t="s">
        <v>615</v>
      </c>
      <c r="D1470" s="84">
        <v>43524</v>
      </c>
      <c r="E1470" s="85" t="s">
        <v>3191</v>
      </c>
      <c r="F1470" s="85" t="s">
        <v>3</v>
      </c>
      <c r="G1470" s="85">
        <v>1716451</v>
      </c>
      <c r="H1470" s="89"/>
      <c r="I1470" s="270" t="s">
        <v>740</v>
      </c>
      <c r="J1470" s="89"/>
      <c r="K1470" s="89"/>
      <c r="L1470" s="89"/>
      <c r="M1470" s="89"/>
      <c r="N1470" s="271">
        <v>0</v>
      </c>
      <c r="O1470" s="271">
        <v>1000</v>
      </c>
      <c r="P1470" s="89" t="s">
        <v>670</v>
      </c>
    </row>
    <row r="1471" spans="1:16" ht="51">
      <c r="A1471" s="268" t="s">
        <v>565</v>
      </c>
      <c r="B1471" s="89"/>
      <c r="C1471" s="269" t="s">
        <v>615</v>
      </c>
      <c r="D1471" s="84">
        <v>43524</v>
      </c>
      <c r="E1471" s="85" t="s">
        <v>3192</v>
      </c>
      <c r="F1471" s="85" t="s">
        <v>3</v>
      </c>
      <c r="G1471" s="85">
        <v>1716446</v>
      </c>
      <c r="H1471" s="89"/>
      <c r="I1471" s="270" t="s">
        <v>4013</v>
      </c>
      <c r="J1471" s="89"/>
      <c r="K1471" s="89"/>
      <c r="L1471" s="89"/>
      <c r="M1471" s="89"/>
      <c r="N1471" s="271">
        <v>0</v>
      </c>
      <c r="O1471" s="271">
        <v>2000</v>
      </c>
      <c r="P1471" s="89" t="s">
        <v>670</v>
      </c>
    </row>
    <row r="1472" spans="1:16" ht="38.25">
      <c r="A1472" s="268">
        <v>35</v>
      </c>
      <c r="B1472" s="89"/>
      <c r="C1472" s="269" t="s">
        <v>46</v>
      </c>
      <c r="D1472" s="84">
        <v>43524</v>
      </c>
      <c r="E1472" s="85" t="s">
        <v>3193</v>
      </c>
      <c r="F1472" s="85" t="s">
        <v>3</v>
      </c>
      <c r="G1472" s="85">
        <v>1716423</v>
      </c>
      <c r="H1472" s="89"/>
      <c r="I1472" s="270" t="s">
        <v>3522</v>
      </c>
      <c r="J1472" s="89"/>
      <c r="K1472" s="89"/>
      <c r="L1472" s="89"/>
      <c r="M1472" s="89"/>
      <c r="N1472" s="271">
        <v>0</v>
      </c>
      <c r="O1472" s="271">
        <v>1278</v>
      </c>
      <c r="P1472" s="89" t="s">
        <v>670</v>
      </c>
    </row>
    <row r="1473" spans="1:16" ht="51">
      <c r="A1473" s="268" t="s">
        <v>565</v>
      </c>
      <c r="B1473" s="89"/>
      <c r="C1473" s="269" t="s">
        <v>615</v>
      </c>
      <c r="D1473" s="84">
        <v>43524</v>
      </c>
      <c r="E1473" s="85" t="s">
        <v>3194</v>
      </c>
      <c r="F1473" s="85" t="s">
        <v>3</v>
      </c>
      <c r="G1473" s="85">
        <v>1716305</v>
      </c>
      <c r="H1473" s="89"/>
      <c r="I1473" s="270" t="s">
        <v>4014</v>
      </c>
      <c r="J1473" s="89"/>
      <c r="K1473" s="89"/>
      <c r="L1473" s="89"/>
      <c r="M1473" s="89"/>
      <c r="N1473" s="271">
        <v>0</v>
      </c>
      <c r="O1473" s="271">
        <v>6026</v>
      </c>
      <c r="P1473" s="89" t="s">
        <v>670</v>
      </c>
    </row>
    <row r="1474" spans="1:16" ht="51">
      <c r="A1474" s="268">
        <v>15</v>
      </c>
      <c r="B1474" s="89"/>
      <c r="C1474" s="269" t="s">
        <v>42</v>
      </c>
      <c r="D1474" s="84">
        <v>43524</v>
      </c>
      <c r="E1474" s="85" t="s">
        <v>3195</v>
      </c>
      <c r="F1474" s="85" t="s">
        <v>3</v>
      </c>
      <c r="G1474" s="85">
        <v>1716303</v>
      </c>
      <c r="H1474" s="89"/>
      <c r="I1474" s="270" t="s">
        <v>4015</v>
      </c>
      <c r="J1474" s="89"/>
      <c r="K1474" s="89"/>
      <c r="L1474" s="89"/>
      <c r="M1474" s="89"/>
      <c r="N1474" s="271">
        <v>0</v>
      </c>
      <c r="O1474" s="271">
        <v>1741</v>
      </c>
      <c r="P1474" s="89" t="s">
        <v>670</v>
      </c>
    </row>
    <row r="1475" spans="1:16" ht="51">
      <c r="A1475" s="268">
        <v>291</v>
      </c>
      <c r="B1475" s="89"/>
      <c r="C1475" s="269" t="s">
        <v>129</v>
      </c>
      <c r="D1475" s="84">
        <v>43524</v>
      </c>
      <c r="E1475" s="85" t="s">
        <v>3196</v>
      </c>
      <c r="F1475" s="85" t="s">
        <v>3</v>
      </c>
      <c r="G1475" s="85">
        <v>1716272</v>
      </c>
      <c r="H1475" s="89"/>
      <c r="I1475" s="270" t="s">
        <v>4016</v>
      </c>
      <c r="J1475" s="89"/>
      <c r="K1475" s="89"/>
      <c r="L1475" s="89"/>
      <c r="M1475" s="89"/>
      <c r="N1475" s="271">
        <v>0</v>
      </c>
      <c r="O1475" s="271">
        <v>1200</v>
      </c>
      <c r="P1475" s="89" t="s">
        <v>670</v>
      </c>
    </row>
    <row r="1476" spans="1:16" ht="63.75">
      <c r="A1476" s="268">
        <v>670</v>
      </c>
      <c r="B1476" s="89"/>
      <c r="C1476" s="269" t="s">
        <v>190</v>
      </c>
      <c r="D1476" s="84">
        <v>43524</v>
      </c>
      <c r="E1476" s="85" t="s">
        <v>3197</v>
      </c>
      <c r="F1476" s="85" t="s">
        <v>3</v>
      </c>
      <c r="G1476" s="85">
        <v>1716258</v>
      </c>
      <c r="H1476" s="89"/>
      <c r="I1476" s="270" t="s">
        <v>4017</v>
      </c>
      <c r="J1476" s="89"/>
      <c r="K1476" s="89"/>
      <c r="L1476" s="89"/>
      <c r="M1476" s="89"/>
      <c r="N1476" s="271">
        <v>0</v>
      </c>
      <c r="O1476" s="271">
        <v>277821</v>
      </c>
      <c r="P1476" s="89" t="s">
        <v>670</v>
      </c>
    </row>
    <row r="1477" spans="1:16" ht="63.75">
      <c r="A1477" s="268">
        <v>670</v>
      </c>
      <c r="B1477" s="89"/>
      <c r="C1477" s="269" t="s">
        <v>190</v>
      </c>
      <c r="D1477" s="84">
        <v>43524</v>
      </c>
      <c r="E1477" s="85" t="s">
        <v>3198</v>
      </c>
      <c r="F1477" s="85" t="s">
        <v>3</v>
      </c>
      <c r="G1477" s="85">
        <v>1716253</v>
      </c>
      <c r="H1477" s="89"/>
      <c r="I1477" s="270" t="s">
        <v>4018</v>
      </c>
      <c r="J1477" s="89"/>
      <c r="K1477" s="89"/>
      <c r="L1477" s="89"/>
      <c r="M1477" s="89"/>
      <c r="N1477" s="271">
        <v>0</v>
      </c>
      <c r="O1477" s="271">
        <v>30</v>
      </c>
      <c r="P1477" s="89" t="s">
        <v>670</v>
      </c>
    </row>
    <row r="1478" spans="1:16" ht="51">
      <c r="A1478" s="268" t="s">
        <v>556</v>
      </c>
      <c r="B1478" s="89"/>
      <c r="C1478" s="269" t="s">
        <v>616</v>
      </c>
      <c r="D1478" s="84">
        <v>43524</v>
      </c>
      <c r="E1478" s="85" t="s">
        <v>3199</v>
      </c>
      <c r="F1478" s="85" t="s">
        <v>3</v>
      </c>
      <c r="G1478" s="85">
        <v>1716249</v>
      </c>
      <c r="H1478" s="89"/>
      <c r="I1478" s="270" t="s">
        <v>4019</v>
      </c>
      <c r="J1478" s="89"/>
      <c r="K1478" s="89"/>
      <c r="L1478" s="89"/>
      <c r="M1478" s="89"/>
      <c r="N1478" s="271">
        <v>0</v>
      </c>
      <c r="O1478" s="271">
        <v>2137</v>
      </c>
      <c r="P1478" s="89" t="s">
        <v>670</v>
      </c>
    </row>
    <row r="1479" spans="1:16" ht="63.75">
      <c r="A1479" s="268">
        <v>267</v>
      </c>
      <c r="B1479" s="89"/>
      <c r="C1479" s="269" t="s">
        <v>117</v>
      </c>
      <c r="D1479" s="84">
        <v>43524</v>
      </c>
      <c r="E1479" s="85" t="s">
        <v>3200</v>
      </c>
      <c r="F1479" s="85" t="s">
        <v>3</v>
      </c>
      <c r="G1479" s="85">
        <v>1716245</v>
      </c>
      <c r="H1479" s="89"/>
      <c r="I1479" s="270" t="s">
        <v>4020</v>
      </c>
      <c r="J1479" s="89"/>
      <c r="K1479" s="89"/>
      <c r="L1479" s="89"/>
      <c r="M1479" s="89"/>
      <c r="N1479" s="271">
        <v>0</v>
      </c>
      <c r="O1479" s="271">
        <v>576.01</v>
      </c>
      <c r="P1479" s="89" t="s">
        <v>670</v>
      </c>
    </row>
    <row r="1480" spans="1:16" ht="63.75">
      <c r="A1480" s="268">
        <v>267</v>
      </c>
      <c r="B1480" s="89"/>
      <c r="C1480" s="269" t="s">
        <v>117</v>
      </c>
      <c r="D1480" s="84">
        <v>43524</v>
      </c>
      <c r="E1480" s="85" t="s">
        <v>3201</v>
      </c>
      <c r="F1480" s="85" t="s">
        <v>3</v>
      </c>
      <c r="G1480" s="85">
        <v>1716243</v>
      </c>
      <c r="H1480" s="89"/>
      <c r="I1480" s="270" t="s">
        <v>4021</v>
      </c>
      <c r="J1480" s="89"/>
      <c r="K1480" s="89"/>
      <c r="L1480" s="89"/>
      <c r="M1480" s="89"/>
      <c r="N1480" s="271">
        <v>0</v>
      </c>
      <c r="O1480" s="271">
        <v>7737.52</v>
      </c>
      <c r="P1480" s="89" t="s">
        <v>670</v>
      </c>
    </row>
    <row r="1481" spans="1:16" ht="38.25">
      <c r="A1481" s="268">
        <v>212</v>
      </c>
      <c r="B1481" s="89"/>
      <c r="C1481" s="269" t="s">
        <v>100</v>
      </c>
      <c r="D1481" s="84">
        <v>43524</v>
      </c>
      <c r="E1481" s="85" t="s">
        <v>3202</v>
      </c>
      <c r="F1481" s="85" t="s">
        <v>3</v>
      </c>
      <c r="G1481" s="85">
        <v>1716246</v>
      </c>
      <c r="H1481" s="89"/>
      <c r="I1481" s="270" t="s">
        <v>3979</v>
      </c>
      <c r="J1481" s="89"/>
      <c r="K1481" s="89"/>
      <c r="L1481" s="89"/>
      <c r="M1481" s="89"/>
      <c r="N1481" s="271">
        <v>0</v>
      </c>
      <c r="O1481" s="271">
        <v>955</v>
      </c>
      <c r="P1481" s="89" t="s">
        <v>670</v>
      </c>
    </row>
    <row r="1482" spans="1:16" ht="63.75">
      <c r="A1482" s="268">
        <v>287</v>
      </c>
      <c r="B1482" s="89"/>
      <c r="C1482" s="269" t="s">
        <v>126</v>
      </c>
      <c r="D1482" s="84">
        <v>43524</v>
      </c>
      <c r="E1482" s="85" t="s">
        <v>3203</v>
      </c>
      <c r="F1482" s="85" t="s">
        <v>3</v>
      </c>
      <c r="G1482" s="85">
        <v>1716347</v>
      </c>
      <c r="H1482" s="89"/>
      <c r="I1482" s="270" t="s">
        <v>4022</v>
      </c>
      <c r="J1482" s="89"/>
      <c r="K1482" s="89"/>
      <c r="L1482" s="89"/>
      <c r="M1482" s="89"/>
      <c r="N1482" s="271">
        <v>0</v>
      </c>
      <c r="O1482" s="271">
        <v>3975.33</v>
      </c>
      <c r="P1482" s="89" t="s">
        <v>670</v>
      </c>
    </row>
    <row r="1483" spans="1:16" ht="63.75">
      <c r="A1483" s="268">
        <v>86</v>
      </c>
      <c r="B1483" s="89"/>
      <c r="C1483" s="269" t="s">
        <v>56</v>
      </c>
      <c r="D1483" s="84">
        <v>43524</v>
      </c>
      <c r="E1483" s="85" t="s">
        <v>3204</v>
      </c>
      <c r="F1483" s="85" t="s">
        <v>3</v>
      </c>
      <c r="G1483" s="85">
        <v>1716344</v>
      </c>
      <c r="H1483" s="89"/>
      <c r="I1483" s="270" t="s">
        <v>4023</v>
      </c>
      <c r="J1483" s="89"/>
      <c r="K1483" s="89"/>
      <c r="L1483" s="89"/>
      <c r="M1483" s="89"/>
      <c r="N1483" s="271">
        <v>0</v>
      </c>
      <c r="O1483" s="271">
        <v>18456.27</v>
      </c>
      <c r="P1483" s="89" t="s">
        <v>670</v>
      </c>
    </row>
    <row r="1484" spans="1:16" ht="51">
      <c r="A1484" s="268" t="s">
        <v>565</v>
      </c>
      <c r="B1484" s="89"/>
      <c r="C1484" s="269" t="s">
        <v>615</v>
      </c>
      <c r="D1484" s="84">
        <v>43524</v>
      </c>
      <c r="E1484" s="85" t="s">
        <v>3205</v>
      </c>
      <c r="F1484" s="85" t="s">
        <v>3</v>
      </c>
      <c r="G1484" s="85">
        <v>1716307</v>
      </c>
      <c r="H1484" s="89"/>
      <c r="I1484" s="270" t="s">
        <v>4024</v>
      </c>
      <c r="J1484" s="89"/>
      <c r="K1484" s="89"/>
      <c r="L1484" s="89"/>
      <c r="M1484" s="89"/>
      <c r="N1484" s="271">
        <v>0</v>
      </c>
      <c r="O1484" s="271">
        <v>5624.24</v>
      </c>
      <c r="P1484" s="89" t="s">
        <v>670</v>
      </c>
    </row>
    <row r="1485" spans="1:16" ht="51">
      <c r="A1485" s="268" t="s">
        <v>556</v>
      </c>
      <c r="B1485" s="89"/>
      <c r="C1485" s="269" t="s">
        <v>616</v>
      </c>
      <c r="D1485" s="84">
        <v>43524</v>
      </c>
      <c r="E1485" s="85" t="s">
        <v>3206</v>
      </c>
      <c r="F1485" s="85" t="s">
        <v>3</v>
      </c>
      <c r="G1485" s="85">
        <v>1716308</v>
      </c>
      <c r="H1485" s="89"/>
      <c r="I1485" s="270" t="s">
        <v>4025</v>
      </c>
      <c r="J1485" s="89"/>
      <c r="K1485" s="89"/>
      <c r="L1485" s="89"/>
      <c r="M1485" s="89"/>
      <c r="N1485" s="271">
        <v>0</v>
      </c>
      <c r="O1485" s="271">
        <v>706.54</v>
      </c>
      <c r="P1485" s="89" t="s">
        <v>670</v>
      </c>
    </row>
    <row r="1486" spans="1:16" ht="51">
      <c r="A1486" s="268" t="s">
        <v>565</v>
      </c>
      <c r="B1486" s="89"/>
      <c r="C1486" s="269" t="s">
        <v>615</v>
      </c>
      <c r="D1486" s="84">
        <v>43524</v>
      </c>
      <c r="E1486" s="85" t="s">
        <v>3207</v>
      </c>
      <c r="F1486" s="85" t="s">
        <v>3</v>
      </c>
      <c r="G1486" s="85">
        <v>1716309</v>
      </c>
      <c r="H1486" s="89"/>
      <c r="I1486" s="270" t="s">
        <v>4026</v>
      </c>
      <c r="J1486" s="89"/>
      <c r="K1486" s="89"/>
      <c r="L1486" s="89"/>
      <c r="M1486" s="89"/>
      <c r="N1486" s="271">
        <v>0</v>
      </c>
      <c r="O1486" s="271">
        <v>5621.77</v>
      </c>
      <c r="P1486" s="89" t="s">
        <v>670</v>
      </c>
    </row>
    <row r="1487" spans="1:16" ht="51">
      <c r="A1487" s="268" t="s">
        <v>565</v>
      </c>
      <c r="B1487" s="89"/>
      <c r="C1487" s="269" t="s">
        <v>615</v>
      </c>
      <c r="D1487" s="84">
        <v>43524</v>
      </c>
      <c r="E1487" s="85" t="s">
        <v>3208</v>
      </c>
      <c r="F1487" s="85" t="s">
        <v>3</v>
      </c>
      <c r="G1487" s="85">
        <v>1716311</v>
      </c>
      <c r="H1487" s="89"/>
      <c r="I1487" s="270" t="s">
        <v>4027</v>
      </c>
      <c r="J1487" s="89"/>
      <c r="K1487" s="89"/>
      <c r="L1487" s="89"/>
      <c r="M1487" s="89"/>
      <c r="N1487" s="271">
        <v>0</v>
      </c>
      <c r="O1487" s="271">
        <v>130.16</v>
      </c>
      <c r="P1487" s="89" t="s">
        <v>670</v>
      </c>
    </row>
    <row r="1488" spans="1:16" ht="38.25">
      <c r="A1488" s="268" t="s">
        <v>711</v>
      </c>
      <c r="B1488" s="89"/>
      <c r="C1488" s="269" t="s">
        <v>1408</v>
      </c>
      <c r="D1488" s="84">
        <v>43524</v>
      </c>
      <c r="E1488" s="85" t="s">
        <v>3209</v>
      </c>
      <c r="F1488" s="85" t="s">
        <v>13</v>
      </c>
      <c r="G1488" s="85">
        <v>392515</v>
      </c>
      <c r="H1488" s="89"/>
      <c r="I1488" s="270" t="s">
        <v>720</v>
      </c>
      <c r="J1488" s="89"/>
      <c r="K1488" s="89"/>
      <c r="L1488" s="89"/>
      <c r="M1488" s="89"/>
      <c r="N1488" s="271">
        <v>1926436.52</v>
      </c>
      <c r="O1488" s="271">
        <v>0</v>
      </c>
      <c r="P1488" s="89" t="s">
        <v>670</v>
      </c>
    </row>
    <row r="1489" spans="1:16" ht="38.25">
      <c r="A1489" s="268" t="s">
        <v>711</v>
      </c>
      <c r="B1489" s="89"/>
      <c r="C1489" s="269" t="s">
        <v>1408</v>
      </c>
      <c r="D1489" s="84">
        <v>43524</v>
      </c>
      <c r="E1489" s="85" t="s">
        <v>3210</v>
      </c>
      <c r="F1489" s="85" t="s">
        <v>13</v>
      </c>
      <c r="G1489" s="85">
        <v>392517</v>
      </c>
      <c r="H1489" s="89"/>
      <c r="I1489" s="270" t="s">
        <v>720</v>
      </c>
      <c r="J1489" s="89"/>
      <c r="K1489" s="89"/>
      <c r="L1489" s="89"/>
      <c r="M1489" s="89"/>
      <c r="N1489" s="271">
        <v>1926436.52</v>
      </c>
      <c r="O1489" s="271">
        <v>0</v>
      </c>
      <c r="P1489" s="89" t="s">
        <v>670</v>
      </c>
    </row>
    <row r="1490" spans="1:16" ht="38.25">
      <c r="A1490" s="268" t="s">
        <v>711</v>
      </c>
      <c r="B1490" s="89"/>
      <c r="C1490" s="269" t="s">
        <v>1408</v>
      </c>
      <c r="D1490" s="84">
        <v>43524</v>
      </c>
      <c r="E1490" s="85" t="s">
        <v>3211</v>
      </c>
      <c r="F1490" s="85" t="s">
        <v>13</v>
      </c>
      <c r="G1490" s="85">
        <v>392519</v>
      </c>
      <c r="H1490" s="89"/>
      <c r="I1490" s="270" t="s">
        <v>720</v>
      </c>
      <c r="J1490" s="89"/>
      <c r="K1490" s="89"/>
      <c r="L1490" s="89"/>
      <c r="M1490" s="89"/>
      <c r="N1490" s="271">
        <v>5291184.13</v>
      </c>
      <c r="O1490" s="271">
        <v>0</v>
      </c>
      <c r="P1490" s="89" t="s">
        <v>670</v>
      </c>
    </row>
    <row r="1491" spans="1:16" ht="38.25">
      <c r="A1491" s="268" t="s">
        <v>711</v>
      </c>
      <c r="B1491" s="89"/>
      <c r="C1491" s="269" t="s">
        <v>1408</v>
      </c>
      <c r="D1491" s="84">
        <v>43524</v>
      </c>
      <c r="E1491" s="85" t="s">
        <v>3212</v>
      </c>
      <c r="F1491" s="85" t="s">
        <v>13</v>
      </c>
      <c r="G1491" s="85">
        <v>392521</v>
      </c>
      <c r="H1491" s="89"/>
      <c r="I1491" s="270" t="s">
        <v>720</v>
      </c>
      <c r="J1491" s="89"/>
      <c r="K1491" s="89"/>
      <c r="L1491" s="89"/>
      <c r="M1491" s="89"/>
      <c r="N1491" s="271">
        <v>4482175.55</v>
      </c>
      <c r="O1491" s="271">
        <v>0</v>
      </c>
      <c r="P1491" s="89" t="s">
        <v>670</v>
      </c>
    </row>
    <row r="1492" spans="1:16" ht="38.25">
      <c r="A1492" s="268" t="s">
        <v>711</v>
      </c>
      <c r="B1492" s="89"/>
      <c r="C1492" s="269" t="s">
        <v>1408</v>
      </c>
      <c r="D1492" s="84">
        <v>43524</v>
      </c>
      <c r="E1492" s="85" t="s">
        <v>3213</v>
      </c>
      <c r="F1492" s="85" t="s">
        <v>13</v>
      </c>
      <c r="G1492" s="85">
        <v>392523</v>
      </c>
      <c r="H1492" s="89"/>
      <c r="I1492" s="270" t="s">
        <v>720</v>
      </c>
      <c r="J1492" s="89"/>
      <c r="K1492" s="89"/>
      <c r="L1492" s="89"/>
      <c r="M1492" s="89"/>
      <c r="N1492" s="271">
        <v>12310821.68</v>
      </c>
      <c r="O1492" s="271">
        <v>0</v>
      </c>
      <c r="P1492" s="89" t="s">
        <v>670</v>
      </c>
    </row>
    <row r="1493" spans="1:16" ht="38.25">
      <c r="A1493" s="268" t="s">
        <v>711</v>
      </c>
      <c r="B1493" s="89"/>
      <c r="C1493" s="269" t="s">
        <v>1408</v>
      </c>
      <c r="D1493" s="84">
        <v>43524</v>
      </c>
      <c r="E1493" s="85" t="s">
        <v>3214</v>
      </c>
      <c r="F1493" s="85" t="s">
        <v>13</v>
      </c>
      <c r="G1493" s="85">
        <v>392525</v>
      </c>
      <c r="H1493" s="89"/>
      <c r="I1493" s="270" t="s">
        <v>720</v>
      </c>
      <c r="J1493" s="89"/>
      <c r="K1493" s="89"/>
      <c r="L1493" s="89"/>
      <c r="M1493" s="89"/>
      <c r="N1493" s="271">
        <v>2264954.33</v>
      </c>
      <c r="O1493" s="271">
        <v>0</v>
      </c>
      <c r="P1493" s="89" t="s">
        <v>670</v>
      </c>
    </row>
    <row r="1494" spans="1:16" ht="38.25">
      <c r="A1494" s="268" t="s">
        <v>711</v>
      </c>
      <c r="B1494" s="89"/>
      <c r="C1494" s="269" t="s">
        <v>1408</v>
      </c>
      <c r="D1494" s="84">
        <v>43524</v>
      </c>
      <c r="E1494" s="85" t="s">
        <v>3215</v>
      </c>
      <c r="F1494" s="85" t="s">
        <v>13</v>
      </c>
      <c r="G1494" s="85">
        <v>392527</v>
      </c>
      <c r="H1494" s="89"/>
      <c r="I1494" s="270" t="s">
        <v>720</v>
      </c>
      <c r="J1494" s="89"/>
      <c r="K1494" s="89"/>
      <c r="L1494" s="89"/>
      <c r="M1494" s="89"/>
      <c r="N1494" s="271">
        <v>1994587.6</v>
      </c>
      <c r="O1494" s="271">
        <v>0</v>
      </c>
      <c r="P1494" s="89" t="s">
        <v>670</v>
      </c>
    </row>
    <row r="1495" spans="1:16" ht="38.25">
      <c r="A1495" s="268" t="s">
        <v>711</v>
      </c>
      <c r="B1495" s="89"/>
      <c r="C1495" s="269" t="s">
        <v>1408</v>
      </c>
      <c r="D1495" s="84">
        <v>43524</v>
      </c>
      <c r="E1495" s="85" t="s">
        <v>3216</v>
      </c>
      <c r="F1495" s="85" t="s">
        <v>13</v>
      </c>
      <c r="G1495" s="85">
        <v>392529</v>
      </c>
      <c r="H1495" s="89"/>
      <c r="I1495" s="270" t="s">
        <v>720</v>
      </c>
      <c r="J1495" s="89"/>
      <c r="K1495" s="89"/>
      <c r="L1495" s="89"/>
      <c r="M1495" s="89"/>
      <c r="N1495" s="271">
        <v>1312724.94</v>
      </c>
      <c r="O1495" s="271">
        <v>0</v>
      </c>
      <c r="P1495" s="89" t="s">
        <v>670</v>
      </c>
    </row>
    <row r="1496" spans="1:16" ht="38.25">
      <c r="A1496" s="268" t="s">
        <v>711</v>
      </c>
      <c r="B1496" s="89"/>
      <c r="C1496" s="269" t="s">
        <v>1408</v>
      </c>
      <c r="D1496" s="84">
        <v>43524</v>
      </c>
      <c r="E1496" s="85" t="s">
        <v>3217</v>
      </c>
      <c r="F1496" s="85" t="s">
        <v>13</v>
      </c>
      <c r="G1496" s="85">
        <v>392531</v>
      </c>
      <c r="H1496" s="89"/>
      <c r="I1496" s="270" t="s">
        <v>720</v>
      </c>
      <c r="J1496" s="89"/>
      <c r="K1496" s="89"/>
      <c r="L1496" s="89"/>
      <c r="M1496" s="89"/>
      <c r="N1496" s="271">
        <v>2805793.99</v>
      </c>
      <c r="O1496" s="271">
        <v>0</v>
      </c>
      <c r="P1496" s="89" t="s">
        <v>670</v>
      </c>
    </row>
    <row r="1497" spans="1:16" ht="38.25">
      <c r="A1497" s="268" t="s">
        <v>711</v>
      </c>
      <c r="B1497" s="89"/>
      <c r="C1497" s="269" t="s">
        <v>1408</v>
      </c>
      <c r="D1497" s="84">
        <v>43524</v>
      </c>
      <c r="E1497" s="85" t="s">
        <v>3218</v>
      </c>
      <c r="F1497" s="85" t="s">
        <v>13</v>
      </c>
      <c r="G1497" s="85">
        <v>392533</v>
      </c>
      <c r="H1497" s="89"/>
      <c r="I1497" s="270" t="s">
        <v>720</v>
      </c>
      <c r="J1497" s="89"/>
      <c r="K1497" s="89"/>
      <c r="L1497" s="89"/>
      <c r="M1497" s="89"/>
      <c r="N1497" s="271">
        <v>12746339</v>
      </c>
      <c r="O1497" s="271">
        <v>0</v>
      </c>
      <c r="P1497" s="89" t="s">
        <v>670</v>
      </c>
    </row>
    <row r="1498" spans="1:16" ht="38.25">
      <c r="A1498" s="268" t="s">
        <v>711</v>
      </c>
      <c r="B1498" s="89"/>
      <c r="C1498" s="269" t="s">
        <v>1408</v>
      </c>
      <c r="D1498" s="84">
        <v>43524</v>
      </c>
      <c r="E1498" s="85" t="s">
        <v>3219</v>
      </c>
      <c r="F1498" s="85" t="s">
        <v>13</v>
      </c>
      <c r="G1498" s="85">
        <v>392535</v>
      </c>
      <c r="H1498" s="89"/>
      <c r="I1498" s="270" t="s">
        <v>720</v>
      </c>
      <c r="J1498" s="89"/>
      <c r="K1498" s="89"/>
      <c r="L1498" s="89"/>
      <c r="M1498" s="89"/>
      <c r="N1498" s="271">
        <v>561927.56999999995</v>
      </c>
      <c r="O1498" s="271">
        <v>0</v>
      </c>
      <c r="P1498" s="89" t="s">
        <v>670</v>
      </c>
    </row>
    <row r="1499" spans="1:16" ht="38.25">
      <c r="A1499" s="268" t="s">
        <v>711</v>
      </c>
      <c r="B1499" s="89"/>
      <c r="C1499" s="269" t="s">
        <v>1408</v>
      </c>
      <c r="D1499" s="84">
        <v>43524</v>
      </c>
      <c r="E1499" s="85" t="s">
        <v>3220</v>
      </c>
      <c r="F1499" s="85" t="s">
        <v>13</v>
      </c>
      <c r="G1499" s="85">
        <v>392537</v>
      </c>
      <c r="H1499" s="89"/>
      <c r="I1499" s="270" t="s">
        <v>720</v>
      </c>
      <c r="J1499" s="89"/>
      <c r="K1499" s="89"/>
      <c r="L1499" s="89"/>
      <c r="M1499" s="89"/>
      <c r="N1499" s="271">
        <v>1752022.19</v>
      </c>
      <c r="O1499" s="271">
        <v>0</v>
      </c>
      <c r="P1499" s="89" t="s">
        <v>670</v>
      </c>
    </row>
    <row r="1500" spans="1:16" ht="38.25">
      <c r="A1500" s="268" t="s">
        <v>711</v>
      </c>
      <c r="B1500" s="89"/>
      <c r="C1500" s="269" t="s">
        <v>1408</v>
      </c>
      <c r="D1500" s="84">
        <v>43524</v>
      </c>
      <c r="E1500" s="85" t="s">
        <v>3221</v>
      </c>
      <c r="F1500" s="85" t="s">
        <v>13</v>
      </c>
      <c r="G1500" s="85">
        <v>392539</v>
      </c>
      <c r="H1500" s="89"/>
      <c r="I1500" s="270" t="s">
        <v>720</v>
      </c>
      <c r="J1500" s="89"/>
      <c r="K1500" s="89"/>
      <c r="L1500" s="89"/>
      <c r="M1500" s="89"/>
      <c r="N1500" s="271">
        <v>1978959.42</v>
      </c>
      <c r="O1500" s="271">
        <v>0</v>
      </c>
      <c r="P1500" s="89" t="s">
        <v>670</v>
      </c>
    </row>
    <row r="1501" spans="1:16" ht="38.25">
      <c r="A1501" s="268" t="s">
        <v>711</v>
      </c>
      <c r="B1501" s="89"/>
      <c r="C1501" s="269" t="s">
        <v>1408</v>
      </c>
      <c r="D1501" s="84">
        <v>43524</v>
      </c>
      <c r="E1501" s="85" t="s">
        <v>3222</v>
      </c>
      <c r="F1501" s="85" t="s">
        <v>13</v>
      </c>
      <c r="G1501" s="85">
        <v>392541</v>
      </c>
      <c r="H1501" s="89"/>
      <c r="I1501" s="270" t="s">
        <v>720</v>
      </c>
      <c r="J1501" s="89"/>
      <c r="K1501" s="89"/>
      <c r="L1501" s="89"/>
      <c r="M1501" s="89"/>
      <c r="N1501" s="271">
        <v>4076371.63</v>
      </c>
      <c r="O1501" s="271">
        <v>0</v>
      </c>
      <c r="P1501" s="89" t="s">
        <v>670</v>
      </c>
    </row>
    <row r="1502" spans="1:16" ht="38.25">
      <c r="A1502" s="268" t="s">
        <v>711</v>
      </c>
      <c r="B1502" s="89"/>
      <c r="C1502" s="269" t="s">
        <v>1408</v>
      </c>
      <c r="D1502" s="84">
        <v>43524</v>
      </c>
      <c r="E1502" s="85" t="s">
        <v>3223</v>
      </c>
      <c r="F1502" s="85" t="s">
        <v>13</v>
      </c>
      <c r="G1502" s="85">
        <v>392543</v>
      </c>
      <c r="H1502" s="89"/>
      <c r="I1502" s="270" t="s">
        <v>720</v>
      </c>
      <c r="J1502" s="89"/>
      <c r="K1502" s="89"/>
      <c r="L1502" s="89"/>
      <c r="M1502" s="89"/>
      <c r="N1502" s="271">
        <v>4604378.9000000004</v>
      </c>
      <c r="O1502" s="271">
        <v>0</v>
      </c>
      <c r="P1502" s="89" t="s">
        <v>670</v>
      </c>
    </row>
    <row r="1503" spans="1:16" ht="38.25">
      <c r="A1503" s="268" t="s">
        <v>711</v>
      </c>
      <c r="B1503" s="89"/>
      <c r="C1503" s="269" t="s">
        <v>1408</v>
      </c>
      <c r="D1503" s="84">
        <v>43524</v>
      </c>
      <c r="E1503" s="85" t="s">
        <v>3224</v>
      </c>
      <c r="F1503" s="85" t="s">
        <v>13</v>
      </c>
      <c r="G1503" s="85">
        <v>392545</v>
      </c>
      <c r="H1503" s="89"/>
      <c r="I1503" s="270" t="s">
        <v>720</v>
      </c>
      <c r="J1503" s="89"/>
      <c r="K1503" s="89"/>
      <c r="L1503" s="89"/>
      <c r="M1503" s="89"/>
      <c r="N1503" s="271">
        <v>847117.12</v>
      </c>
      <c r="O1503" s="271">
        <v>0</v>
      </c>
      <c r="P1503" s="89" t="s">
        <v>670</v>
      </c>
    </row>
    <row r="1504" spans="1:16" ht="38.25">
      <c r="A1504" s="268" t="s">
        <v>711</v>
      </c>
      <c r="B1504" s="89"/>
      <c r="C1504" s="269" t="s">
        <v>1408</v>
      </c>
      <c r="D1504" s="84">
        <v>43524</v>
      </c>
      <c r="E1504" s="85" t="s">
        <v>3225</v>
      </c>
      <c r="F1504" s="85" t="s">
        <v>13</v>
      </c>
      <c r="G1504" s="85">
        <v>392547</v>
      </c>
      <c r="H1504" s="89"/>
      <c r="I1504" s="270" t="s">
        <v>720</v>
      </c>
      <c r="J1504" s="89"/>
      <c r="K1504" s="89"/>
      <c r="L1504" s="89"/>
      <c r="M1504" s="89"/>
      <c r="N1504" s="271">
        <v>7119363.6299999999</v>
      </c>
      <c r="O1504" s="271">
        <v>0</v>
      </c>
      <c r="P1504" s="89" t="s">
        <v>670</v>
      </c>
    </row>
    <row r="1505" spans="1:16" ht="38.25">
      <c r="A1505" s="268" t="s">
        <v>711</v>
      </c>
      <c r="B1505" s="89"/>
      <c r="C1505" s="269" t="s">
        <v>1408</v>
      </c>
      <c r="D1505" s="84">
        <v>43524</v>
      </c>
      <c r="E1505" s="85" t="s">
        <v>3226</v>
      </c>
      <c r="F1505" s="85" t="s">
        <v>13</v>
      </c>
      <c r="G1505" s="85">
        <v>392549</v>
      </c>
      <c r="H1505" s="89"/>
      <c r="I1505" s="270" t="s">
        <v>720</v>
      </c>
      <c r="J1505" s="89"/>
      <c r="K1505" s="89"/>
      <c r="L1505" s="89"/>
      <c r="M1505" s="89"/>
      <c r="N1505" s="271">
        <v>6318774.8799999999</v>
      </c>
      <c r="O1505" s="271">
        <v>0</v>
      </c>
      <c r="P1505" s="89" t="s">
        <v>670</v>
      </c>
    </row>
    <row r="1506" spans="1:16" ht="38.25">
      <c r="A1506" s="268" t="s">
        <v>711</v>
      </c>
      <c r="B1506" s="89"/>
      <c r="C1506" s="269" t="s">
        <v>1408</v>
      </c>
      <c r="D1506" s="84">
        <v>43524</v>
      </c>
      <c r="E1506" s="85" t="s">
        <v>3227</v>
      </c>
      <c r="F1506" s="85" t="s">
        <v>13</v>
      </c>
      <c r="G1506" s="85">
        <v>392551</v>
      </c>
      <c r="H1506" s="89"/>
      <c r="I1506" s="270" t="s">
        <v>720</v>
      </c>
      <c r="J1506" s="89"/>
      <c r="K1506" s="89"/>
      <c r="L1506" s="89"/>
      <c r="M1506" s="89"/>
      <c r="N1506" s="271">
        <v>13297.22</v>
      </c>
      <c r="O1506" s="271">
        <v>0</v>
      </c>
      <c r="P1506" s="89" t="s">
        <v>670</v>
      </c>
    </row>
    <row r="1507" spans="1:16" ht="38.25">
      <c r="A1507" s="268" t="s">
        <v>711</v>
      </c>
      <c r="B1507" s="89"/>
      <c r="C1507" s="269" t="s">
        <v>1408</v>
      </c>
      <c r="D1507" s="84">
        <v>43524</v>
      </c>
      <c r="E1507" s="85" t="s">
        <v>3228</v>
      </c>
      <c r="F1507" s="85" t="s">
        <v>13</v>
      </c>
      <c r="G1507" s="85">
        <v>392553</v>
      </c>
      <c r="H1507" s="89"/>
      <c r="I1507" s="270" t="s">
        <v>720</v>
      </c>
      <c r="J1507" s="89"/>
      <c r="K1507" s="89"/>
      <c r="L1507" s="89"/>
      <c r="M1507" s="89"/>
      <c r="N1507" s="271">
        <v>1162.77</v>
      </c>
      <c r="O1507" s="271">
        <v>0</v>
      </c>
      <c r="P1507" s="89" t="s">
        <v>670</v>
      </c>
    </row>
    <row r="1508" spans="1:16" ht="38.25">
      <c r="A1508" s="268" t="s">
        <v>711</v>
      </c>
      <c r="B1508" s="89"/>
      <c r="C1508" s="269" t="s">
        <v>1408</v>
      </c>
      <c r="D1508" s="84">
        <v>43524</v>
      </c>
      <c r="E1508" s="85" t="s">
        <v>3229</v>
      </c>
      <c r="F1508" s="85" t="s">
        <v>13</v>
      </c>
      <c r="G1508" s="85">
        <v>392555</v>
      </c>
      <c r="H1508" s="89"/>
      <c r="I1508" s="270" t="s">
        <v>720</v>
      </c>
      <c r="J1508" s="89"/>
      <c r="K1508" s="89"/>
      <c r="L1508" s="89"/>
      <c r="M1508" s="89"/>
      <c r="N1508" s="271">
        <v>3186.26</v>
      </c>
      <c r="O1508" s="271">
        <v>0</v>
      </c>
      <c r="P1508" s="89" t="s">
        <v>670</v>
      </c>
    </row>
    <row r="1509" spans="1:16" ht="38.25">
      <c r="A1509" s="268" t="s">
        <v>711</v>
      </c>
      <c r="B1509" s="89"/>
      <c r="C1509" s="269" t="s">
        <v>1408</v>
      </c>
      <c r="D1509" s="84">
        <v>43524</v>
      </c>
      <c r="E1509" s="85" t="s">
        <v>3230</v>
      </c>
      <c r="F1509" s="85" t="s">
        <v>13</v>
      </c>
      <c r="G1509" s="85">
        <v>392557</v>
      </c>
      <c r="H1509" s="89"/>
      <c r="I1509" s="270" t="s">
        <v>720</v>
      </c>
      <c r="J1509" s="89"/>
      <c r="K1509" s="89"/>
      <c r="L1509" s="89"/>
      <c r="M1509" s="89"/>
      <c r="N1509" s="271">
        <v>12842.88</v>
      </c>
      <c r="O1509" s="271">
        <v>0</v>
      </c>
      <c r="P1509" s="89" t="s">
        <v>670</v>
      </c>
    </row>
    <row r="1510" spans="1:16" ht="38.25">
      <c r="A1510" s="268" t="s">
        <v>711</v>
      </c>
      <c r="B1510" s="89"/>
      <c r="C1510" s="269" t="s">
        <v>1408</v>
      </c>
      <c r="D1510" s="84">
        <v>43524</v>
      </c>
      <c r="E1510" s="85" t="s">
        <v>3231</v>
      </c>
      <c r="F1510" s="85" t="s">
        <v>13</v>
      </c>
      <c r="G1510" s="85">
        <v>392559</v>
      </c>
      <c r="H1510" s="89"/>
      <c r="I1510" s="270" t="s">
        <v>720</v>
      </c>
      <c r="J1510" s="89"/>
      <c r="K1510" s="89"/>
      <c r="L1510" s="89"/>
      <c r="M1510" s="89"/>
      <c r="N1510" s="271">
        <v>12842.88</v>
      </c>
      <c r="O1510" s="271">
        <v>0</v>
      </c>
      <c r="P1510" s="89" t="s">
        <v>670</v>
      </c>
    </row>
    <row r="1511" spans="1:16" ht="38.25">
      <c r="A1511" s="268" t="s">
        <v>711</v>
      </c>
      <c r="B1511" s="89"/>
      <c r="C1511" s="269" t="s">
        <v>1408</v>
      </c>
      <c r="D1511" s="84">
        <v>43524</v>
      </c>
      <c r="E1511" s="85" t="s">
        <v>3232</v>
      </c>
      <c r="F1511" s="85" t="s">
        <v>13</v>
      </c>
      <c r="G1511" s="85">
        <v>392561</v>
      </c>
      <c r="H1511" s="89"/>
      <c r="I1511" s="270" t="s">
        <v>720</v>
      </c>
      <c r="J1511" s="89"/>
      <c r="K1511" s="89"/>
      <c r="L1511" s="89"/>
      <c r="M1511" s="89"/>
      <c r="N1511" s="271">
        <v>12842.88</v>
      </c>
      <c r="O1511" s="271">
        <v>0</v>
      </c>
      <c r="P1511" s="89" t="s">
        <v>670</v>
      </c>
    </row>
    <row r="1512" spans="1:16" ht="38.25">
      <c r="A1512" s="268" t="s">
        <v>711</v>
      </c>
      <c r="B1512" s="89"/>
      <c r="C1512" s="269" t="s">
        <v>1408</v>
      </c>
      <c r="D1512" s="84">
        <v>43524</v>
      </c>
      <c r="E1512" s="85" t="s">
        <v>3233</v>
      </c>
      <c r="F1512" s="85" t="s">
        <v>13</v>
      </c>
      <c r="G1512" s="85">
        <v>392563</v>
      </c>
      <c r="H1512" s="89"/>
      <c r="I1512" s="270" t="s">
        <v>720</v>
      </c>
      <c r="J1512" s="89"/>
      <c r="K1512" s="89"/>
      <c r="L1512" s="89"/>
      <c r="M1512" s="89"/>
      <c r="N1512" s="271">
        <v>12842.88</v>
      </c>
      <c r="O1512" s="271">
        <v>0</v>
      </c>
      <c r="P1512" s="89" t="s">
        <v>670</v>
      </c>
    </row>
    <row r="1513" spans="1:16" ht="38.25">
      <c r="A1513" s="268" t="s">
        <v>711</v>
      </c>
      <c r="B1513" s="89"/>
      <c r="C1513" s="269" t="s">
        <v>1408</v>
      </c>
      <c r="D1513" s="84">
        <v>43524</v>
      </c>
      <c r="E1513" s="85" t="s">
        <v>3234</v>
      </c>
      <c r="F1513" s="85" t="s">
        <v>13</v>
      </c>
      <c r="G1513" s="85">
        <v>392565</v>
      </c>
      <c r="H1513" s="89"/>
      <c r="I1513" s="270" t="s">
        <v>720</v>
      </c>
      <c r="J1513" s="89"/>
      <c r="K1513" s="89"/>
      <c r="L1513" s="89"/>
      <c r="M1513" s="89"/>
      <c r="N1513" s="271">
        <v>12842.88</v>
      </c>
      <c r="O1513" s="271">
        <v>0</v>
      </c>
      <c r="P1513" s="89" t="s">
        <v>670</v>
      </c>
    </row>
    <row r="1514" spans="1:16" ht="38.25">
      <c r="A1514" s="268" t="s">
        <v>711</v>
      </c>
      <c r="B1514" s="89"/>
      <c r="C1514" s="269" t="s">
        <v>1408</v>
      </c>
      <c r="D1514" s="84">
        <v>43524</v>
      </c>
      <c r="E1514" s="85" t="s">
        <v>3235</v>
      </c>
      <c r="F1514" s="85" t="s">
        <v>13</v>
      </c>
      <c r="G1514" s="85">
        <v>392567</v>
      </c>
      <c r="H1514" s="89"/>
      <c r="I1514" s="270" t="s">
        <v>720</v>
      </c>
      <c r="J1514" s="89"/>
      <c r="K1514" s="89"/>
      <c r="L1514" s="89"/>
      <c r="M1514" s="89"/>
      <c r="N1514" s="271">
        <v>244569.43</v>
      </c>
      <c r="O1514" s="271">
        <v>0</v>
      </c>
      <c r="P1514" s="89" t="s">
        <v>670</v>
      </c>
    </row>
    <row r="1515" spans="1:16" ht="38.25">
      <c r="A1515" s="268" t="s">
        <v>711</v>
      </c>
      <c r="B1515" s="89"/>
      <c r="C1515" s="269" t="s">
        <v>1408</v>
      </c>
      <c r="D1515" s="84">
        <v>43524</v>
      </c>
      <c r="E1515" s="85" t="s">
        <v>3236</v>
      </c>
      <c r="F1515" s="85" t="s">
        <v>13</v>
      </c>
      <c r="G1515" s="85">
        <v>392569</v>
      </c>
      <c r="H1515" s="89"/>
      <c r="I1515" s="270" t="s">
        <v>720</v>
      </c>
      <c r="J1515" s="89"/>
      <c r="K1515" s="89"/>
      <c r="L1515" s="89"/>
      <c r="M1515" s="89"/>
      <c r="N1515" s="271">
        <v>4699.58</v>
      </c>
      <c r="O1515" s="271">
        <v>0</v>
      </c>
      <c r="P1515" s="89" t="s">
        <v>670</v>
      </c>
    </row>
    <row r="1516" spans="1:16" ht="38.25">
      <c r="A1516" s="268" t="s">
        <v>711</v>
      </c>
      <c r="B1516" s="89"/>
      <c r="C1516" s="269" t="s">
        <v>1408</v>
      </c>
      <c r="D1516" s="84">
        <v>43524</v>
      </c>
      <c r="E1516" s="85" t="s">
        <v>3237</v>
      </c>
      <c r="F1516" s="85" t="s">
        <v>13</v>
      </c>
      <c r="G1516" s="85">
        <v>392571</v>
      </c>
      <c r="H1516" s="89"/>
      <c r="I1516" s="270" t="s">
        <v>720</v>
      </c>
      <c r="J1516" s="89"/>
      <c r="K1516" s="89"/>
      <c r="L1516" s="89"/>
      <c r="M1516" s="89"/>
      <c r="N1516" s="271">
        <v>2841.34</v>
      </c>
      <c r="O1516" s="271">
        <v>0</v>
      </c>
      <c r="P1516" s="89" t="s">
        <v>670</v>
      </c>
    </row>
    <row r="1517" spans="1:16" ht="38.25">
      <c r="A1517" s="268" t="s">
        <v>711</v>
      </c>
      <c r="B1517" s="89"/>
      <c r="C1517" s="269" t="s">
        <v>1408</v>
      </c>
      <c r="D1517" s="84">
        <v>43524</v>
      </c>
      <c r="E1517" s="85" t="s">
        <v>3238</v>
      </c>
      <c r="F1517" s="85" t="s">
        <v>13</v>
      </c>
      <c r="G1517" s="85">
        <v>392573</v>
      </c>
      <c r="H1517" s="89"/>
      <c r="I1517" s="270" t="s">
        <v>720</v>
      </c>
      <c r="J1517" s="89"/>
      <c r="K1517" s="89"/>
      <c r="L1517" s="89"/>
      <c r="M1517" s="89"/>
      <c r="N1517" s="271">
        <v>410.91</v>
      </c>
      <c r="O1517" s="271">
        <v>0</v>
      </c>
      <c r="P1517" s="89" t="s">
        <v>670</v>
      </c>
    </row>
    <row r="1518" spans="1:16" ht="38.25">
      <c r="A1518" s="268" t="s">
        <v>711</v>
      </c>
      <c r="B1518" s="89"/>
      <c r="C1518" s="269" t="s">
        <v>1408</v>
      </c>
      <c r="D1518" s="84">
        <v>43524</v>
      </c>
      <c r="E1518" s="85" t="s">
        <v>3239</v>
      </c>
      <c r="F1518" s="85" t="s">
        <v>13</v>
      </c>
      <c r="G1518" s="85">
        <v>392575</v>
      </c>
      <c r="H1518" s="89"/>
      <c r="I1518" s="270" t="s">
        <v>720</v>
      </c>
      <c r="J1518" s="89"/>
      <c r="K1518" s="89"/>
      <c r="L1518" s="89"/>
      <c r="M1518" s="89"/>
      <c r="N1518" s="271">
        <v>1126.1400000000001</v>
      </c>
      <c r="O1518" s="271">
        <v>0</v>
      </c>
      <c r="P1518" s="89" t="s">
        <v>670</v>
      </c>
    </row>
    <row r="1519" spans="1:16" ht="38.25">
      <c r="A1519" s="268" t="s">
        <v>711</v>
      </c>
      <c r="B1519" s="89"/>
      <c r="C1519" s="269" t="s">
        <v>1408</v>
      </c>
      <c r="D1519" s="84">
        <v>43524</v>
      </c>
      <c r="E1519" s="85" t="s">
        <v>3240</v>
      </c>
      <c r="F1519" s="85" t="s">
        <v>13</v>
      </c>
      <c r="G1519" s="85">
        <v>392577</v>
      </c>
      <c r="H1519" s="89"/>
      <c r="I1519" s="270" t="s">
        <v>720</v>
      </c>
      <c r="J1519" s="89"/>
      <c r="K1519" s="89"/>
      <c r="L1519" s="89"/>
      <c r="M1519" s="89"/>
      <c r="N1519" s="271">
        <v>4538.99</v>
      </c>
      <c r="O1519" s="271">
        <v>0</v>
      </c>
      <c r="P1519" s="89" t="s">
        <v>670</v>
      </c>
    </row>
    <row r="1520" spans="1:16" ht="38.25">
      <c r="A1520" s="268" t="s">
        <v>711</v>
      </c>
      <c r="B1520" s="89"/>
      <c r="C1520" s="269" t="s">
        <v>1408</v>
      </c>
      <c r="D1520" s="84">
        <v>43524</v>
      </c>
      <c r="E1520" s="85" t="s">
        <v>3241</v>
      </c>
      <c r="F1520" s="85" t="s">
        <v>13</v>
      </c>
      <c r="G1520" s="85">
        <v>392579</v>
      </c>
      <c r="H1520" s="89"/>
      <c r="I1520" s="270" t="s">
        <v>720</v>
      </c>
      <c r="J1520" s="89"/>
      <c r="K1520" s="89"/>
      <c r="L1520" s="89"/>
      <c r="M1520" s="89"/>
      <c r="N1520" s="271">
        <v>4538.99</v>
      </c>
      <c r="O1520" s="271">
        <v>0</v>
      </c>
      <c r="P1520" s="89" t="s">
        <v>670</v>
      </c>
    </row>
    <row r="1521" spans="1:16" ht="38.25">
      <c r="A1521" s="268" t="s">
        <v>711</v>
      </c>
      <c r="B1521" s="89"/>
      <c r="C1521" s="269" t="s">
        <v>1408</v>
      </c>
      <c r="D1521" s="84">
        <v>43524</v>
      </c>
      <c r="E1521" s="85" t="s">
        <v>3242</v>
      </c>
      <c r="F1521" s="85" t="s">
        <v>13</v>
      </c>
      <c r="G1521" s="85">
        <v>392581</v>
      </c>
      <c r="H1521" s="89"/>
      <c r="I1521" s="270" t="s">
        <v>720</v>
      </c>
      <c r="J1521" s="89"/>
      <c r="K1521" s="89"/>
      <c r="L1521" s="89"/>
      <c r="M1521" s="89"/>
      <c r="N1521" s="271">
        <v>4538.99</v>
      </c>
      <c r="O1521" s="271">
        <v>0</v>
      </c>
      <c r="P1521" s="89" t="s">
        <v>670</v>
      </c>
    </row>
    <row r="1522" spans="1:16" ht="38.25">
      <c r="A1522" s="268" t="s">
        <v>711</v>
      </c>
      <c r="B1522" s="89"/>
      <c r="C1522" s="269" t="s">
        <v>1408</v>
      </c>
      <c r="D1522" s="84">
        <v>43524</v>
      </c>
      <c r="E1522" s="85" t="s">
        <v>3243</v>
      </c>
      <c r="F1522" s="85" t="s">
        <v>13</v>
      </c>
      <c r="G1522" s="85">
        <v>392583</v>
      </c>
      <c r="H1522" s="89"/>
      <c r="I1522" s="270" t="s">
        <v>720</v>
      </c>
      <c r="J1522" s="89"/>
      <c r="K1522" s="89"/>
      <c r="L1522" s="89"/>
      <c r="M1522" s="89"/>
      <c r="N1522" s="271">
        <v>4538.99</v>
      </c>
      <c r="O1522" s="271">
        <v>0</v>
      </c>
      <c r="P1522" s="89" t="s">
        <v>670</v>
      </c>
    </row>
    <row r="1523" spans="1:16" ht="38.25">
      <c r="A1523" s="268" t="s">
        <v>711</v>
      </c>
      <c r="B1523" s="89"/>
      <c r="C1523" s="269" t="s">
        <v>1408</v>
      </c>
      <c r="D1523" s="84">
        <v>43524</v>
      </c>
      <c r="E1523" s="85" t="s">
        <v>3244</v>
      </c>
      <c r="F1523" s="85" t="s">
        <v>13</v>
      </c>
      <c r="G1523" s="85">
        <v>392585</v>
      </c>
      <c r="H1523" s="89"/>
      <c r="I1523" s="270" t="s">
        <v>720</v>
      </c>
      <c r="J1523" s="89"/>
      <c r="K1523" s="89"/>
      <c r="L1523" s="89"/>
      <c r="M1523" s="89"/>
      <c r="N1523" s="271">
        <v>4538.99</v>
      </c>
      <c r="O1523" s="271">
        <v>0</v>
      </c>
      <c r="P1523" s="89" t="s">
        <v>670</v>
      </c>
    </row>
    <row r="1524" spans="1:16" ht="38.25">
      <c r="A1524" s="268" t="s">
        <v>711</v>
      </c>
      <c r="B1524" s="89"/>
      <c r="C1524" s="269" t="s">
        <v>1408</v>
      </c>
      <c r="D1524" s="84">
        <v>43524</v>
      </c>
      <c r="E1524" s="85" t="s">
        <v>3245</v>
      </c>
      <c r="F1524" s="85" t="s">
        <v>13</v>
      </c>
      <c r="G1524" s="85">
        <v>392587</v>
      </c>
      <c r="H1524" s="89"/>
      <c r="I1524" s="270" t="s">
        <v>720</v>
      </c>
      <c r="J1524" s="89"/>
      <c r="K1524" s="89"/>
      <c r="L1524" s="89"/>
      <c r="M1524" s="89"/>
      <c r="N1524" s="271">
        <v>36522.43</v>
      </c>
      <c r="O1524" s="271">
        <v>0</v>
      </c>
      <c r="P1524" s="89" t="s">
        <v>670</v>
      </c>
    </row>
    <row r="1525" spans="1:16" ht="38.25">
      <c r="A1525" s="268" t="s">
        <v>711</v>
      </c>
      <c r="B1525" s="89"/>
      <c r="C1525" s="269" t="s">
        <v>1408</v>
      </c>
      <c r="D1525" s="84">
        <v>43524</v>
      </c>
      <c r="E1525" s="85" t="s">
        <v>3246</v>
      </c>
      <c r="F1525" s="85" t="s">
        <v>13</v>
      </c>
      <c r="G1525" s="85">
        <v>392589</v>
      </c>
      <c r="H1525" s="89"/>
      <c r="I1525" s="270" t="s">
        <v>720</v>
      </c>
      <c r="J1525" s="89"/>
      <c r="K1525" s="89"/>
      <c r="L1525" s="89"/>
      <c r="M1525" s="89"/>
      <c r="N1525" s="271">
        <v>22081.52</v>
      </c>
      <c r="O1525" s="271">
        <v>0</v>
      </c>
      <c r="P1525" s="89" t="s">
        <v>670</v>
      </c>
    </row>
    <row r="1526" spans="1:16" ht="38.25">
      <c r="A1526" s="268" t="s">
        <v>711</v>
      </c>
      <c r="B1526" s="89"/>
      <c r="C1526" s="269" t="s">
        <v>1408</v>
      </c>
      <c r="D1526" s="84">
        <v>43524</v>
      </c>
      <c r="E1526" s="85" t="s">
        <v>3247</v>
      </c>
      <c r="F1526" s="85" t="s">
        <v>13</v>
      </c>
      <c r="G1526" s="85">
        <v>392591</v>
      </c>
      <c r="H1526" s="89"/>
      <c r="I1526" s="270" t="s">
        <v>720</v>
      </c>
      <c r="J1526" s="89"/>
      <c r="K1526" s="89"/>
      <c r="L1526" s="89"/>
      <c r="M1526" s="89"/>
      <c r="N1526" s="271">
        <v>3193.67</v>
      </c>
      <c r="O1526" s="271">
        <v>0</v>
      </c>
      <c r="P1526" s="89" t="s">
        <v>670</v>
      </c>
    </row>
    <row r="1527" spans="1:16" ht="38.25">
      <c r="A1527" s="268" t="s">
        <v>711</v>
      </c>
      <c r="B1527" s="89"/>
      <c r="C1527" s="269" t="s">
        <v>1408</v>
      </c>
      <c r="D1527" s="84">
        <v>43524</v>
      </c>
      <c r="E1527" s="85" t="s">
        <v>3248</v>
      </c>
      <c r="F1527" s="85" t="s">
        <v>13</v>
      </c>
      <c r="G1527" s="85">
        <v>392593</v>
      </c>
      <c r="H1527" s="89"/>
      <c r="I1527" s="270" t="s">
        <v>720</v>
      </c>
      <c r="J1527" s="89"/>
      <c r="K1527" s="89"/>
      <c r="L1527" s="89"/>
      <c r="M1527" s="89"/>
      <c r="N1527" s="271">
        <v>8751.51</v>
      </c>
      <c r="O1527" s="271">
        <v>0</v>
      </c>
      <c r="P1527" s="89" t="s">
        <v>670</v>
      </c>
    </row>
    <row r="1528" spans="1:16" ht="38.25">
      <c r="A1528" s="268" t="s">
        <v>711</v>
      </c>
      <c r="B1528" s="89"/>
      <c r="C1528" s="269" t="s">
        <v>1408</v>
      </c>
      <c r="D1528" s="84">
        <v>43524</v>
      </c>
      <c r="E1528" s="85" t="s">
        <v>3249</v>
      </c>
      <c r="F1528" s="85" t="s">
        <v>13</v>
      </c>
      <c r="G1528" s="85">
        <v>392595</v>
      </c>
      <c r="H1528" s="89"/>
      <c r="I1528" s="270" t="s">
        <v>720</v>
      </c>
      <c r="J1528" s="89"/>
      <c r="K1528" s="89"/>
      <c r="L1528" s="89"/>
      <c r="M1528" s="89"/>
      <c r="N1528" s="271">
        <v>35274.53</v>
      </c>
      <c r="O1528" s="271">
        <v>0</v>
      </c>
      <c r="P1528" s="89" t="s">
        <v>670</v>
      </c>
    </row>
    <row r="1529" spans="1:16" ht="38.25">
      <c r="A1529" s="268" t="s">
        <v>711</v>
      </c>
      <c r="B1529" s="89"/>
      <c r="C1529" s="269" t="s">
        <v>1408</v>
      </c>
      <c r="D1529" s="84">
        <v>43524</v>
      </c>
      <c r="E1529" s="85" t="s">
        <v>3250</v>
      </c>
      <c r="F1529" s="85" t="s">
        <v>13</v>
      </c>
      <c r="G1529" s="85">
        <v>392597</v>
      </c>
      <c r="H1529" s="89"/>
      <c r="I1529" s="270" t="s">
        <v>720</v>
      </c>
      <c r="J1529" s="89"/>
      <c r="K1529" s="89"/>
      <c r="L1529" s="89"/>
      <c r="M1529" s="89"/>
      <c r="N1529" s="271">
        <v>35274.53</v>
      </c>
      <c r="O1529" s="271">
        <v>0</v>
      </c>
      <c r="P1529" s="89" t="s">
        <v>670</v>
      </c>
    </row>
    <row r="1530" spans="1:16" ht="38.25">
      <c r="A1530" s="268" t="s">
        <v>711</v>
      </c>
      <c r="B1530" s="89"/>
      <c r="C1530" s="269" t="s">
        <v>1408</v>
      </c>
      <c r="D1530" s="84">
        <v>43524</v>
      </c>
      <c r="E1530" s="85" t="s">
        <v>3251</v>
      </c>
      <c r="F1530" s="85" t="s">
        <v>13</v>
      </c>
      <c r="G1530" s="85">
        <v>392599</v>
      </c>
      <c r="H1530" s="89"/>
      <c r="I1530" s="270" t="s">
        <v>720</v>
      </c>
      <c r="J1530" s="89"/>
      <c r="K1530" s="89"/>
      <c r="L1530" s="89"/>
      <c r="M1530" s="89"/>
      <c r="N1530" s="271">
        <v>35274.53</v>
      </c>
      <c r="O1530" s="271">
        <v>0</v>
      </c>
      <c r="P1530" s="89" t="s">
        <v>670</v>
      </c>
    </row>
    <row r="1531" spans="1:16" ht="38.25">
      <c r="A1531" s="268" t="s">
        <v>711</v>
      </c>
      <c r="B1531" s="89"/>
      <c r="C1531" s="269" t="s">
        <v>1408</v>
      </c>
      <c r="D1531" s="84">
        <v>43524</v>
      </c>
      <c r="E1531" s="85" t="s">
        <v>3252</v>
      </c>
      <c r="F1531" s="85" t="s">
        <v>13</v>
      </c>
      <c r="G1531" s="85">
        <v>392601</v>
      </c>
      <c r="H1531" s="89"/>
      <c r="I1531" s="270" t="s">
        <v>720</v>
      </c>
      <c r="J1531" s="89"/>
      <c r="K1531" s="89"/>
      <c r="L1531" s="89"/>
      <c r="M1531" s="89"/>
      <c r="N1531" s="271">
        <v>35274.53</v>
      </c>
      <c r="O1531" s="271">
        <v>0</v>
      </c>
      <c r="P1531" s="89" t="s">
        <v>670</v>
      </c>
    </row>
    <row r="1532" spans="1:16" ht="38.25">
      <c r="A1532" s="268" t="s">
        <v>711</v>
      </c>
      <c r="B1532" s="89"/>
      <c r="C1532" s="269" t="s">
        <v>1408</v>
      </c>
      <c r="D1532" s="84">
        <v>43524</v>
      </c>
      <c r="E1532" s="85" t="s">
        <v>3253</v>
      </c>
      <c r="F1532" s="85" t="s">
        <v>13</v>
      </c>
      <c r="G1532" s="85">
        <v>392603</v>
      </c>
      <c r="H1532" s="89"/>
      <c r="I1532" s="270" t="s">
        <v>720</v>
      </c>
      <c r="J1532" s="89"/>
      <c r="K1532" s="89"/>
      <c r="L1532" s="89"/>
      <c r="M1532" s="89"/>
      <c r="N1532" s="271">
        <v>35274.53</v>
      </c>
      <c r="O1532" s="271">
        <v>0</v>
      </c>
      <c r="P1532" s="89" t="s">
        <v>670</v>
      </c>
    </row>
    <row r="1533" spans="1:16" ht="38.25">
      <c r="A1533" s="268" t="s">
        <v>711</v>
      </c>
      <c r="B1533" s="89"/>
      <c r="C1533" s="269" t="s">
        <v>1408</v>
      </c>
      <c r="D1533" s="84">
        <v>43524</v>
      </c>
      <c r="E1533" s="85" t="s">
        <v>3254</v>
      </c>
      <c r="F1533" s="85" t="s">
        <v>13</v>
      </c>
      <c r="G1533" s="85">
        <v>392605</v>
      </c>
      <c r="H1533" s="89"/>
      <c r="I1533" s="270" t="s">
        <v>720</v>
      </c>
      <c r="J1533" s="89"/>
      <c r="K1533" s="89"/>
      <c r="L1533" s="89"/>
      <c r="M1533" s="89"/>
      <c r="N1533" s="271">
        <v>42125.13</v>
      </c>
      <c r="O1533" s="271">
        <v>0</v>
      </c>
      <c r="P1533" s="89" t="s">
        <v>670</v>
      </c>
    </row>
    <row r="1534" spans="1:16" ht="38.25">
      <c r="A1534" s="268" t="s">
        <v>711</v>
      </c>
      <c r="B1534" s="89"/>
      <c r="C1534" s="269" t="s">
        <v>1408</v>
      </c>
      <c r="D1534" s="84">
        <v>43524</v>
      </c>
      <c r="E1534" s="85" t="s">
        <v>3255</v>
      </c>
      <c r="F1534" s="85" t="s">
        <v>13</v>
      </c>
      <c r="G1534" s="85">
        <v>392607</v>
      </c>
      <c r="H1534" s="89"/>
      <c r="I1534" s="270" t="s">
        <v>720</v>
      </c>
      <c r="J1534" s="89"/>
      <c r="K1534" s="89"/>
      <c r="L1534" s="89"/>
      <c r="M1534" s="89"/>
      <c r="N1534" s="271">
        <v>3412.85</v>
      </c>
      <c r="O1534" s="271">
        <v>0</v>
      </c>
      <c r="P1534" s="89" t="s">
        <v>670</v>
      </c>
    </row>
    <row r="1535" spans="1:16" ht="38.25">
      <c r="A1535" s="268" t="s">
        <v>711</v>
      </c>
      <c r="B1535" s="89"/>
      <c r="C1535" s="269" t="s">
        <v>1408</v>
      </c>
      <c r="D1535" s="84">
        <v>43524</v>
      </c>
      <c r="E1535" s="85" t="s">
        <v>3256</v>
      </c>
      <c r="F1535" s="85" t="s">
        <v>13</v>
      </c>
      <c r="G1535" s="85">
        <v>392609</v>
      </c>
      <c r="H1535" s="89"/>
      <c r="I1535" s="270" t="s">
        <v>720</v>
      </c>
      <c r="J1535" s="89"/>
      <c r="K1535" s="89"/>
      <c r="L1535" s="89"/>
      <c r="M1535" s="89"/>
      <c r="N1535" s="271">
        <v>4128.01</v>
      </c>
      <c r="O1535" s="271">
        <v>0</v>
      </c>
      <c r="P1535" s="89" t="s">
        <v>670</v>
      </c>
    </row>
    <row r="1536" spans="1:16" ht="38.25">
      <c r="A1536" s="268" t="s">
        <v>711</v>
      </c>
      <c r="B1536" s="89"/>
      <c r="C1536" s="269" t="s">
        <v>1408</v>
      </c>
      <c r="D1536" s="84">
        <v>43524</v>
      </c>
      <c r="E1536" s="85" t="s">
        <v>3257</v>
      </c>
      <c r="F1536" s="85" t="s">
        <v>13</v>
      </c>
      <c r="G1536" s="85">
        <v>392611</v>
      </c>
      <c r="H1536" s="89"/>
      <c r="I1536" s="270" t="s">
        <v>720</v>
      </c>
      <c r="J1536" s="89"/>
      <c r="K1536" s="89"/>
      <c r="L1536" s="89"/>
      <c r="M1536" s="89"/>
      <c r="N1536" s="271">
        <v>1697.64</v>
      </c>
      <c r="O1536" s="271">
        <v>0</v>
      </c>
      <c r="P1536" s="89" t="s">
        <v>670</v>
      </c>
    </row>
    <row r="1537" spans="1:16" ht="38.25">
      <c r="A1537" s="268" t="s">
        <v>711</v>
      </c>
      <c r="B1537" s="89"/>
      <c r="C1537" s="269" t="s">
        <v>1408</v>
      </c>
      <c r="D1537" s="84">
        <v>43524</v>
      </c>
      <c r="E1537" s="85" t="s">
        <v>3258</v>
      </c>
      <c r="F1537" s="85" t="s">
        <v>13</v>
      </c>
      <c r="G1537" s="85">
        <v>392613</v>
      </c>
      <c r="H1537" s="89"/>
      <c r="I1537" s="270" t="s">
        <v>720</v>
      </c>
      <c r="J1537" s="89"/>
      <c r="K1537" s="89"/>
      <c r="L1537" s="89"/>
      <c r="M1537" s="89"/>
      <c r="N1537" s="271">
        <v>11680.18</v>
      </c>
      <c r="O1537" s="271">
        <v>0</v>
      </c>
      <c r="P1537" s="89" t="s">
        <v>670</v>
      </c>
    </row>
    <row r="1538" spans="1:16" ht="38.25">
      <c r="A1538" s="268" t="s">
        <v>711</v>
      </c>
      <c r="B1538" s="89"/>
      <c r="C1538" s="269" t="s">
        <v>1408</v>
      </c>
      <c r="D1538" s="84">
        <v>43524</v>
      </c>
      <c r="E1538" s="85" t="s">
        <v>3259</v>
      </c>
      <c r="F1538" s="85" t="s">
        <v>13</v>
      </c>
      <c r="G1538" s="85">
        <v>392615</v>
      </c>
      <c r="H1538" s="89"/>
      <c r="I1538" s="270" t="s">
        <v>720</v>
      </c>
      <c r="J1538" s="89"/>
      <c r="K1538" s="89"/>
      <c r="L1538" s="89"/>
      <c r="M1538" s="89"/>
      <c r="N1538" s="271">
        <v>4803.37</v>
      </c>
      <c r="O1538" s="271">
        <v>0</v>
      </c>
      <c r="P1538" s="89" t="s">
        <v>670</v>
      </c>
    </row>
    <row r="1539" spans="1:16" ht="38.25">
      <c r="A1539" s="268" t="s">
        <v>711</v>
      </c>
      <c r="B1539" s="89"/>
      <c r="C1539" s="269" t="s">
        <v>1408</v>
      </c>
      <c r="D1539" s="84">
        <v>43524</v>
      </c>
      <c r="E1539" s="85" t="s">
        <v>3260</v>
      </c>
      <c r="F1539" s="85" t="s">
        <v>13</v>
      </c>
      <c r="G1539" s="85">
        <v>392617</v>
      </c>
      <c r="H1539" s="89"/>
      <c r="I1539" s="270" t="s">
        <v>720</v>
      </c>
      <c r="J1539" s="89"/>
      <c r="K1539" s="89"/>
      <c r="L1539" s="89"/>
      <c r="M1539" s="89"/>
      <c r="N1539" s="271">
        <v>9656.6200000000008</v>
      </c>
      <c r="O1539" s="271">
        <v>0</v>
      </c>
      <c r="P1539" s="89" t="s">
        <v>670</v>
      </c>
    </row>
    <row r="1540" spans="1:16" ht="38.25">
      <c r="A1540" s="268" t="s">
        <v>711</v>
      </c>
      <c r="B1540" s="89"/>
      <c r="C1540" s="269" t="s">
        <v>1408</v>
      </c>
      <c r="D1540" s="84">
        <v>43524</v>
      </c>
      <c r="E1540" s="85" t="s">
        <v>3261</v>
      </c>
      <c r="F1540" s="85" t="s">
        <v>13</v>
      </c>
      <c r="G1540" s="85">
        <v>392619</v>
      </c>
      <c r="H1540" s="89"/>
      <c r="I1540" s="270" t="s">
        <v>720</v>
      </c>
      <c r="J1540" s="89"/>
      <c r="K1540" s="89"/>
      <c r="L1540" s="89"/>
      <c r="M1540" s="89"/>
      <c r="N1540" s="271">
        <v>13193.08</v>
      </c>
      <c r="O1540" s="271">
        <v>0</v>
      </c>
      <c r="P1540" s="89" t="s">
        <v>670</v>
      </c>
    </row>
    <row r="1541" spans="1:16" ht="38.25">
      <c r="A1541" s="268" t="s">
        <v>711</v>
      </c>
      <c r="B1541" s="89"/>
      <c r="C1541" s="269" t="s">
        <v>1408</v>
      </c>
      <c r="D1541" s="84">
        <v>43524</v>
      </c>
      <c r="E1541" s="85" t="s">
        <v>3262</v>
      </c>
      <c r="F1541" s="85" t="s">
        <v>13</v>
      </c>
      <c r="G1541" s="85">
        <v>392621</v>
      </c>
      <c r="H1541" s="89"/>
      <c r="I1541" s="270" t="s">
        <v>720</v>
      </c>
      <c r="J1541" s="89"/>
      <c r="K1541" s="89"/>
      <c r="L1541" s="89"/>
      <c r="M1541" s="89"/>
      <c r="N1541" s="271">
        <v>26523.09</v>
      </c>
      <c r="O1541" s="271">
        <v>0</v>
      </c>
      <c r="P1541" s="89" t="s">
        <v>670</v>
      </c>
    </row>
    <row r="1542" spans="1:16" ht="38.25">
      <c r="A1542" s="268" t="s">
        <v>711</v>
      </c>
      <c r="B1542" s="89"/>
      <c r="C1542" s="269" t="s">
        <v>1408</v>
      </c>
      <c r="D1542" s="84">
        <v>43524</v>
      </c>
      <c r="E1542" s="85" t="s">
        <v>3263</v>
      </c>
      <c r="F1542" s="85" t="s">
        <v>13</v>
      </c>
      <c r="G1542" s="85">
        <v>392623</v>
      </c>
      <c r="H1542" s="89"/>
      <c r="I1542" s="270" t="s">
        <v>720</v>
      </c>
      <c r="J1542" s="89"/>
      <c r="K1542" s="89"/>
      <c r="L1542" s="89"/>
      <c r="M1542" s="89"/>
      <c r="N1542" s="271">
        <v>32080.93</v>
      </c>
      <c r="O1542" s="271">
        <v>0</v>
      </c>
      <c r="P1542" s="89" t="s">
        <v>670</v>
      </c>
    </row>
    <row r="1543" spans="1:16" ht="38.25">
      <c r="A1543" s="268" t="s">
        <v>711</v>
      </c>
      <c r="B1543" s="89"/>
      <c r="C1543" s="269" t="s">
        <v>1408</v>
      </c>
      <c r="D1543" s="84">
        <v>43524</v>
      </c>
      <c r="E1543" s="85" t="s">
        <v>3264</v>
      </c>
      <c r="F1543" s="85" t="s">
        <v>13</v>
      </c>
      <c r="G1543" s="85">
        <v>392626</v>
      </c>
      <c r="H1543" s="89"/>
      <c r="I1543" s="270" t="s">
        <v>720</v>
      </c>
      <c r="J1543" s="89"/>
      <c r="K1543" s="89"/>
      <c r="L1543" s="89"/>
      <c r="M1543" s="89"/>
      <c r="N1543" s="271">
        <v>1926436.52</v>
      </c>
      <c r="O1543" s="271">
        <v>0</v>
      </c>
      <c r="P1543" s="89" t="s">
        <v>670</v>
      </c>
    </row>
    <row r="1544" spans="1:16" ht="38.25">
      <c r="A1544" s="268" t="s">
        <v>711</v>
      </c>
      <c r="B1544" s="89"/>
      <c r="C1544" s="269" t="s">
        <v>1408</v>
      </c>
      <c r="D1544" s="84">
        <v>43524</v>
      </c>
      <c r="E1544" s="85" t="s">
        <v>3265</v>
      </c>
      <c r="F1544" s="85" t="s">
        <v>13</v>
      </c>
      <c r="G1544" s="85">
        <v>392628</v>
      </c>
      <c r="H1544" s="89"/>
      <c r="I1544" s="270" t="s">
        <v>720</v>
      </c>
      <c r="J1544" s="89"/>
      <c r="K1544" s="89"/>
      <c r="L1544" s="89"/>
      <c r="M1544" s="89"/>
      <c r="N1544" s="271">
        <v>1926436.52</v>
      </c>
      <c r="O1544" s="271">
        <v>0</v>
      </c>
      <c r="P1544" s="89" t="s">
        <v>670</v>
      </c>
    </row>
    <row r="1545" spans="1:16" ht="38.25">
      <c r="A1545" s="268" t="s">
        <v>711</v>
      </c>
      <c r="B1545" s="89"/>
      <c r="C1545" s="269" t="s">
        <v>1408</v>
      </c>
      <c r="D1545" s="84">
        <v>43524</v>
      </c>
      <c r="E1545" s="85" t="s">
        <v>3266</v>
      </c>
      <c r="F1545" s="85" t="s">
        <v>13</v>
      </c>
      <c r="G1545" s="85">
        <v>392630</v>
      </c>
      <c r="H1545" s="89"/>
      <c r="I1545" s="270" t="s">
        <v>720</v>
      </c>
      <c r="J1545" s="89"/>
      <c r="K1545" s="89"/>
      <c r="L1545" s="89"/>
      <c r="M1545" s="89"/>
      <c r="N1545" s="271">
        <v>1926436.52</v>
      </c>
      <c r="O1545" s="271">
        <v>0</v>
      </c>
      <c r="P1545" s="89" t="s">
        <v>670</v>
      </c>
    </row>
    <row r="1546" spans="1:16" ht="38.25">
      <c r="A1546" s="268" t="s">
        <v>711</v>
      </c>
      <c r="B1546" s="89"/>
      <c r="C1546" s="269" t="s">
        <v>1408</v>
      </c>
      <c r="D1546" s="84">
        <v>43524</v>
      </c>
      <c r="E1546" s="85" t="s">
        <v>3267</v>
      </c>
      <c r="F1546" s="85" t="s">
        <v>13</v>
      </c>
      <c r="G1546" s="85">
        <v>392632</v>
      </c>
      <c r="H1546" s="89"/>
      <c r="I1546" s="270" t="s">
        <v>720</v>
      </c>
      <c r="J1546" s="89"/>
      <c r="K1546" s="89"/>
      <c r="L1546" s="89"/>
      <c r="M1546" s="89"/>
      <c r="N1546" s="271">
        <v>5291184.13</v>
      </c>
      <c r="O1546" s="271">
        <v>0</v>
      </c>
      <c r="P1546" s="89" t="s">
        <v>670</v>
      </c>
    </row>
    <row r="1547" spans="1:16" ht="38.25">
      <c r="A1547" s="268" t="s">
        <v>711</v>
      </c>
      <c r="B1547" s="89"/>
      <c r="C1547" s="269" t="s">
        <v>1408</v>
      </c>
      <c r="D1547" s="84">
        <v>43524</v>
      </c>
      <c r="E1547" s="85" t="s">
        <v>3268</v>
      </c>
      <c r="F1547" s="85" t="s">
        <v>13</v>
      </c>
      <c r="G1547" s="85">
        <v>392634</v>
      </c>
      <c r="H1547" s="89"/>
      <c r="I1547" s="270" t="s">
        <v>720</v>
      </c>
      <c r="J1547" s="89"/>
      <c r="K1547" s="89"/>
      <c r="L1547" s="89"/>
      <c r="M1547" s="89"/>
      <c r="N1547" s="271">
        <v>5291184.13</v>
      </c>
      <c r="O1547" s="271">
        <v>0</v>
      </c>
      <c r="P1547" s="89" t="s">
        <v>670</v>
      </c>
    </row>
    <row r="1548" spans="1:16" ht="38.25">
      <c r="A1548" s="268" t="s">
        <v>711</v>
      </c>
      <c r="B1548" s="89"/>
      <c r="C1548" s="269" t="s">
        <v>1408</v>
      </c>
      <c r="D1548" s="84">
        <v>43524</v>
      </c>
      <c r="E1548" s="85" t="s">
        <v>3269</v>
      </c>
      <c r="F1548" s="85" t="s">
        <v>13</v>
      </c>
      <c r="G1548" s="85">
        <v>392636</v>
      </c>
      <c r="H1548" s="89"/>
      <c r="I1548" s="270" t="s">
        <v>720</v>
      </c>
      <c r="J1548" s="89"/>
      <c r="K1548" s="89"/>
      <c r="L1548" s="89"/>
      <c r="M1548" s="89"/>
      <c r="N1548" s="271">
        <v>5291184.13</v>
      </c>
      <c r="O1548" s="271">
        <v>0</v>
      </c>
      <c r="P1548" s="89" t="s">
        <v>670</v>
      </c>
    </row>
    <row r="1549" spans="1:16" ht="38.25">
      <c r="A1549" s="268" t="s">
        <v>711</v>
      </c>
      <c r="B1549" s="89"/>
      <c r="C1549" s="269" t="s">
        <v>1408</v>
      </c>
      <c r="D1549" s="84">
        <v>43524</v>
      </c>
      <c r="E1549" s="85" t="s">
        <v>3270</v>
      </c>
      <c r="F1549" s="85" t="s">
        <v>13</v>
      </c>
      <c r="G1549" s="85">
        <v>392638</v>
      </c>
      <c r="H1549" s="89"/>
      <c r="I1549" s="270" t="s">
        <v>720</v>
      </c>
      <c r="J1549" s="89"/>
      <c r="K1549" s="89"/>
      <c r="L1549" s="89"/>
      <c r="M1549" s="89"/>
      <c r="N1549" s="271">
        <v>5291184.13</v>
      </c>
      <c r="O1549" s="271">
        <v>0</v>
      </c>
      <c r="P1549" s="89" t="s">
        <v>670</v>
      </c>
    </row>
    <row r="1550" spans="1:16" ht="38.25">
      <c r="A1550" s="268" t="s">
        <v>711</v>
      </c>
      <c r="B1550" s="89"/>
      <c r="C1550" s="269" t="s">
        <v>1408</v>
      </c>
      <c r="D1550" s="84">
        <v>43524</v>
      </c>
      <c r="E1550" s="85" t="s">
        <v>3271</v>
      </c>
      <c r="F1550" s="85" t="s">
        <v>13</v>
      </c>
      <c r="G1550" s="85">
        <v>392640</v>
      </c>
      <c r="H1550" s="89"/>
      <c r="I1550" s="270" t="s">
        <v>720</v>
      </c>
      <c r="J1550" s="89"/>
      <c r="K1550" s="89"/>
      <c r="L1550" s="89"/>
      <c r="M1550" s="89"/>
      <c r="N1550" s="271">
        <v>4482175.55</v>
      </c>
      <c r="O1550" s="271">
        <v>0</v>
      </c>
      <c r="P1550" s="89" t="s">
        <v>670</v>
      </c>
    </row>
    <row r="1551" spans="1:16" ht="38.25">
      <c r="A1551" s="268" t="s">
        <v>711</v>
      </c>
      <c r="B1551" s="89"/>
      <c r="C1551" s="269" t="s">
        <v>1408</v>
      </c>
      <c r="D1551" s="84">
        <v>43524</v>
      </c>
      <c r="E1551" s="85" t="s">
        <v>3272</v>
      </c>
      <c r="F1551" s="85" t="s">
        <v>13</v>
      </c>
      <c r="G1551" s="85">
        <v>392642</v>
      </c>
      <c r="H1551" s="89"/>
      <c r="I1551" s="270" t="s">
        <v>720</v>
      </c>
      <c r="J1551" s="89"/>
      <c r="K1551" s="89"/>
      <c r="L1551" s="89"/>
      <c r="M1551" s="89"/>
      <c r="N1551" s="271">
        <v>4482175.55</v>
      </c>
      <c r="O1551" s="271">
        <v>0</v>
      </c>
      <c r="P1551" s="89" t="s">
        <v>670</v>
      </c>
    </row>
    <row r="1552" spans="1:16" ht="38.25">
      <c r="A1552" s="268" t="s">
        <v>711</v>
      </c>
      <c r="B1552" s="89"/>
      <c r="C1552" s="269" t="s">
        <v>1408</v>
      </c>
      <c r="D1552" s="84">
        <v>43524</v>
      </c>
      <c r="E1552" s="85" t="s">
        <v>3273</v>
      </c>
      <c r="F1552" s="85" t="s">
        <v>13</v>
      </c>
      <c r="G1552" s="85">
        <v>392644</v>
      </c>
      <c r="H1552" s="89"/>
      <c r="I1552" s="270" t="s">
        <v>720</v>
      </c>
      <c r="J1552" s="89"/>
      <c r="K1552" s="89"/>
      <c r="L1552" s="89"/>
      <c r="M1552" s="89"/>
      <c r="N1552" s="271">
        <v>4482175.55</v>
      </c>
      <c r="O1552" s="271">
        <v>0</v>
      </c>
      <c r="P1552" s="89" t="s">
        <v>670</v>
      </c>
    </row>
    <row r="1553" spans="1:16" ht="38.25">
      <c r="A1553" s="268" t="s">
        <v>711</v>
      </c>
      <c r="B1553" s="89"/>
      <c r="C1553" s="269" t="s">
        <v>1408</v>
      </c>
      <c r="D1553" s="84">
        <v>43524</v>
      </c>
      <c r="E1553" s="85" t="s">
        <v>3274</v>
      </c>
      <c r="F1553" s="85" t="s">
        <v>13</v>
      </c>
      <c r="G1553" s="85">
        <v>392646</v>
      </c>
      <c r="H1553" s="89"/>
      <c r="I1553" s="270" t="s">
        <v>720</v>
      </c>
      <c r="J1553" s="89"/>
      <c r="K1553" s="89"/>
      <c r="L1553" s="89"/>
      <c r="M1553" s="89"/>
      <c r="N1553" s="271">
        <v>4482175.55</v>
      </c>
      <c r="O1553" s="271">
        <v>0</v>
      </c>
      <c r="P1553" s="89" t="s">
        <v>670</v>
      </c>
    </row>
    <row r="1554" spans="1:16" ht="38.25">
      <c r="A1554" s="268" t="s">
        <v>711</v>
      </c>
      <c r="B1554" s="89"/>
      <c r="C1554" s="269" t="s">
        <v>1408</v>
      </c>
      <c r="D1554" s="84">
        <v>43524</v>
      </c>
      <c r="E1554" s="85" t="s">
        <v>3275</v>
      </c>
      <c r="F1554" s="85" t="s">
        <v>13</v>
      </c>
      <c r="G1554" s="85">
        <v>392648</v>
      </c>
      <c r="H1554" s="89"/>
      <c r="I1554" s="270" t="s">
        <v>720</v>
      </c>
      <c r="J1554" s="89"/>
      <c r="K1554" s="89"/>
      <c r="L1554" s="89"/>
      <c r="M1554" s="89"/>
      <c r="N1554" s="271">
        <v>12310821.68</v>
      </c>
      <c r="O1554" s="271">
        <v>0</v>
      </c>
      <c r="P1554" s="89" t="s">
        <v>670</v>
      </c>
    </row>
    <row r="1555" spans="1:16" ht="38.25">
      <c r="A1555" s="268" t="s">
        <v>711</v>
      </c>
      <c r="B1555" s="89"/>
      <c r="C1555" s="269" t="s">
        <v>1408</v>
      </c>
      <c r="D1555" s="84">
        <v>43524</v>
      </c>
      <c r="E1555" s="85" t="s">
        <v>3276</v>
      </c>
      <c r="F1555" s="85" t="s">
        <v>13</v>
      </c>
      <c r="G1555" s="85">
        <v>392650</v>
      </c>
      <c r="H1555" s="89"/>
      <c r="I1555" s="270" t="s">
        <v>720</v>
      </c>
      <c r="J1555" s="89"/>
      <c r="K1555" s="89"/>
      <c r="L1555" s="89"/>
      <c r="M1555" s="89"/>
      <c r="N1555" s="271">
        <v>12310821.68</v>
      </c>
      <c r="O1555" s="271">
        <v>0</v>
      </c>
      <c r="P1555" s="89" t="s">
        <v>670</v>
      </c>
    </row>
    <row r="1556" spans="1:16" ht="38.25">
      <c r="A1556" s="268" t="s">
        <v>711</v>
      </c>
      <c r="B1556" s="89"/>
      <c r="C1556" s="269" t="s">
        <v>1408</v>
      </c>
      <c r="D1556" s="84">
        <v>43524</v>
      </c>
      <c r="E1556" s="85" t="s">
        <v>3277</v>
      </c>
      <c r="F1556" s="85" t="s">
        <v>13</v>
      </c>
      <c r="G1556" s="85">
        <v>392652</v>
      </c>
      <c r="H1556" s="89"/>
      <c r="I1556" s="270" t="s">
        <v>720</v>
      </c>
      <c r="J1556" s="89"/>
      <c r="K1556" s="89"/>
      <c r="L1556" s="89"/>
      <c r="M1556" s="89"/>
      <c r="N1556" s="271">
        <v>12310821.68</v>
      </c>
      <c r="O1556" s="271">
        <v>0</v>
      </c>
      <c r="P1556" s="89" t="s">
        <v>670</v>
      </c>
    </row>
    <row r="1557" spans="1:16" ht="38.25">
      <c r="A1557" s="268" t="s">
        <v>711</v>
      </c>
      <c r="B1557" s="89"/>
      <c r="C1557" s="269" t="s">
        <v>1408</v>
      </c>
      <c r="D1557" s="84">
        <v>43524</v>
      </c>
      <c r="E1557" s="85" t="s">
        <v>3278</v>
      </c>
      <c r="F1557" s="85" t="s">
        <v>13</v>
      </c>
      <c r="G1557" s="85">
        <v>392654</v>
      </c>
      <c r="H1557" s="89"/>
      <c r="I1557" s="270" t="s">
        <v>720</v>
      </c>
      <c r="J1557" s="89"/>
      <c r="K1557" s="89"/>
      <c r="L1557" s="89"/>
      <c r="M1557" s="89"/>
      <c r="N1557" s="271">
        <v>12310821.68</v>
      </c>
      <c r="O1557" s="271">
        <v>0</v>
      </c>
      <c r="P1557" s="89" t="s">
        <v>670</v>
      </c>
    </row>
    <row r="1558" spans="1:16" ht="38.25">
      <c r="A1558" s="268" t="s">
        <v>711</v>
      </c>
      <c r="B1558" s="89"/>
      <c r="C1558" s="269" t="s">
        <v>1408</v>
      </c>
      <c r="D1558" s="84">
        <v>43524</v>
      </c>
      <c r="E1558" s="85" t="s">
        <v>3279</v>
      </c>
      <c r="F1558" s="85" t="s">
        <v>13</v>
      </c>
      <c r="G1558" s="85">
        <v>392656</v>
      </c>
      <c r="H1558" s="89"/>
      <c r="I1558" s="270" t="s">
        <v>720</v>
      </c>
      <c r="J1558" s="89"/>
      <c r="K1558" s="89"/>
      <c r="L1558" s="89"/>
      <c r="M1558" s="89"/>
      <c r="N1558" s="271">
        <v>2264954.33</v>
      </c>
      <c r="O1558" s="271">
        <v>0</v>
      </c>
      <c r="P1558" s="89" t="s">
        <v>670</v>
      </c>
    </row>
    <row r="1559" spans="1:16" ht="38.25">
      <c r="A1559" s="268" t="s">
        <v>711</v>
      </c>
      <c r="B1559" s="89"/>
      <c r="C1559" s="269" t="s">
        <v>1408</v>
      </c>
      <c r="D1559" s="84">
        <v>43524</v>
      </c>
      <c r="E1559" s="85" t="s">
        <v>3280</v>
      </c>
      <c r="F1559" s="85" t="s">
        <v>13</v>
      </c>
      <c r="G1559" s="85">
        <v>392658</v>
      </c>
      <c r="H1559" s="89"/>
      <c r="I1559" s="270" t="s">
        <v>720</v>
      </c>
      <c r="J1559" s="89"/>
      <c r="K1559" s="89"/>
      <c r="L1559" s="89"/>
      <c r="M1559" s="89"/>
      <c r="N1559" s="271">
        <v>2264954.33</v>
      </c>
      <c r="O1559" s="271">
        <v>0</v>
      </c>
      <c r="P1559" s="89" t="s">
        <v>670</v>
      </c>
    </row>
    <row r="1560" spans="1:16" ht="38.25">
      <c r="A1560" s="268" t="s">
        <v>711</v>
      </c>
      <c r="B1560" s="89"/>
      <c r="C1560" s="269" t="s">
        <v>1408</v>
      </c>
      <c r="D1560" s="84">
        <v>43524</v>
      </c>
      <c r="E1560" s="85" t="s">
        <v>3281</v>
      </c>
      <c r="F1560" s="85" t="s">
        <v>13</v>
      </c>
      <c r="G1560" s="85">
        <v>392660</v>
      </c>
      <c r="H1560" s="89"/>
      <c r="I1560" s="270" t="s">
        <v>720</v>
      </c>
      <c r="J1560" s="89"/>
      <c r="K1560" s="89"/>
      <c r="L1560" s="89"/>
      <c r="M1560" s="89"/>
      <c r="N1560" s="271">
        <v>2264954.33</v>
      </c>
      <c r="O1560" s="271">
        <v>0</v>
      </c>
      <c r="P1560" s="89" t="s">
        <v>670</v>
      </c>
    </row>
    <row r="1561" spans="1:16" ht="38.25">
      <c r="A1561" s="268" t="s">
        <v>711</v>
      </c>
      <c r="B1561" s="89"/>
      <c r="C1561" s="269" t="s">
        <v>1408</v>
      </c>
      <c r="D1561" s="84">
        <v>43524</v>
      </c>
      <c r="E1561" s="85" t="s">
        <v>3282</v>
      </c>
      <c r="F1561" s="85" t="s">
        <v>13</v>
      </c>
      <c r="G1561" s="85">
        <v>392662</v>
      </c>
      <c r="H1561" s="89"/>
      <c r="I1561" s="270" t="s">
        <v>720</v>
      </c>
      <c r="J1561" s="89"/>
      <c r="K1561" s="89"/>
      <c r="L1561" s="89"/>
      <c r="M1561" s="89"/>
      <c r="N1561" s="271">
        <v>2264954.33</v>
      </c>
      <c r="O1561" s="271">
        <v>0</v>
      </c>
      <c r="P1561" s="89" t="s">
        <v>670</v>
      </c>
    </row>
    <row r="1562" spans="1:16" ht="38.25">
      <c r="A1562" s="268" t="s">
        <v>711</v>
      </c>
      <c r="B1562" s="89"/>
      <c r="C1562" s="269" t="s">
        <v>1408</v>
      </c>
      <c r="D1562" s="84">
        <v>43524</v>
      </c>
      <c r="E1562" s="85" t="s">
        <v>3283</v>
      </c>
      <c r="F1562" s="85" t="s">
        <v>13</v>
      </c>
      <c r="G1562" s="85">
        <v>392664</v>
      </c>
      <c r="H1562" s="89"/>
      <c r="I1562" s="270" t="s">
        <v>720</v>
      </c>
      <c r="J1562" s="89"/>
      <c r="K1562" s="89"/>
      <c r="L1562" s="89"/>
      <c r="M1562" s="89"/>
      <c r="N1562" s="271">
        <v>1205928.6599999999</v>
      </c>
      <c r="O1562" s="271">
        <v>0</v>
      </c>
      <c r="P1562" s="89" t="s">
        <v>670</v>
      </c>
    </row>
    <row r="1563" spans="1:16" ht="38.25">
      <c r="A1563" s="268" t="s">
        <v>711</v>
      </c>
      <c r="B1563" s="89"/>
      <c r="C1563" s="269" t="s">
        <v>1408</v>
      </c>
      <c r="D1563" s="84">
        <v>43524</v>
      </c>
      <c r="E1563" s="85" t="s">
        <v>3284</v>
      </c>
      <c r="F1563" s="85" t="s">
        <v>13</v>
      </c>
      <c r="G1563" s="85">
        <v>392666</v>
      </c>
      <c r="H1563" s="89"/>
      <c r="I1563" s="270" t="s">
        <v>720</v>
      </c>
      <c r="J1563" s="89"/>
      <c r="K1563" s="89"/>
      <c r="L1563" s="89"/>
      <c r="M1563" s="89"/>
      <c r="N1563" s="271">
        <v>174414.33</v>
      </c>
      <c r="O1563" s="271">
        <v>0</v>
      </c>
      <c r="P1563" s="89" t="s">
        <v>670</v>
      </c>
    </row>
    <row r="1564" spans="1:16" ht="38.25">
      <c r="A1564" s="268" t="s">
        <v>711</v>
      </c>
      <c r="B1564" s="89"/>
      <c r="C1564" s="269" t="s">
        <v>1408</v>
      </c>
      <c r="D1564" s="84">
        <v>43524</v>
      </c>
      <c r="E1564" s="85" t="s">
        <v>3285</v>
      </c>
      <c r="F1564" s="85" t="s">
        <v>13</v>
      </c>
      <c r="G1564" s="85">
        <v>392668</v>
      </c>
      <c r="H1564" s="89"/>
      <c r="I1564" s="270" t="s">
        <v>720</v>
      </c>
      <c r="J1564" s="89"/>
      <c r="K1564" s="89"/>
      <c r="L1564" s="89"/>
      <c r="M1564" s="89"/>
      <c r="N1564" s="271">
        <v>477942.37</v>
      </c>
      <c r="O1564" s="271">
        <v>0</v>
      </c>
      <c r="P1564" s="89" t="s">
        <v>670</v>
      </c>
    </row>
    <row r="1565" spans="1:16" ht="38.25">
      <c r="A1565" s="268" t="s">
        <v>711</v>
      </c>
      <c r="B1565" s="89"/>
      <c r="C1565" s="269" t="s">
        <v>1408</v>
      </c>
      <c r="D1565" s="84">
        <v>43524</v>
      </c>
      <c r="E1565" s="85" t="s">
        <v>3286</v>
      </c>
      <c r="F1565" s="85" t="s">
        <v>13</v>
      </c>
      <c r="G1565" s="85">
        <v>392670</v>
      </c>
      <c r="H1565" s="89"/>
      <c r="I1565" s="270" t="s">
        <v>720</v>
      </c>
      <c r="J1565" s="89"/>
      <c r="K1565" s="89"/>
      <c r="L1565" s="89"/>
      <c r="M1565" s="89"/>
      <c r="N1565" s="271">
        <v>3312224.71</v>
      </c>
      <c r="O1565" s="271">
        <v>0</v>
      </c>
      <c r="P1565" s="89" t="s">
        <v>670</v>
      </c>
    </row>
    <row r="1566" spans="1:16" ht="38.25">
      <c r="A1566" s="268" t="s">
        <v>711</v>
      </c>
      <c r="B1566" s="89"/>
      <c r="C1566" s="269" t="s">
        <v>1408</v>
      </c>
      <c r="D1566" s="84">
        <v>43524</v>
      </c>
      <c r="E1566" s="85" t="s">
        <v>3287</v>
      </c>
      <c r="F1566" s="85" t="s">
        <v>13</v>
      </c>
      <c r="G1566" s="85">
        <v>392672</v>
      </c>
      <c r="H1566" s="89"/>
      <c r="I1566" s="270" t="s">
        <v>720</v>
      </c>
      <c r="J1566" s="89"/>
      <c r="K1566" s="89"/>
      <c r="L1566" s="89"/>
      <c r="M1566" s="89"/>
      <c r="N1566" s="271">
        <v>5478369.1799999997</v>
      </c>
      <c r="O1566" s="271">
        <v>0</v>
      </c>
      <c r="P1566" s="89" t="s">
        <v>670</v>
      </c>
    </row>
    <row r="1567" spans="1:16" ht="38.25">
      <c r="A1567" s="268" t="s">
        <v>711</v>
      </c>
      <c r="B1567" s="89"/>
      <c r="C1567" s="269" t="s">
        <v>1408</v>
      </c>
      <c r="D1567" s="84">
        <v>43524</v>
      </c>
      <c r="E1567" s="85" t="s">
        <v>3288</v>
      </c>
      <c r="F1567" s="85" t="s">
        <v>13</v>
      </c>
      <c r="G1567" s="85">
        <v>392674</v>
      </c>
      <c r="H1567" s="89"/>
      <c r="I1567" s="270" t="s">
        <v>720</v>
      </c>
      <c r="J1567" s="89"/>
      <c r="K1567" s="89"/>
      <c r="L1567" s="89"/>
      <c r="M1567" s="89"/>
      <c r="N1567" s="271">
        <v>479049.37</v>
      </c>
      <c r="O1567" s="271">
        <v>0</v>
      </c>
      <c r="P1567" s="89" t="s">
        <v>670</v>
      </c>
    </row>
    <row r="1568" spans="1:16" ht="38.25">
      <c r="A1568" s="268" t="s">
        <v>711</v>
      </c>
      <c r="B1568" s="89"/>
      <c r="C1568" s="269" t="s">
        <v>1408</v>
      </c>
      <c r="D1568" s="84">
        <v>43524</v>
      </c>
      <c r="E1568" s="85" t="s">
        <v>3289</v>
      </c>
      <c r="F1568" s="85" t="s">
        <v>13</v>
      </c>
      <c r="G1568" s="85">
        <v>392676</v>
      </c>
      <c r="H1568" s="89"/>
      <c r="I1568" s="270" t="s">
        <v>720</v>
      </c>
      <c r="J1568" s="89"/>
      <c r="K1568" s="89"/>
      <c r="L1568" s="89"/>
      <c r="M1568" s="89"/>
      <c r="N1568" s="271">
        <v>1112012.6499999999</v>
      </c>
      <c r="O1568" s="271">
        <v>0</v>
      </c>
      <c r="P1568" s="89" t="s">
        <v>670</v>
      </c>
    </row>
    <row r="1569" spans="1:16" ht="38.25">
      <c r="A1569" s="268" t="s">
        <v>711</v>
      </c>
      <c r="B1569" s="89"/>
      <c r="C1569" s="269" t="s">
        <v>1408</v>
      </c>
      <c r="D1569" s="84">
        <v>43524</v>
      </c>
      <c r="E1569" s="85" t="s">
        <v>3290</v>
      </c>
      <c r="F1569" s="85" t="s">
        <v>13</v>
      </c>
      <c r="G1569" s="85">
        <v>392678</v>
      </c>
      <c r="H1569" s="89"/>
      <c r="I1569" s="270" t="s">
        <v>720</v>
      </c>
      <c r="J1569" s="89"/>
      <c r="K1569" s="89"/>
      <c r="L1569" s="89"/>
      <c r="M1569" s="89"/>
      <c r="N1569" s="271">
        <v>4640740.54</v>
      </c>
      <c r="O1569" s="271">
        <v>0</v>
      </c>
      <c r="P1569" s="89" t="s">
        <v>670</v>
      </c>
    </row>
    <row r="1570" spans="1:16" ht="38.25">
      <c r="A1570" s="268" t="s">
        <v>711</v>
      </c>
      <c r="B1570" s="89"/>
      <c r="C1570" s="269" t="s">
        <v>1408</v>
      </c>
      <c r="D1570" s="84">
        <v>43524</v>
      </c>
      <c r="E1570" s="85" t="s">
        <v>3291</v>
      </c>
      <c r="F1570" s="85" t="s">
        <v>13</v>
      </c>
      <c r="G1570" s="85">
        <v>392680</v>
      </c>
      <c r="H1570" s="89"/>
      <c r="I1570" s="270" t="s">
        <v>720</v>
      </c>
      <c r="J1570" s="89"/>
      <c r="K1570" s="89"/>
      <c r="L1570" s="89"/>
      <c r="M1570" s="89"/>
      <c r="N1570" s="271">
        <v>405803.99</v>
      </c>
      <c r="O1570" s="271">
        <v>0</v>
      </c>
      <c r="P1570" s="89" t="s">
        <v>670</v>
      </c>
    </row>
    <row r="1571" spans="1:16" ht="38.25">
      <c r="A1571" s="268" t="s">
        <v>711</v>
      </c>
      <c r="B1571" s="89"/>
      <c r="C1571" s="269" t="s">
        <v>1408</v>
      </c>
      <c r="D1571" s="84">
        <v>43524</v>
      </c>
      <c r="E1571" s="85" t="s">
        <v>3292</v>
      </c>
      <c r="F1571" s="85" t="s">
        <v>13</v>
      </c>
      <c r="G1571" s="85">
        <v>392682</v>
      </c>
      <c r="H1571" s="89"/>
      <c r="I1571" s="270" t="s">
        <v>720</v>
      </c>
      <c r="J1571" s="89"/>
      <c r="K1571" s="89"/>
      <c r="L1571" s="89"/>
      <c r="M1571" s="89"/>
      <c r="N1571" s="271">
        <v>1114588.31</v>
      </c>
      <c r="O1571" s="271">
        <v>0</v>
      </c>
      <c r="P1571" s="89" t="s">
        <v>670</v>
      </c>
    </row>
    <row r="1572" spans="1:16" ht="38.25">
      <c r="A1572" s="268" t="s">
        <v>711</v>
      </c>
      <c r="B1572" s="89"/>
      <c r="C1572" s="269" t="s">
        <v>1408</v>
      </c>
      <c r="D1572" s="84">
        <v>43524</v>
      </c>
      <c r="E1572" s="85" t="s">
        <v>3293</v>
      </c>
      <c r="F1572" s="85" t="s">
        <v>13</v>
      </c>
      <c r="G1572" s="85">
        <v>392684</v>
      </c>
      <c r="H1572" s="89"/>
      <c r="I1572" s="270" t="s">
        <v>720</v>
      </c>
      <c r="J1572" s="89"/>
      <c r="K1572" s="89"/>
      <c r="L1572" s="89"/>
      <c r="M1572" s="89"/>
      <c r="N1572" s="271">
        <v>3054273.41</v>
      </c>
      <c r="O1572" s="271">
        <v>0</v>
      </c>
      <c r="P1572" s="89" t="s">
        <v>670</v>
      </c>
    </row>
    <row r="1573" spans="1:16" ht="38.25">
      <c r="A1573" s="268" t="s">
        <v>711</v>
      </c>
      <c r="B1573" s="89"/>
      <c r="C1573" s="269" t="s">
        <v>1408</v>
      </c>
      <c r="D1573" s="84">
        <v>43524</v>
      </c>
      <c r="E1573" s="85" t="s">
        <v>3294</v>
      </c>
      <c r="F1573" s="85" t="s">
        <v>13</v>
      </c>
      <c r="G1573" s="85">
        <v>392686</v>
      </c>
      <c r="H1573" s="89"/>
      <c r="I1573" s="270" t="s">
        <v>720</v>
      </c>
      <c r="J1573" s="89"/>
      <c r="K1573" s="89"/>
      <c r="L1573" s="89"/>
      <c r="M1573" s="89"/>
      <c r="N1573" s="271">
        <v>7706442.7800000003</v>
      </c>
      <c r="O1573" s="271">
        <v>0</v>
      </c>
      <c r="P1573" s="89" t="s">
        <v>670</v>
      </c>
    </row>
    <row r="1574" spans="1:16" ht="38.25">
      <c r="A1574" s="268" t="s">
        <v>711</v>
      </c>
      <c r="B1574" s="89"/>
      <c r="C1574" s="269" t="s">
        <v>1408</v>
      </c>
      <c r="D1574" s="84">
        <v>43524</v>
      </c>
      <c r="E1574" s="85" t="s">
        <v>3295</v>
      </c>
      <c r="F1574" s="85" t="s">
        <v>13</v>
      </c>
      <c r="G1574" s="85">
        <v>392688</v>
      </c>
      <c r="H1574" s="89"/>
      <c r="I1574" s="270" t="s">
        <v>720</v>
      </c>
      <c r="J1574" s="89"/>
      <c r="K1574" s="89"/>
      <c r="L1574" s="89"/>
      <c r="M1574" s="89"/>
      <c r="N1574" s="271">
        <v>2345081.12</v>
      </c>
      <c r="O1574" s="271">
        <v>0</v>
      </c>
      <c r="P1574" s="89" t="s">
        <v>670</v>
      </c>
    </row>
    <row r="1575" spans="1:16" ht="38.25">
      <c r="A1575" s="268" t="s">
        <v>711</v>
      </c>
      <c r="B1575" s="89"/>
      <c r="C1575" s="269" t="s">
        <v>1408</v>
      </c>
      <c r="D1575" s="84">
        <v>43524</v>
      </c>
      <c r="E1575" s="85" t="s">
        <v>3296</v>
      </c>
      <c r="F1575" s="85" t="s">
        <v>13</v>
      </c>
      <c r="G1575" s="85">
        <v>392690</v>
      </c>
      <c r="H1575" s="89"/>
      <c r="I1575" s="270" t="s">
        <v>720</v>
      </c>
      <c r="J1575" s="89"/>
      <c r="K1575" s="89"/>
      <c r="L1575" s="89"/>
      <c r="M1575" s="89"/>
      <c r="N1575" s="271">
        <v>205062.82</v>
      </c>
      <c r="O1575" s="271">
        <v>0</v>
      </c>
      <c r="P1575" s="89" t="s">
        <v>670</v>
      </c>
    </row>
    <row r="1576" spans="1:16" ht="38.25">
      <c r="A1576" s="268" t="s">
        <v>711</v>
      </c>
      <c r="B1576" s="89"/>
      <c r="C1576" s="269" t="s">
        <v>1408</v>
      </c>
      <c r="D1576" s="84">
        <v>43524</v>
      </c>
      <c r="E1576" s="85" t="s">
        <v>3297</v>
      </c>
      <c r="F1576" s="85" t="s">
        <v>13</v>
      </c>
      <c r="G1576" s="85">
        <v>392692</v>
      </c>
      <c r="H1576" s="89"/>
      <c r="I1576" s="270" t="s">
        <v>720</v>
      </c>
      <c r="J1576" s="89"/>
      <c r="K1576" s="89"/>
      <c r="L1576" s="89"/>
      <c r="M1576" s="89"/>
      <c r="N1576" s="271">
        <v>1417837.22</v>
      </c>
      <c r="O1576" s="271">
        <v>0</v>
      </c>
      <c r="P1576" s="89" t="s">
        <v>670</v>
      </c>
    </row>
    <row r="1577" spans="1:16" ht="38.25">
      <c r="A1577" s="268" t="s">
        <v>711</v>
      </c>
      <c r="B1577" s="89"/>
      <c r="C1577" s="269" t="s">
        <v>1408</v>
      </c>
      <c r="D1577" s="84">
        <v>43524</v>
      </c>
      <c r="E1577" s="85" t="s">
        <v>3298</v>
      </c>
      <c r="F1577" s="85" t="s">
        <v>13</v>
      </c>
      <c r="G1577" s="85">
        <v>392694</v>
      </c>
      <c r="H1577" s="89"/>
      <c r="I1577" s="270" t="s">
        <v>720</v>
      </c>
      <c r="J1577" s="89"/>
      <c r="K1577" s="89"/>
      <c r="L1577" s="89"/>
      <c r="M1577" s="89"/>
      <c r="N1577" s="271">
        <v>720507.86</v>
      </c>
      <c r="O1577" s="271">
        <v>0</v>
      </c>
      <c r="P1577" s="89" t="s">
        <v>670</v>
      </c>
    </row>
    <row r="1578" spans="1:16" ht="38.25">
      <c r="A1578" s="268" t="s">
        <v>711</v>
      </c>
      <c r="B1578" s="89"/>
      <c r="C1578" s="269" t="s">
        <v>1408</v>
      </c>
      <c r="D1578" s="84">
        <v>43524</v>
      </c>
      <c r="E1578" s="85" t="s">
        <v>3299</v>
      </c>
      <c r="F1578" s="85" t="s">
        <v>13</v>
      </c>
      <c r="G1578" s="85">
        <v>392696</v>
      </c>
      <c r="H1578" s="89"/>
      <c r="I1578" s="270" t="s">
        <v>720</v>
      </c>
      <c r="J1578" s="89"/>
      <c r="K1578" s="89"/>
      <c r="L1578" s="89"/>
      <c r="M1578" s="89"/>
      <c r="N1578" s="271">
        <v>1448494.0800000001</v>
      </c>
      <c r="O1578" s="271">
        <v>0</v>
      </c>
      <c r="P1578" s="89" t="s">
        <v>670</v>
      </c>
    </row>
    <row r="1579" spans="1:16" ht="38.25">
      <c r="A1579" s="268" t="s">
        <v>711</v>
      </c>
      <c r="B1579" s="89"/>
      <c r="C1579" s="269" t="s">
        <v>1408</v>
      </c>
      <c r="D1579" s="84">
        <v>43524</v>
      </c>
      <c r="E1579" s="85" t="s">
        <v>3300</v>
      </c>
      <c r="F1579" s="85" t="s">
        <v>13</v>
      </c>
      <c r="G1579" s="85">
        <v>392698</v>
      </c>
      <c r="H1579" s="89"/>
      <c r="I1579" s="270" t="s">
        <v>720</v>
      </c>
      <c r="J1579" s="89"/>
      <c r="K1579" s="89"/>
      <c r="L1579" s="89"/>
      <c r="M1579" s="89"/>
      <c r="N1579" s="271">
        <v>3978459.2</v>
      </c>
      <c r="O1579" s="271">
        <v>0</v>
      </c>
      <c r="P1579" s="89" t="s">
        <v>670</v>
      </c>
    </row>
    <row r="1580" spans="1:16" ht="38.25">
      <c r="A1580" s="268" t="s">
        <v>711</v>
      </c>
      <c r="B1580" s="89"/>
      <c r="C1580" s="269" t="s">
        <v>1408</v>
      </c>
      <c r="D1580" s="84">
        <v>43524</v>
      </c>
      <c r="E1580" s="85" t="s">
        <v>3301</v>
      </c>
      <c r="F1580" s="85" t="s">
        <v>13</v>
      </c>
      <c r="G1580" s="85">
        <v>392700</v>
      </c>
      <c r="H1580" s="89"/>
      <c r="I1580" s="270" t="s">
        <v>720</v>
      </c>
      <c r="J1580" s="89"/>
      <c r="K1580" s="89"/>
      <c r="L1580" s="89"/>
      <c r="M1580" s="89"/>
      <c r="N1580" s="271">
        <v>4812134.6900000004</v>
      </c>
      <c r="O1580" s="271">
        <v>0</v>
      </c>
      <c r="P1580" s="89" t="s">
        <v>670</v>
      </c>
    </row>
    <row r="1581" spans="1:16" ht="38.25">
      <c r="A1581" s="268" t="s">
        <v>711</v>
      </c>
      <c r="B1581" s="89"/>
      <c r="C1581" s="269" t="s">
        <v>1408</v>
      </c>
      <c r="D1581" s="84">
        <v>43524</v>
      </c>
      <c r="E1581" s="85" t="s">
        <v>3302</v>
      </c>
      <c r="F1581" s="85" t="s">
        <v>13</v>
      </c>
      <c r="G1581" s="85">
        <v>392702</v>
      </c>
      <c r="H1581" s="89"/>
      <c r="I1581" s="270" t="s">
        <v>720</v>
      </c>
      <c r="J1581" s="89"/>
      <c r="K1581" s="89"/>
      <c r="L1581" s="89"/>
      <c r="M1581" s="89"/>
      <c r="N1581" s="271">
        <v>3370162.9</v>
      </c>
      <c r="O1581" s="271">
        <v>0</v>
      </c>
      <c r="P1581" s="89" t="s">
        <v>670</v>
      </c>
    </row>
    <row r="1582" spans="1:16" ht="38.25">
      <c r="A1582" s="268" t="s">
        <v>711</v>
      </c>
      <c r="B1582" s="89"/>
      <c r="C1582" s="269" t="s">
        <v>1408</v>
      </c>
      <c r="D1582" s="84">
        <v>43524</v>
      </c>
      <c r="E1582" s="85" t="s">
        <v>3303</v>
      </c>
      <c r="F1582" s="85" t="s">
        <v>13</v>
      </c>
      <c r="G1582" s="85">
        <v>392704</v>
      </c>
      <c r="H1582" s="89"/>
      <c r="I1582" s="270" t="s">
        <v>720</v>
      </c>
      <c r="J1582" s="89"/>
      <c r="K1582" s="89"/>
      <c r="L1582" s="89"/>
      <c r="M1582" s="89"/>
      <c r="N1582" s="271">
        <v>1676381.56</v>
      </c>
      <c r="O1582" s="271">
        <v>0</v>
      </c>
      <c r="P1582" s="89" t="s">
        <v>670</v>
      </c>
    </row>
    <row r="1583" spans="1:16" ht="38.25">
      <c r="A1583" s="268" t="s">
        <v>711</v>
      </c>
      <c r="B1583" s="89"/>
      <c r="C1583" s="269" t="s">
        <v>1408</v>
      </c>
      <c r="D1583" s="84">
        <v>43524</v>
      </c>
      <c r="E1583" s="85" t="s">
        <v>3304</v>
      </c>
      <c r="F1583" s="85" t="s">
        <v>13</v>
      </c>
      <c r="G1583" s="85">
        <v>392706</v>
      </c>
      <c r="H1583" s="89"/>
      <c r="I1583" s="270" t="s">
        <v>720</v>
      </c>
      <c r="J1583" s="89"/>
      <c r="K1583" s="89"/>
      <c r="L1583" s="89"/>
      <c r="M1583" s="89"/>
      <c r="N1583" s="271">
        <v>11196233.439999999</v>
      </c>
      <c r="O1583" s="271">
        <v>0</v>
      </c>
      <c r="P1583" s="89" t="s">
        <v>670</v>
      </c>
    </row>
    <row r="1584" spans="1:16" ht="38.25">
      <c r="A1584" s="268" t="s">
        <v>711</v>
      </c>
      <c r="B1584" s="89"/>
      <c r="C1584" s="269" t="s">
        <v>1408</v>
      </c>
      <c r="D1584" s="84">
        <v>43524</v>
      </c>
      <c r="E1584" s="85" t="s">
        <v>3305</v>
      </c>
      <c r="F1584" s="85" t="s">
        <v>13</v>
      </c>
      <c r="G1584" s="85">
        <v>392708</v>
      </c>
      <c r="H1584" s="89"/>
      <c r="I1584" s="270" t="s">
        <v>720</v>
      </c>
      <c r="J1584" s="89"/>
      <c r="K1584" s="89"/>
      <c r="L1584" s="89"/>
      <c r="M1584" s="89"/>
      <c r="N1584" s="271">
        <v>9256548.3399999999</v>
      </c>
      <c r="O1584" s="271">
        <v>0</v>
      </c>
      <c r="P1584" s="89" t="s">
        <v>670</v>
      </c>
    </row>
    <row r="1585" spans="1:16" ht="38.25">
      <c r="A1585" s="268" t="s">
        <v>711</v>
      </c>
      <c r="B1585" s="89"/>
      <c r="C1585" s="269" t="s">
        <v>1408</v>
      </c>
      <c r="D1585" s="84">
        <v>43524</v>
      </c>
      <c r="E1585" s="85" t="s">
        <v>3306</v>
      </c>
      <c r="F1585" s="85" t="s">
        <v>13</v>
      </c>
      <c r="G1585" s="85">
        <v>392710</v>
      </c>
      <c r="H1585" s="89"/>
      <c r="I1585" s="270" t="s">
        <v>720</v>
      </c>
      <c r="J1585" s="89"/>
      <c r="K1585" s="89"/>
      <c r="L1585" s="89"/>
      <c r="M1585" s="89"/>
      <c r="N1585" s="271">
        <v>1703026.76</v>
      </c>
      <c r="O1585" s="271">
        <v>0</v>
      </c>
      <c r="P1585" s="89" t="s">
        <v>670</v>
      </c>
    </row>
    <row r="1586" spans="1:16" ht="38.25">
      <c r="A1586" s="268" t="s">
        <v>711</v>
      </c>
      <c r="B1586" s="89"/>
      <c r="C1586" s="269" t="s">
        <v>1408</v>
      </c>
      <c r="D1586" s="84">
        <v>43524</v>
      </c>
      <c r="E1586" s="85" t="s">
        <v>3307</v>
      </c>
      <c r="F1586" s="85" t="s">
        <v>13</v>
      </c>
      <c r="G1586" s="85">
        <v>392712</v>
      </c>
      <c r="H1586" s="89"/>
      <c r="I1586" s="270" t="s">
        <v>720</v>
      </c>
      <c r="J1586" s="89"/>
      <c r="K1586" s="89"/>
      <c r="L1586" s="89"/>
      <c r="M1586" s="89"/>
      <c r="N1586" s="271">
        <v>2059891.51</v>
      </c>
      <c r="O1586" s="271">
        <v>0</v>
      </c>
      <c r="P1586" s="89" t="s">
        <v>670</v>
      </c>
    </row>
    <row r="1587" spans="1:16" ht="38.25">
      <c r="A1587" s="268" t="s">
        <v>711</v>
      </c>
      <c r="B1587" s="89"/>
      <c r="C1587" s="269" t="s">
        <v>1408</v>
      </c>
      <c r="D1587" s="84">
        <v>43524</v>
      </c>
      <c r="E1587" s="85" t="s">
        <v>3308</v>
      </c>
      <c r="F1587" s="85" t="s">
        <v>13</v>
      </c>
      <c r="G1587" s="85">
        <v>392714</v>
      </c>
      <c r="H1587" s="89"/>
      <c r="I1587" s="270" t="s">
        <v>720</v>
      </c>
      <c r="J1587" s="89"/>
      <c r="K1587" s="89"/>
      <c r="L1587" s="89"/>
      <c r="M1587" s="89"/>
      <c r="N1587" s="271">
        <v>14701682.880000001</v>
      </c>
      <c r="O1587" s="271">
        <v>0</v>
      </c>
      <c r="P1587" s="89" t="s">
        <v>670</v>
      </c>
    </row>
    <row r="1588" spans="1:16" ht="38.25">
      <c r="A1588" s="268" t="s">
        <v>711</v>
      </c>
      <c r="B1588" s="89"/>
      <c r="C1588" s="269" t="s">
        <v>1408</v>
      </c>
      <c r="D1588" s="84">
        <v>43524</v>
      </c>
      <c r="E1588" s="85" t="s">
        <v>3309</v>
      </c>
      <c r="F1588" s="85" t="s">
        <v>13</v>
      </c>
      <c r="G1588" s="85">
        <v>392716</v>
      </c>
      <c r="H1588" s="89"/>
      <c r="I1588" s="270" t="s">
        <v>720</v>
      </c>
      <c r="J1588" s="89"/>
      <c r="K1588" s="89"/>
      <c r="L1588" s="89"/>
      <c r="M1588" s="89"/>
      <c r="N1588" s="271">
        <v>14414810.5</v>
      </c>
      <c r="O1588" s="271">
        <v>0</v>
      </c>
      <c r="P1588" s="89" t="s">
        <v>670</v>
      </c>
    </row>
    <row r="1589" spans="1:16" ht="38.25">
      <c r="A1589" s="268" t="s">
        <v>711</v>
      </c>
      <c r="B1589" s="89"/>
      <c r="C1589" s="269" t="s">
        <v>1408</v>
      </c>
      <c r="D1589" s="84">
        <v>43524</v>
      </c>
      <c r="E1589" s="85" t="s">
        <v>3310</v>
      </c>
      <c r="F1589" s="85" t="s">
        <v>13</v>
      </c>
      <c r="G1589" s="85">
        <v>392718</v>
      </c>
      <c r="H1589" s="89"/>
      <c r="I1589" s="270" t="s">
        <v>720</v>
      </c>
      <c r="J1589" s="89"/>
      <c r="K1589" s="89"/>
      <c r="L1589" s="89"/>
      <c r="M1589" s="89"/>
      <c r="N1589" s="271">
        <v>18484733.390000001</v>
      </c>
      <c r="O1589" s="271">
        <v>0</v>
      </c>
      <c r="P1589" s="89" t="s">
        <v>670</v>
      </c>
    </row>
    <row r="1590" spans="1:16" ht="38.25">
      <c r="A1590" s="268" t="s">
        <v>711</v>
      </c>
      <c r="B1590" s="89"/>
      <c r="C1590" s="269" t="s">
        <v>1408</v>
      </c>
      <c r="D1590" s="84">
        <v>43524</v>
      </c>
      <c r="E1590" s="85" t="s">
        <v>3311</v>
      </c>
      <c r="F1590" s="85" t="s">
        <v>13</v>
      </c>
      <c r="G1590" s="85">
        <v>392720</v>
      </c>
      <c r="H1590" s="89"/>
      <c r="I1590" s="270" t="s">
        <v>720</v>
      </c>
      <c r="J1590" s="89"/>
      <c r="K1590" s="89"/>
      <c r="L1590" s="89"/>
      <c r="M1590" s="89"/>
      <c r="N1590" s="271">
        <v>85354722.549999997</v>
      </c>
      <c r="O1590" s="271">
        <v>0</v>
      </c>
      <c r="P1590" s="89" t="s">
        <v>670</v>
      </c>
    </row>
    <row r="1591" spans="1:16" ht="38.25">
      <c r="A1591" s="268" t="s">
        <v>711</v>
      </c>
      <c r="B1591" s="89"/>
      <c r="C1591" s="269" t="s">
        <v>1408</v>
      </c>
      <c r="D1591" s="84">
        <v>43524</v>
      </c>
      <c r="E1591" s="85" t="s">
        <v>3312</v>
      </c>
      <c r="F1591" s="85" t="s">
        <v>13</v>
      </c>
      <c r="G1591" s="85">
        <v>392722</v>
      </c>
      <c r="H1591" s="89"/>
      <c r="I1591" s="270" t="s">
        <v>720</v>
      </c>
      <c r="J1591" s="89"/>
      <c r="K1591" s="89"/>
      <c r="L1591" s="89"/>
      <c r="M1591" s="89"/>
      <c r="N1591" s="271">
        <v>36685410.649999999</v>
      </c>
      <c r="O1591" s="271">
        <v>0</v>
      </c>
      <c r="P1591" s="89" t="s">
        <v>670</v>
      </c>
    </row>
    <row r="1592" spans="1:16" ht="38.25">
      <c r="A1592" s="268" t="s">
        <v>711</v>
      </c>
      <c r="B1592" s="89"/>
      <c r="C1592" s="269" t="s">
        <v>1408</v>
      </c>
      <c r="D1592" s="84">
        <v>43524</v>
      </c>
      <c r="E1592" s="85" t="s">
        <v>3313</v>
      </c>
      <c r="F1592" s="85" t="s">
        <v>13</v>
      </c>
      <c r="G1592" s="85">
        <v>392724</v>
      </c>
      <c r="H1592" s="89"/>
      <c r="I1592" s="270" t="s">
        <v>720</v>
      </c>
      <c r="J1592" s="89"/>
      <c r="K1592" s="89"/>
      <c r="L1592" s="89"/>
      <c r="M1592" s="89"/>
      <c r="N1592" s="271">
        <v>8039.51</v>
      </c>
      <c r="O1592" s="271">
        <v>0</v>
      </c>
      <c r="P1592" s="89" t="s">
        <v>670</v>
      </c>
    </row>
    <row r="1593" spans="1:16" ht="76.5">
      <c r="A1593" s="268">
        <v>10</v>
      </c>
      <c r="B1593" s="89"/>
      <c r="C1593" s="269" t="s">
        <v>41</v>
      </c>
      <c r="D1593" s="84">
        <v>43524</v>
      </c>
      <c r="E1593" s="85" t="s">
        <v>3314</v>
      </c>
      <c r="F1593" s="85" t="s">
        <v>6</v>
      </c>
      <c r="G1593" s="85">
        <v>977177</v>
      </c>
      <c r="H1593" s="89"/>
      <c r="I1593" s="270" t="s">
        <v>4028</v>
      </c>
      <c r="J1593" s="89"/>
      <c r="K1593" s="89"/>
      <c r="L1593" s="89"/>
      <c r="M1593" s="89"/>
      <c r="N1593" s="271">
        <v>0</v>
      </c>
      <c r="O1593" s="271">
        <v>41753.730000000003</v>
      </c>
      <c r="P1593" s="89" t="s">
        <v>670</v>
      </c>
    </row>
    <row r="1594" spans="1:16" ht="63.75">
      <c r="A1594" s="268">
        <v>10</v>
      </c>
      <c r="B1594" s="89"/>
      <c r="C1594" s="269" t="s">
        <v>41</v>
      </c>
      <c r="D1594" s="84">
        <v>43524</v>
      </c>
      <c r="E1594" s="85" t="s">
        <v>3315</v>
      </c>
      <c r="F1594" s="85" t="s">
        <v>6</v>
      </c>
      <c r="G1594" s="85">
        <v>977179</v>
      </c>
      <c r="H1594" s="89"/>
      <c r="I1594" s="270" t="s">
        <v>4029</v>
      </c>
      <c r="J1594" s="89"/>
      <c r="K1594" s="89"/>
      <c r="L1594" s="89"/>
      <c r="M1594" s="89"/>
      <c r="N1594" s="271">
        <v>0</v>
      </c>
      <c r="O1594" s="271">
        <v>332441.90999999997</v>
      </c>
      <c r="P1594" s="89" t="s">
        <v>670</v>
      </c>
    </row>
    <row r="1595" spans="1:16" ht="63.75">
      <c r="A1595" s="268">
        <v>10</v>
      </c>
      <c r="B1595" s="89"/>
      <c r="C1595" s="269" t="s">
        <v>41</v>
      </c>
      <c r="D1595" s="84">
        <v>43524</v>
      </c>
      <c r="E1595" s="85" t="s">
        <v>3316</v>
      </c>
      <c r="F1595" s="85" t="s">
        <v>6</v>
      </c>
      <c r="G1595" s="85">
        <v>977181</v>
      </c>
      <c r="H1595" s="89"/>
      <c r="I1595" s="270" t="s">
        <v>4030</v>
      </c>
      <c r="J1595" s="89"/>
      <c r="K1595" s="89"/>
      <c r="L1595" s="89"/>
      <c r="M1595" s="89"/>
      <c r="N1595" s="271">
        <v>0</v>
      </c>
      <c r="O1595" s="271">
        <v>22381.57</v>
      </c>
      <c r="P1595" s="89" t="s">
        <v>670</v>
      </c>
    </row>
    <row r="1596" spans="1:16" ht="76.5">
      <c r="A1596" s="268">
        <v>10</v>
      </c>
      <c r="B1596" s="89"/>
      <c r="C1596" s="269" t="s">
        <v>41</v>
      </c>
      <c r="D1596" s="84">
        <v>43524</v>
      </c>
      <c r="E1596" s="85" t="s">
        <v>3317</v>
      </c>
      <c r="F1596" s="85" t="s">
        <v>6</v>
      </c>
      <c r="G1596" s="85">
        <v>977183</v>
      </c>
      <c r="H1596" s="89"/>
      <c r="I1596" s="270" t="s">
        <v>4031</v>
      </c>
      <c r="J1596" s="89"/>
      <c r="K1596" s="89"/>
      <c r="L1596" s="89"/>
      <c r="M1596" s="89"/>
      <c r="N1596" s="271">
        <v>0</v>
      </c>
      <c r="O1596" s="271">
        <v>1708.76</v>
      </c>
      <c r="P1596" s="89" t="s">
        <v>670</v>
      </c>
    </row>
    <row r="1597" spans="1:16" ht="51">
      <c r="A1597" s="268">
        <v>10</v>
      </c>
      <c r="B1597" s="89"/>
      <c r="C1597" s="269" t="s">
        <v>41</v>
      </c>
      <c r="D1597" s="84">
        <v>43524</v>
      </c>
      <c r="E1597" s="85" t="s">
        <v>3318</v>
      </c>
      <c r="F1597" s="85" t="s">
        <v>6</v>
      </c>
      <c r="G1597" s="85">
        <v>977602</v>
      </c>
      <c r="H1597" s="89"/>
      <c r="I1597" s="270" t="s">
        <v>4032</v>
      </c>
      <c r="J1597" s="89"/>
      <c r="K1597" s="89"/>
      <c r="L1597" s="89"/>
      <c r="M1597" s="89"/>
      <c r="N1597" s="271">
        <v>0</v>
      </c>
      <c r="O1597" s="271">
        <v>6918.38</v>
      </c>
      <c r="P1597" s="89" t="s">
        <v>670</v>
      </c>
    </row>
    <row r="1598" spans="1:16" ht="63.75">
      <c r="A1598" s="268" t="s">
        <v>556</v>
      </c>
      <c r="B1598" s="89"/>
      <c r="C1598" s="269" t="s">
        <v>616</v>
      </c>
      <c r="D1598" s="84">
        <v>43524</v>
      </c>
      <c r="E1598" s="85" t="s">
        <v>3319</v>
      </c>
      <c r="F1598" s="85" t="s">
        <v>11</v>
      </c>
      <c r="G1598" s="85">
        <v>948301</v>
      </c>
      <c r="H1598" s="89"/>
      <c r="I1598" s="270" t="s">
        <v>751</v>
      </c>
      <c r="J1598" s="89"/>
      <c r="K1598" s="89"/>
      <c r="L1598" s="89"/>
      <c r="M1598" s="89"/>
      <c r="N1598" s="271">
        <v>50</v>
      </c>
      <c r="O1598" s="271">
        <v>0</v>
      </c>
      <c r="P1598" s="89" t="s">
        <v>670</v>
      </c>
    </row>
    <row r="1599" spans="1:16" ht="38.25">
      <c r="A1599" s="268" t="s">
        <v>565</v>
      </c>
      <c r="B1599" s="89"/>
      <c r="C1599" s="269" t="s">
        <v>615</v>
      </c>
      <c r="D1599" s="84">
        <v>43525</v>
      </c>
      <c r="E1599" s="85" t="s">
        <v>4073</v>
      </c>
      <c r="F1599" s="85" t="s">
        <v>3</v>
      </c>
      <c r="G1599" s="85">
        <v>1716626</v>
      </c>
      <c r="H1599" s="89"/>
      <c r="I1599" s="270" t="s">
        <v>4706</v>
      </c>
      <c r="J1599" s="89"/>
      <c r="K1599" s="89"/>
      <c r="L1599" s="89"/>
      <c r="M1599" s="89"/>
      <c r="N1599" s="271">
        <v>0</v>
      </c>
      <c r="O1599" s="271">
        <v>2098.5500000000002</v>
      </c>
      <c r="P1599" s="89" t="s">
        <v>670</v>
      </c>
    </row>
    <row r="1600" spans="1:16" ht="38.25">
      <c r="A1600" s="268" t="s">
        <v>565</v>
      </c>
      <c r="B1600" s="89"/>
      <c r="C1600" s="269" t="s">
        <v>615</v>
      </c>
      <c r="D1600" s="84">
        <v>43525</v>
      </c>
      <c r="E1600" s="85" t="s">
        <v>4074</v>
      </c>
      <c r="F1600" s="85" t="s">
        <v>3</v>
      </c>
      <c r="G1600" s="85">
        <v>1716629</v>
      </c>
      <c r="H1600" s="89"/>
      <c r="I1600" s="270" t="s">
        <v>747</v>
      </c>
      <c r="J1600" s="89"/>
      <c r="K1600" s="89"/>
      <c r="L1600" s="89"/>
      <c r="M1600" s="89"/>
      <c r="N1600" s="271">
        <v>0</v>
      </c>
      <c r="O1600" s="271">
        <v>6200</v>
      </c>
      <c r="P1600" s="89" t="s">
        <v>670</v>
      </c>
    </row>
    <row r="1601" spans="1:16" ht="51">
      <c r="A1601" s="268" t="s">
        <v>565</v>
      </c>
      <c r="B1601" s="89"/>
      <c r="C1601" s="269" t="s">
        <v>615</v>
      </c>
      <c r="D1601" s="84">
        <v>43525</v>
      </c>
      <c r="E1601" s="85" t="s">
        <v>4075</v>
      </c>
      <c r="F1601" s="85" t="s">
        <v>3</v>
      </c>
      <c r="G1601" s="85">
        <v>1716653</v>
      </c>
      <c r="H1601" s="89"/>
      <c r="I1601" s="270" t="s">
        <v>4707</v>
      </c>
      <c r="J1601" s="89"/>
      <c r="K1601" s="89"/>
      <c r="L1601" s="89"/>
      <c r="M1601" s="89"/>
      <c r="N1601" s="271">
        <v>0</v>
      </c>
      <c r="O1601" s="271">
        <v>695</v>
      </c>
      <c r="P1601" s="89" t="s">
        <v>670</v>
      </c>
    </row>
    <row r="1602" spans="1:16" ht="63.75">
      <c r="A1602" s="268">
        <v>344</v>
      </c>
      <c r="B1602" s="89"/>
      <c r="C1602" s="269" t="s">
        <v>150</v>
      </c>
      <c r="D1602" s="84">
        <v>43525</v>
      </c>
      <c r="E1602" s="85" t="s">
        <v>4076</v>
      </c>
      <c r="F1602" s="85" t="s">
        <v>3</v>
      </c>
      <c r="G1602" s="85">
        <v>1716666</v>
      </c>
      <c r="H1602" s="89"/>
      <c r="I1602" s="270" t="s">
        <v>4708</v>
      </c>
      <c r="J1602" s="89"/>
      <c r="K1602" s="89"/>
      <c r="L1602" s="89"/>
      <c r="M1602" s="89"/>
      <c r="N1602" s="271">
        <v>0</v>
      </c>
      <c r="O1602" s="271">
        <v>251.1</v>
      </c>
      <c r="P1602" s="89" t="s">
        <v>670</v>
      </c>
    </row>
    <row r="1603" spans="1:16" ht="38.25">
      <c r="A1603" s="268" t="s">
        <v>565</v>
      </c>
      <c r="B1603" s="89"/>
      <c r="C1603" s="269" t="s">
        <v>615</v>
      </c>
      <c r="D1603" s="84">
        <v>43525</v>
      </c>
      <c r="E1603" s="85" t="s">
        <v>4077</v>
      </c>
      <c r="F1603" s="85" t="s">
        <v>3</v>
      </c>
      <c r="G1603" s="85">
        <v>1716817</v>
      </c>
      <c r="H1603" s="89"/>
      <c r="I1603" s="270" t="s">
        <v>777</v>
      </c>
      <c r="J1603" s="89"/>
      <c r="K1603" s="89"/>
      <c r="L1603" s="89"/>
      <c r="M1603" s="89"/>
      <c r="N1603" s="271">
        <v>0</v>
      </c>
      <c r="O1603" s="271">
        <v>1360</v>
      </c>
      <c r="P1603" s="89" t="s">
        <v>670</v>
      </c>
    </row>
    <row r="1604" spans="1:16" ht="51">
      <c r="A1604" s="268" t="s">
        <v>565</v>
      </c>
      <c r="B1604" s="89"/>
      <c r="C1604" s="269" t="s">
        <v>615</v>
      </c>
      <c r="D1604" s="84">
        <v>43525</v>
      </c>
      <c r="E1604" s="85" t="s">
        <v>4078</v>
      </c>
      <c r="F1604" s="85" t="s">
        <v>3</v>
      </c>
      <c r="G1604" s="85">
        <v>1716806</v>
      </c>
      <c r="H1604" s="89"/>
      <c r="I1604" s="270" t="s">
        <v>713</v>
      </c>
      <c r="J1604" s="89"/>
      <c r="K1604" s="89"/>
      <c r="L1604" s="89"/>
      <c r="M1604" s="89"/>
      <c r="N1604" s="271">
        <v>0</v>
      </c>
      <c r="O1604" s="271">
        <v>1000</v>
      </c>
      <c r="P1604" s="89" t="s">
        <v>670</v>
      </c>
    </row>
    <row r="1605" spans="1:16" ht="51">
      <c r="A1605" s="268" t="s">
        <v>565</v>
      </c>
      <c r="B1605" s="89"/>
      <c r="C1605" s="269" t="s">
        <v>615</v>
      </c>
      <c r="D1605" s="84">
        <v>43525</v>
      </c>
      <c r="E1605" s="85" t="s">
        <v>4079</v>
      </c>
      <c r="F1605" s="85" t="s">
        <v>3</v>
      </c>
      <c r="G1605" s="85">
        <v>1716781</v>
      </c>
      <c r="H1605" s="89"/>
      <c r="I1605" s="270" t="s">
        <v>4709</v>
      </c>
      <c r="J1605" s="89"/>
      <c r="K1605" s="89"/>
      <c r="L1605" s="89"/>
      <c r="M1605" s="89"/>
      <c r="N1605" s="271">
        <v>0</v>
      </c>
      <c r="O1605" s="271">
        <v>40</v>
      </c>
      <c r="P1605" s="89" t="s">
        <v>670</v>
      </c>
    </row>
    <row r="1606" spans="1:16" ht="51">
      <c r="A1606" s="268" t="s">
        <v>565</v>
      </c>
      <c r="B1606" s="89"/>
      <c r="C1606" s="269" t="s">
        <v>615</v>
      </c>
      <c r="D1606" s="84">
        <v>43525</v>
      </c>
      <c r="E1606" s="85" t="s">
        <v>4080</v>
      </c>
      <c r="F1606" s="85" t="s">
        <v>3</v>
      </c>
      <c r="G1606" s="85">
        <v>1716742</v>
      </c>
      <c r="H1606" s="89"/>
      <c r="I1606" s="270" t="s">
        <v>4710</v>
      </c>
      <c r="J1606" s="89"/>
      <c r="K1606" s="89"/>
      <c r="L1606" s="89"/>
      <c r="M1606" s="89"/>
      <c r="N1606" s="271">
        <v>0</v>
      </c>
      <c r="O1606" s="271">
        <v>5020</v>
      </c>
      <c r="P1606" s="89" t="s">
        <v>670</v>
      </c>
    </row>
    <row r="1607" spans="1:16" ht="51">
      <c r="A1607" s="268">
        <v>35</v>
      </c>
      <c r="B1607" s="89"/>
      <c r="C1607" s="269" t="s">
        <v>46</v>
      </c>
      <c r="D1607" s="84">
        <v>43525</v>
      </c>
      <c r="E1607" s="85" t="s">
        <v>4081</v>
      </c>
      <c r="F1607" s="85" t="s">
        <v>3</v>
      </c>
      <c r="G1607" s="85">
        <v>1716741</v>
      </c>
      <c r="H1607" s="89"/>
      <c r="I1607" s="270" t="s">
        <v>3516</v>
      </c>
      <c r="J1607" s="89"/>
      <c r="K1607" s="89"/>
      <c r="L1607" s="89"/>
      <c r="M1607" s="89"/>
      <c r="N1607" s="271">
        <v>0</v>
      </c>
      <c r="O1607" s="271">
        <v>400</v>
      </c>
      <c r="P1607" s="89" t="s">
        <v>670</v>
      </c>
    </row>
    <row r="1608" spans="1:16" ht="51">
      <c r="A1608" s="268" t="s">
        <v>556</v>
      </c>
      <c r="B1608" s="89"/>
      <c r="C1608" s="269" t="s">
        <v>616</v>
      </c>
      <c r="D1608" s="84">
        <v>43525</v>
      </c>
      <c r="E1608" s="85" t="s">
        <v>4082</v>
      </c>
      <c r="F1608" s="85" t="s">
        <v>3</v>
      </c>
      <c r="G1608" s="85">
        <v>1716720</v>
      </c>
      <c r="H1608" s="89"/>
      <c r="I1608" s="270" t="s">
        <v>4711</v>
      </c>
      <c r="J1608" s="89"/>
      <c r="K1608" s="89"/>
      <c r="L1608" s="89"/>
      <c r="M1608" s="89"/>
      <c r="N1608" s="271">
        <v>0</v>
      </c>
      <c r="O1608" s="271">
        <v>114.5</v>
      </c>
      <c r="P1608" s="89" t="s">
        <v>670</v>
      </c>
    </row>
    <row r="1609" spans="1:16" ht="38.25">
      <c r="A1609" s="268" t="s">
        <v>565</v>
      </c>
      <c r="B1609" s="89"/>
      <c r="C1609" s="269" t="s">
        <v>615</v>
      </c>
      <c r="D1609" s="84">
        <v>43525</v>
      </c>
      <c r="E1609" s="85" t="s">
        <v>4083</v>
      </c>
      <c r="F1609" s="85" t="s">
        <v>3</v>
      </c>
      <c r="G1609" s="85">
        <v>1716672</v>
      </c>
      <c r="H1609" s="89"/>
      <c r="I1609" s="270" t="s">
        <v>4712</v>
      </c>
      <c r="J1609" s="89"/>
      <c r="K1609" s="89"/>
      <c r="L1609" s="89"/>
      <c r="M1609" s="89"/>
      <c r="N1609" s="271">
        <v>0</v>
      </c>
      <c r="O1609" s="271">
        <v>2126.7400000000002</v>
      </c>
      <c r="P1609" s="89" t="s">
        <v>670</v>
      </c>
    </row>
    <row r="1610" spans="1:16" ht="51">
      <c r="A1610" s="268">
        <v>291</v>
      </c>
      <c r="B1610" s="89"/>
      <c r="C1610" s="269" t="s">
        <v>129</v>
      </c>
      <c r="D1610" s="84">
        <v>43525</v>
      </c>
      <c r="E1610" s="85" t="s">
        <v>4084</v>
      </c>
      <c r="F1610" s="85" t="s">
        <v>3</v>
      </c>
      <c r="G1610" s="85">
        <v>1716684</v>
      </c>
      <c r="H1610" s="89"/>
      <c r="I1610" s="270" t="s">
        <v>4713</v>
      </c>
      <c r="J1610" s="89"/>
      <c r="K1610" s="89"/>
      <c r="L1610" s="89"/>
      <c r="M1610" s="89"/>
      <c r="N1610" s="271">
        <v>0</v>
      </c>
      <c r="O1610" s="271">
        <v>1209346.1200000001</v>
      </c>
      <c r="P1610" s="89" t="s">
        <v>670</v>
      </c>
    </row>
    <row r="1611" spans="1:16" ht="51">
      <c r="A1611" s="268">
        <v>660</v>
      </c>
      <c r="B1611" s="89"/>
      <c r="C1611" s="269" t="s">
        <v>188</v>
      </c>
      <c r="D1611" s="84">
        <v>43525</v>
      </c>
      <c r="E1611" s="85" t="s">
        <v>4085</v>
      </c>
      <c r="F1611" s="85" t="s">
        <v>3</v>
      </c>
      <c r="G1611" s="85">
        <v>1716681</v>
      </c>
      <c r="H1611" s="89"/>
      <c r="I1611" s="270" t="s">
        <v>4714</v>
      </c>
      <c r="J1611" s="89"/>
      <c r="K1611" s="89"/>
      <c r="L1611" s="89"/>
      <c r="M1611" s="89"/>
      <c r="N1611" s="271">
        <v>0</v>
      </c>
      <c r="O1611" s="271">
        <v>48</v>
      </c>
      <c r="P1611" s="89" t="s">
        <v>741</v>
      </c>
    </row>
    <row r="1612" spans="1:16" ht="51">
      <c r="A1612" s="268" t="s">
        <v>565</v>
      </c>
      <c r="B1612" s="89"/>
      <c r="C1612" s="269" t="s">
        <v>615</v>
      </c>
      <c r="D1612" s="84">
        <v>43525</v>
      </c>
      <c r="E1612" s="85" t="s">
        <v>4086</v>
      </c>
      <c r="F1612" s="85" t="s">
        <v>3</v>
      </c>
      <c r="G1612" s="85">
        <v>1716679</v>
      </c>
      <c r="H1612" s="89"/>
      <c r="I1612" s="270" t="s">
        <v>4715</v>
      </c>
      <c r="J1612" s="89"/>
      <c r="K1612" s="89"/>
      <c r="L1612" s="89"/>
      <c r="M1612" s="89"/>
      <c r="N1612" s="271">
        <v>0</v>
      </c>
      <c r="O1612" s="271">
        <v>112.24000000000001</v>
      </c>
      <c r="P1612" s="89" t="s">
        <v>670</v>
      </c>
    </row>
    <row r="1613" spans="1:16" ht="51">
      <c r="A1613" s="268" t="s">
        <v>565</v>
      </c>
      <c r="B1613" s="89"/>
      <c r="C1613" s="269" t="s">
        <v>615</v>
      </c>
      <c r="D1613" s="84">
        <v>43525</v>
      </c>
      <c r="E1613" s="85" t="s">
        <v>4087</v>
      </c>
      <c r="F1613" s="85" t="s">
        <v>3</v>
      </c>
      <c r="G1613" s="85">
        <v>1716675</v>
      </c>
      <c r="H1613" s="89"/>
      <c r="I1613" s="270" t="s">
        <v>4716</v>
      </c>
      <c r="J1613" s="89"/>
      <c r="K1613" s="89"/>
      <c r="L1613" s="89"/>
      <c r="M1613" s="89"/>
      <c r="N1613" s="271">
        <v>0</v>
      </c>
      <c r="O1613" s="271">
        <v>706.89</v>
      </c>
      <c r="P1613" s="89" t="s">
        <v>670</v>
      </c>
    </row>
    <row r="1614" spans="1:16" ht="63.75">
      <c r="A1614" s="268" t="s">
        <v>556</v>
      </c>
      <c r="B1614" s="89"/>
      <c r="C1614" s="269" t="s">
        <v>616</v>
      </c>
      <c r="D1614" s="84">
        <v>43525</v>
      </c>
      <c r="E1614" s="85" t="s">
        <v>4088</v>
      </c>
      <c r="F1614" s="85" t="s">
        <v>3</v>
      </c>
      <c r="G1614" s="85">
        <v>1716667</v>
      </c>
      <c r="H1614" s="89"/>
      <c r="I1614" s="270" t="s">
        <v>4717</v>
      </c>
      <c r="J1614" s="89"/>
      <c r="K1614" s="89"/>
      <c r="L1614" s="89"/>
      <c r="M1614" s="89"/>
      <c r="N1614" s="271">
        <v>0</v>
      </c>
      <c r="O1614" s="271">
        <v>10000</v>
      </c>
      <c r="P1614" s="89" t="s">
        <v>670</v>
      </c>
    </row>
    <row r="1615" spans="1:16" ht="63.75">
      <c r="A1615" s="268" t="s">
        <v>559</v>
      </c>
      <c r="B1615" s="89"/>
      <c r="C1615" s="269" t="s">
        <v>759</v>
      </c>
      <c r="D1615" s="84">
        <v>43525</v>
      </c>
      <c r="E1615" s="85" t="s">
        <v>4089</v>
      </c>
      <c r="F1615" s="85" t="s">
        <v>6</v>
      </c>
      <c r="G1615" s="85">
        <v>1088956</v>
      </c>
      <c r="H1615" s="89"/>
      <c r="I1615" s="270" t="s">
        <v>4718</v>
      </c>
      <c r="J1615" s="89"/>
      <c r="K1615" s="89"/>
      <c r="L1615" s="89"/>
      <c r="M1615" s="89"/>
      <c r="N1615" s="271">
        <v>0</v>
      </c>
      <c r="O1615" s="271">
        <v>6000</v>
      </c>
      <c r="P1615" s="89" t="s">
        <v>670</v>
      </c>
    </row>
    <row r="1616" spans="1:16" ht="51">
      <c r="A1616" s="268">
        <v>10</v>
      </c>
      <c r="B1616" s="89"/>
      <c r="C1616" s="269" t="s">
        <v>41</v>
      </c>
      <c r="D1616" s="84">
        <v>43525</v>
      </c>
      <c r="E1616" s="85" t="s">
        <v>4090</v>
      </c>
      <c r="F1616" s="85" t="s">
        <v>6</v>
      </c>
      <c r="G1616" s="85">
        <v>978378</v>
      </c>
      <c r="H1616" s="89"/>
      <c r="I1616" s="270" t="s">
        <v>4719</v>
      </c>
      <c r="J1616" s="89"/>
      <c r="K1616" s="89"/>
      <c r="L1616" s="89"/>
      <c r="M1616" s="89"/>
      <c r="N1616" s="271">
        <v>0</v>
      </c>
      <c r="O1616" s="271">
        <v>18724.03</v>
      </c>
      <c r="P1616" s="89" t="s">
        <v>670</v>
      </c>
    </row>
    <row r="1617" spans="1:16" ht="76.5">
      <c r="A1617" s="268">
        <v>513</v>
      </c>
      <c r="B1617" s="89"/>
      <c r="C1617" s="269" t="s">
        <v>171</v>
      </c>
      <c r="D1617" s="84">
        <v>43525</v>
      </c>
      <c r="E1617" s="85" t="s">
        <v>4091</v>
      </c>
      <c r="F1617" s="85" t="s">
        <v>15</v>
      </c>
      <c r="G1617" s="85">
        <v>978371</v>
      </c>
      <c r="H1617" s="89"/>
      <c r="I1617" s="270" t="s">
        <v>4720</v>
      </c>
      <c r="J1617" s="89"/>
      <c r="K1617" s="89"/>
      <c r="L1617" s="89"/>
      <c r="M1617" s="89"/>
      <c r="N1617" s="271">
        <v>977.2</v>
      </c>
      <c r="O1617" s="271">
        <v>0</v>
      </c>
      <c r="P1617" s="89" t="s">
        <v>670</v>
      </c>
    </row>
    <row r="1618" spans="1:16" ht="76.5">
      <c r="A1618" s="268" t="s">
        <v>557</v>
      </c>
      <c r="B1618" s="89"/>
      <c r="C1618" s="269" t="s">
        <v>780</v>
      </c>
      <c r="D1618" s="84">
        <v>43525</v>
      </c>
      <c r="E1618" s="85" t="s">
        <v>4092</v>
      </c>
      <c r="F1618" s="85" t="s">
        <v>13</v>
      </c>
      <c r="G1618" s="85">
        <v>948312</v>
      </c>
      <c r="H1618" s="89"/>
      <c r="I1618" s="270" t="s">
        <v>4721</v>
      </c>
      <c r="J1618" s="89"/>
      <c r="K1618" s="89"/>
      <c r="L1618" s="89"/>
      <c r="M1618" s="89"/>
      <c r="N1618" s="271">
        <v>63242804.829999998</v>
      </c>
      <c r="O1618" s="271">
        <v>0</v>
      </c>
      <c r="P1618" s="89" t="s">
        <v>670</v>
      </c>
    </row>
    <row r="1619" spans="1:16" ht="51">
      <c r="A1619" s="268" t="s">
        <v>557</v>
      </c>
      <c r="B1619" s="89"/>
      <c r="C1619" s="269" t="s">
        <v>780</v>
      </c>
      <c r="D1619" s="84">
        <v>43525</v>
      </c>
      <c r="E1619" s="85" t="s">
        <v>4093</v>
      </c>
      <c r="F1619" s="85" t="s">
        <v>11</v>
      </c>
      <c r="G1619" s="85">
        <v>948332</v>
      </c>
      <c r="H1619" s="89"/>
      <c r="I1619" s="270" t="s">
        <v>4722</v>
      </c>
      <c r="J1619" s="89"/>
      <c r="K1619" s="89"/>
      <c r="L1619" s="89"/>
      <c r="M1619" s="89"/>
      <c r="N1619" s="271">
        <v>50</v>
      </c>
      <c r="O1619" s="271">
        <v>0</v>
      </c>
      <c r="P1619" s="89" t="s">
        <v>670</v>
      </c>
    </row>
    <row r="1620" spans="1:16" ht="51">
      <c r="A1620" s="268" t="s">
        <v>565</v>
      </c>
      <c r="B1620" s="89"/>
      <c r="C1620" s="269" t="s">
        <v>615</v>
      </c>
      <c r="D1620" s="84">
        <v>43530</v>
      </c>
      <c r="E1620" s="85" t="s">
        <v>4094</v>
      </c>
      <c r="F1620" s="85" t="s">
        <v>3</v>
      </c>
      <c r="G1620" s="85">
        <v>1717031</v>
      </c>
      <c r="H1620" s="89"/>
      <c r="I1620" s="270" t="s">
        <v>2162</v>
      </c>
      <c r="J1620" s="89"/>
      <c r="K1620" s="89"/>
      <c r="L1620" s="89"/>
      <c r="M1620" s="89"/>
      <c r="N1620" s="271">
        <v>0</v>
      </c>
      <c r="O1620" s="271">
        <v>1726</v>
      </c>
      <c r="P1620" s="89" t="s">
        <v>670</v>
      </c>
    </row>
    <row r="1621" spans="1:16" ht="51">
      <c r="A1621" s="268" t="s">
        <v>565</v>
      </c>
      <c r="B1621" s="89"/>
      <c r="C1621" s="269" t="s">
        <v>615</v>
      </c>
      <c r="D1621" s="84">
        <v>43530</v>
      </c>
      <c r="E1621" s="85" t="s">
        <v>4095</v>
      </c>
      <c r="F1621" s="85" t="s">
        <v>3</v>
      </c>
      <c r="G1621" s="85">
        <v>1717027</v>
      </c>
      <c r="H1621" s="89"/>
      <c r="I1621" s="270" t="s">
        <v>3537</v>
      </c>
      <c r="J1621" s="89"/>
      <c r="K1621" s="89"/>
      <c r="L1621" s="89"/>
      <c r="M1621" s="89"/>
      <c r="N1621" s="271">
        <v>0</v>
      </c>
      <c r="O1621" s="271">
        <v>494</v>
      </c>
      <c r="P1621" s="89" t="s">
        <v>670</v>
      </c>
    </row>
    <row r="1622" spans="1:16" ht="38.25">
      <c r="A1622" s="268" t="s">
        <v>565</v>
      </c>
      <c r="B1622" s="89"/>
      <c r="C1622" s="269" t="s">
        <v>615</v>
      </c>
      <c r="D1622" s="84">
        <v>43530</v>
      </c>
      <c r="E1622" s="85" t="s">
        <v>4096</v>
      </c>
      <c r="F1622" s="85" t="s">
        <v>3</v>
      </c>
      <c r="G1622" s="85">
        <v>1717019</v>
      </c>
      <c r="H1622" s="89"/>
      <c r="I1622" s="270" t="s">
        <v>4723</v>
      </c>
      <c r="J1622" s="89"/>
      <c r="K1622" s="89"/>
      <c r="L1622" s="89"/>
      <c r="M1622" s="89"/>
      <c r="N1622" s="271">
        <v>0</v>
      </c>
      <c r="O1622" s="271">
        <v>800</v>
      </c>
      <c r="P1622" s="89" t="s">
        <v>670</v>
      </c>
    </row>
    <row r="1623" spans="1:16" ht="51">
      <c r="A1623" s="268">
        <v>513</v>
      </c>
      <c r="B1623" s="89"/>
      <c r="C1623" s="269" t="s">
        <v>171</v>
      </c>
      <c r="D1623" s="84">
        <v>43530</v>
      </c>
      <c r="E1623" s="85" t="s">
        <v>4097</v>
      </c>
      <c r="F1623" s="85" t="s">
        <v>3</v>
      </c>
      <c r="G1623" s="85">
        <v>1717012</v>
      </c>
      <c r="H1623" s="89"/>
      <c r="I1623" s="270" t="s">
        <v>4724</v>
      </c>
      <c r="J1623" s="89"/>
      <c r="K1623" s="89"/>
      <c r="L1623" s="89"/>
      <c r="M1623" s="89"/>
      <c r="N1623" s="271">
        <v>0</v>
      </c>
      <c r="O1623" s="271">
        <v>16022.970000000001</v>
      </c>
      <c r="P1623" s="89" t="s">
        <v>670</v>
      </c>
    </row>
    <row r="1624" spans="1:16" ht="63.75">
      <c r="A1624" s="268" t="s">
        <v>565</v>
      </c>
      <c r="B1624" s="89"/>
      <c r="C1624" s="269" t="s">
        <v>615</v>
      </c>
      <c r="D1624" s="84">
        <v>43530</v>
      </c>
      <c r="E1624" s="85" t="s">
        <v>4098</v>
      </c>
      <c r="F1624" s="85" t="s">
        <v>3</v>
      </c>
      <c r="G1624" s="85">
        <v>1717083</v>
      </c>
      <c r="H1624" s="89"/>
      <c r="I1624" s="270" t="s">
        <v>4725</v>
      </c>
      <c r="J1624" s="89"/>
      <c r="K1624" s="89"/>
      <c r="L1624" s="89"/>
      <c r="M1624" s="89"/>
      <c r="N1624" s="271">
        <v>0</v>
      </c>
      <c r="O1624" s="271">
        <v>470</v>
      </c>
      <c r="P1624" s="89" t="s">
        <v>670</v>
      </c>
    </row>
    <row r="1625" spans="1:16" ht="63.75">
      <c r="A1625" s="268" t="s">
        <v>565</v>
      </c>
      <c r="B1625" s="89"/>
      <c r="C1625" s="269" t="s">
        <v>615</v>
      </c>
      <c r="D1625" s="84">
        <v>43530</v>
      </c>
      <c r="E1625" s="85" t="s">
        <v>4099</v>
      </c>
      <c r="F1625" s="85" t="s">
        <v>3</v>
      </c>
      <c r="G1625" s="85">
        <v>1717110</v>
      </c>
      <c r="H1625" s="89"/>
      <c r="I1625" s="270" t="s">
        <v>4726</v>
      </c>
      <c r="J1625" s="89"/>
      <c r="K1625" s="89"/>
      <c r="L1625" s="89"/>
      <c r="M1625" s="89"/>
      <c r="N1625" s="271">
        <v>0</v>
      </c>
      <c r="O1625" s="271">
        <v>53.03</v>
      </c>
      <c r="P1625" s="89" t="s">
        <v>670</v>
      </c>
    </row>
    <row r="1626" spans="1:16" ht="63.75">
      <c r="A1626" s="268" t="s">
        <v>565</v>
      </c>
      <c r="B1626" s="89"/>
      <c r="C1626" s="269" t="s">
        <v>615</v>
      </c>
      <c r="D1626" s="84">
        <v>43530</v>
      </c>
      <c r="E1626" s="85" t="s">
        <v>4100</v>
      </c>
      <c r="F1626" s="85" t="s">
        <v>3</v>
      </c>
      <c r="G1626" s="85">
        <v>1717111</v>
      </c>
      <c r="H1626" s="89"/>
      <c r="I1626" s="270" t="s">
        <v>4727</v>
      </c>
      <c r="J1626" s="89"/>
      <c r="K1626" s="89"/>
      <c r="L1626" s="89"/>
      <c r="M1626" s="89"/>
      <c r="N1626" s="271">
        <v>0</v>
      </c>
      <c r="O1626" s="271">
        <v>53.03</v>
      </c>
      <c r="P1626" s="89" t="s">
        <v>670</v>
      </c>
    </row>
    <row r="1627" spans="1:16" ht="38.25">
      <c r="A1627" s="268" t="s">
        <v>565</v>
      </c>
      <c r="B1627" s="89"/>
      <c r="C1627" s="269" t="s">
        <v>615</v>
      </c>
      <c r="D1627" s="84">
        <v>43530</v>
      </c>
      <c r="E1627" s="85" t="s">
        <v>4101</v>
      </c>
      <c r="F1627" s="85" t="s">
        <v>3</v>
      </c>
      <c r="G1627" s="85">
        <v>1717114</v>
      </c>
      <c r="H1627" s="89"/>
      <c r="I1627" s="270" t="s">
        <v>2094</v>
      </c>
      <c r="J1627" s="89"/>
      <c r="K1627" s="89"/>
      <c r="L1627" s="89"/>
      <c r="M1627" s="89"/>
      <c r="N1627" s="271">
        <v>0</v>
      </c>
      <c r="O1627" s="271">
        <v>400</v>
      </c>
      <c r="P1627" s="89" t="s">
        <v>670</v>
      </c>
    </row>
    <row r="1628" spans="1:16" ht="51">
      <c r="A1628" s="268" t="s">
        <v>565</v>
      </c>
      <c r="B1628" s="89"/>
      <c r="C1628" s="269" t="s">
        <v>615</v>
      </c>
      <c r="D1628" s="84">
        <v>43530</v>
      </c>
      <c r="E1628" s="85" t="s">
        <v>4102</v>
      </c>
      <c r="F1628" s="85" t="s">
        <v>3</v>
      </c>
      <c r="G1628" s="85">
        <v>1717120</v>
      </c>
      <c r="H1628" s="89"/>
      <c r="I1628" s="270" t="s">
        <v>3542</v>
      </c>
      <c r="J1628" s="89"/>
      <c r="K1628" s="89"/>
      <c r="L1628" s="89"/>
      <c r="M1628" s="89"/>
      <c r="N1628" s="271">
        <v>0</v>
      </c>
      <c r="O1628" s="271">
        <v>4310</v>
      </c>
      <c r="P1628" s="89" t="s">
        <v>670</v>
      </c>
    </row>
    <row r="1629" spans="1:16" ht="51">
      <c r="A1629" s="268">
        <v>35</v>
      </c>
      <c r="B1629" s="89"/>
      <c r="C1629" s="269" t="s">
        <v>46</v>
      </c>
      <c r="D1629" s="84">
        <v>43530</v>
      </c>
      <c r="E1629" s="85" t="s">
        <v>4103</v>
      </c>
      <c r="F1629" s="85" t="s">
        <v>3</v>
      </c>
      <c r="G1629" s="85">
        <v>1716963</v>
      </c>
      <c r="H1629" s="89"/>
      <c r="I1629" s="270" t="s">
        <v>4728</v>
      </c>
      <c r="J1629" s="89"/>
      <c r="K1629" s="89"/>
      <c r="L1629" s="89"/>
      <c r="M1629" s="89"/>
      <c r="N1629" s="271">
        <v>0</v>
      </c>
      <c r="O1629" s="271">
        <v>925</v>
      </c>
      <c r="P1629" s="89" t="s">
        <v>670</v>
      </c>
    </row>
    <row r="1630" spans="1:16" ht="51">
      <c r="A1630" s="268" t="s">
        <v>565</v>
      </c>
      <c r="B1630" s="89"/>
      <c r="C1630" s="269" t="s">
        <v>615</v>
      </c>
      <c r="D1630" s="84">
        <v>43530</v>
      </c>
      <c r="E1630" s="85" t="s">
        <v>4104</v>
      </c>
      <c r="F1630" s="85" t="s">
        <v>3</v>
      </c>
      <c r="G1630" s="85">
        <v>1716971</v>
      </c>
      <c r="H1630" s="89"/>
      <c r="I1630" s="270" t="s">
        <v>4729</v>
      </c>
      <c r="J1630" s="89"/>
      <c r="K1630" s="89"/>
      <c r="L1630" s="89"/>
      <c r="M1630" s="89"/>
      <c r="N1630" s="271">
        <v>0</v>
      </c>
      <c r="O1630" s="271">
        <v>4389.24</v>
      </c>
      <c r="P1630" s="89" t="s">
        <v>670</v>
      </c>
    </row>
    <row r="1631" spans="1:16" ht="38.25">
      <c r="A1631" s="268" t="s">
        <v>565</v>
      </c>
      <c r="B1631" s="89"/>
      <c r="C1631" s="269" t="s">
        <v>615</v>
      </c>
      <c r="D1631" s="84">
        <v>43530</v>
      </c>
      <c r="E1631" s="85" t="s">
        <v>4105</v>
      </c>
      <c r="F1631" s="85" t="s">
        <v>3</v>
      </c>
      <c r="G1631" s="85">
        <v>1716980</v>
      </c>
      <c r="H1631" s="89"/>
      <c r="I1631" s="270" t="s">
        <v>712</v>
      </c>
      <c r="J1631" s="89"/>
      <c r="K1631" s="89"/>
      <c r="L1631" s="89"/>
      <c r="M1631" s="89"/>
      <c r="N1631" s="271">
        <v>0</v>
      </c>
      <c r="O1631" s="271">
        <v>545</v>
      </c>
      <c r="P1631" s="89" t="s">
        <v>670</v>
      </c>
    </row>
    <row r="1632" spans="1:16" ht="51">
      <c r="A1632" s="268" t="s">
        <v>565</v>
      </c>
      <c r="B1632" s="89"/>
      <c r="C1632" s="269" t="s">
        <v>615</v>
      </c>
      <c r="D1632" s="84">
        <v>43530</v>
      </c>
      <c r="E1632" s="85" t="s">
        <v>4106</v>
      </c>
      <c r="F1632" s="85" t="s">
        <v>3</v>
      </c>
      <c r="G1632" s="85">
        <v>1716982</v>
      </c>
      <c r="H1632" s="89"/>
      <c r="I1632" s="270" t="s">
        <v>714</v>
      </c>
      <c r="J1632" s="89"/>
      <c r="K1632" s="89"/>
      <c r="L1632" s="89"/>
      <c r="M1632" s="89"/>
      <c r="N1632" s="271">
        <v>0</v>
      </c>
      <c r="O1632" s="271">
        <v>711.18000000000006</v>
      </c>
      <c r="P1632" s="89" t="s">
        <v>670</v>
      </c>
    </row>
    <row r="1633" spans="1:16" ht="38.25">
      <c r="A1633" s="268" t="s">
        <v>565</v>
      </c>
      <c r="B1633" s="89"/>
      <c r="C1633" s="269" t="s">
        <v>615</v>
      </c>
      <c r="D1633" s="84">
        <v>43530</v>
      </c>
      <c r="E1633" s="85" t="s">
        <v>4107</v>
      </c>
      <c r="F1633" s="85" t="s">
        <v>3</v>
      </c>
      <c r="G1633" s="85">
        <v>1717001</v>
      </c>
      <c r="H1633" s="89"/>
      <c r="I1633" s="270" t="s">
        <v>4730</v>
      </c>
      <c r="J1633" s="89"/>
      <c r="K1633" s="89"/>
      <c r="L1633" s="89"/>
      <c r="M1633" s="89"/>
      <c r="N1633" s="271">
        <v>0</v>
      </c>
      <c r="O1633" s="271">
        <v>3615</v>
      </c>
      <c r="P1633" s="89" t="s">
        <v>670</v>
      </c>
    </row>
    <row r="1634" spans="1:16" ht="51">
      <c r="A1634" s="268" t="s">
        <v>565</v>
      </c>
      <c r="B1634" s="89"/>
      <c r="C1634" s="269" t="s">
        <v>615</v>
      </c>
      <c r="D1634" s="84">
        <v>43530</v>
      </c>
      <c r="E1634" s="85" t="s">
        <v>4108</v>
      </c>
      <c r="F1634" s="85" t="s">
        <v>3</v>
      </c>
      <c r="G1634" s="85">
        <v>1717002</v>
      </c>
      <c r="H1634" s="89"/>
      <c r="I1634" s="270" t="s">
        <v>4731</v>
      </c>
      <c r="J1634" s="89"/>
      <c r="K1634" s="89"/>
      <c r="L1634" s="89"/>
      <c r="M1634" s="89"/>
      <c r="N1634" s="271">
        <v>0</v>
      </c>
      <c r="O1634" s="271">
        <v>460</v>
      </c>
      <c r="P1634" s="89" t="s">
        <v>670</v>
      </c>
    </row>
    <row r="1635" spans="1:16" ht="38.25">
      <c r="A1635" s="268" t="s">
        <v>565</v>
      </c>
      <c r="B1635" s="89"/>
      <c r="C1635" s="269" t="s">
        <v>615</v>
      </c>
      <c r="D1635" s="84">
        <v>43530</v>
      </c>
      <c r="E1635" s="85" t="s">
        <v>4109</v>
      </c>
      <c r="F1635" s="85" t="s">
        <v>3</v>
      </c>
      <c r="G1635" s="85">
        <v>1717152</v>
      </c>
      <c r="H1635" s="89"/>
      <c r="I1635" s="270" t="s">
        <v>717</v>
      </c>
      <c r="J1635" s="89"/>
      <c r="K1635" s="89"/>
      <c r="L1635" s="89"/>
      <c r="M1635" s="89"/>
      <c r="N1635" s="271">
        <v>0</v>
      </c>
      <c r="O1635" s="271">
        <v>800</v>
      </c>
      <c r="P1635" s="89" t="s">
        <v>670</v>
      </c>
    </row>
    <row r="1636" spans="1:16" ht="51">
      <c r="A1636" s="268">
        <v>223</v>
      </c>
      <c r="B1636" s="89"/>
      <c r="C1636" s="269" t="s">
        <v>104</v>
      </c>
      <c r="D1636" s="84">
        <v>43530</v>
      </c>
      <c r="E1636" s="85" t="s">
        <v>4110</v>
      </c>
      <c r="F1636" s="85" t="s">
        <v>3</v>
      </c>
      <c r="G1636" s="85">
        <v>1717169</v>
      </c>
      <c r="H1636" s="89"/>
      <c r="I1636" s="270" t="s">
        <v>4732</v>
      </c>
      <c r="J1636" s="89"/>
      <c r="K1636" s="89"/>
      <c r="L1636" s="89"/>
      <c r="M1636" s="89"/>
      <c r="N1636" s="271">
        <v>0</v>
      </c>
      <c r="O1636" s="271">
        <v>500</v>
      </c>
      <c r="P1636" s="89" t="s">
        <v>670</v>
      </c>
    </row>
    <row r="1637" spans="1:16" ht="63.75">
      <c r="A1637" s="268">
        <v>513</v>
      </c>
      <c r="B1637" s="89"/>
      <c r="C1637" s="269" t="s">
        <v>171</v>
      </c>
      <c r="D1637" s="84">
        <v>43530</v>
      </c>
      <c r="E1637" s="85" t="s">
        <v>4111</v>
      </c>
      <c r="F1637" s="85" t="s">
        <v>3</v>
      </c>
      <c r="G1637" s="85">
        <v>1717016</v>
      </c>
      <c r="H1637" s="89"/>
      <c r="I1637" s="270" t="s">
        <v>4733</v>
      </c>
      <c r="J1637" s="89"/>
      <c r="K1637" s="89"/>
      <c r="L1637" s="89"/>
      <c r="M1637" s="89"/>
      <c r="N1637" s="271">
        <v>0</v>
      </c>
      <c r="O1637" s="271">
        <v>34999.35</v>
      </c>
      <c r="P1637" s="89" t="s">
        <v>670</v>
      </c>
    </row>
    <row r="1638" spans="1:16" ht="51">
      <c r="A1638" s="268" t="s">
        <v>556</v>
      </c>
      <c r="B1638" s="89"/>
      <c r="C1638" s="269" t="s">
        <v>616</v>
      </c>
      <c r="D1638" s="84">
        <v>43530</v>
      </c>
      <c r="E1638" s="85" t="s">
        <v>4112</v>
      </c>
      <c r="F1638" s="85" t="s">
        <v>3</v>
      </c>
      <c r="G1638" s="85">
        <v>1717017</v>
      </c>
      <c r="H1638" s="89"/>
      <c r="I1638" s="270" t="s">
        <v>4734</v>
      </c>
      <c r="J1638" s="89"/>
      <c r="K1638" s="89"/>
      <c r="L1638" s="89"/>
      <c r="M1638" s="89"/>
      <c r="N1638" s="271">
        <v>0</v>
      </c>
      <c r="O1638" s="271">
        <v>671</v>
      </c>
      <c r="P1638" s="89" t="s">
        <v>670</v>
      </c>
    </row>
    <row r="1639" spans="1:16" ht="51">
      <c r="A1639" s="268" t="s">
        <v>565</v>
      </c>
      <c r="B1639" s="89"/>
      <c r="C1639" s="269" t="s">
        <v>615</v>
      </c>
      <c r="D1639" s="84">
        <v>43530</v>
      </c>
      <c r="E1639" s="85" t="s">
        <v>4113</v>
      </c>
      <c r="F1639" s="85" t="s">
        <v>3</v>
      </c>
      <c r="G1639" s="85">
        <v>1717032</v>
      </c>
      <c r="H1639" s="89"/>
      <c r="I1639" s="270" t="s">
        <v>4735</v>
      </c>
      <c r="J1639" s="89"/>
      <c r="K1639" s="89"/>
      <c r="L1639" s="89"/>
      <c r="M1639" s="89"/>
      <c r="N1639" s="271">
        <v>0</v>
      </c>
      <c r="O1639" s="271">
        <v>40.6</v>
      </c>
      <c r="P1639" s="89" t="s">
        <v>670</v>
      </c>
    </row>
    <row r="1640" spans="1:16" ht="76.5">
      <c r="A1640" s="268" t="s">
        <v>557</v>
      </c>
      <c r="B1640" s="89"/>
      <c r="C1640" s="269" t="s">
        <v>780</v>
      </c>
      <c r="D1640" s="84">
        <v>43530</v>
      </c>
      <c r="E1640" s="85" t="s">
        <v>4114</v>
      </c>
      <c r="F1640" s="85" t="s">
        <v>6</v>
      </c>
      <c r="G1640" s="85">
        <v>1089942</v>
      </c>
      <c r="H1640" s="89"/>
      <c r="I1640" s="270" t="s">
        <v>4737</v>
      </c>
      <c r="J1640" s="89"/>
      <c r="K1640" s="89"/>
      <c r="L1640" s="89"/>
      <c r="M1640" s="89"/>
      <c r="N1640" s="271">
        <v>0</v>
      </c>
      <c r="O1640" s="271">
        <v>22000</v>
      </c>
      <c r="P1640" s="89" t="s">
        <v>670</v>
      </c>
    </row>
    <row r="1641" spans="1:16" ht="76.5">
      <c r="A1641" s="268" t="s">
        <v>557</v>
      </c>
      <c r="B1641" s="89"/>
      <c r="C1641" s="269" t="s">
        <v>780</v>
      </c>
      <c r="D1641" s="84">
        <v>43530</v>
      </c>
      <c r="E1641" s="85" t="s">
        <v>4115</v>
      </c>
      <c r="F1641" s="85" t="s">
        <v>6</v>
      </c>
      <c r="G1641" s="85">
        <v>1089949</v>
      </c>
      <c r="H1641" s="89"/>
      <c r="I1641" s="270" t="s">
        <v>4738</v>
      </c>
      <c r="J1641" s="89"/>
      <c r="K1641" s="89"/>
      <c r="L1641" s="89"/>
      <c r="M1641" s="89"/>
      <c r="N1641" s="271">
        <v>0</v>
      </c>
      <c r="O1641" s="271">
        <v>198000</v>
      </c>
      <c r="P1641" s="89" t="s">
        <v>670</v>
      </c>
    </row>
    <row r="1642" spans="1:16" ht="51">
      <c r="A1642" s="268" t="s">
        <v>565</v>
      </c>
      <c r="B1642" s="89"/>
      <c r="C1642" s="269" t="s">
        <v>615</v>
      </c>
      <c r="D1642" s="84">
        <v>43531</v>
      </c>
      <c r="E1642" s="85" t="s">
        <v>4116</v>
      </c>
      <c r="F1642" s="85" t="s">
        <v>3</v>
      </c>
      <c r="G1642" s="85">
        <v>1717585</v>
      </c>
      <c r="H1642" s="89"/>
      <c r="I1642" s="270" t="s">
        <v>4739</v>
      </c>
      <c r="J1642" s="89"/>
      <c r="K1642" s="89"/>
      <c r="L1642" s="89"/>
      <c r="M1642" s="89"/>
      <c r="N1642" s="271">
        <v>0</v>
      </c>
      <c r="O1642" s="271">
        <v>1190</v>
      </c>
      <c r="P1642" s="89" t="s">
        <v>670</v>
      </c>
    </row>
    <row r="1643" spans="1:16" ht="51">
      <c r="A1643" s="268">
        <v>591</v>
      </c>
      <c r="B1643" s="89"/>
      <c r="C1643" s="269" t="s">
        <v>1367</v>
      </c>
      <c r="D1643" s="84">
        <v>43531</v>
      </c>
      <c r="E1643" s="85" t="s">
        <v>4117</v>
      </c>
      <c r="F1643" s="85" t="s">
        <v>3</v>
      </c>
      <c r="G1643" s="85">
        <v>1717589</v>
      </c>
      <c r="H1643" s="89"/>
      <c r="I1643" s="270" t="s">
        <v>4740</v>
      </c>
      <c r="J1643" s="89"/>
      <c r="K1643" s="89"/>
      <c r="L1643" s="89"/>
      <c r="M1643" s="89"/>
      <c r="N1643" s="271">
        <v>0</v>
      </c>
      <c r="O1643" s="271">
        <v>1778.77</v>
      </c>
      <c r="P1643" s="89" t="s">
        <v>670</v>
      </c>
    </row>
    <row r="1644" spans="1:16" ht="51">
      <c r="A1644" s="268">
        <v>591</v>
      </c>
      <c r="B1644" s="89"/>
      <c r="C1644" s="269" t="s">
        <v>1367</v>
      </c>
      <c r="D1644" s="84">
        <v>43531</v>
      </c>
      <c r="E1644" s="85" t="s">
        <v>4118</v>
      </c>
      <c r="F1644" s="85" t="s">
        <v>3</v>
      </c>
      <c r="G1644" s="85">
        <v>1717551</v>
      </c>
      <c r="H1644" s="89"/>
      <c r="I1644" s="270" t="s">
        <v>4741</v>
      </c>
      <c r="J1644" s="89"/>
      <c r="K1644" s="89"/>
      <c r="L1644" s="89"/>
      <c r="M1644" s="89"/>
      <c r="N1644" s="271">
        <v>0</v>
      </c>
      <c r="O1644" s="271">
        <v>212.77</v>
      </c>
      <c r="P1644" s="89" t="s">
        <v>670</v>
      </c>
    </row>
    <row r="1645" spans="1:16" ht="51">
      <c r="A1645" s="268">
        <v>591</v>
      </c>
      <c r="B1645" s="89"/>
      <c r="C1645" s="269" t="s">
        <v>1367</v>
      </c>
      <c r="D1645" s="84">
        <v>43531</v>
      </c>
      <c r="E1645" s="85" t="s">
        <v>4119</v>
      </c>
      <c r="F1645" s="85" t="s">
        <v>3</v>
      </c>
      <c r="G1645" s="85">
        <v>1717550</v>
      </c>
      <c r="H1645" s="89"/>
      <c r="I1645" s="270" t="s">
        <v>4742</v>
      </c>
      <c r="J1645" s="89"/>
      <c r="K1645" s="89"/>
      <c r="L1645" s="89"/>
      <c r="M1645" s="89"/>
      <c r="N1645" s="271">
        <v>0</v>
      </c>
      <c r="O1645" s="271">
        <v>1163.51</v>
      </c>
      <c r="P1645" s="89" t="s">
        <v>670</v>
      </c>
    </row>
    <row r="1646" spans="1:16" ht="51">
      <c r="A1646" s="268">
        <v>591</v>
      </c>
      <c r="B1646" s="89"/>
      <c r="C1646" s="269" t="s">
        <v>1367</v>
      </c>
      <c r="D1646" s="84">
        <v>43531</v>
      </c>
      <c r="E1646" s="85" t="s">
        <v>4120</v>
      </c>
      <c r="F1646" s="85" t="s">
        <v>3</v>
      </c>
      <c r="G1646" s="85">
        <v>1717549</v>
      </c>
      <c r="H1646" s="89"/>
      <c r="I1646" s="270" t="s">
        <v>4741</v>
      </c>
      <c r="J1646" s="89"/>
      <c r="K1646" s="89"/>
      <c r="L1646" s="89"/>
      <c r="M1646" s="89"/>
      <c r="N1646" s="271">
        <v>0</v>
      </c>
      <c r="O1646" s="271">
        <v>180.98</v>
      </c>
      <c r="P1646" s="89" t="s">
        <v>670</v>
      </c>
    </row>
    <row r="1647" spans="1:16" ht="63.75">
      <c r="A1647" s="268" t="s">
        <v>565</v>
      </c>
      <c r="B1647" s="89"/>
      <c r="C1647" s="269" t="s">
        <v>615</v>
      </c>
      <c r="D1647" s="84">
        <v>43531</v>
      </c>
      <c r="E1647" s="85" t="s">
        <v>4121</v>
      </c>
      <c r="F1647" s="85" t="s">
        <v>3</v>
      </c>
      <c r="G1647" s="85">
        <v>1717525</v>
      </c>
      <c r="H1647" s="89"/>
      <c r="I1647" s="270" t="s">
        <v>4743</v>
      </c>
      <c r="J1647" s="89"/>
      <c r="K1647" s="89"/>
      <c r="L1647" s="89"/>
      <c r="M1647" s="89"/>
      <c r="N1647" s="271">
        <v>0</v>
      </c>
      <c r="O1647" s="271">
        <v>216.67000000000002</v>
      </c>
      <c r="P1647" s="89" t="s">
        <v>670</v>
      </c>
    </row>
    <row r="1648" spans="1:16" ht="63.75">
      <c r="A1648" s="268" t="s">
        <v>565</v>
      </c>
      <c r="B1648" s="89"/>
      <c r="C1648" s="269" t="s">
        <v>615</v>
      </c>
      <c r="D1648" s="84">
        <v>43531</v>
      </c>
      <c r="E1648" s="85" t="s">
        <v>4122</v>
      </c>
      <c r="F1648" s="85" t="s">
        <v>3</v>
      </c>
      <c r="G1648" s="85">
        <v>1717681</v>
      </c>
      <c r="H1648" s="89"/>
      <c r="I1648" s="270" t="s">
        <v>4744</v>
      </c>
      <c r="J1648" s="89"/>
      <c r="K1648" s="89"/>
      <c r="L1648" s="89"/>
      <c r="M1648" s="89"/>
      <c r="N1648" s="271">
        <v>0</v>
      </c>
      <c r="O1648" s="271">
        <v>766.31000000000006</v>
      </c>
      <c r="P1648" s="89" t="s">
        <v>670</v>
      </c>
    </row>
    <row r="1649" spans="1:16" ht="63.75">
      <c r="A1649" s="268" t="s">
        <v>565</v>
      </c>
      <c r="B1649" s="89"/>
      <c r="C1649" s="269" t="s">
        <v>615</v>
      </c>
      <c r="D1649" s="84">
        <v>43531</v>
      </c>
      <c r="E1649" s="85" t="s">
        <v>4123</v>
      </c>
      <c r="F1649" s="85" t="s">
        <v>3</v>
      </c>
      <c r="G1649" s="85">
        <v>1717680</v>
      </c>
      <c r="H1649" s="89"/>
      <c r="I1649" s="270" t="s">
        <v>4745</v>
      </c>
      <c r="J1649" s="89"/>
      <c r="K1649" s="89"/>
      <c r="L1649" s="89"/>
      <c r="M1649" s="89"/>
      <c r="N1649" s="271">
        <v>0</v>
      </c>
      <c r="O1649" s="271">
        <v>766.31000000000006</v>
      </c>
      <c r="P1649" s="89" t="s">
        <v>670</v>
      </c>
    </row>
    <row r="1650" spans="1:16" ht="51">
      <c r="A1650" s="268" t="s">
        <v>565</v>
      </c>
      <c r="B1650" s="89"/>
      <c r="C1650" s="269" t="s">
        <v>615</v>
      </c>
      <c r="D1650" s="84">
        <v>43531</v>
      </c>
      <c r="E1650" s="85" t="s">
        <v>4124</v>
      </c>
      <c r="F1650" s="85" t="s">
        <v>3</v>
      </c>
      <c r="G1650" s="85">
        <v>1717676</v>
      </c>
      <c r="H1650" s="89"/>
      <c r="I1650" s="270" t="s">
        <v>4746</v>
      </c>
      <c r="J1650" s="89"/>
      <c r="K1650" s="89"/>
      <c r="L1650" s="89"/>
      <c r="M1650" s="89"/>
      <c r="N1650" s="271">
        <v>0</v>
      </c>
      <c r="O1650" s="271">
        <v>4677.34</v>
      </c>
      <c r="P1650" s="89" t="s">
        <v>670</v>
      </c>
    </row>
    <row r="1651" spans="1:16" ht="38.25">
      <c r="A1651" s="268">
        <v>35</v>
      </c>
      <c r="B1651" s="89"/>
      <c r="C1651" s="269" t="s">
        <v>46</v>
      </c>
      <c r="D1651" s="84">
        <v>43531</v>
      </c>
      <c r="E1651" s="85" t="s">
        <v>4125</v>
      </c>
      <c r="F1651" s="85" t="s">
        <v>3</v>
      </c>
      <c r="G1651" s="85">
        <v>1717627</v>
      </c>
      <c r="H1651" s="89"/>
      <c r="I1651" s="270" t="s">
        <v>3322</v>
      </c>
      <c r="J1651" s="89"/>
      <c r="K1651" s="89"/>
      <c r="L1651" s="89"/>
      <c r="M1651" s="89"/>
      <c r="N1651" s="271">
        <v>0</v>
      </c>
      <c r="O1651" s="271">
        <v>1000</v>
      </c>
      <c r="P1651" s="89" t="s">
        <v>670</v>
      </c>
    </row>
    <row r="1652" spans="1:16" ht="51">
      <c r="A1652" s="268">
        <v>591</v>
      </c>
      <c r="B1652" s="89"/>
      <c r="C1652" s="269" t="s">
        <v>1367</v>
      </c>
      <c r="D1652" s="84">
        <v>43531</v>
      </c>
      <c r="E1652" s="85" t="s">
        <v>4126</v>
      </c>
      <c r="F1652" s="85" t="s">
        <v>3</v>
      </c>
      <c r="G1652" s="85">
        <v>1717624</v>
      </c>
      <c r="H1652" s="89"/>
      <c r="I1652" s="270" t="s">
        <v>4747</v>
      </c>
      <c r="J1652" s="89"/>
      <c r="K1652" s="89"/>
      <c r="L1652" s="89"/>
      <c r="M1652" s="89"/>
      <c r="N1652" s="271">
        <v>0</v>
      </c>
      <c r="O1652" s="271">
        <v>41.14</v>
      </c>
      <c r="P1652" s="89" t="s">
        <v>670</v>
      </c>
    </row>
    <row r="1653" spans="1:16" ht="51">
      <c r="A1653" s="268">
        <v>591</v>
      </c>
      <c r="B1653" s="89"/>
      <c r="C1653" s="269" t="s">
        <v>1367</v>
      </c>
      <c r="D1653" s="84">
        <v>43531</v>
      </c>
      <c r="E1653" s="85" t="s">
        <v>4127</v>
      </c>
      <c r="F1653" s="85" t="s">
        <v>3</v>
      </c>
      <c r="G1653" s="85">
        <v>1717619</v>
      </c>
      <c r="H1653" s="89"/>
      <c r="I1653" s="270" t="s">
        <v>4748</v>
      </c>
      <c r="J1653" s="89"/>
      <c r="K1653" s="89"/>
      <c r="L1653" s="89"/>
      <c r="M1653" s="89"/>
      <c r="N1653" s="271">
        <v>0</v>
      </c>
      <c r="O1653" s="271">
        <v>107.69</v>
      </c>
      <c r="P1653" s="89" t="s">
        <v>670</v>
      </c>
    </row>
    <row r="1654" spans="1:16" ht="63.75">
      <c r="A1654" s="268" t="s">
        <v>565</v>
      </c>
      <c r="B1654" s="89"/>
      <c r="C1654" s="269" t="s">
        <v>615</v>
      </c>
      <c r="D1654" s="84">
        <v>43531</v>
      </c>
      <c r="E1654" s="85" t="s">
        <v>4128</v>
      </c>
      <c r="F1654" s="85" t="s">
        <v>3</v>
      </c>
      <c r="G1654" s="85">
        <v>1717527</v>
      </c>
      <c r="H1654" s="89"/>
      <c r="I1654" s="270" t="s">
        <v>4749</v>
      </c>
      <c r="J1654" s="89"/>
      <c r="K1654" s="89"/>
      <c r="L1654" s="89"/>
      <c r="M1654" s="89"/>
      <c r="N1654" s="271">
        <v>0</v>
      </c>
      <c r="O1654" s="271">
        <v>64324.43</v>
      </c>
      <c r="P1654" s="89" t="s">
        <v>670</v>
      </c>
    </row>
    <row r="1655" spans="1:16" ht="38.25">
      <c r="A1655" s="268">
        <v>35</v>
      </c>
      <c r="B1655" s="89"/>
      <c r="C1655" s="269" t="s">
        <v>46</v>
      </c>
      <c r="D1655" s="84">
        <v>43531</v>
      </c>
      <c r="E1655" s="85" t="s">
        <v>4129</v>
      </c>
      <c r="F1655" s="85" t="s">
        <v>3</v>
      </c>
      <c r="G1655" s="85">
        <v>1717486</v>
      </c>
      <c r="H1655" s="89"/>
      <c r="I1655" s="270" t="s">
        <v>4750</v>
      </c>
      <c r="J1655" s="89"/>
      <c r="K1655" s="89"/>
      <c r="L1655" s="89"/>
      <c r="M1655" s="89"/>
      <c r="N1655" s="271">
        <v>0</v>
      </c>
      <c r="O1655" s="271">
        <v>1203.3900000000001</v>
      </c>
      <c r="P1655" s="89" t="s">
        <v>670</v>
      </c>
    </row>
    <row r="1656" spans="1:16" ht="51">
      <c r="A1656" s="268">
        <v>20</v>
      </c>
      <c r="B1656" s="89"/>
      <c r="C1656" s="269" t="s">
        <v>44</v>
      </c>
      <c r="D1656" s="84">
        <v>43531</v>
      </c>
      <c r="E1656" s="85" t="s">
        <v>4130</v>
      </c>
      <c r="F1656" s="85" t="s">
        <v>3</v>
      </c>
      <c r="G1656" s="85">
        <v>1717481</v>
      </c>
      <c r="H1656" s="89"/>
      <c r="I1656" s="270" t="s">
        <v>4751</v>
      </c>
      <c r="J1656" s="89"/>
      <c r="K1656" s="89"/>
      <c r="L1656" s="89"/>
      <c r="M1656" s="89"/>
      <c r="N1656" s="271">
        <v>0</v>
      </c>
      <c r="O1656" s="271">
        <v>6.7</v>
      </c>
      <c r="P1656" s="89" t="s">
        <v>670</v>
      </c>
    </row>
    <row r="1657" spans="1:16" ht="51">
      <c r="A1657" s="268">
        <v>20</v>
      </c>
      <c r="B1657" s="89"/>
      <c r="C1657" s="269" t="s">
        <v>44</v>
      </c>
      <c r="D1657" s="84">
        <v>43531</v>
      </c>
      <c r="E1657" s="85" t="s">
        <v>4131</v>
      </c>
      <c r="F1657" s="85" t="s">
        <v>3</v>
      </c>
      <c r="G1657" s="85">
        <v>1717480</v>
      </c>
      <c r="H1657" s="89"/>
      <c r="I1657" s="270" t="s">
        <v>4752</v>
      </c>
      <c r="J1657" s="89"/>
      <c r="K1657" s="89"/>
      <c r="L1657" s="89"/>
      <c r="M1657" s="89"/>
      <c r="N1657" s="271">
        <v>0</v>
      </c>
      <c r="O1657" s="271">
        <v>3.2600000000000002</v>
      </c>
      <c r="P1657" s="89" t="s">
        <v>670</v>
      </c>
    </row>
    <row r="1658" spans="1:16" ht="51">
      <c r="A1658" s="268">
        <v>20</v>
      </c>
      <c r="B1658" s="89"/>
      <c r="C1658" s="269" t="s">
        <v>44</v>
      </c>
      <c r="D1658" s="84">
        <v>43531</v>
      </c>
      <c r="E1658" s="85" t="s">
        <v>4132</v>
      </c>
      <c r="F1658" s="85" t="s">
        <v>3</v>
      </c>
      <c r="G1658" s="85">
        <v>1717479</v>
      </c>
      <c r="H1658" s="89"/>
      <c r="I1658" s="270" t="s">
        <v>4753</v>
      </c>
      <c r="J1658" s="89"/>
      <c r="K1658" s="89"/>
      <c r="L1658" s="89"/>
      <c r="M1658" s="89"/>
      <c r="N1658" s="271">
        <v>0</v>
      </c>
      <c r="O1658" s="271">
        <v>6.3</v>
      </c>
      <c r="P1658" s="89" t="s">
        <v>670</v>
      </c>
    </row>
    <row r="1659" spans="1:16" ht="51">
      <c r="A1659" s="268" t="s">
        <v>556</v>
      </c>
      <c r="B1659" s="89"/>
      <c r="C1659" s="269" t="s">
        <v>616</v>
      </c>
      <c r="D1659" s="84">
        <v>43531</v>
      </c>
      <c r="E1659" s="85" t="s">
        <v>4133</v>
      </c>
      <c r="F1659" s="85" t="s">
        <v>3</v>
      </c>
      <c r="G1659" s="85">
        <v>1717457</v>
      </c>
      <c r="H1659" s="89"/>
      <c r="I1659" s="270" t="s">
        <v>4755</v>
      </c>
      <c r="J1659" s="89"/>
      <c r="K1659" s="89"/>
      <c r="L1659" s="89"/>
      <c r="M1659" s="89"/>
      <c r="N1659" s="271">
        <v>0</v>
      </c>
      <c r="O1659" s="271">
        <v>331</v>
      </c>
      <c r="P1659" s="89" t="s">
        <v>670</v>
      </c>
    </row>
    <row r="1660" spans="1:16" ht="51">
      <c r="A1660" s="268" t="s">
        <v>565</v>
      </c>
      <c r="B1660" s="89"/>
      <c r="C1660" s="269" t="s">
        <v>615</v>
      </c>
      <c r="D1660" s="84">
        <v>43531</v>
      </c>
      <c r="E1660" s="85" t="s">
        <v>4134</v>
      </c>
      <c r="F1660" s="85" t="s">
        <v>3</v>
      </c>
      <c r="G1660" s="85">
        <v>1717448</v>
      </c>
      <c r="H1660" s="89"/>
      <c r="I1660" s="270" t="s">
        <v>4757</v>
      </c>
      <c r="J1660" s="89"/>
      <c r="K1660" s="89"/>
      <c r="L1660" s="89"/>
      <c r="M1660" s="89"/>
      <c r="N1660" s="271">
        <v>0</v>
      </c>
      <c r="O1660" s="271">
        <v>1637.29</v>
      </c>
      <c r="P1660" s="89" t="s">
        <v>670</v>
      </c>
    </row>
    <row r="1661" spans="1:16" ht="51">
      <c r="A1661" s="268">
        <v>35</v>
      </c>
      <c r="B1661" s="89"/>
      <c r="C1661" s="269" t="s">
        <v>46</v>
      </c>
      <c r="D1661" s="84">
        <v>43531</v>
      </c>
      <c r="E1661" s="85" t="s">
        <v>4135</v>
      </c>
      <c r="F1661" s="85" t="s">
        <v>3</v>
      </c>
      <c r="G1661" s="85">
        <v>1717431</v>
      </c>
      <c r="H1661" s="89"/>
      <c r="I1661" s="270" t="s">
        <v>4758</v>
      </c>
      <c r="J1661" s="89"/>
      <c r="K1661" s="89"/>
      <c r="L1661" s="89"/>
      <c r="M1661" s="89"/>
      <c r="N1661" s="271">
        <v>0</v>
      </c>
      <c r="O1661" s="271">
        <v>1277</v>
      </c>
      <c r="P1661" s="89" t="s">
        <v>670</v>
      </c>
    </row>
    <row r="1662" spans="1:16" ht="38.25">
      <c r="A1662" s="268" t="s">
        <v>565</v>
      </c>
      <c r="B1662" s="89"/>
      <c r="C1662" s="269" t="s">
        <v>615</v>
      </c>
      <c r="D1662" s="84">
        <v>43531</v>
      </c>
      <c r="E1662" s="85" t="s">
        <v>4136</v>
      </c>
      <c r="F1662" s="85" t="s">
        <v>3</v>
      </c>
      <c r="G1662" s="85">
        <v>1717393</v>
      </c>
      <c r="H1662" s="89"/>
      <c r="I1662" s="270" t="s">
        <v>4759</v>
      </c>
      <c r="J1662" s="89"/>
      <c r="K1662" s="89"/>
      <c r="L1662" s="89"/>
      <c r="M1662" s="89"/>
      <c r="N1662" s="271">
        <v>0</v>
      </c>
      <c r="O1662" s="271">
        <v>2940.84</v>
      </c>
      <c r="P1662" s="89" t="s">
        <v>670</v>
      </c>
    </row>
    <row r="1663" spans="1:16" ht="63.75">
      <c r="A1663" s="268">
        <v>41</v>
      </c>
      <c r="B1663" s="89"/>
      <c r="C1663" s="269" t="s">
        <v>47</v>
      </c>
      <c r="D1663" s="84">
        <v>43531</v>
      </c>
      <c r="E1663" s="85" t="s">
        <v>4137</v>
      </c>
      <c r="F1663" s="85" t="s">
        <v>6</v>
      </c>
      <c r="G1663" s="85">
        <v>948497</v>
      </c>
      <c r="H1663" s="89"/>
      <c r="I1663" s="270" t="s">
        <v>4760</v>
      </c>
      <c r="J1663" s="89"/>
      <c r="K1663" s="89"/>
      <c r="L1663" s="89"/>
      <c r="M1663" s="89"/>
      <c r="N1663" s="271">
        <v>0</v>
      </c>
      <c r="O1663" s="271">
        <v>6690.49</v>
      </c>
      <c r="P1663" s="89" t="s">
        <v>670</v>
      </c>
    </row>
    <row r="1664" spans="1:16" ht="89.25">
      <c r="A1664" s="268" t="s">
        <v>557</v>
      </c>
      <c r="B1664" s="89"/>
      <c r="C1664" s="269" t="s">
        <v>780</v>
      </c>
      <c r="D1664" s="84">
        <v>43531</v>
      </c>
      <c r="E1664" s="85" t="s">
        <v>4138</v>
      </c>
      <c r="F1664" s="85" t="s">
        <v>11</v>
      </c>
      <c r="G1664" s="85">
        <v>948489</v>
      </c>
      <c r="H1664" s="89"/>
      <c r="I1664" s="270" t="s">
        <v>4761</v>
      </c>
      <c r="J1664" s="89"/>
      <c r="K1664" s="89"/>
      <c r="L1664" s="89"/>
      <c r="M1664" s="89"/>
      <c r="N1664" s="271">
        <v>50</v>
      </c>
      <c r="O1664" s="271">
        <v>0</v>
      </c>
      <c r="P1664" s="89" t="s">
        <v>670</v>
      </c>
    </row>
    <row r="1665" spans="1:16" ht="89.25">
      <c r="A1665" s="268" t="s">
        <v>557</v>
      </c>
      <c r="B1665" s="89"/>
      <c r="C1665" s="269" t="s">
        <v>780</v>
      </c>
      <c r="D1665" s="84">
        <v>43531</v>
      </c>
      <c r="E1665" s="85" t="s">
        <v>4139</v>
      </c>
      <c r="F1665" s="85" t="s">
        <v>13</v>
      </c>
      <c r="G1665" s="85">
        <v>948489</v>
      </c>
      <c r="H1665" s="89"/>
      <c r="I1665" s="270" t="s">
        <v>4762</v>
      </c>
      <c r="J1665" s="89"/>
      <c r="K1665" s="89"/>
      <c r="L1665" s="89"/>
      <c r="M1665" s="89"/>
      <c r="N1665" s="271">
        <v>183016.74</v>
      </c>
      <c r="O1665" s="271">
        <v>0</v>
      </c>
      <c r="P1665" s="89" t="s">
        <v>670</v>
      </c>
    </row>
    <row r="1666" spans="1:16" ht="76.5">
      <c r="A1666" s="268" t="s">
        <v>557</v>
      </c>
      <c r="B1666" s="89"/>
      <c r="C1666" s="269" t="s">
        <v>780</v>
      </c>
      <c r="D1666" s="84">
        <v>43531</v>
      </c>
      <c r="E1666" s="85" t="s">
        <v>4140</v>
      </c>
      <c r="F1666" s="85" t="s">
        <v>6</v>
      </c>
      <c r="G1666" s="85">
        <v>1090494</v>
      </c>
      <c r="H1666" s="89"/>
      <c r="I1666" s="270" t="s">
        <v>4763</v>
      </c>
      <c r="J1666" s="89"/>
      <c r="K1666" s="89"/>
      <c r="L1666" s="89"/>
      <c r="M1666" s="89"/>
      <c r="N1666" s="271">
        <v>0</v>
      </c>
      <c r="O1666" s="271">
        <v>20000</v>
      </c>
      <c r="P1666" s="89" t="s">
        <v>670</v>
      </c>
    </row>
    <row r="1667" spans="1:16" ht="76.5">
      <c r="A1667" s="268">
        <v>287</v>
      </c>
      <c r="B1667" s="89"/>
      <c r="C1667" s="269" t="s">
        <v>126</v>
      </c>
      <c r="D1667" s="84">
        <v>43531</v>
      </c>
      <c r="E1667" s="85" t="s">
        <v>4141</v>
      </c>
      <c r="F1667" s="85" t="s">
        <v>6</v>
      </c>
      <c r="G1667" s="85">
        <v>948505</v>
      </c>
      <c r="H1667" s="89"/>
      <c r="I1667" s="270" t="s">
        <v>4764</v>
      </c>
      <c r="J1667" s="89"/>
      <c r="K1667" s="89"/>
      <c r="L1667" s="89"/>
      <c r="M1667" s="89"/>
      <c r="N1667" s="271">
        <v>0</v>
      </c>
      <c r="O1667" s="271">
        <v>387965</v>
      </c>
      <c r="P1667" s="89" t="s">
        <v>670</v>
      </c>
    </row>
    <row r="1668" spans="1:16" ht="63.75">
      <c r="A1668" s="268">
        <v>310</v>
      </c>
      <c r="B1668" s="89"/>
      <c r="C1668" s="269" t="s">
        <v>141</v>
      </c>
      <c r="D1668" s="84">
        <v>43531</v>
      </c>
      <c r="E1668" s="85" t="s">
        <v>4142</v>
      </c>
      <c r="F1668" s="85" t="s">
        <v>6</v>
      </c>
      <c r="G1668" s="85">
        <v>948518</v>
      </c>
      <c r="H1668" s="89"/>
      <c r="I1668" s="270" t="s">
        <v>4765</v>
      </c>
      <c r="J1668" s="89"/>
      <c r="K1668" s="89"/>
      <c r="L1668" s="89"/>
      <c r="M1668" s="89"/>
      <c r="N1668" s="271">
        <v>0</v>
      </c>
      <c r="O1668" s="271">
        <v>83582.31</v>
      </c>
      <c r="P1668" s="89" t="s">
        <v>670</v>
      </c>
    </row>
    <row r="1669" spans="1:16" ht="76.5">
      <c r="A1669" s="268">
        <v>287</v>
      </c>
      <c r="B1669" s="89"/>
      <c r="C1669" s="269" t="s">
        <v>126</v>
      </c>
      <c r="D1669" s="84">
        <v>43531</v>
      </c>
      <c r="E1669" s="85" t="s">
        <v>4143</v>
      </c>
      <c r="F1669" s="85" t="s">
        <v>13</v>
      </c>
      <c r="G1669" s="85">
        <v>948505</v>
      </c>
      <c r="H1669" s="89"/>
      <c r="I1669" s="270" t="s">
        <v>4766</v>
      </c>
      <c r="J1669" s="89"/>
      <c r="K1669" s="89"/>
      <c r="L1669" s="89"/>
      <c r="M1669" s="89"/>
      <c r="N1669" s="271">
        <v>50</v>
      </c>
      <c r="O1669" s="271">
        <v>0</v>
      </c>
      <c r="P1669" s="89" t="s">
        <v>670</v>
      </c>
    </row>
    <row r="1670" spans="1:16" ht="76.5">
      <c r="A1670" s="268">
        <v>41</v>
      </c>
      <c r="B1670" s="89"/>
      <c r="C1670" s="269" t="s">
        <v>47</v>
      </c>
      <c r="D1670" s="84">
        <v>43531</v>
      </c>
      <c r="E1670" s="85" t="s">
        <v>4144</v>
      </c>
      <c r="F1670" s="85" t="s">
        <v>13</v>
      </c>
      <c r="G1670" s="85">
        <v>948516</v>
      </c>
      <c r="H1670" s="89"/>
      <c r="I1670" s="270" t="s">
        <v>4767</v>
      </c>
      <c r="J1670" s="89"/>
      <c r="K1670" s="89"/>
      <c r="L1670" s="89"/>
      <c r="M1670" s="89"/>
      <c r="N1670" s="271">
        <v>314.87</v>
      </c>
      <c r="O1670" s="271">
        <v>0</v>
      </c>
      <c r="P1670" s="89" t="s">
        <v>670</v>
      </c>
    </row>
    <row r="1671" spans="1:16" ht="76.5">
      <c r="A1671" s="268">
        <v>41</v>
      </c>
      <c r="B1671" s="89"/>
      <c r="C1671" s="269" t="s">
        <v>47</v>
      </c>
      <c r="D1671" s="84">
        <v>43531</v>
      </c>
      <c r="E1671" s="85" t="s">
        <v>4145</v>
      </c>
      <c r="F1671" s="85" t="s">
        <v>11</v>
      </c>
      <c r="G1671" s="85">
        <v>948516</v>
      </c>
      <c r="H1671" s="89"/>
      <c r="I1671" s="270" t="s">
        <v>4768</v>
      </c>
      <c r="J1671" s="89"/>
      <c r="K1671" s="89"/>
      <c r="L1671" s="89"/>
      <c r="M1671" s="89"/>
      <c r="N1671" s="271">
        <v>50</v>
      </c>
      <c r="O1671" s="271">
        <v>0</v>
      </c>
      <c r="P1671" s="89" t="s">
        <v>670</v>
      </c>
    </row>
    <row r="1672" spans="1:16" ht="51">
      <c r="A1672" s="268">
        <v>35</v>
      </c>
      <c r="B1672" s="89"/>
      <c r="C1672" s="269" t="s">
        <v>46</v>
      </c>
      <c r="D1672" s="84">
        <v>43532</v>
      </c>
      <c r="E1672" s="85" t="s">
        <v>4146</v>
      </c>
      <c r="F1672" s="85" t="s">
        <v>3</v>
      </c>
      <c r="G1672" s="85">
        <v>1717989</v>
      </c>
      <c r="H1672" s="89"/>
      <c r="I1672" s="270" t="s">
        <v>3583</v>
      </c>
      <c r="J1672" s="89"/>
      <c r="K1672" s="89"/>
      <c r="L1672" s="89"/>
      <c r="M1672" s="89"/>
      <c r="N1672" s="271">
        <v>0</v>
      </c>
      <c r="O1672" s="271">
        <v>1500</v>
      </c>
      <c r="P1672" s="89" t="s">
        <v>670</v>
      </c>
    </row>
    <row r="1673" spans="1:16" ht="51">
      <c r="A1673" s="268">
        <v>591</v>
      </c>
      <c r="B1673" s="89"/>
      <c r="C1673" s="269" t="s">
        <v>1367</v>
      </c>
      <c r="D1673" s="84">
        <v>43532</v>
      </c>
      <c r="E1673" s="85" t="s">
        <v>4147</v>
      </c>
      <c r="F1673" s="85" t="s">
        <v>3</v>
      </c>
      <c r="G1673" s="85">
        <v>1717992</v>
      </c>
      <c r="H1673" s="89"/>
      <c r="I1673" s="270" t="s">
        <v>4769</v>
      </c>
      <c r="J1673" s="89"/>
      <c r="K1673" s="89"/>
      <c r="L1673" s="89"/>
      <c r="M1673" s="89"/>
      <c r="N1673" s="271">
        <v>0</v>
      </c>
      <c r="O1673" s="271">
        <v>185.74</v>
      </c>
      <c r="P1673" s="89" t="s">
        <v>670</v>
      </c>
    </row>
    <row r="1674" spans="1:16" ht="51">
      <c r="A1674" s="268" t="s">
        <v>565</v>
      </c>
      <c r="B1674" s="89"/>
      <c r="C1674" s="269" t="s">
        <v>615</v>
      </c>
      <c r="D1674" s="84">
        <v>43532</v>
      </c>
      <c r="E1674" s="85" t="s">
        <v>4148</v>
      </c>
      <c r="F1674" s="85" t="s">
        <v>3</v>
      </c>
      <c r="G1674" s="85">
        <v>1717942</v>
      </c>
      <c r="H1674" s="89"/>
      <c r="I1674" s="270" t="s">
        <v>4770</v>
      </c>
      <c r="J1674" s="89"/>
      <c r="K1674" s="89"/>
      <c r="L1674" s="89"/>
      <c r="M1674" s="89"/>
      <c r="N1674" s="271">
        <v>0</v>
      </c>
      <c r="O1674" s="271">
        <v>2000</v>
      </c>
      <c r="P1674" s="89" t="s">
        <v>670</v>
      </c>
    </row>
    <row r="1675" spans="1:16" ht="51">
      <c r="A1675" s="268" t="s">
        <v>565</v>
      </c>
      <c r="B1675" s="89"/>
      <c r="C1675" s="269" t="s">
        <v>615</v>
      </c>
      <c r="D1675" s="84">
        <v>43532</v>
      </c>
      <c r="E1675" s="85" t="s">
        <v>4149</v>
      </c>
      <c r="F1675" s="85" t="s">
        <v>3</v>
      </c>
      <c r="G1675" s="85">
        <v>1717936</v>
      </c>
      <c r="H1675" s="89"/>
      <c r="I1675" s="270" t="s">
        <v>4771</v>
      </c>
      <c r="J1675" s="89"/>
      <c r="K1675" s="89"/>
      <c r="L1675" s="89"/>
      <c r="M1675" s="89"/>
      <c r="N1675" s="271">
        <v>0</v>
      </c>
      <c r="O1675" s="271">
        <v>2000</v>
      </c>
      <c r="P1675" s="89" t="s">
        <v>670</v>
      </c>
    </row>
    <row r="1676" spans="1:16" ht="63.75">
      <c r="A1676" s="268">
        <v>592</v>
      </c>
      <c r="B1676" s="89"/>
      <c r="C1676" s="269" t="s">
        <v>645</v>
      </c>
      <c r="D1676" s="84">
        <v>43532</v>
      </c>
      <c r="E1676" s="85" t="s">
        <v>4150</v>
      </c>
      <c r="F1676" s="85" t="s">
        <v>3</v>
      </c>
      <c r="G1676" s="85">
        <v>1718228</v>
      </c>
      <c r="H1676" s="89"/>
      <c r="I1676" s="270" t="s">
        <v>4772</v>
      </c>
      <c r="J1676" s="89"/>
      <c r="K1676" s="89"/>
      <c r="L1676" s="89"/>
      <c r="M1676" s="89"/>
      <c r="N1676" s="271">
        <v>0</v>
      </c>
      <c r="O1676" s="271">
        <v>26929.8</v>
      </c>
      <c r="P1676" s="89" t="s">
        <v>670</v>
      </c>
    </row>
    <row r="1677" spans="1:16" ht="51">
      <c r="A1677" s="268">
        <v>592</v>
      </c>
      <c r="B1677" s="89"/>
      <c r="C1677" s="269" t="s">
        <v>645</v>
      </c>
      <c r="D1677" s="84">
        <v>43532</v>
      </c>
      <c r="E1677" s="85" t="s">
        <v>4151</v>
      </c>
      <c r="F1677" s="85" t="s">
        <v>3</v>
      </c>
      <c r="G1677" s="85">
        <v>1718226</v>
      </c>
      <c r="H1677" s="89"/>
      <c r="I1677" s="270" t="s">
        <v>4773</v>
      </c>
      <c r="J1677" s="89"/>
      <c r="K1677" s="89"/>
      <c r="L1677" s="89"/>
      <c r="M1677" s="89"/>
      <c r="N1677" s="271">
        <v>0</v>
      </c>
      <c r="O1677" s="271">
        <v>19947</v>
      </c>
      <c r="P1677" s="89" t="s">
        <v>670</v>
      </c>
    </row>
    <row r="1678" spans="1:16" ht="38.25">
      <c r="A1678" s="268" t="s">
        <v>565</v>
      </c>
      <c r="B1678" s="89"/>
      <c r="C1678" s="269" t="s">
        <v>615</v>
      </c>
      <c r="D1678" s="84">
        <v>43532</v>
      </c>
      <c r="E1678" s="85" t="s">
        <v>4152</v>
      </c>
      <c r="F1678" s="85" t="s">
        <v>3</v>
      </c>
      <c r="G1678" s="85">
        <v>1718155</v>
      </c>
      <c r="H1678" s="89"/>
      <c r="I1678" s="270" t="s">
        <v>4774</v>
      </c>
      <c r="J1678" s="89"/>
      <c r="K1678" s="89"/>
      <c r="L1678" s="89"/>
      <c r="M1678" s="89"/>
      <c r="N1678" s="271">
        <v>0</v>
      </c>
      <c r="O1678" s="271">
        <v>2195</v>
      </c>
      <c r="P1678" s="89" t="s">
        <v>670</v>
      </c>
    </row>
    <row r="1679" spans="1:16" ht="38.25">
      <c r="A1679" s="268" t="s">
        <v>565</v>
      </c>
      <c r="B1679" s="89"/>
      <c r="C1679" s="269" t="s">
        <v>615</v>
      </c>
      <c r="D1679" s="84">
        <v>43532</v>
      </c>
      <c r="E1679" s="85" t="s">
        <v>4153</v>
      </c>
      <c r="F1679" s="85" t="s">
        <v>3</v>
      </c>
      <c r="G1679" s="85">
        <v>1718127</v>
      </c>
      <c r="H1679" s="89"/>
      <c r="I1679" s="270" t="s">
        <v>4775</v>
      </c>
      <c r="J1679" s="89"/>
      <c r="K1679" s="89"/>
      <c r="L1679" s="89"/>
      <c r="M1679" s="89"/>
      <c r="N1679" s="271">
        <v>0</v>
      </c>
      <c r="O1679" s="271">
        <v>1464.58</v>
      </c>
      <c r="P1679" s="89" t="s">
        <v>670</v>
      </c>
    </row>
    <row r="1680" spans="1:16" ht="51">
      <c r="A1680" s="268" t="s">
        <v>556</v>
      </c>
      <c r="B1680" s="89"/>
      <c r="C1680" s="269" t="s">
        <v>616</v>
      </c>
      <c r="D1680" s="84">
        <v>43532</v>
      </c>
      <c r="E1680" s="85" t="s">
        <v>4154</v>
      </c>
      <c r="F1680" s="85" t="s">
        <v>3</v>
      </c>
      <c r="G1680" s="85">
        <v>1718124</v>
      </c>
      <c r="H1680" s="89"/>
      <c r="I1680" s="270" t="s">
        <v>4776</v>
      </c>
      <c r="J1680" s="89"/>
      <c r="K1680" s="89"/>
      <c r="L1680" s="89"/>
      <c r="M1680" s="89"/>
      <c r="N1680" s="271">
        <v>0</v>
      </c>
      <c r="O1680" s="271">
        <v>556.5</v>
      </c>
      <c r="P1680" s="89" t="s">
        <v>670</v>
      </c>
    </row>
    <row r="1681" spans="1:16" ht="38.25">
      <c r="A1681" s="268" t="s">
        <v>565</v>
      </c>
      <c r="B1681" s="89"/>
      <c r="C1681" s="269" t="s">
        <v>615</v>
      </c>
      <c r="D1681" s="84">
        <v>43532</v>
      </c>
      <c r="E1681" s="85" t="s">
        <v>4155</v>
      </c>
      <c r="F1681" s="85" t="s">
        <v>3</v>
      </c>
      <c r="G1681" s="85">
        <v>1718117</v>
      </c>
      <c r="H1681" s="89"/>
      <c r="I1681" s="270" t="s">
        <v>4777</v>
      </c>
      <c r="J1681" s="89"/>
      <c r="K1681" s="89"/>
      <c r="L1681" s="89"/>
      <c r="M1681" s="89"/>
      <c r="N1681" s="271">
        <v>0</v>
      </c>
      <c r="O1681" s="271">
        <v>371</v>
      </c>
      <c r="P1681" s="89" t="s">
        <v>670</v>
      </c>
    </row>
    <row r="1682" spans="1:16" ht="51">
      <c r="A1682" s="268" t="s">
        <v>565</v>
      </c>
      <c r="B1682" s="89"/>
      <c r="C1682" s="269" t="s">
        <v>615</v>
      </c>
      <c r="D1682" s="84">
        <v>43532</v>
      </c>
      <c r="E1682" s="85" t="s">
        <v>4156</v>
      </c>
      <c r="F1682" s="85" t="s">
        <v>3</v>
      </c>
      <c r="G1682" s="85">
        <v>1718109</v>
      </c>
      <c r="H1682" s="89"/>
      <c r="I1682" s="270" t="s">
        <v>4778</v>
      </c>
      <c r="J1682" s="89"/>
      <c r="K1682" s="89"/>
      <c r="L1682" s="89"/>
      <c r="M1682" s="89"/>
      <c r="N1682" s="271">
        <v>0</v>
      </c>
      <c r="O1682" s="271">
        <v>677.76</v>
      </c>
      <c r="P1682" s="89" t="s">
        <v>670</v>
      </c>
    </row>
    <row r="1683" spans="1:16" ht="38.25">
      <c r="A1683" s="268" t="s">
        <v>565</v>
      </c>
      <c r="B1683" s="89"/>
      <c r="C1683" s="269" t="s">
        <v>615</v>
      </c>
      <c r="D1683" s="84">
        <v>43532</v>
      </c>
      <c r="E1683" s="85" t="s">
        <v>4157</v>
      </c>
      <c r="F1683" s="85" t="s">
        <v>3</v>
      </c>
      <c r="G1683" s="85">
        <v>1718034</v>
      </c>
      <c r="H1683" s="89"/>
      <c r="I1683" s="270" t="s">
        <v>1414</v>
      </c>
      <c r="J1683" s="89"/>
      <c r="K1683" s="89"/>
      <c r="L1683" s="89"/>
      <c r="M1683" s="89"/>
      <c r="N1683" s="271">
        <v>0</v>
      </c>
      <c r="O1683" s="271">
        <v>500</v>
      </c>
      <c r="P1683" s="89" t="s">
        <v>670</v>
      </c>
    </row>
    <row r="1684" spans="1:16" ht="51">
      <c r="A1684" s="268" t="s">
        <v>565</v>
      </c>
      <c r="B1684" s="89"/>
      <c r="C1684" s="269" t="s">
        <v>615</v>
      </c>
      <c r="D1684" s="84">
        <v>43532</v>
      </c>
      <c r="E1684" s="85" t="s">
        <v>4158</v>
      </c>
      <c r="F1684" s="85" t="s">
        <v>3</v>
      </c>
      <c r="G1684" s="85">
        <v>1718004</v>
      </c>
      <c r="H1684" s="89"/>
      <c r="I1684" s="270" t="s">
        <v>4779</v>
      </c>
      <c r="J1684" s="89"/>
      <c r="K1684" s="89"/>
      <c r="L1684" s="89"/>
      <c r="M1684" s="89"/>
      <c r="N1684" s="271">
        <v>0</v>
      </c>
      <c r="O1684" s="271">
        <v>1669</v>
      </c>
      <c r="P1684" s="89" t="s">
        <v>670</v>
      </c>
    </row>
    <row r="1685" spans="1:16" ht="63.75">
      <c r="A1685" s="268">
        <v>301</v>
      </c>
      <c r="B1685" s="89"/>
      <c r="C1685" s="269" t="s">
        <v>138</v>
      </c>
      <c r="D1685" s="84">
        <v>43532</v>
      </c>
      <c r="E1685" s="85" t="s">
        <v>4159</v>
      </c>
      <c r="F1685" s="85" t="s">
        <v>3</v>
      </c>
      <c r="G1685" s="85">
        <v>1718010</v>
      </c>
      <c r="H1685" s="89"/>
      <c r="I1685" s="270" t="s">
        <v>4780</v>
      </c>
      <c r="J1685" s="89"/>
      <c r="K1685" s="89"/>
      <c r="L1685" s="89"/>
      <c r="M1685" s="89"/>
      <c r="N1685" s="271">
        <v>0</v>
      </c>
      <c r="O1685" s="271">
        <v>1599161</v>
      </c>
      <c r="P1685" s="89" t="s">
        <v>670</v>
      </c>
    </row>
    <row r="1686" spans="1:16" ht="63.75">
      <c r="A1686" s="268">
        <v>683</v>
      </c>
      <c r="B1686" s="89"/>
      <c r="C1686" s="269" t="s">
        <v>1371</v>
      </c>
      <c r="D1686" s="84">
        <v>43532</v>
      </c>
      <c r="E1686" s="85" t="s">
        <v>4160</v>
      </c>
      <c r="F1686" s="85" t="s">
        <v>3</v>
      </c>
      <c r="G1686" s="85">
        <v>1717999</v>
      </c>
      <c r="H1686" s="89"/>
      <c r="I1686" s="270" t="s">
        <v>4781</v>
      </c>
      <c r="J1686" s="89"/>
      <c r="K1686" s="89"/>
      <c r="L1686" s="89"/>
      <c r="M1686" s="89"/>
      <c r="N1686" s="271">
        <v>0</v>
      </c>
      <c r="O1686" s="271">
        <v>479</v>
      </c>
      <c r="P1686" s="89" t="s">
        <v>670</v>
      </c>
    </row>
    <row r="1687" spans="1:16" ht="51">
      <c r="A1687" s="268">
        <v>373</v>
      </c>
      <c r="B1687" s="89"/>
      <c r="C1687" s="269" t="s">
        <v>636</v>
      </c>
      <c r="D1687" s="84">
        <v>43532</v>
      </c>
      <c r="E1687" s="85" t="s">
        <v>4161</v>
      </c>
      <c r="F1687" s="85" t="s">
        <v>3</v>
      </c>
      <c r="G1687" s="85">
        <v>1717913</v>
      </c>
      <c r="H1687" s="89"/>
      <c r="I1687" s="270" t="s">
        <v>4782</v>
      </c>
      <c r="J1687" s="89"/>
      <c r="K1687" s="89"/>
      <c r="L1687" s="89"/>
      <c r="M1687" s="89"/>
      <c r="N1687" s="271">
        <v>0</v>
      </c>
      <c r="O1687" s="271">
        <v>722.4</v>
      </c>
      <c r="P1687" s="89" t="s">
        <v>670</v>
      </c>
    </row>
    <row r="1688" spans="1:16" ht="51">
      <c r="A1688" s="268">
        <v>650</v>
      </c>
      <c r="B1688" s="89"/>
      <c r="C1688" s="269" t="s">
        <v>187</v>
      </c>
      <c r="D1688" s="84">
        <v>43532</v>
      </c>
      <c r="E1688" s="85" t="s">
        <v>4162</v>
      </c>
      <c r="F1688" s="85" t="s">
        <v>3</v>
      </c>
      <c r="G1688" s="85">
        <v>1717894</v>
      </c>
      <c r="H1688" s="89"/>
      <c r="I1688" s="270" t="s">
        <v>4783</v>
      </c>
      <c r="J1688" s="89"/>
      <c r="K1688" s="89"/>
      <c r="L1688" s="89"/>
      <c r="M1688" s="89"/>
      <c r="N1688" s="271">
        <v>0</v>
      </c>
      <c r="O1688" s="271">
        <v>24819.34</v>
      </c>
      <c r="P1688" s="89" t="s">
        <v>670</v>
      </c>
    </row>
    <row r="1689" spans="1:16" ht="51">
      <c r="A1689" s="268">
        <v>119</v>
      </c>
      <c r="B1689" s="89"/>
      <c r="C1689" s="269" t="s">
        <v>63</v>
      </c>
      <c r="D1689" s="84">
        <v>43532</v>
      </c>
      <c r="E1689" s="85" t="s">
        <v>4163</v>
      </c>
      <c r="F1689" s="85" t="s">
        <v>3</v>
      </c>
      <c r="G1689" s="85">
        <v>1717890</v>
      </c>
      <c r="H1689" s="89"/>
      <c r="I1689" s="270" t="s">
        <v>4784</v>
      </c>
      <c r="J1689" s="89"/>
      <c r="K1689" s="89"/>
      <c r="L1689" s="89"/>
      <c r="M1689" s="89"/>
      <c r="N1689" s="271">
        <v>0</v>
      </c>
      <c r="O1689" s="271">
        <v>1147.74</v>
      </c>
      <c r="P1689" s="89" t="s">
        <v>670</v>
      </c>
    </row>
    <row r="1690" spans="1:16" ht="51">
      <c r="A1690" s="268" t="s">
        <v>556</v>
      </c>
      <c r="B1690" s="89"/>
      <c r="C1690" s="269" t="s">
        <v>616</v>
      </c>
      <c r="D1690" s="84">
        <v>43532</v>
      </c>
      <c r="E1690" s="85" t="s">
        <v>4164</v>
      </c>
      <c r="F1690" s="85" t="s">
        <v>3</v>
      </c>
      <c r="G1690" s="85">
        <v>1717886</v>
      </c>
      <c r="H1690" s="89"/>
      <c r="I1690" s="270" t="s">
        <v>4785</v>
      </c>
      <c r="J1690" s="89"/>
      <c r="K1690" s="89"/>
      <c r="L1690" s="89"/>
      <c r="M1690" s="89"/>
      <c r="N1690" s="271">
        <v>0</v>
      </c>
      <c r="O1690" s="271">
        <v>11200.74</v>
      </c>
      <c r="P1690" s="89" t="s">
        <v>670</v>
      </c>
    </row>
    <row r="1691" spans="1:16" ht="51">
      <c r="A1691" s="268">
        <v>902</v>
      </c>
      <c r="B1691" s="89"/>
      <c r="C1691" s="269" t="s">
        <v>203</v>
      </c>
      <c r="D1691" s="84">
        <v>43532</v>
      </c>
      <c r="E1691" s="85" t="s">
        <v>4165</v>
      </c>
      <c r="F1691" s="85" t="s">
        <v>3</v>
      </c>
      <c r="G1691" s="85">
        <v>1717885</v>
      </c>
      <c r="H1691" s="89"/>
      <c r="I1691" s="270" t="s">
        <v>4786</v>
      </c>
      <c r="J1691" s="89"/>
      <c r="K1691" s="89"/>
      <c r="L1691" s="89"/>
      <c r="M1691" s="89"/>
      <c r="N1691" s="271">
        <v>0</v>
      </c>
      <c r="O1691" s="271">
        <v>1429.38</v>
      </c>
      <c r="P1691" s="89" t="s">
        <v>670</v>
      </c>
    </row>
    <row r="1692" spans="1:16" ht="51">
      <c r="A1692" s="268" t="s">
        <v>565</v>
      </c>
      <c r="B1692" s="89"/>
      <c r="C1692" s="269" t="s">
        <v>615</v>
      </c>
      <c r="D1692" s="84">
        <v>43532</v>
      </c>
      <c r="E1692" s="85" t="s">
        <v>4166</v>
      </c>
      <c r="F1692" s="85" t="s">
        <v>3</v>
      </c>
      <c r="G1692" s="85">
        <v>1717881</v>
      </c>
      <c r="H1692" s="89"/>
      <c r="I1692" s="270" t="s">
        <v>4787</v>
      </c>
      <c r="J1692" s="89"/>
      <c r="K1692" s="89"/>
      <c r="L1692" s="89"/>
      <c r="M1692" s="89"/>
      <c r="N1692" s="271">
        <v>0</v>
      </c>
      <c r="O1692" s="271">
        <v>645.1</v>
      </c>
      <c r="P1692" s="89" t="s">
        <v>670</v>
      </c>
    </row>
    <row r="1693" spans="1:16" ht="63.75">
      <c r="A1693" s="268" t="s">
        <v>565</v>
      </c>
      <c r="B1693" s="89"/>
      <c r="C1693" s="269" t="s">
        <v>615</v>
      </c>
      <c r="D1693" s="84">
        <v>43532</v>
      </c>
      <c r="E1693" s="85" t="s">
        <v>4167</v>
      </c>
      <c r="F1693" s="85" t="s">
        <v>3</v>
      </c>
      <c r="G1693" s="85">
        <v>1717853</v>
      </c>
      <c r="H1693" s="89"/>
      <c r="I1693" s="270" t="s">
        <v>4788</v>
      </c>
      <c r="J1693" s="89"/>
      <c r="K1693" s="89"/>
      <c r="L1693" s="89"/>
      <c r="M1693" s="89"/>
      <c r="N1693" s="271">
        <v>0</v>
      </c>
      <c r="O1693" s="271">
        <v>4026.81</v>
      </c>
      <c r="P1693" s="89" t="s">
        <v>670</v>
      </c>
    </row>
    <row r="1694" spans="1:16" ht="63.75">
      <c r="A1694" s="268">
        <v>48</v>
      </c>
      <c r="B1694" s="89"/>
      <c r="C1694" s="269" t="s">
        <v>50</v>
      </c>
      <c r="D1694" s="84">
        <v>43532</v>
      </c>
      <c r="E1694" s="85" t="s">
        <v>4168</v>
      </c>
      <c r="F1694" s="85" t="s">
        <v>3</v>
      </c>
      <c r="G1694" s="85">
        <v>1717868</v>
      </c>
      <c r="H1694" s="89"/>
      <c r="I1694" s="270" t="s">
        <v>4789</v>
      </c>
      <c r="J1694" s="89"/>
      <c r="K1694" s="89"/>
      <c r="L1694" s="89"/>
      <c r="M1694" s="89"/>
      <c r="N1694" s="271">
        <v>0</v>
      </c>
      <c r="O1694" s="271">
        <v>881</v>
      </c>
      <c r="P1694" s="89" t="s">
        <v>670</v>
      </c>
    </row>
    <row r="1695" spans="1:16" ht="51">
      <c r="A1695" s="268" t="s">
        <v>565</v>
      </c>
      <c r="B1695" s="89"/>
      <c r="C1695" s="269" t="s">
        <v>615</v>
      </c>
      <c r="D1695" s="84">
        <v>43532</v>
      </c>
      <c r="E1695" s="85" t="s">
        <v>4169</v>
      </c>
      <c r="F1695" s="85" t="s">
        <v>3</v>
      </c>
      <c r="G1695" s="85">
        <v>1717860</v>
      </c>
      <c r="H1695" s="89"/>
      <c r="I1695" s="270" t="s">
        <v>4790</v>
      </c>
      <c r="J1695" s="89"/>
      <c r="K1695" s="89"/>
      <c r="L1695" s="89"/>
      <c r="M1695" s="89"/>
      <c r="N1695" s="271">
        <v>0</v>
      </c>
      <c r="O1695" s="271">
        <v>1395.43</v>
      </c>
      <c r="P1695" s="89" t="s">
        <v>670</v>
      </c>
    </row>
    <row r="1696" spans="1:16" ht="63.75">
      <c r="A1696" s="268" t="s">
        <v>557</v>
      </c>
      <c r="B1696" s="89"/>
      <c r="C1696" s="269" t="s">
        <v>780</v>
      </c>
      <c r="D1696" s="84">
        <v>43532</v>
      </c>
      <c r="E1696" s="85" t="s">
        <v>4170</v>
      </c>
      <c r="F1696" s="85" t="s">
        <v>11</v>
      </c>
      <c r="G1696" s="85">
        <v>11949</v>
      </c>
      <c r="H1696" s="89"/>
      <c r="I1696" s="270" t="s">
        <v>4791</v>
      </c>
      <c r="J1696" s="89"/>
      <c r="K1696" s="89"/>
      <c r="L1696" s="89"/>
      <c r="M1696" s="89"/>
      <c r="N1696" s="271">
        <v>1002.58</v>
      </c>
      <c r="O1696" s="271">
        <v>0</v>
      </c>
      <c r="P1696" s="89" t="s">
        <v>670</v>
      </c>
    </row>
    <row r="1697" spans="1:16" ht="63.75">
      <c r="A1697" s="268" t="s">
        <v>557</v>
      </c>
      <c r="B1697" s="89"/>
      <c r="C1697" s="269" t="s">
        <v>780</v>
      </c>
      <c r="D1697" s="84">
        <v>43532</v>
      </c>
      <c r="E1697" s="85" t="s">
        <v>4171</v>
      </c>
      <c r="F1697" s="85" t="s">
        <v>11</v>
      </c>
      <c r="G1697" s="85">
        <v>11948</v>
      </c>
      <c r="H1697" s="89"/>
      <c r="I1697" s="270" t="s">
        <v>4792</v>
      </c>
      <c r="J1697" s="89"/>
      <c r="K1697" s="89"/>
      <c r="L1697" s="89"/>
      <c r="M1697" s="89"/>
      <c r="N1697" s="271">
        <v>1112.4100000000001</v>
      </c>
      <c r="O1697" s="271">
        <v>0</v>
      </c>
      <c r="P1697" s="89" t="s">
        <v>670</v>
      </c>
    </row>
    <row r="1698" spans="1:16" ht="102">
      <c r="A1698" s="268" t="s">
        <v>556</v>
      </c>
      <c r="B1698" s="89"/>
      <c r="C1698" s="269" t="s">
        <v>616</v>
      </c>
      <c r="D1698" s="84">
        <v>43532</v>
      </c>
      <c r="E1698" s="85" t="s">
        <v>4172</v>
      </c>
      <c r="F1698" s="85" t="s">
        <v>6</v>
      </c>
      <c r="G1698" s="85">
        <v>948581</v>
      </c>
      <c r="H1698" s="89"/>
      <c r="I1698" s="270" t="s">
        <v>4793</v>
      </c>
      <c r="J1698" s="89"/>
      <c r="K1698" s="89"/>
      <c r="L1698" s="89"/>
      <c r="M1698" s="89"/>
      <c r="N1698" s="271">
        <v>0</v>
      </c>
      <c r="O1698" s="271">
        <v>2349.44</v>
      </c>
      <c r="P1698" s="89" t="s">
        <v>670</v>
      </c>
    </row>
    <row r="1699" spans="1:16" ht="102">
      <c r="A1699" s="268" t="s">
        <v>556</v>
      </c>
      <c r="B1699" s="89"/>
      <c r="C1699" s="269" t="s">
        <v>616</v>
      </c>
      <c r="D1699" s="84">
        <v>43532</v>
      </c>
      <c r="E1699" s="85" t="s">
        <v>4173</v>
      </c>
      <c r="F1699" s="85" t="s">
        <v>6</v>
      </c>
      <c r="G1699" s="85">
        <v>948581</v>
      </c>
      <c r="H1699" s="89"/>
      <c r="I1699" s="270" t="s">
        <v>4794</v>
      </c>
      <c r="J1699" s="89"/>
      <c r="K1699" s="89"/>
      <c r="L1699" s="89"/>
      <c r="M1699" s="89"/>
      <c r="N1699" s="271">
        <v>0</v>
      </c>
      <c r="O1699" s="271">
        <v>9251.1299999999992</v>
      </c>
      <c r="P1699" s="89" t="s">
        <v>670</v>
      </c>
    </row>
    <row r="1700" spans="1:16" ht="102">
      <c r="A1700" s="268" t="s">
        <v>556</v>
      </c>
      <c r="B1700" s="89"/>
      <c r="C1700" s="269" t="s">
        <v>616</v>
      </c>
      <c r="D1700" s="84">
        <v>43532</v>
      </c>
      <c r="E1700" s="85" t="s">
        <v>4174</v>
      </c>
      <c r="F1700" s="85" t="s">
        <v>6</v>
      </c>
      <c r="G1700" s="85">
        <v>948581</v>
      </c>
      <c r="H1700" s="89"/>
      <c r="I1700" s="270" t="s">
        <v>4795</v>
      </c>
      <c r="J1700" s="89"/>
      <c r="K1700" s="89"/>
      <c r="L1700" s="89"/>
      <c r="M1700" s="89"/>
      <c r="N1700" s="271">
        <v>0</v>
      </c>
      <c r="O1700" s="271">
        <v>4357.0600000000004</v>
      </c>
      <c r="P1700" s="89" t="s">
        <v>670</v>
      </c>
    </row>
    <row r="1701" spans="1:16" ht="63.75">
      <c r="A1701" s="268" t="s">
        <v>559</v>
      </c>
      <c r="B1701" s="89"/>
      <c r="C1701" s="269" t="s">
        <v>759</v>
      </c>
      <c r="D1701" s="84">
        <v>43532</v>
      </c>
      <c r="E1701" s="85" t="s">
        <v>4175</v>
      </c>
      <c r="F1701" s="85" t="s">
        <v>6</v>
      </c>
      <c r="G1701" s="85">
        <v>1090754</v>
      </c>
      <c r="H1701" s="89"/>
      <c r="I1701" s="270" t="s">
        <v>4796</v>
      </c>
      <c r="J1701" s="89"/>
      <c r="K1701" s="89"/>
      <c r="L1701" s="89"/>
      <c r="M1701" s="89"/>
      <c r="N1701" s="271">
        <v>0</v>
      </c>
      <c r="O1701" s="271">
        <v>410262.28</v>
      </c>
      <c r="P1701" s="89" t="s">
        <v>670</v>
      </c>
    </row>
    <row r="1702" spans="1:16" ht="76.5">
      <c r="A1702" s="268" t="s">
        <v>557</v>
      </c>
      <c r="B1702" s="89"/>
      <c r="C1702" s="269" t="s">
        <v>780</v>
      </c>
      <c r="D1702" s="84">
        <v>43532</v>
      </c>
      <c r="E1702" s="85" t="s">
        <v>4176</v>
      </c>
      <c r="F1702" s="85" t="s">
        <v>6</v>
      </c>
      <c r="G1702" s="85">
        <v>1090951</v>
      </c>
      <c r="H1702" s="89"/>
      <c r="I1702" s="270" t="s">
        <v>4797</v>
      </c>
      <c r="J1702" s="89"/>
      <c r="K1702" s="89"/>
      <c r="L1702" s="89"/>
      <c r="M1702" s="89"/>
      <c r="N1702" s="271">
        <v>0</v>
      </c>
      <c r="O1702" s="271">
        <v>229000</v>
      </c>
      <c r="P1702" s="89" t="s">
        <v>670</v>
      </c>
    </row>
    <row r="1703" spans="1:16" ht="38.25">
      <c r="A1703" s="268" t="s">
        <v>565</v>
      </c>
      <c r="B1703" s="89"/>
      <c r="C1703" s="269" t="s">
        <v>615</v>
      </c>
      <c r="D1703" s="84">
        <v>43535</v>
      </c>
      <c r="E1703" s="85" t="s">
        <v>4177</v>
      </c>
      <c r="F1703" s="85" t="s">
        <v>3</v>
      </c>
      <c r="G1703" s="85">
        <v>1718481</v>
      </c>
      <c r="H1703" s="89"/>
      <c r="I1703" s="270" t="s">
        <v>4798</v>
      </c>
      <c r="J1703" s="89"/>
      <c r="K1703" s="89"/>
      <c r="L1703" s="89"/>
      <c r="M1703" s="89"/>
      <c r="N1703" s="271">
        <v>0</v>
      </c>
      <c r="O1703" s="271">
        <v>1310</v>
      </c>
      <c r="P1703" s="89" t="s">
        <v>670</v>
      </c>
    </row>
    <row r="1704" spans="1:16" ht="51">
      <c r="A1704" s="268" t="s">
        <v>565</v>
      </c>
      <c r="B1704" s="89"/>
      <c r="C1704" s="269" t="s">
        <v>615</v>
      </c>
      <c r="D1704" s="84">
        <v>43535</v>
      </c>
      <c r="E1704" s="85" t="s">
        <v>4178</v>
      </c>
      <c r="F1704" s="85" t="s">
        <v>3</v>
      </c>
      <c r="G1704" s="85">
        <v>1718478</v>
      </c>
      <c r="H1704" s="89"/>
      <c r="I1704" s="270" t="s">
        <v>4799</v>
      </c>
      <c r="J1704" s="89"/>
      <c r="K1704" s="89"/>
      <c r="L1704" s="89"/>
      <c r="M1704" s="89"/>
      <c r="N1704" s="271">
        <v>0</v>
      </c>
      <c r="O1704" s="271">
        <v>1000</v>
      </c>
      <c r="P1704" s="89" t="s">
        <v>670</v>
      </c>
    </row>
    <row r="1705" spans="1:16" ht="51">
      <c r="A1705" s="268" t="s">
        <v>565</v>
      </c>
      <c r="B1705" s="89"/>
      <c r="C1705" s="269" t="s">
        <v>615</v>
      </c>
      <c r="D1705" s="84">
        <v>43535</v>
      </c>
      <c r="E1705" s="85" t="s">
        <v>4179</v>
      </c>
      <c r="F1705" s="85" t="s">
        <v>3</v>
      </c>
      <c r="G1705" s="85">
        <v>1718493</v>
      </c>
      <c r="H1705" s="89"/>
      <c r="I1705" s="270" t="s">
        <v>4800</v>
      </c>
      <c r="J1705" s="89"/>
      <c r="K1705" s="89"/>
      <c r="L1705" s="89"/>
      <c r="M1705" s="89"/>
      <c r="N1705" s="271">
        <v>0</v>
      </c>
      <c r="O1705" s="271">
        <v>7801.08</v>
      </c>
      <c r="P1705" s="89" t="s">
        <v>670</v>
      </c>
    </row>
    <row r="1706" spans="1:16" ht="38.25">
      <c r="A1706" s="268" t="s">
        <v>565</v>
      </c>
      <c r="B1706" s="89"/>
      <c r="C1706" s="269" t="s">
        <v>615</v>
      </c>
      <c r="D1706" s="84">
        <v>43535</v>
      </c>
      <c r="E1706" s="85" t="s">
        <v>4180</v>
      </c>
      <c r="F1706" s="85" t="s">
        <v>3</v>
      </c>
      <c r="G1706" s="85">
        <v>1718541</v>
      </c>
      <c r="H1706" s="89"/>
      <c r="I1706" s="270" t="s">
        <v>4801</v>
      </c>
      <c r="J1706" s="89"/>
      <c r="K1706" s="89"/>
      <c r="L1706" s="89"/>
      <c r="M1706" s="89"/>
      <c r="N1706" s="271">
        <v>0</v>
      </c>
      <c r="O1706" s="271">
        <v>85</v>
      </c>
      <c r="P1706" s="89" t="s">
        <v>670</v>
      </c>
    </row>
    <row r="1707" spans="1:16" ht="38.25">
      <c r="A1707" s="268" t="s">
        <v>565</v>
      </c>
      <c r="B1707" s="89"/>
      <c r="C1707" s="269" t="s">
        <v>615</v>
      </c>
      <c r="D1707" s="84">
        <v>43535</v>
      </c>
      <c r="E1707" s="85" t="s">
        <v>4181</v>
      </c>
      <c r="F1707" s="85" t="s">
        <v>3</v>
      </c>
      <c r="G1707" s="85">
        <v>1718379</v>
      </c>
      <c r="H1707" s="89"/>
      <c r="I1707" s="270" t="s">
        <v>4802</v>
      </c>
      <c r="J1707" s="89"/>
      <c r="K1707" s="89"/>
      <c r="L1707" s="89"/>
      <c r="M1707" s="89"/>
      <c r="N1707" s="271">
        <v>0</v>
      </c>
      <c r="O1707" s="271">
        <v>700</v>
      </c>
      <c r="P1707" s="89" t="s">
        <v>670</v>
      </c>
    </row>
    <row r="1708" spans="1:16" ht="51">
      <c r="A1708" s="268">
        <v>78</v>
      </c>
      <c r="B1708" s="89"/>
      <c r="C1708" s="269" t="s">
        <v>674</v>
      </c>
      <c r="D1708" s="84">
        <v>43535</v>
      </c>
      <c r="E1708" s="85" t="s">
        <v>4182</v>
      </c>
      <c r="F1708" s="85" t="s">
        <v>3</v>
      </c>
      <c r="G1708" s="85">
        <v>1718562</v>
      </c>
      <c r="H1708" s="89"/>
      <c r="I1708" s="270" t="s">
        <v>4803</v>
      </c>
      <c r="J1708" s="89"/>
      <c r="K1708" s="89"/>
      <c r="L1708" s="89"/>
      <c r="M1708" s="89"/>
      <c r="N1708" s="271">
        <v>0</v>
      </c>
      <c r="O1708" s="271">
        <v>5078.76</v>
      </c>
      <c r="P1708" s="89" t="s">
        <v>670</v>
      </c>
    </row>
    <row r="1709" spans="1:16" ht="51">
      <c r="A1709" s="268" t="s">
        <v>565</v>
      </c>
      <c r="B1709" s="89"/>
      <c r="C1709" s="269" t="s">
        <v>615</v>
      </c>
      <c r="D1709" s="84">
        <v>43535</v>
      </c>
      <c r="E1709" s="85" t="s">
        <v>4183</v>
      </c>
      <c r="F1709" s="85" t="s">
        <v>3</v>
      </c>
      <c r="G1709" s="85">
        <v>1718582</v>
      </c>
      <c r="H1709" s="89"/>
      <c r="I1709" s="270" t="s">
        <v>4804</v>
      </c>
      <c r="J1709" s="89"/>
      <c r="K1709" s="89"/>
      <c r="L1709" s="89"/>
      <c r="M1709" s="89"/>
      <c r="N1709" s="271">
        <v>0</v>
      </c>
      <c r="O1709" s="271">
        <v>1891.3500000000001</v>
      </c>
      <c r="P1709" s="89" t="s">
        <v>670</v>
      </c>
    </row>
    <row r="1710" spans="1:16" ht="63.75">
      <c r="A1710" s="268">
        <v>682</v>
      </c>
      <c r="B1710" s="89"/>
      <c r="C1710" s="269" t="s">
        <v>1370</v>
      </c>
      <c r="D1710" s="84">
        <v>43535</v>
      </c>
      <c r="E1710" s="85" t="s">
        <v>4184</v>
      </c>
      <c r="F1710" s="85" t="s">
        <v>3</v>
      </c>
      <c r="G1710" s="85">
        <v>1718615</v>
      </c>
      <c r="H1710" s="89"/>
      <c r="I1710" s="270" t="s">
        <v>4805</v>
      </c>
      <c r="J1710" s="89"/>
      <c r="K1710" s="89"/>
      <c r="L1710" s="89"/>
      <c r="M1710" s="89"/>
      <c r="N1710" s="271">
        <v>0</v>
      </c>
      <c r="O1710" s="271">
        <v>3662</v>
      </c>
      <c r="P1710" s="89" t="s">
        <v>670</v>
      </c>
    </row>
    <row r="1711" spans="1:16" ht="63.75">
      <c r="A1711" s="268">
        <v>682</v>
      </c>
      <c r="B1711" s="89"/>
      <c r="C1711" s="269" t="s">
        <v>1370</v>
      </c>
      <c r="D1711" s="84">
        <v>43535</v>
      </c>
      <c r="E1711" s="85" t="s">
        <v>4185</v>
      </c>
      <c r="F1711" s="85" t="s">
        <v>3</v>
      </c>
      <c r="G1711" s="85">
        <v>1718619</v>
      </c>
      <c r="H1711" s="89"/>
      <c r="I1711" s="270" t="s">
        <v>4806</v>
      </c>
      <c r="J1711" s="89"/>
      <c r="K1711" s="89"/>
      <c r="L1711" s="89"/>
      <c r="M1711" s="89"/>
      <c r="N1711" s="271">
        <v>0</v>
      </c>
      <c r="O1711" s="271">
        <v>1160</v>
      </c>
      <c r="P1711" s="89" t="s">
        <v>670</v>
      </c>
    </row>
    <row r="1712" spans="1:16" ht="51">
      <c r="A1712" s="268" t="s">
        <v>565</v>
      </c>
      <c r="B1712" s="89"/>
      <c r="C1712" s="269" t="s">
        <v>615</v>
      </c>
      <c r="D1712" s="84">
        <v>43535</v>
      </c>
      <c r="E1712" s="85" t="s">
        <v>4186</v>
      </c>
      <c r="F1712" s="85" t="s">
        <v>3</v>
      </c>
      <c r="G1712" s="85">
        <v>1718438</v>
      </c>
      <c r="H1712" s="89"/>
      <c r="I1712" s="270" t="s">
        <v>4807</v>
      </c>
      <c r="J1712" s="89"/>
      <c r="K1712" s="89"/>
      <c r="L1712" s="89"/>
      <c r="M1712" s="89"/>
      <c r="N1712" s="271">
        <v>0</v>
      </c>
      <c r="O1712" s="271">
        <v>2387.31</v>
      </c>
      <c r="P1712" s="89" t="s">
        <v>670</v>
      </c>
    </row>
    <row r="1713" spans="1:16" ht="51">
      <c r="A1713" s="268" t="s">
        <v>565</v>
      </c>
      <c r="B1713" s="89"/>
      <c r="C1713" s="269" t="s">
        <v>615</v>
      </c>
      <c r="D1713" s="84">
        <v>43535</v>
      </c>
      <c r="E1713" s="85" t="s">
        <v>4187</v>
      </c>
      <c r="F1713" s="85" t="s">
        <v>3</v>
      </c>
      <c r="G1713" s="85">
        <v>1718439</v>
      </c>
      <c r="H1713" s="89"/>
      <c r="I1713" s="270" t="s">
        <v>4808</v>
      </c>
      <c r="J1713" s="89"/>
      <c r="K1713" s="89"/>
      <c r="L1713" s="89"/>
      <c r="M1713" s="89"/>
      <c r="N1713" s="271">
        <v>0</v>
      </c>
      <c r="O1713" s="271">
        <v>5621.77</v>
      </c>
      <c r="P1713" s="89" t="s">
        <v>670</v>
      </c>
    </row>
    <row r="1714" spans="1:16" ht="51">
      <c r="A1714" s="268" t="s">
        <v>565</v>
      </c>
      <c r="B1714" s="89"/>
      <c r="C1714" s="269" t="s">
        <v>615</v>
      </c>
      <c r="D1714" s="84">
        <v>43535</v>
      </c>
      <c r="E1714" s="85" t="s">
        <v>4188</v>
      </c>
      <c r="F1714" s="85" t="s">
        <v>3</v>
      </c>
      <c r="G1714" s="85">
        <v>1718444</v>
      </c>
      <c r="H1714" s="89"/>
      <c r="I1714" s="270" t="s">
        <v>4809</v>
      </c>
      <c r="J1714" s="89"/>
      <c r="K1714" s="89"/>
      <c r="L1714" s="89"/>
      <c r="M1714" s="89"/>
      <c r="N1714" s="271">
        <v>0</v>
      </c>
      <c r="O1714" s="271">
        <v>3969.2400000000002</v>
      </c>
      <c r="P1714" s="89" t="s">
        <v>670</v>
      </c>
    </row>
    <row r="1715" spans="1:16" ht="51">
      <c r="A1715" s="268" t="s">
        <v>565</v>
      </c>
      <c r="B1715" s="89"/>
      <c r="C1715" s="269" t="s">
        <v>615</v>
      </c>
      <c r="D1715" s="84">
        <v>43535</v>
      </c>
      <c r="E1715" s="85" t="s">
        <v>4189</v>
      </c>
      <c r="F1715" s="85" t="s">
        <v>3</v>
      </c>
      <c r="G1715" s="85">
        <v>1718448</v>
      </c>
      <c r="H1715" s="89"/>
      <c r="I1715" s="270" t="s">
        <v>4810</v>
      </c>
      <c r="J1715" s="89"/>
      <c r="K1715" s="89"/>
      <c r="L1715" s="89"/>
      <c r="M1715" s="89"/>
      <c r="N1715" s="271">
        <v>0</v>
      </c>
      <c r="O1715" s="271">
        <v>35520.370000000003</v>
      </c>
      <c r="P1715" s="89" t="s">
        <v>670</v>
      </c>
    </row>
    <row r="1716" spans="1:16" ht="51">
      <c r="A1716" s="268">
        <v>15</v>
      </c>
      <c r="B1716" s="89"/>
      <c r="C1716" s="269" t="s">
        <v>42</v>
      </c>
      <c r="D1716" s="84">
        <v>43535</v>
      </c>
      <c r="E1716" s="85" t="s">
        <v>4190</v>
      </c>
      <c r="F1716" s="85" t="s">
        <v>3</v>
      </c>
      <c r="G1716" s="85">
        <v>1718466</v>
      </c>
      <c r="H1716" s="89"/>
      <c r="I1716" s="270" t="s">
        <v>4811</v>
      </c>
      <c r="J1716" s="89"/>
      <c r="K1716" s="89"/>
      <c r="L1716" s="89"/>
      <c r="M1716" s="89"/>
      <c r="N1716" s="271">
        <v>0</v>
      </c>
      <c r="O1716" s="271">
        <v>640</v>
      </c>
      <c r="P1716" s="89" t="s">
        <v>670</v>
      </c>
    </row>
    <row r="1717" spans="1:16" ht="51">
      <c r="A1717" s="268">
        <v>87</v>
      </c>
      <c r="B1717" s="89"/>
      <c r="C1717" s="269" t="s">
        <v>57</v>
      </c>
      <c r="D1717" s="84">
        <v>43535</v>
      </c>
      <c r="E1717" s="85" t="s">
        <v>4191</v>
      </c>
      <c r="F1717" s="85" t="s">
        <v>3</v>
      </c>
      <c r="G1717" s="85">
        <v>1718484</v>
      </c>
      <c r="H1717" s="89"/>
      <c r="I1717" s="270" t="s">
        <v>4812</v>
      </c>
      <c r="J1717" s="89"/>
      <c r="K1717" s="89"/>
      <c r="L1717" s="89"/>
      <c r="M1717" s="89"/>
      <c r="N1717" s="271">
        <v>0</v>
      </c>
      <c r="O1717" s="271">
        <v>492</v>
      </c>
      <c r="P1717" s="89" t="s">
        <v>670</v>
      </c>
    </row>
    <row r="1718" spans="1:16" ht="51">
      <c r="A1718" s="268" t="s">
        <v>556</v>
      </c>
      <c r="B1718" s="89"/>
      <c r="C1718" s="269" t="s">
        <v>616</v>
      </c>
      <c r="D1718" s="84">
        <v>43535</v>
      </c>
      <c r="E1718" s="85" t="s">
        <v>4192</v>
      </c>
      <c r="F1718" s="85" t="s">
        <v>3</v>
      </c>
      <c r="G1718" s="85">
        <v>1718488</v>
      </c>
      <c r="H1718" s="89"/>
      <c r="I1718" s="270" t="s">
        <v>4813</v>
      </c>
      <c r="J1718" s="89"/>
      <c r="K1718" s="89"/>
      <c r="L1718" s="89"/>
      <c r="M1718" s="89"/>
      <c r="N1718" s="271">
        <v>0</v>
      </c>
      <c r="O1718" s="271">
        <v>1781</v>
      </c>
      <c r="P1718" s="89" t="s">
        <v>670</v>
      </c>
    </row>
    <row r="1719" spans="1:16" ht="51">
      <c r="A1719" s="268" t="s">
        <v>556</v>
      </c>
      <c r="B1719" s="89"/>
      <c r="C1719" s="269" t="s">
        <v>616</v>
      </c>
      <c r="D1719" s="84">
        <v>43535</v>
      </c>
      <c r="E1719" s="85" t="s">
        <v>4193</v>
      </c>
      <c r="F1719" s="85" t="s">
        <v>3</v>
      </c>
      <c r="G1719" s="85">
        <v>1718490</v>
      </c>
      <c r="H1719" s="89"/>
      <c r="I1719" s="270" t="s">
        <v>4814</v>
      </c>
      <c r="J1719" s="89"/>
      <c r="K1719" s="89"/>
      <c r="L1719" s="89"/>
      <c r="M1719" s="89"/>
      <c r="N1719" s="271">
        <v>0</v>
      </c>
      <c r="O1719" s="271">
        <v>1518</v>
      </c>
      <c r="P1719" s="89" t="s">
        <v>670</v>
      </c>
    </row>
    <row r="1720" spans="1:16" ht="63.75">
      <c r="A1720" s="268">
        <v>590</v>
      </c>
      <c r="B1720" s="89"/>
      <c r="C1720" s="269" t="s">
        <v>611</v>
      </c>
      <c r="D1720" s="84">
        <v>43535</v>
      </c>
      <c r="E1720" s="85" t="s">
        <v>4194</v>
      </c>
      <c r="F1720" s="85" t="s">
        <v>3</v>
      </c>
      <c r="G1720" s="85">
        <v>1718518</v>
      </c>
      <c r="H1720" s="89"/>
      <c r="I1720" s="270" t="s">
        <v>4815</v>
      </c>
      <c r="J1720" s="89"/>
      <c r="K1720" s="89"/>
      <c r="L1720" s="89"/>
      <c r="M1720" s="89"/>
      <c r="N1720" s="271">
        <v>0</v>
      </c>
      <c r="O1720" s="271">
        <v>7809.05</v>
      </c>
      <c r="P1720" s="89" t="s">
        <v>670</v>
      </c>
    </row>
    <row r="1721" spans="1:16" ht="51">
      <c r="A1721" s="268" t="s">
        <v>557</v>
      </c>
      <c r="B1721" s="89"/>
      <c r="C1721" s="269" t="s">
        <v>780</v>
      </c>
      <c r="D1721" s="84">
        <v>43535</v>
      </c>
      <c r="E1721" s="85" t="s">
        <v>4195</v>
      </c>
      <c r="F1721" s="85" t="s">
        <v>671</v>
      </c>
      <c r="G1721" s="85">
        <v>226432</v>
      </c>
      <c r="H1721" s="89"/>
      <c r="I1721" s="270" t="s">
        <v>4816</v>
      </c>
      <c r="J1721" s="89"/>
      <c r="K1721" s="89"/>
      <c r="L1721" s="89"/>
      <c r="M1721" s="89"/>
      <c r="N1721" s="271">
        <v>0</v>
      </c>
      <c r="O1721" s="271">
        <v>741.16</v>
      </c>
      <c r="P1721" s="89" t="s">
        <v>670</v>
      </c>
    </row>
    <row r="1722" spans="1:16" ht="38.25">
      <c r="A1722" s="268" t="s">
        <v>557</v>
      </c>
      <c r="B1722" s="89"/>
      <c r="C1722" s="269" t="s">
        <v>780</v>
      </c>
      <c r="D1722" s="84">
        <v>43535</v>
      </c>
      <c r="E1722" s="85" t="s">
        <v>4195</v>
      </c>
      <c r="F1722" s="85" t="s">
        <v>671</v>
      </c>
      <c r="G1722" s="85">
        <v>226430</v>
      </c>
      <c r="H1722" s="89"/>
      <c r="I1722" s="270" t="s">
        <v>4817</v>
      </c>
      <c r="J1722" s="89"/>
      <c r="K1722" s="89"/>
      <c r="L1722" s="89"/>
      <c r="M1722" s="89"/>
      <c r="N1722" s="271">
        <v>0</v>
      </c>
      <c r="O1722" s="271">
        <v>1961.03</v>
      </c>
      <c r="P1722" s="89" t="s">
        <v>670</v>
      </c>
    </row>
    <row r="1723" spans="1:16" ht="89.25">
      <c r="A1723" s="268">
        <v>376</v>
      </c>
      <c r="B1723" s="89"/>
      <c r="C1723" s="269" t="s">
        <v>638</v>
      </c>
      <c r="D1723" s="84">
        <v>43535</v>
      </c>
      <c r="E1723" s="85" t="s">
        <v>4196</v>
      </c>
      <c r="F1723" s="85" t="s">
        <v>11</v>
      </c>
      <c r="G1723" s="85">
        <v>948745</v>
      </c>
      <c r="H1723" s="89"/>
      <c r="I1723" s="270" t="s">
        <v>4818</v>
      </c>
      <c r="J1723" s="89"/>
      <c r="K1723" s="89"/>
      <c r="L1723" s="89"/>
      <c r="M1723" s="89"/>
      <c r="N1723" s="271">
        <v>26693.9</v>
      </c>
      <c r="O1723" s="271">
        <v>0</v>
      </c>
      <c r="P1723" s="89" t="s">
        <v>670</v>
      </c>
    </row>
    <row r="1724" spans="1:16" ht="76.5">
      <c r="A1724" s="268" t="s">
        <v>557</v>
      </c>
      <c r="B1724" s="89"/>
      <c r="C1724" s="269" t="s">
        <v>780</v>
      </c>
      <c r="D1724" s="84">
        <v>43535</v>
      </c>
      <c r="E1724" s="85" t="s">
        <v>4197</v>
      </c>
      <c r="F1724" s="85" t="s">
        <v>6</v>
      </c>
      <c r="G1724" s="85">
        <v>1091544</v>
      </c>
      <c r="H1724" s="89"/>
      <c r="I1724" s="270" t="s">
        <v>4819</v>
      </c>
      <c r="J1724" s="89"/>
      <c r="K1724" s="89"/>
      <c r="L1724" s="89"/>
      <c r="M1724" s="89"/>
      <c r="N1724" s="271">
        <v>0</v>
      </c>
      <c r="O1724" s="271">
        <v>50000</v>
      </c>
      <c r="P1724" s="89" t="s">
        <v>670</v>
      </c>
    </row>
    <row r="1725" spans="1:16" ht="63.75">
      <c r="A1725" s="268" t="s">
        <v>559</v>
      </c>
      <c r="B1725" s="89"/>
      <c r="C1725" s="269" t="s">
        <v>759</v>
      </c>
      <c r="D1725" s="84">
        <v>43535</v>
      </c>
      <c r="E1725" s="85" t="s">
        <v>4198</v>
      </c>
      <c r="F1725" s="85" t="s">
        <v>6</v>
      </c>
      <c r="G1725" s="85">
        <v>1091551</v>
      </c>
      <c r="H1725" s="89"/>
      <c r="I1725" s="270" t="s">
        <v>4820</v>
      </c>
      <c r="J1725" s="89"/>
      <c r="K1725" s="89"/>
      <c r="L1725" s="89"/>
      <c r="M1725" s="89"/>
      <c r="N1725" s="271">
        <v>0</v>
      </c>
      <c r="O1725" s="271">
        <v>1353268.92</v>
      </c>
      <c r="P1725" s="89" t="s">
        <v>670</v>
      </c>
    </row>
    <row r="1726" spans="1:16" ht="51">
      <c r="A1726" s="268" t="s">
        <v>559</v>
      </c>
      <c r="B1726" s="89"/>
      <c r="C1726" s="269" t="s">
        <v>759</v>
      </c>
      <c r="D1726" s="84">
        <v>43535</v>
      </c>
      <c r="E1726" s="85" t="s">
        <v>4199</v>
      </c>
      <c r="F1726" s="85" t="s">
        <v>6</v>
      </c>
      <c r="G1726" s="85">
        <v>1091614</v>
      </c>
      <c r="H1726" s="89"/>
      <c r="I1726" s="270" t="s">
        <v>4821</v>
      </c>
      <c r="J1726" s="89"/>
      <c r="K1726" s="89"/>
      <c r="L1726" s="89"/>
      <c r="M1726" s="89"/>
      <c r="N1726" s="271">
        <v>0</v>
      </c>
      <c r="O1726" s="271">
        <v>1800.07</v>
      </c>
      <c r="P1726" s="89" t="s">
        <v>670</v>
      </c>
    </row>
    <row r="1727" spans="1:16" ht="89.25">
      <c r="A1727" s="268">
        <v>590</v>
      </c>
      <c r="B1727" s="89"/>
      <c r="C1727" s="269" t="s">
        <v>611</v>
      </c>
      <c r="D1727" s="84">
        <v>43535</v>
      </c>
      <c r="E1727" s="85" t="s">
        <v>4200</v>
      </c>
      <c r="F1727" s="85" t="s">
        <v>11</v>
      </c>
      <c r="G1727" s="85">
        <v>948928</v>
      </c>
      <c r="H1727" s="89"/>
      <c r="I1727" s="270" t="s">
        <v>4823</v>
      </c>
      <c r="J1727" s="89"/>
      <c r="K1727" s="89"/>
      <c r="L1727" s="89"/>
      <c r="M1727" s="89"/>
      <c r="N1727" s="271">
        <v>1371.72</v>
      </c>
      <c r="O1727" s="271">
        <v>0</v>
      </c>
      <c r="P1727" s="89" t="s">
        <v>670</v>
      </c>
    </row>
    <row r="1728" spans="1:16" ht="63.75">
      <c r="A1728" s="268" t="s">
        <v>557</v>
      </c>
      <c r="B1728" s="89"/>
      <c r="C1728" s="269" t="s">
        <v>780</v>
      </c>
      <c r="D1728" s="84">
        <v>43535</v>
      </c>
      <c r="E1728" s="85" t="s">
        <v>4201</v>
      </c>
      <c r="F1728" s="85" t="s">
        <v>11</v>
      </c>
      <c r="G1728" s="85">
        <v>983997</v>
      </c>
      <c r="H1728" s="89"/>
      <c r="I1728" s="270" t="s">
        <v>4824</v>
      </c>
      <c r="J1728" s="89"/>
      <c r="K1728" s="89"/>
      <c r="L1728" s="89"/>
      <c r="M1728" s="89"/>
      <c r="N1728" s="271">
        <v>469.21</v>
      </c>
      <c r="O1728" s="271">
        <v>0</v>
      </c>
      <c r="P1728" s="89" t="s">
        <v>670</v>
      </c>
    </row>
    <row r="1729" spans="1:16" ht="63.75">
      <c r="A1729" s="268" t="s">
        <v>565</v>
      </c>
      <c r="B1729" s="89"/>
      <c r="C1729" s="269" t="s">
        <v>615</v>
      </c>
      <c r="D1729" s="84">
        <v>43536</v>
      </c>
      <c r="E1729" s="85" t="s">
        <v>4202</v>
      </c>
      <c r="F1729" s="85" t="s">
        <v>3</v>
      </c>
      <c r="G1729" s="85">
        <v>1718964</v>
      </c>
      <c r="H1729" s="89"/>
      <c r="I1729" s="270" t="s">
        <v>4825</v>
      </c>
      <c r="J1729" s="89"/>
      <c r="K1729" s="89"/>
      <c r="L1729" s="89"/>
      <c r="M1729" s="89"/>
      <c r="N1729" s="271">
        <v>0</v>
      </c>
      <c r="O1729" s="271">
        <v>185.45000000000002</v>
      </c>
      <c r="P1729" s="89" t="s">
        <v>670</v>
      </c>
    </row>
    <row r="1730" spans="1:16" ht="51">
      <c r="A1730" s="268" t="s">
        <v>565</v>
      </c>
      <c r="B1730" s="89"/>
      <c r="C1730" s="269" t="s">
        <v>615</v>
      </c>
      <c r="D1730" s="84">
        <v>43536</v>
      </c>
      <c r="E1730" s="85" t="s">
        <v>4203</v>
      </c>
      <c r="F1730" s="85" t="s">
        <v>3</v>
      </c>
      <c r="G1730" s="85">
        <v>1718966</v>
      </c>
      <c r="H1730" s="89"/>
      <c r="I1730" s="270" t="s">
        <v>4826</v>
      </c>
      <c r="J1730" s="89"/>
      <c r="K1730" s="89"/>
      <c r="L1730" s="89"/>
      <c r="M1730" s="89"/>
      <c r="N1730" s="271">
        <v>0</v>
      </c>
      <c r="O1730" s="271">
        <v>292.01</v>
      </c>
      <c r="P1730" s="89" t="s">
        <v>670</v>
      </c>
    </row>
    <row r="1731" spans="1:16" ht="63.75">
      <c r="A1731" s="268" t="s">
        <v>565</v>
      </c>
      <c r="B1731" s="89"/>
      <c r="C1731" s="269" t="s">
        <v>615</v>
      </c>
      <c r="D1731" s="84">
        <v>43536</v>
      </c>
      <c r="E1731" s="85" t="s">
        <v>4204</v>
      </c>
      <c r="F1731" s="85" t="s">
        <v>3</v>
      </c>
      <c r="G1731" s="85">
        <v>1718968</v>
      </c>
      <c r="H1731" s="89"/>
      <c r="I1731" s="270" t="s">
        <v>4827</v>
      </c>
      <c r="J1731" s="89"/>
      <c r="K1731" s="89"/>
      <c r="L1731" s="89"/>
      <c r="M1731" s="89"/>
      <c r="N1731" s="271">
        <v>0</v>
      </c>
      <c r="O1731" s="271">
        <v>288.31</v>
      </c>
      <c r="P1731" s="89" t="s">
        <v>670</v>
      </c>
    </row>
    <row r="1732" spans="1:16" ht="51">
      <c r="A1732" s="268" t="s">
        <v>565</v>
      </c>
      <c r="B1732" s="89"/>
      <c r="C1732" s="269" t="s">
        <v>615</v>
      </c>
      <c r="D1732" s="84">
        <v>43536</v>
      </c>
      <c r="E1732" s="85" t="s">
        <v>4205</v>
      </c>
      <c r="F1732" s="85" t="s">
        <v>3</v>
      </c>
      <c r="G1732" s="85">
        <v>1718969</v>
      </c>
      <c r="H1732" s="89"/>
      <c r="I1732" s="270" t="s">
        <v>4828</v>
      </c>
      <c r="J1732" s="89"/>
      <c r="K1732" s="89"/>
      <c r="L1732" s="89"/>
      <c r="M1732" s="89"/>
      <c r="N1732" s="271">
        <v>0</v>
      </c>
      <c r="O1732" s="271">
        <v>1742.83</v>
      </c>
      <c r="P1732" s="89" t="s">
        <v>670</v>
      </c>
    </row>
    <row r="1733" spans="1:16" ht="63.75">
      <c r="A1733" s="268" t="s">
        <v>559</v>
      </c>
      <c r="B1733" s="89"/>
      <c r="C1733" s="269" t="s">
        <v>759</v>
      </c>
      <c r="D1733" s="84">
        <v>43536</v>
      </c>
      <c r="E1733" s="85" t="s">
        <v>4206</v>
      </c>
      <c r="F1733" s="85" t="s">
        <v>3</v>
      </c>
      <c r="G1733" s="85">
        <v>1718992</v>
      </c>
      <c r="H1733" s="89"/>
      <c r="I1733" s="270" t="s">
        <v>4831</v>
      </c>
      <c r="J1733" s="89"/>
      <c r="K1733" s="89"/>
      <c r="L1733" s="89"/>
      <c r="M1733" s="89"/>
      <c r="N1733" s="271">
        <v>0</v>
      </c>
      <c r="O1733" s="271">
        <v>108982.61</v>
      </c>
      <c r="P1733" s="89" t="s">
        <v>670</v>
      </c>
    </row>
    <row r="1734" spans="1:16" ht="51">
      <c r="A1734" s="268" t="s">
        <v>565</v>
      </c>
      <c r="B1734" s="89"/>
      <c r="C1734" s="269" t="s">
        <v>615</v>
      </c>
      <c r="D1734" s="84">
        <v>43536</v>
      </c>
      <c r="E1734" s="85" t="s">
        <v>4207</v>
      </c>
      <c r="F1734" s="85" t="s">
        <v>3</v>
      </c>
      <c r="G1734" s="85">
        <v>1718913</v>
      </c>
      <c r="H1734" s="89"/>
      <c r="I1734" s="270" t="s">
        <v>4832</v>
      </c>
      <c r="J1734" s="89"/>
      <c r="K1734" s="89"/>
      <c r="L1734" s="89"/>
      <c r="M1734" s="89"/>
      <c r="N1734" s="271">
        <v>0</v>
      </c>
      <c r="O1734" s="271">
        <v>5872</v>
      </c>
      <c r="P1734" s="89" t="s">
        <v>670</v>
      </c>
    </row>
    <row r="1735" spans="1:16" ht="38.25">
      <c r="A1735" s="268">
        <v>254</v>
      </c>
      <c r="B1735" s="89"/>
      <c r="C1735" s="269" t="s">
        <v>115</v>
      </c>
      <c r="D1735" s="84">
        <v>43536</v>
      </c>
      <c r="E1735" s="85" t="s">
        <v>4208</v>
      </c>
      <c r="F1735" s="85" t="s">
        <v>3</v>
      </c>
      <c r="G1735" s="85">
        <v>1718891</v>
      </c>
      <c r="H1735" s="89"/>
      <c r="I1735" s="270" t="s">
        <v>4833</v>
      </c>
      <c r="J1735" s="89"/>
      <c r="K1735" s="89"/>
      <c r="L1735" s="89"/>
      <c r="M1735" s="89"/>
      <c r="N1735" s="271">
        <v>0</v>
      </c>
      <c r="O1735" s="271">
        <v>500</v>
      </c>
      <c r="P1735" s="89" t="s">
        <v>670</v>
      </c>
    </row>
    <row r="1736" spans="1:16" ht="38.25">
      <c r="A1736" s="268" t="s">
        <v>565</v>
      </c>
      <c r="B1736" s="89"/>
      <c r="C1736" s="269" t="s">
        <v>615</v>
      </c>
      <c r="D1736" s="84">
        <v>43536</v>
      </c>
      <c r="E1736" s="85" t="s">
        <v>4209</v>
      </c>
      <c r="F1736" s="85" t="s">
        <v>3</v>
      </c>
      <c r="G1736" s="85">
        <v>1718861</v>
      </c>
      <c r="H1736" s="89"/>
      <c r="I1736" s="270" t="s">
        <v>4834</v>
      </c>
      <c r="J1736" s="89"/>
      <c r="K1736" s="89"/>
      <c r="L1736" s="89"/>
      <c r="M1736" s="89"/>
      <c r="N1736" s="271">
        <v>0</v>
      </c>
      <c r="O1736" s="271">
        <v>474.7</v>
      </c>
      <c r="P1736" s="89" t="s">
        <v>670</v>
      </c>
    </row>
    <row r="1737" spans="1:16" ht="51">
      <c r="A1737" s="268">
        <v>592</v>
      </c>
      <c r="B1737" s="89"/>
      <c r="C1737" s="269" t="s">
        <v>645</v>
      </c>
      <c r="D1737" s="84">
        <v>43536</v>
      </c>
      <c r="E1737" s="85" t="s">
        <v>4210</v>
      </c>
      <c r="F1737" s="85" t="s">
        <v>3</v>
      </c>
      <c r="G1737" s="85">
        <v>1719104</v>
      </c>
      <c r="H1737" s="89"/>
      <c r="I1737" s="270" t="s">
        <v>4835</v>
      </c>
      <c r="J1737" s="89"/>
      <c r="K1737" s="89"/>
      <c r="L1737" s="89"/>
      <c r="M1737" s="89"/>
      <c r="N1737" s="271">
        <v>0</v>
      </c>
      <c r="O1737" s="271">
        <v>607</v>
      </c>
      <c r="P1737" s="89" t="s">
        <v>670</v>
      </c>
    </row>
    <row r="1738" spans="1:16" ht="63.75">
      <c r="A1738" s="268">
        <v>291</v>
      </c>
      <c r="B1738" s="89"/>
      <c r="C1738" s="269" t="s">
        <v>129</v>
      </c>
      <c r="D1738" s="84">
        <v>43536</v>
      </c>
      <c r="E1738" s="85" t="s">
        <v>4211</v>
      </c>
      <c r="F1738" s="85" t="s">
        <v>3</v>
      </c>
      <c r="G1738" s="85">
        <v>1719037</v>
      </c>
      <c r="H1738" s="89"/>
      <c r="I1738" s="270" t="s">
        <v>4836</v>
      </c>
      <c r="J1738" s="89"/>
      <c r="K1738" s="89"/>
      <c r="L1738" s="89"/>
      <c r="M1738" s="89"/>
      <c r="N1738" s="271">
        <v>0</v>
      </c>
      <c r="O1738" s="271">
        <v>0.38</v>
      </c>
      <c r="P1738" s="89" t="s">
        <v>670</v>
      </c>
    </row>
    <row r="1739" spans="1:16" ht="63.75">
      <c r="A1739" s="268">
        <v>291</v>
      </c>
      <c r="B1739" s="89"/>
      <c r="C1739" s="269" t="s">
        <v>129</v>
      </c>
      <c r="D1739" s="84">
        <v>43536</v>
      </c>
      <c r="E1739" s="85" t="s">
        <v>4212</v>
      </c>
      <c r="F1739" s="85" t="s">
        <v>3</v>
      </c>
      <c r="G1739" s="85">
        <v>1719029</v>
      </c>
      <c r="H1739" s="89"/>
      <c r="I1739" s="270" t="s">
        <v>4836</v>
      </c>
      <c r="J1739" s="89"/>
      <c r="K1739" s="89"/>
      <c r="L1739" s="89"/>
      <c r="M1739" s="89"/>
      <c r="N1739" s="271">
        <v>0</v>
      </c>
      <c r="O1739" s="271">
        <v>2848.5</v>
      </c>
      <c r="P1739" s="89" t="s">
        <v>670</v>
      </c>
    </row>
    <row r="1740" spans="1:16" ht="51">
      <c r="A1740" s="268" t="s">
        <v>565</v>
      </c>
      <c r="B1740" s="89"/>
      <c r="C1740" s="269" t="s">
        <v>615</v>
      </c>
      <c r="D1740" s="84">
        <v>43536</v>
      </c>
      <c r="E1740" s="85" t="s">
        <v>4213</v>
      </c>
      <c r="F1740" s="85" t="s">
        <v>3</v>
      </c>
      <c r="G1740" s="85">
        <v>1719021</v>
      </c>
      <c r="H1740" s="89"/>
      <c r="I1740" s="270" t="s">
        <v>4837</v>
      </c>
      <c r="J1740" s="89"/>
      <c r="K1740" s="89"/>
      <c r="L1740" s="89"/>
      <c r="M1740" s="89"/>
      <c r="N1740" s="271">
        <v>0</v>
      </c>
      <c r="O1740" s="271">
        <v>327.60000000000002</v>
      </c>
      <c r="P1740" s="89" t="s">
        <v>670</v>
      </c>
    </row>
    <row r="1741" spans="1:16" ht="51">
      <c r="A1741" s="268">
        <v>580</v>
      </c>
      <c r="B1741" s="89"/>
      <c r="C1741" s="269" t="s">
        <v>180</v>
      </c>
      <c r="D1741" s="84">
        <v>43536</v>
      </c>
      <c r="E1741" s="85" t="s">
        <v>4214</v>
      </c>
      <c r="F1741" s="85" t="s">
        <v>3</v>
      </c>
      <c r="G1741" s="85">
        <v>1718951</v>
      </c>
      <c r="H1741" s="89"/>
      <c r="I1741" s="270" t="s">
        <v>4838</v>
      </c>
      <c r="J1741" s="89"/>
      <c r="K1741" s="89"/>
      <c r="L1741" s="89"/>
      <c r="M1741" s="89"/>
      <c r="N1741" s="271">
        <v>0</v>
      </c>
      <c r="O1741" s="271">
        <v>150</v>
      </c>
      <c r="P1741" s="89" t="s">
        <v>670</v>
      </c>
    </row>
    <row r="1742" spans="1:16" ht="63.75">
      <c r="A1742" s="268">
        <v>580</v>
      </c>
      <c r="B1742" s="89"/>
      <c r="C1742" s="269" t="s">
        <v>180</v>
      </c>
      <c r="D1742" s="84">
        <v>43536</v>
      </c>
      <c r="E1742" s="85" t="s">
        <v>4215</v>
      </c>
      <c r="F1742" s="85" t="s">
        <v>3</v>
      </c>
      <c r="G1742" s="85">
        <v>1718950</v>
      </c>
      <c r="H1742" s="89"/>
      <c r="I1742" s="270" t="s">
        <v>4839</v>
      </c>
      <c r="J1742" s="89"/>
      <c r="K1742" s="89"/>
      <c r="L1742" s="89"/>
      <c r="M1742" s="89"/>
      <c r="N1742" s="271">
        <v>0</v>
      </c>
      <c r="O1742" s="271">
        <v>500</v>
      </c>
      <c r="P1742" s="89" t="s">
        <v>670</v>
      </c>
    </row>
    <row r="1743" spans="1:16" ht="51">
      <c r="A1743" s="268">
        <v>580</v>
      </c>
      <c r="B1743" s="89"/>
      <c r="C1743" s="269" t="s">
        <v>180</v>
      </c>
      <c r="D1743" s="84">
        <v>43536</v>
      </c>
      <c r="E1743" s="85" t="s">
        <v>4216</v>
      </c>
      <c r="F1743" s="85" t="s">
        <v>3</v>
      </c>
      <c r="G1743" s="85">
        <v>1718949</v>
      </c>
      <c r="H1743" s="89"/>
      <c r="I1743" s="270" t="s">
        <v>4840</v>
      </c>
      <c r="J1743" s="89"/>
      <c r="K1743" s="89"/>
      <c r="L1743" s="89"/>
      <c r="M1743" s="89"/>
      <c r="N1743" s="271">
        <v>0</v>
      </c>
      <c r="O1743" s="271">
        <v>750</v>
      </c>
      <c r="P1743" s="89" t="s">
        <v>670</v>
      </c>
    </row>
    <row r="1744" spans="1:16" ht="63.75">
      <c r="A1744" s="268" t="s">
        <v>565</v>
      </c>
      <c r="B1744" s="89"/>
      <c r="C1744" s="269" t="s">
        <v>615</v>
      </c>
      <c r="D1744" s="84">
        <v>43536</v>
      </c>
      <c r="E1744" s="85" t="s">
        <v>4217</v>
      </c>
      <c r="F1744" s="85" t="s">
        <v>3</v>
      </c>
      <c r="G1744" s="85">
        <v>1718943</v>
      </c>
      <c r="H1744" s="89"/>
      <c r="I1744" s="270" t="s">
        <v>4841</v>
      </c>
      <c r="J1744" s="89"/>
      <c r="K1744" s="89"/>
      <c r="L1744" s="89"/>
      <c r="M1744" s="89"/>
      <c r="N1744" s="271">
        <v>0</v>
      </c>
      <c r="O1744" s="271">
        <v>4080.59</v>
      </c>
      <c r="P1744" s="89" t="s">
        <v>670</v>
      </c>
    </row>
    <row r="1745" spans="1:16" ht="63.75">
      <c r="A1745" s="268" t="s">
        <v>556</v>
      </c>
      <c r="B1745" s="89"/>
      <c r="C1745" s="269" t="s">
        <v>616</v>
      </c>
      <c r="D1745" s="84">
        <v>43536</v>
      </c>
      <c r="E1745" s="85" t="s">
        <v>4218</v>
      </c>
      <c r="F1745" s="85" t="s">
        <v>3</v>
      </c>
      <c r="G1745" s="85">
        <v>1718908</v>
      </c>
      <c r="H1745" s="89"/>
      <c r="I1745" s="270" t="s">
        <v>4842</v>
      </c>
      <c r="J1745" s="89"/>
      <c r="K1745" s="89"/>
      <c r="L1745" s="89"/>
      <c r="M1745" s="89"/>
      <c r="N1745" s="271">
        <v>0</v>
      </c>
      <c r="O1745" s="271">
        <v>566</v>
      </c>
      <c r="P1745" s="89" t="s">
        <v>670</v>
      </c>
    </row>
    <row r="1746" spans="1:16" ht="63.75">
      <c r="A1746" s="268">
        <v>291</v>
      </c>
      <c r="B1746" s="89"/>
      <c r="C1746" s="269" t="s">
        <v>129</v>
      </c>
      <c r="D1746" s="84">
        <v>43536</v>
      </c>
      <c r="E1746" s="85" t="s">
        <v>4219</v>
      </c>
      <c r="F1746" s="85" t="s">
        <v>3</v>
      </c>
      <c r="G1746" s="85">
        <v>1718892</v>
      </c>
      <c r="H1746" s="89"/>
      <c r="I1746" s="270" t="s">
        <v>4843</v>
      </c>
      <c r="J1746" s="89"/>
      <c r="K1746" s="89"/>
      <c r="L1746" s="89"/>
      <c r="M1746" s="89"/>
      <c r="N1746" s="271">
        <v>0</v>
      </c>
      <c r="O1746" s="271">
        <v>62201.200000000004</v>
      </c>
      <c r="P1746" s="89" t="s">
        <v>670</v>
      </c>
    </row>
    <row r="1747" spans="1:16" ht="51">
      <c r="A1747" s="268" t="s">
        <v>565</v>
      </c>
      <c r="B1747" s="89"/>
      <c r="C1747" s="269" t="s">
        <v>615</v>
      </c>
      <c r="D1747" s="84">
        <v>43536</v>
      </c>
      <c r="E1747" s="85" t="s">
        <v>4220</v>
      </c>
      <c r="F1747" s="85" t="s">
        <v>3</v>
      </c>
      <c r="G1747" s="85">
        <v>1718884</v>
      </c>
      <c r="H1747" s="89"/>
      <c r="I1747" s="270" t="s">
        <v>4844</v>
      </c>
      <c r="J1747" s="89"/>
      <c r="K1747" s="89"/>
      <c r="L1747" s="89"/>
      <c r="M1747" s="89"/>
      <c r="N1747" s="271">
        <v>0</v>
      </c>
      <c r="O1747" s="271">
        <v>1083.5</v>
      </c>
      <c r="P1747" s="89" t="s">
        <v>670</v>
      </c>
    </row>
    <row r="1748" spans="1:16" ht="63.75">
      <c r="A1748" s="268" t="s">
        <v>565</v>
      </c>
      <c r="B1748" s="89"/>
      <c r="C1748" s="269" t="s">
        <v>615</v>
      </c>
      <c r="D1748" s="84">
        <v>43536</v>
      </c>
      <c r="E1748" s="85" t="s">
        <v>4221</v>
      </c>
      <c r="F1748" s="85" t="s">
        <v>3</v>
      </c>
      <c r="G1748" s="85">
        <v>1718881</v>
      </c>
      <c r="H1748" s="89"/>
      <c r="I1748" s="270" t="s">
        <v>4845</v>
      </c>
      <c r="J1748" s="89"/>
      <c r="K1748" s="89"/>
      <c r="L1748" s="89"/>
      <c r="M1748" s="89"/>
      <c r="N1748" s="271">
        <v>0</v>
      </c>
      <c r="O1748" s="271">
        <v>997</v>
      </c>
      <c r="P1748" s="89" t="s">
        <v>670</v>
      </c>
    </row>
    <row r="1749" spans="1:16" ht="51">
      <c r="A1749" s="268" t="s">
        <v>565</v>
      </c>
      <c r="B1749" s="89"/>
      <c r="C1749" s="269" t="s">
        <v>615</v>
      </c>
      <c r="D1749" s="84">
        <v>43536</v>
      </c>
      <c r="E1749" s="85" t="s">
        <v>4222</v>
      </c>
      <c r="F1749" s="85" t="s">
        <v>3</v>
      </c>
      <c r="G1749" s="85">
        <v>1718851</v>
      </c>
      <c r="H1749" s="89"/>
      <c r="I1749" s="270" t="s">
        <v>4846</v>
      </c>
      <c r="J1749" s="89"/>
      <c r="K1749" s="89"/>
      <c r="L1749" s="89"/>
      <c r="M1749" s="89"/>
      <c r="N1749" s="271">
        <v>0</v>
      </c>
      <c r="O1749" s="271">
        <v>1999.8500000000001</v>
      </c>
      <c r="P1749" s="89" t="s">
        <v>670</v>
      </c>
    </row>
    <row r="1750" spans="1:16" ht="63.75">
      <c r="A1750" s="268">
        <v>16</v>
      </c>
      <c r="B1750" s="89"/>
      <c r="C1750" s="269" t="s">
        <v>43</v>
      </c>
      <c r="D1750" s="84">
        <v>43536</v>
      </c>
      <c r="E1750" s="85" t="s">
        <v>4223</v>
      </c>
      <c r="F1750" s="85" t="s">
        <v>3</v>
      </c>
      <c r="G1750" s="85">
        <v>1718843</v>
      </c>
      <c r="H1750" s="89"/>
      <c r="I1750" s="270" t="s">
        <v>4847</v>
      </c>
      <c r="J1750" s="89"/>
      <c r="K1750" s="89"/>
      <c r="L1750" s="89"/>
      <c r="M1750" s="89"/>
      <c r="N1750" s="271">
        <v>0</v>
      </c>
      <c r="O1750" s="271">
        <v>7672</v>
      </c>
      <c r="P1750" s="89" t="s">
        <v>670</v>
      </c>
    </row>
    <row r="1751" spans="1:16" ht="51">
      <c r="A1751" s="268">
        <v>130</v>
      </c>
      <c r="B1751" s="89"/>
      <c r="C1751" s="269" t="s">
        <v>67</v>
      </c>
      <c r="D1751" s="84">
        <v>43536</v>
      </c>
      <c r="E1751" s="85" t="s">
        <v>4224</v>
      </c>
      <c r="F1751" s="85" t="s">
        <v>3</v>
      </c>
      <c r="G1751" s="85">
        <v>1718841</v>
      </c>
      <c r="H1751" s="89"/>
      <c r="I1751" s="270" t="s">
        <v>4848</v>
      </c>
      <c r="J1751" s="89"/>
      <c r="K1751" s="89"/>
      <c r="L1751" s="89"/>
      <c r="M1751" s="89"/>
      <c r="N1751" s="271">
        <v>0</v>
      </c>
      <c r="O1751" s="271">
        <v>10</v>
      </c>
      <c r="P1751" s="89" t="s">
        <v>670</v>
      </c>
    </row>
    <row r="1752" spans="1:16" ht="51">
      <c r="A1752" s="268" t="s">
        <v>556</v>
      </c>
      <c r="B1752" s="89"/>
      <c r="C1752" s="269" t="s">
        <v>616</v>
      </c>
      <c r="D1752" s="84">
        <v>43536</v>
      </c>
      <c r="E1752" s="85" t="s">
        <v>4225</v>
      </c>
      <c r="F1752" s="85" t="s">
        <v>3</v>
      </c>
      <c r="G1752" s="85">
        <v>1718834</v>
      </c>
      <c r="H1752" s="89"/>
      <c r="I1752" s="270" t="s">
        <v>4849</v>
      </c>
      <c r="J1752" s="89"/>
      <c r="K1752" s="89"/>
      <c r="L1752" s="89"/>
      <c r="M1752" s="89"/>
      <c r="N1752" s="271">
        <v>0</v>
      </c>
      <c r="O1752" s="271">
        <v>400</v>
      </c>
      <c r="P1752" s="89" t="s">
        <v>670</v>
      </c>
    </row>
    <row r="1753" spans="1:16" ht="63.75">
      <c r="A1753" s="268">
        <v>48</v>
      </c>
      <c r="B1753" s="89"/>
      <c r="C1753" s="269" t="s">
        <v>50</v>
      </c>
      <c r="D1753" s="84">
        <v>43536</v>
      </c>
      <c r="E1753" s="85" t="s">
        <v>4226</v>
      </c>
      <c r="F1753" s="85" t="s">
        <v>3</v>
      </c>
      <c r="G1753" s="85">
        <v>1718807</v>
      </c>
      <c r="H1753" s="89"/>
      <c r="I1753" s="270" t="s">
        <v>4850</v>
      </c>
      <c r="J1753" s="89"/>
      <c r="K1753" s="89"/>
      <c r="L1753" s="89"/>
      <c r="M1753" s="89"/>
      <c r="N1753" s="271">
        <v>0</v>
      </c>
      <c r="O1753" s="271">
        <v>510</v>
      </c>
      <c r="P1753" s="89" t="s">
        <v>670</v>
      </c>
    </row>
    <row r="1754" spans="1:16" ht="63.75">
      <c r="A1754" s="268">
        <v>10</v>
      </c>
      <c r="B1754" s="89"/>
      <c r="C1754" s="269" t="s">
        <v>41</v>
      </c>
      <c r="D1754" s="84">
        <v>43536</v>
      </c>
      <c r="E1754" s="85" t="s">
        <v>4227</v>
      </c>
      <c r="F1754" s="85" t="s">
        <v>6</v>
      </c>
      <c r="G1754" s="85">
        <v>985134</v>
      </c>
      <c r="H1754" s="89"/>
      <c r="I1754" s="270" t="s">
        <v>4851</v>
      </c>
      <c r="J1754" s="89"/>
      <c r="K1754" s="89"/>
      <c r="L1754" s="89"/>
      <c r="M1754" s="89"/>
      <c r="N1754" s="271">
        <v>0</v>
      </c>
      <c r="O1754" s="271">
        <v>38823.21</v>
      </c>
      <c r="P1754" s="89" t="s">
        <v>670</v>
      </c>
    </row>
    <row r="1755" spans="1:16" ht="51">
      <c r="A1755" s="268">
        <v>10</v>
      </c>
      <c r="B1755" s="89"/>
      <c r="C1755" s="269" t="s">
        <v>41</v>
      </c>
      <c r="D1755" s="84">
        <v>43536</v>
      </c>
      <c r="E1755" s="85" t="s">
        <v>4228</v>
      </c>
      <c r="F1755" s="85" t="s">
        <v>6</v>
      </c>
      <c r="G1755" s="85">
        <v>985140</v>
      </c>
      <c r="H1755" s="89"/>
      <c r="I1755" s="270" t="s">
        <v>4852</v>
      </c>
      <c r="J1755" s="89"/>
      <c r="K1755" s="89"/>
      <c r="L1755" s="89"/>
      <c r="M1755" s="89"/>
      <c r="N1755" s="271">
        <v>0</v>
      </c>
      <c r="O1755" s="271">
        <v>27278.93</v>
      </c>
      <c r="P1755" s="89" t="s">
        <v>670</v>
      </c>
    </row>
    <row r="1756" spans="1:16" ht="76.5">
      <c r="A1756" s="268" t="s">
        <v>557</v>
      </c>
      <c r="B1756" s="89"/>
      <c r="C1756" s="269" t="s">
        <v>780</v>
      </c>
      <c r="D1756" s="84">
        <v>43536</v>
      </c>
      <c r="E1756" s="85" t="s">
        <v>4229</v>
      </c>
      <c r="F1756" s="85" t="s">
        <v>6</v>
      </c>
      <c r="G1756" s="85">
        <v>1092175</v>
      </c>
      <c r="H1756" s="89"/>
      <c r="I1756" s="270" t="s">
        <v>4853</v>
      </c>
      <c r="J1756" s="89"/>
      <c r="K1756" s="89"/>
      <c r="L1756" s="89"/>
      <c r="M1756" s="89"/>
      <c r="N1756" s="271">
        <v>0</v>
      </c>
      <c r="O1756" s="271">
        <v>260000</v>
      </c>
      <c r="P1756" s="89" t="s">
        <v>670</v>
      </c>
    </row>
    <row r="1757" spans="1:16" ht="38.25">
      <c r="A1757" s="268" t="s">
        <v>565</v>
      </c>
      <c r="B1757" s="89"/>
      <c r="C1757" s="269" t="s">
        <v>615</v>
      </c>
      <c r="D1757" s="84">
        <v>43536</v>
      </c>
      <c r="E1757" s="85" t="s">
        <v>4230</v>
      </c>
      <c r="F1757" s="85" t="s">
        <v>6</v>
      </c>
      <c r="G1757" s="85">
        <v>1092177</v>
      </c>
      <c r="H1757" s="89"/>
      <c r="I1757" s="270" t="s">
        <v>4854</v>
      </c>
      <c r="J1757" s="89"/>
      <c r="K1757" s="89"/>
      <c r="L1757" s="89"/>
      <c r="M1757" s="89"/>
      <c r="N1757" s="271">
        <v>0</v>
      </c>
      <c r="O1757" s="271">
        <v>5556.35</v>
      </c>
      <c r="P1757" s="89" t="s">
        <v>670</v>
      </c>
    </row>
    <row r="1758" spans="1:16" ht="51">
      <c r="A1758" s="268">
        <v>253</v>
      </c>
      <c r="B1758" s="89"/>
      <c r="C1758" s="269" t="s">
        <v>114</v>
      </c>
      <c r="D1758" s="84">
        <v>43536</v>
      </c>
      <c r="E1758" s="85" t="s">
        <v>4231</v>
      </c>
      <c r="F1758" s="85" t="s">
        <v>6</v>
      </c>
      <c r="G1758" s="85">
        <v>79865</v>
      </c>
      <c r="H1758" s="89"/>
      <c r="I1758" s="270" t="s">
        <v>4856</v>
      </c>
      <c r="J1758" s="89"/>
      <c r="K1758" s="89"/>
      <c r="L1758" s="89"/>
      <c r="M1758" s="89"/>
      <c r="N1758" s="271">
        <v>0</v>
      </c>
      <c r="O1758" s="271">
        <v>887191.65</v>
      </c>
      <c r="P1758" s="89" t="s">
        <v>670</v>
      </c>
    </row>
    <row r="1759" spans="1:16" ht="51">
      <c r="A1759" s="268">
        <v>253</v>
      </c>
      <c r="B1759" s="89"/>
      <c r="C1759" s="269" t="s">
        <v>114</v>
      </c>
      <c r="D1759" s="84">
        <v>43536</v>
      </c>
      <c r="E1759" s="85" t="s">
        <v>4232</v>
      </c>
      <c r="F1759" s="85" t="s">
        <v>6</v>
      </c>
      <c r="G1759" s="85">
        <v>79864</v>
      </c>
      <c r="H1759" s="89"/>
      <c r="I1759" s="270" t="s">
        <v>4857</v>
      </c>
      <c r="J1759" s="89"/>
      <c r="K1759" s="89"/>
      <c r="L1759" s="89"/>
      <c r="M1759" s="89"/>
      <c r="N1759" s="271">
        <v>0</v>
      </c>
      <c r="O1759" s="271">
        <v>540029.69999999995</v>
      </c>
      <c r="P1759" s="89" t="s">
        <v>670</v>
      </c>
    </row>
    <row r="1760" spans="1:16" ht="38.25">
      <c r="A1760" s="268" t="s">
        <v>565</v>
      </c>
      <c r="B1760" s="89"/>
      <c r="C1760" s="269" t="s">
        <v>615</v>
      </c>
      <c r="D1760" s="84">
        <v>43537</v>
      </c>
      <c r="E1760" s="85" t="s">
        <v>4233</v>
      </c>
      <c r="F1760" s="85" t="s">
        <v>3</v>
      </c>
      <c r="G1760" s="85">
        <v>1719236</v>
      </c>
      <c r="H1760" s="89"/>
      <c r="I1760" s="270" t="s">
        <v>3601</v>
      </c>
      <c r="J1760" s="89"/>
      <c r="K1760" s="89"/>
      <c r="L1760" s="89"/>
      <c r="M1760" s="89"/>
      <c r="N1760" s="271">
        <v>0</v>
      </c>
      <c r="O1760" s="271">
        <v>571.75</v>
      </c>
      <c r="P1760" s="89" t="s">
        <v>670</v>
      </c>
    </row>
    <row r="1761" spans="1:16" ht="63.75">
      <c r="A1761" s="268" t="s">
        <v>565</v>
      </c>
      <c r="B1761" s="89"/>
      <c r="C1761" s="269" t="s">
        <v>615</v>
      </c>
      <c r="D1761" s="84">
        <v>43537</v>
      </c>
      <c r="E1761" s="85" t="s">
        <v>4234</v>
      </c>
      <c r="F1761" s="85" t="s">
        <v>3</v>
      </c>
      <c r="G1761" s="85">
        <v>1719264</v>
      </c>
      <c r="H1761" s="89"/>
      <c r="I1761" s="270" t="s">
        <v>4858</v>
      </c>
      <c r="J1761" s="89"/>
      <c r="K1761" s="89"/>
      <c r="L1761" s="89"/>
      <c r="M1761" s="89"/>
      <c r="N1761" s="271">
        <v>0</v>
      </c>
      <c r="O1761" s="271">
        <v>13810.12</v>
      </c>
      <c r="P1761" s="89" t="s">
        <v>670</v>
      </c>
    </row>
    <row r="1762" spans="1:16" ht="38.25">
      <c r="A1762" s="268" t="s">
        <v>565</v>
      </c>
      <c r="B1762" s="89"/>
      <c r="C1762" s="269" t="s">
        <v>615</v>
      </c>
      <c r="D1762" s="84">
        <v>43537</v>
      </c>
      <c r="E1762" s="85" t="s">
        <v>4235</v>
      </c>
      <c r="F1762" s="85" t="s">
        <v>3</v>
      </c>
      <c r="G1762" s="85">
        <v>1719294</v>
      </c>
      <c r="H1762" s="89"/>
      <c r="I1762" s="270" t="s">
        <v>4859</v>
      </c>
      <c r="J1762" s="89"/>
      <c r="K1762" s="89"/>
      <c r="L1762" s="89"/>
      <c r="M1762" s="89"/>
      <c r="N1762" s="271">
        <v>0</v>
      </c>
      <c r="O1762" s="271">
        <v>2025.44</v>
      </c>
      <c r="P1762" s="89" t="s">
        <v>670</v>
      </c>
    </row>
    <row r="1763" spans="1:16" ht="63.75">
      <c r="A1763" s="268" t="s">
        <v>556</v>
      </c>
      <c r="B1763" s="89"/>
      <c r="C1763" s="269" t="s">
        <v>616</v>
      </c>
      <c r="D1763" s="84">
        <v>43537</v>
      </c>
      <c r="E1763" s="85" t="s">
        <v>4236</v>
      </c>
      <c r="F1763" s="85" t="s">
        <v>3</v>
      </c>
      <c r="G1763" s="85">
        <v>1719429</v>
      </c>
      <c r="H1763" s="89"/>
      <c r="I1763" s="270" t="s">
        <v>4860</v>
      </c>
      <c r="J1763" s="89"/>
      <c r="K1763" s="89"/>
      <c r="L1763" s="89"/>
      <c r="M1763" s="89"/>
      <c r="N1763" s="271">
        <v>0</v>
      </c>
      <c r="O1763" s="271">
        <v>0.5</v>
      </c>
      <c r="P1763" s="89" t="s">
        <v>741</v>
      </c>
    </row>
    <row r="1764" spans="1:16" ht="38.25">
      <c r="A1764" s="268" t="s">
        <v>565</v>
      </c>
      <c r="B1764" s="89"/>
      <c r="C1764" s="269" t="s">
        <v>615</v>
      </c>
      <c r="D1764" s="84">
        <v>43537</v>
      </c>
      <c r="E1764" s="85" t="s">
        <v>4237</v>
      </c>
      <c r="F1764" s="85" t="s">
        <v>3</v>
      </c>
      <c r="G1764" s="85">
        <v>1719430</v>
      </c>
      <c r="H1764" s="89"/>
      <c r="I1764" s="270" t="s">
        <v>4861</v>
      </c>
      <c r="J1764" s="89"/>
      <c r="K1764" s="89"/>
      <c r="L1764" s="89"/>
      <c r="M1764" s="89"/>
      <c r="N1764" s="271">
        <v>0</v>
      </c>
      <c r="O1764" s="271">
        <v>10347.290000000001</v>
      </c>
      <c r="P1764" s="89" t="s">
        <v>670</v>
      </c>
    </row>
    <row r="1765" spans="1:16" ht="51">
      <c r="A1765" s="268">
        <v>526</v>
      </c>
      <c r="B1765" s="89"/>
      <c r="C1765" s="269" t="s">
        <v>610</v>
      </c>
      <c r="D1765" s="84">
        <v>43537</v>
      </c>
      <c r="E1765" s="85" t="s">
        <v>4238</v>
      </c>
      <c r="F1765" s="85" t="s">
        <v>3</v>
      </c>
      <c r="G1765" s="85">
        <v>1719303</v>
      </c>
      <c r="H1765" s="89"/>
      <c r="I1765" s="270" t="s">
        <v>4862</v>
      </c>
      <c r="J1765" s="89"/>
      <c r="K1765" s="89"/>
      <c r="L1765" s="89"/>
      <c r="M1765" s="89"/>
      <c r="N1765" s="271">
        <v>0</v>
      </c>
      <c r="O1765" s="271">
        <v>1</v>
      </c>
      <c r="P1765" s="89" t="s">
        <v>670</v>
      </c>
    </row>
    <row r="1766" spans="1:16" ht="51">
      <c r="A1766" s="268" t="s">
        <v>565</v>
      </c>
      <c r="B1766" s="89"/>
      <c r="C1766" s="269" t="s">
        <v>615</v>
      </c>
      <c r="D1766" s="84">
        <v>43537</v>
      </c>
      <c r="E1766" s="85" t="s">
        <v>4239</v>
      </c>
      <c r="F1766" s="85" t="s">
        <v>3</v>
      </c>
      <c r="G1766" s="85">
        <v>1719322</v>
      </c>
      <c r="H1766" s="89"/>
      <c r="I1766" s="270" t="s">
        <v>4863</v>
      </c>
      <c r="J1766" s="89"/>
      <c r="K1766" s="89"/>
      <c r="L1766" s="89"/>
      <c r="M1766" s="89"/>
      <c r="N1766" s="271">
        <v>0</v>
      </c>
      <c r="O1766" s="271">
        <v>71.900000000000006</v>
      </c>
      <c r="P1766" s="89" t="s">
        <v>670</v>
      </c>
    </row>
    <row r="1767" spans="1:16" ht="63.75">
      <c r="A1767" s="268">
        <v>221</v>
      </c>
      <c r="B1767" s="89"/>
      <c r="C1767" s="269" t="s">
        <v>102</v>
      </c>
      <c r="D1767" s="84">
        <v>43537</v>
      </c>
      <c r="E1767" s="85" t="s">
        <v>4240</v>
      </c>
      <c r="F1767" s="85" t="s">
        <v>3</v>
      </c>
      <c r="G1767" s="85">
        <v>1719357</v>
      </c>
      <c r="H1767" s="89"/>
      <c r="I1767" s="270" t="s">
        <v>4864</v>
      </c>
      <c r="J1767" s="89"/>
      <c r="K1767" s="89"/>
      <c r="L1767" s="89"/>
      <c r="M1767" s="89"/>
      <c r="N1767" s="271">
        <v>0</v>
      </c>
      <c r="O1767" s="271">
        <v>10.4</v>
      </c>
      <c r="P1767" s="89" t="s">
        <v>670</v>
      </c>
    </row>
    <row r="1768" spans="1:16" ht="63.75">
      <c r="A1768" s="268">
        <v>15</v>
      </c>
      <c r="B1768" s="89"/>
      <c r="C1768" s="269" t="s">
        <v>42</v>
      </c>
      <c r="D1768" s="84">
        <v>43537</v>
      </c>
      <c r="E1768" s="85" t="s">
        <v>4241</v>
      </c>
      <c r="F1768" s="85" t="s">
        <v>3</v>
      </c>
      <c r="G1768" s="85">
        <v>1719404</v>
      </c>
      <c r="H1768" s="89"/>
      <c r="I1768" s="270" t="s">
        <v>4865</v>
      </c>
      <c r="J1768" s="89"/>
      <c r="K1768" s="89"/>
      <c r="L1768" s="89"/>
      <c r="M1768" s="89"/>
      <c r="N1768" s="271">
        <v>0</v>
      </c>
      <c r="O1768" s="271">
        <v>52.300000000000004</v>
      </c>
      <c r="P1768" s="89" t="s">
        <v>670</v>
      </c>
    </row>
    <row r="1769" spans="1:16" ht="51">
      <c r="A1769" s="268" t="s">
        <v>565</v>
      </c>
      <c r="B1769" s="89"/>
      <c r="C1769" s="269" t="s">
        <v>615</v>
      </c>
      <c r="D1769" s="84">
        <v>43537</v>
      </c>
      <c r="E1769" s="85" t="s">
        <v>4242</v>
      </c>
      <c r="F1769" s="85" t="s">
        <v>3</v>
      </c>
      <c r="G1769" s="85">
        <v>1719406</v>
      </c>
      <c r="H1769" s="89"/>
      <c r="I1769" s="270" t="s">
        <v>4866</v>
      </c>
      <c r="J1769" s="89"/>
      <c r="K1769" s="89"/>
      <c r="L1769" s="89"/>
      <c r="M1769" s="89"/>
      <c r="N1769" s="271">
        <v>0</v>
      </c>
      <c r="O1769" s="271">
        <v>1812.98</v>
      </c>
      <c r="P1769" s="89" t="s">
        <v>670</v>
      </c>
    </row>
    <row r="1770" spans="1:16" ht="51">
      <c r="A1770" s="268">
        <v>30</v>
      </c>
      <c r="B1770" s="89"/>
      <c r="C1770" s="269" t="s">
        <v>675</v>
      </c>
      <c r="D1770" s="84">
        <v>43537</v>
      </c>
      <c r="E1770" s="85" t="s">
        <v>4243</v>
      </c>
      <c r="F1770" s="85" t="s">
        <v>3</v>
      </c>
      <c r="G1770" s="85">
        <v>1719333</v>
      </c>
      <c r="H1770" s="89"/>
      <c r="I1770" s="270" t="s">
        <v>4867</v>
      </c>
      <c r="J1770" s="89"/>
      <c r="K1770" s="89"/>
      <c r="L1770" s="89"/>
      <c r="M1770" s="89"/>
      <c r="N1770" s="271">
        <v>0</v>
      </c>
      <c r="O1770" s="271">
        <v>269.60000000000002</v>
      </c>
      <c r="P1770" s="89" t="s">
        <v>670</v>
      </c>
    </row>
    <row r="1771" spans="1:16" ht="51">
      <c r="A1771" s="268" t="s">
        <v>565</v>
      </c>
      <c r="B1771" s="89"/>
      <c r="C1771" s="269" t="s">
        <v>615</v>
      </c>
      <c r="D1771" s="84">
        <v>43537</v>
      </c>
      <c r="E1771" s="85" t="s">
        <v>4244</v>
      </c>
      <c r="F1771" s="85" t="s">
        <v>3</v>
      </c>
      <c r="G1771" s="85">
        <v>1719336</v>
      </c>
      <c r="H1771" s="89"/>
      <c r="I1771" s="270" t="s">
        <v>4868</v>
      </c>
      <c r="J1771" s="89"/>
      <c r="K1771" s="89"/>
      <c r="L1771" s="89"/>
      <c r="M1771" s="89"/>
      <c r="N1771" s="271">
        <v>0</v>
      </c>
      <c r="O1771" s="271">
        <v>657.1</v>
      </c>
      <c r="P1771" s="89" t="s">
        <v>670</v>
      </c>
    </row>
    <row r="1772" spans="1:16" ht="63.75">
      <c r="A1772" s="268" t="s">
        <v>556</v>
      </c>
      <c r="B1772" s="89"/>
      <c r="C1772" s="269" t="s">
        <v>616</v>
      </c>
      <c r="D1772" s="84">
        <v>43537</v>
      </c>
      <c r="E1772" s="85" t="s">
        <v>4245</v>
      </c>
      <c r="F1772" s="85" t="s">
        <v>3</v>
      </c>
      <c r="G1772" s="85">
        <v>1719257</v>
      </c>
      <c r="H1772" s="89"/>
      <c r="I1772" s="270" t="s">
        <v>4869</v>
      </c>
      <c r="J1772" s="89"/>
      <c r="K1772" s="89"/>
      <c r="L1772" s="89"/>
      <c r="M1772" s="89"/>
      <c r="N1772" s="271">
        <v>0</v>
      </c>
      <c r="O1772" s="271">
        <v>891</v>
      </c>
      <c r="P1772" s="89" t="s">
        <v>670</v>
      </c>
    </row>
    <row r="1773" spans="1:16" ht="51">
      <c r="A1773" s="268" t="s">
        <v>556</v>
      </c>
      <c r="B1773" s="89"/>
      <c r="C1773" s="269" t="s">
        <v>616</v>
      </c>
      <c r="D1773" s="84">
        <v>43537</v>
      </c>
      <c r="E1773" s="85" t="s">
        <v>4246</v>
      </c>
      <c r="F1773" s="85" t="s">
        <v>3</v>
      </c>
      <c r="G1773" s="85">
        <v>1719261</v>
      </c>
      <c r="H1773" s="89"/>
      <c r="I1773" s="270" t="s">
        <v>4870</v>
      </c>
      <c r="J1773" s="89"/>
      <c r="K1773" s="89"/>
      <c r="L1773" s="89"/>
      <c r="M1773" s="89"/>
      <c r="N1773" s="271">
        <v>0</v>
      </c>
      <c r="O1773" s="271">
        <v>35</v>
      </c>
      <c r="P1773" s="89" t="s">
        <v>670</v>
      </c>
    </row>
    <row r="1774" spans="1:16" ht="51">
      <c r="A1774" s="268" t="s">
        <v>565</v>
      </c>
      <c r="B1774" s="89"/>
      <c r="C1774" s="269" t="s">
        <v>615</v>
      </c>
      <c r="D1774" s="84">
        <v>43537</v>
      </c>
      <c r="E1774" s="85" t="s">
        <v>4247</v>
      </c>
      <c r="F1774" s="85" t="s">
        <v>3</v>
      </c>
      <c r="G1774" s="85">
        <v>1719270</v>
      </c>
      <c r="H1774" s="89"/>
      <c r="I1774" s="270" t="s">
        <v>4871</v>
      </c>
      <c r="J1774" s="89"/>
      <c r="K1774" s="89"/>
      <c r="L1774" s="89"/>
      <c r="M1774" s="89"/>
      <c r="N1774" s="271">
        <v>0</v>
      </c>
      <c r="O1774" s="271">
        <v>16432.849999999999</v>
      </c>
      <c r="P1774" s="89" t="s">
        <v>670</v>
      </c>
    </row>
    <row r="1775" spans="1:16" ht="63.75">
      <c r="A1775" s="268">
        <v>309</v>
      </c>
      <c r="B1775" s="89"/>
      <c r="C1775" s="269" t="s">
        <v>1354</v>
      </c>
      <c r="D1775" s="84">
        <v>43537</v>
      </c>
      <c r="E1775" s="85" t="s">
        <v>4248</v>
      </c>
      <c r="F1775" s="85" t="s">
        <v>3</v>
      </c>
      <c r="G1775" s="85">
        <v>1719295</v>
      </c>
      <c r="H1775" s="89"/>
      <c r="I1775" s="270" t="s">
        <v>4872</v>
      </c>
      <c r="J1775" s="89"/>
      <c r="K1775" s="89"/>
      <c r="L1775" s="89"/>
      <c r="M1775" s="89"/>
      <c r="N1775" s="271">
        <v>0</v>
      </c>
      <c r="O1775" s="271">
        <v>609.16</v>
      </c>
      <c r="P1775" s="89" t="s">
        <v>670</v>
      </c>
    </row>
    <row r="1776" spans="1:16" ht="63.75">
      <c r="A1776" s="268">
        <v>309</v>
      </c>
      <c r="B1776" s="89"/>
      <c r="C1776" s="269" t="s">
        <v>1354</v>
      </c>
      <c r="D1776" s="84">
        <v>43537</v>
      </c>
      <c r="E1776" s="85" t="s">
        <v>4249</v>
      </c>
      <c r="F1776" s="85" t="s">
        <v>3</v>
      </c>
      <c r="G1776" s="85">
        <v>1719298</v>
      </c>
      <c r="H1776" s="89"/>
      <c r="I1776" s="270" t="s">
        <v>4873</v>
      </c>
      <c r="J1776" s="89"/>
      <c r="K1776" s="89"/>
      <c r="L1776" s="89"/>
      <c r="M1776" s="89"/>
      <c r="N1776" s="271">
        <v>0</v>
      </c>
      <c r="O1776" s="271">
        <v>1314</v>
      </c>
      <c r="P1776" s="89" t="s">
        <v>670</v>
      </c>
    </row>
    <row r="1777" spans="1:16" ht="102">
      <c r="A1777" s="268">
        <v>660</v>
      </c>
      <c r="B1777" s="89"/>
      <c r="C1777" s="269" t="s">
        <v>188</v>
      </c>
      <c r="D1777" s="84">
        <v>43537</v>
      </c>
      <c r="E1777" s="85" t="s">
        <v>4250</v>
      </c>
      <c r="F1777" s="85" t="s">
        <v>629</v>
      </c>
      <c r="G1777" s="85">
        <v>7333</v>
      </c>
      <c r="H1777" s="89"/>
      <c r="I1777" s="270" t="s">
        <v>4874</v>
      </c>
      <c r="J1777" s="89"/>
      <c r="K1777" s="89"/>
      <c r="L1777" s="89"/>
      <c r="M1777" s="89"/>
      <c r="N1777" s="271">
        <v>5012.43</v>
      </c>
      <c r="O1777" s="271">
        <v>0</v>
      </c>
      <c r="P1777" s="89" t="s">
        <v>670</v>
      </c>
    </row>
    <row r="1778" spans="1:16" ht="76.5">
      <c r="A1778" s="268">
        <v>35</v>
      </c>
      <c r="B1778" s="89"/>
      <c r="C1778" s="269" t="s">
        <v>46</v>
      </c>
      <c r="D1778" s="84">
        <v>43537</v>
      </c>
      <c r="E1778" s="85" t="s">
        <v>4251</v>
      </c>
      <c r="F1778" s="85" t="s">
        <v>671</v>
      </c>
      <c r="G1778" s="85">
        <v>228858</v>
      </c>
      <c r="H1778" s="89"/>
      <c r="I1778" s="270" t="s">
        <v>4875</v>
      </c>
      <c r="J1778" s="89"/>
      <c r="K1778" s="89"/>
      <c r="L1778" s="89"/>
      <c r="M1778" s="89"/>
      <c r="N1778" s="271">
        <v>0</v>
      </c>
      <c r="O1778" s="271">
        <v>127337.59</v>
      </c>
      <c r="P1778" s="89" t="s">
        <v>670</v>
      </c>
    </row>
    <row r="1779" spans="1:16" ht="38.25">
      <c r="A1779" s="268">
        <v>340</v>
      </c>
      <c r="B1779" s="89"/>
      <c r="C1779" s="269" t="s">
        <v>147</v>
      </c>
      <c r="D1779" s="84">
        <v>43537</v>
      </c>
      <c r="E1779" s="85" t="s">
        <v>4252</v>
      </c>
      <c r="F1779" s="85" t="s">
        <v>15</v>
      </c>
      <c r="G1779" s="85">
        <v>985603</v>
      </c>
      <c r="H1779" s="89"/>
      <c r="I1779" s="270" t="s">
        <v>4876</v>
      </c>
      <c r="J1779" s="89"/>
      <c r="K1779" s="89"/>
      <c r="L1779" s="89"/>
      <c r="M1779" s="89"/>
      <c r="N1779" s="271">
        <v>50</v>
      </c>
      <c r="O1779" s="271">
        <v>0</v>
      </c>
      <c r="P1779" s="89" t="s">
        <v>670</v>
      </c>
    </row>
    <row r="1780" spans="1:16" ht="63.75">
      <c r="A1780" s="268" t="s">
        <v>559</v>
      </c>
      <c r="B1780" s="89"/>
      <c r="C1780" s="269" t="s">
        <v>759</v>
      </c>
      <c r="D1780" s="84">
        <v>43537</v>
      </c>
      <c r="E1780" s="85" t="s">
        <v>4253</v>
      </c>
      <c r="F1780" s="85" t="s">
        <v>6</v>
      </c>
      <c r="G1780" s="85">
        <v>1092415</v>
      </c>
      <c r="H1780" s="89"/>
      <c r="I1780" s="270" t="s">
        <v>4877</v>
      </c>
      <c r="J1780" s="89"/>
      <c r="K1780" s="89"/>
      <c r="L1780" s="89"/>
      <c r="M1780" s="89"/>
      <c r="N1780" s="271">
        <v>0</v>
      </c>
      <c r="O1780" s="271">
        <v>7104.06</v>
      </c>
      <c r="P1780" s="89" t="s">
        <v>670</v>
      </c>
    </row>
    <row r="1781" spans="1:16" ht="76.5">
      <c r="A1781" s="268" t="s">
        <v>557</v>
      </c>
      <c r="B1781" s="89"/>
      <c r="C1781" s="269" t="s">
        <v>780</v>
      </c>
      <c r="D1781" s="84">
        <v>43537</v>
      </c>
      <c r="E1781" s="85" t="s">
        <v>4254</v>
      </c>
      <c r="F1781" s="85" t="s">
        <v>6</v>
      </c>
      <c r="G1781" s="85">
        <v>1092620</v>
      </c>
      <c r="H1781" s="89"/>
      <c r="I1781" s="270" t="s">
        <v>4878</v>
      </c>
      <c r="J1781" s="89"/>
      <c r="K1781" s="89"/>
      <c r="L1781" s="89"/>
      <c r="M1781" s="89"/>
      <c r="N1781" s="271">
        <v>0</v>
      </c>
      <c r="O1781" s="271">
        <v>25000</v>
      </c>
      <c r="P1781" s="89" t="s">
        <v>670</v>
      </c>
    </row>
    <row r="1782" spans="1:16" ht="51">
      <c r="A1782" s="268" t="s">
        <v>556</v>
      </c>
      <c r="B1782" s="89"/>
      <c r="C1782" s="269" t="s">
        <v>616</v>
      </c>
      <c r="D1782" s="84">
        <v>43538</v>
      </c>
      <c r="E1782" s="85" t="s">
        <v>4255</v>
      </c>
      <c r="F1782" s="85" t="s">
        <v>3</v>
      </c>
      <c r="G1782" s="85">
        <v>1719809</v>
      </c>
      <c r="H1782" s="89"/>
      <c r="I1782" s="270" t="s">
        <v>4879</v>
      </c>
      <c r="J1782" s="89"/>
      <c r="K1782" s="89"/>
      <c r="L1782" s="89"/>
      <c r="M1782" s="89"/>
      <c r="N1782" s="271">
        <v>0</v>
      </c>
      <c r="O1782" s="271">
        <v>100</v>
      </c>
      <c r="P1782" s="89" t="s">
        <v>670</v>
      </c>
    </row>
    <row r="1783" spans="1:16" ht="51">
      <c r="A1783" s="268">
        <v>46</v>
      </c>
      <c r="B1783" s="89"/>
      <c r="C1783" s="269" t="s">
        <v>48</v>
      </c>
      <c r="D1783" s="84">
        <v>43538</v>
      </c>
      <c r="E1783" s="85" t="s">
        <v>4256</v>
      </c>
      <c r="F1783" s="85" t="s">
        <v>3</v>
      </c>
      <c r="G1783" s="85">
        <v>1719816</v>
      </c>
      <c r="H1783" s="89"/>
      <c r="I1783" s="270" t="s">
        <v>4880</v>
      </c>
      <c r="J1783" s="89"/>
      <c r="K1783" s="89"/>
      <c r="L1783" s="89"/>
      <c r="M1783" s="89"/>
      <c r="N1783" s="271">
        <v>0</v>
      </c>
      <c r="O1783" s="271">
        <v>1308.42</v>
      </c>
      <c r="P1783" s="89" t="s">
        <v>670</v>
      </c>
    </row>
    <row r="1784" spans="1:16" ht="51">
      <c r="A1784" s="268">
        <v>46</v>
      </c>
      <c r="B1784" s="89"/>
      <c r="C1784" s="269" t="s">
        <v>48</v>
      </c>
      <c r="D1784" s="84">
        <v>43538</v>
      </c>
      <c r="E1784" s="85" t="s">
        <v>4257</v>
      </c>
      <c r="F1784" s="85" t="s">
        <v>3</v>
      </c>
      <c r="G1784" s="85">
        <v>1719818</v>
      </c>
      <c r="H1784" s="89"/>
      <c r="I1784" s="270" t="s">
        <v>4880</v>
      </c>
      <c r="J1784" s="89"/>
      <c r="K1784" s="89"/>
      <c r="L1784" s="89"/>
      <c r="M1784" s="89"/>
      <c r="N1784" s="271">
        <v>0</v>
      </c>
      <c r="O1784" s="271">
        <v>2803.75</v>
      </c>
      <c r="P1784" s="89" t="s">
        <v>670</v>
      </c>
    </row>
    <row r="1785" spans="1:16" ht="51">
      <c r="A1785" s="268" t="s">
        <v>565</v>
      </c>
      <c r="B1785" s="89"/>
      <c r="C1785" s="269" t="s">
        <v>615</v>
      </c>
      <c r="D1785" s="84">
        <v>43538</v>
      </c>
      <c r="E1785" s="85" t="s">
        <v>4258</v>
      </c>
      <c r="F1785" s="85" t="s">
        <v>3</v>
      </c>
      <c r="G1785" s="85">
        <v>1719820</v>
      </c>
      <c r="H1785" s="89"/>
      <c r="I1785" s="270" t="s">
        <v>4881</v>
      </c>
      <c r="J1785" s="89"/>
      <c r="K1785" s="89"/>
      <c r="L1785" s="89"/>
      <c r="M1785" s="89"/>
      <c r="N1785" s="271">
        <v>0</v>
      </c>
      <c r="O1785" s="271">
        <v>458.02</v>
      </c>
      <c r="P1785" s="89" t="s">
        <v>670</v>
      </c>
    </row>
    <row r="1786" spans="1:16" ht="51">
      <c r="A1786" s="268">
        <v>35</v>
      </c>
      <c r="B1786" s="89"/>
      <c r="C1786" s="269" t="s">
        <v>46</v>
      </c>
      <c r="D1786" s="84">
        <v>43538</v>
      </c>
      <c r="E1786" s="85" t="s">
        <v>4259</v>
      </c>
      <c r="F1786" s="85" t="s">
        <v>3</v>
      </c>
      <c r="G1786" s="85">
        <v>1719821</v>
      </c>
      <c r="H1786" s="89"/>
      <c r="I1786" s="270" t="s">
        <v>4882</v>
      </c>
      <c r="J1786" s="89"/>
      <c r="K1786" s="89"/>
      <c r="L1786" s="89"/>
      <c r="M1786" s="89"/>
      <c r="N1786" s="271">
        <v>0</v>
      </c>
      <c r="O1786" s="271">
        <v>1200</v>
      </c>
      <c r="P1786" s="89" t="s">
        <v>670</v>
      </c>
    </row>
    <row r="1787" spans="1:16" ht="51">
      <c r="A1787" s="268" t="s">
        <v>565</v>
      </c>
      <c r="B1787" s="89"/>
      <c r="C1787" s="269" t="s">
        <v>615</v>
      </c>
      <c r="D1787" s="84">
        <v>43538</v>
      </c>
      <c r="E1787" s="85" t="s">
        <v>4260</v>
      </c>
      <c r="F1787" s="85" t="s">
        <v>3</v>
      </c>
      <c r="G1787" s="85">
        <v>1719625</v>
      </c>
      <c r="H1787" s="89"/>
      <c r="I1787" s="270" t="s">
        <v>4883</v>
      </c>
      <c r="J1787" s="89"/>
      <c r="K1787" s="89"/>
      <c r="L1787" s="89"/>
      <c r="M1787" s="89"/>
      <c r="N1787" s="271">
        <v>0</v>
      </c>
      <c r="O1787" s="271">
        <v>1430.32</v>
      </c>
      <c r="P1787" s="89" t="s">
        <v>670</v>
      </c>
    </row>
    <row r="1788" spans="1:16" ht="38.25">
      <c r="A1788" s="268" t="s">
        <v>565</v>
      </c>
      <c r="B1788" s="89"/>
      <c r="C1788" s="269" t="s">
        <v>615</v>
      </c>
      <c r="D1788" s="84">
        <v>43538</v>
      </c>
      <c r="E1788" s="85" t="s">
        <v>4261</v>
      </c>
      <c r="F1788" s="85" t="s">
        <v>3</v>
      </c>
      <c r="G1788" s="85">
        <v>1719627</v>
      </c>
      <c r="H1788" s="89"/>
      <c r="I1788" s="270" t="s">
        <v>4884</v>
      </c>
      <c r="J1788" s="89"/>
      <c r="K1788" s="89"/>
      <c r="L1788" s="89"/>
      <c r="M1788" s="89"/>
      <c r="N1788" s="271">
        <v>0</v>
      </c>
      <c r="O1788" s="271">
        <v>1003.0400000000001</v>
      </c>
      <c r="P1788" s="89" t="s">
        <v>670</v>
      </c>
    </row>
    <row r="1789" spans="1:16" ht="51">
      <c r="A1789" s="268" t="s">
        <v>565</v>
      </c>
      <c r="B1789" s="89"/>
      <c r="C1789" s="269" t="s">
        <v>615</v>
      </c>
      <c r="D1789" s="84">
        <v>43538</v>
      </c>
      <c r="E1789" s="85" t="s">
        <v>4262</v>
      </c>
      <c r="F1789" s="85" t="s">
        <v>3</v>
      </c>
      <c r="G1789" s="85">
        <v>1719718</v>
      </c>
      <c r="H1789" s="89"/>
      <c r="I1789" s="270" t="s">
        <v>4885</v>
      </c>
      <c r="J1789" s="89"/>
      <c r="K1789" s="89"/>
      <c r="L1789" s="89"/>
      <c r="M1789" s="89"/>
      <c r="N1789" s="271">
        <v>0</v>
      </c>
      <c r="O1789" s="271">
        <v>1187</v>
      </c>
      <c r="P1789" s="89" t="s">
        <v>670</v>
      </c>
    </row>
    <row r="1790" spans="1:16" ht="38.25">
      <c r="A1790" s="268" t="s">
        <v>565</v>
      </c>
      <c r="B1790" s="89"/>
      <c r="C1790" s="269" t="s">
        <v>615</v>
      </c>
      <c r="D1790" s="84">
        <v>43538</v>
      </c>
      <c r="E1790" s="85" t="s">
        <v>4263</v>
      </c>
      <c r="F1790" s="85" t="s">
        <v>3</v>
      </c>
      <c r="G1790" s="85">
        <v>1719737</v>
      </c>
      <c r="H1790" s="89"/>
      <c r="I1790" s="270" t="s">
        <v>4886</v>
      </c>
      <c r="J1790" s="89"/>
      <c r="K1790" s="89"/>
      <c r="L1790" s="89"/>
      <c r="M1790" s="89"/>
      <c r="N1790" s="271">
        <v>0</v>
      </c>
      <c r="O1790" s="271">
        <v>583</v>
      </c>
      <c r="P1790" s="89" t="s">
        <v>670</v>
      </c>
    </row>
    <row r="1791" spans="1:16" ht="38.25">
      <c r="A1791" s="268" t="s">
        <v>565</v>
      </c>
      <c r="B1791" s="89"/>
      <c r="C1791" s="269" t="s">
        <v>615</v>
      </c>
      <c r="D1791" s="84">
        <v>43538</v>
      </c>
      <c r="E1791" s="85" t="s">
        <v>4264</v>
      </c>
      <c r="F1791" s="85" t="s">
        <v>3</v>
      </c>
      <c r="G1791" s="85">
        <v>1719747</v>
      </c>
      <c r="H1791" s="89"/>
      <c r="I1791" s="270" t="s">
        <v>3888</v>
      </c>
      <c r="J1791" s="89"/>
      <c r="K1791" s="89"/>
      <c r="L1791" s="89"/>
      <c r="M1791" s="89"/>
      <c r="N1791" s="271">
        <v>0</v>
      </c>
      <c r="O1791" s="271">
        <v>552.47</v>
      </c>
      <c r="P1791" s="89" t="s">
        <v>670</v>
      </c>
    </row>
    <row r="1792" spans="1:16" ht="38.25">
      <c r="A1792" s="268" t="s">
        <v>565</v>
      </c>
      <c r="B1792" s="89"/>
      <c r="C1792" s="269" t="s">
        <v>615</v>
      </c>
      <c r="D1792" s="84">
        <v>43538</v>
      </c>
      <c r="E1792" s="85" t="s">
        <v>4265</v>
      </c>
      <c r="F1792" s="85" t="s">
        <v>3</v>
      </c>
      <c r="G1792" s="85">
        <v>1719934</v>
      </c>
      <c r="H1792" s="89"/>
      <c r="I1792" s="270" t="s">
        <v>4887</v>
      </c>
      <c r="J1792" s="89"/>
      <c r="K1792" s="89"/>
      <c r="L1792" s="89"/>
      <c r="M1792" s="89"/>
      <c r="N1792" s="271">
        <v>0</v>
      </c>
      <c r="O1792" s="271">
        <v>1700</v>
      </c>
      <c r="P1792" s="89" t="s">
        <v>670</v>
      </c>
    </row>
    <row r="1793" spans="1:16" ht="51">
      <c r="A1793" s="268">
        <v>592</v>
      </c>
      <c r="B1793" s="89"/>
      <c r="C1793" s="269" t="s">
        <v>645</v>
      </c>
      <c r="D1793" s="84">
        <v>43538</v>
      </c>
      <c r="E1793" s="85" t="s">
        <v>4266</v>
      </c>
      <c r="F1793" s="85" t="s">
        <v>3</v>
      </c>
      <c r="G1793" s="85">
        <v>1719944</v>
      </c>
      <c r="H1793" s="89"/>
      <c r="I1793" s="270" t="s">
        <v>4888</v>
      </c>
      <c r="J1793" s="89"/>
      <c r="K1793" s="89"/>
      <c r="L1793" s="89"/>
      <c r="M1793" s="89"/>
      <c r="N1793" s="271">
        <v>0</v>
      </c>
      <c r="O1793" s="271">
        <v>23873</v>
      </c>
      <c r="P1793" s="89" t="s">
        <v>670</v>
      </c>
    </row>
    <row r="1794" spans="1:16" ht="51">
      <c r="A1794" s="268">
        <v>592</v>
      </c>
      <c r="B1794" s="89"/>
      <c r="C1794" s="269" t="s">
        <v>645</v>
      </c>
      <c r="D1794" s="84">
        <v>43538</v>
      </c>
      <c r="E1794" s="85" t="s">
        <v>4267</v>
      </c>
      <c r="F1794" s="85" t="s">
        <v>3</v>
      </c>
      <c r="G1794" s="85">
        <v>1719946</v>
      </c>
      <c r="H1794" s="89"/>
      <c r="I1794" s="270" t="s">
        <v>4889</v>
      </c>
      <c r="J1794" s="89"/>
      <c r="K1794" s="89"/>
      <c r="L1794" s="89"/>
      <c r="M1794" s="89"/>
      <c r="N1794" s="271">
        <v>0</v>
      </c>
      <c r="O1794" s="271">
        <v>277</v>
      </c>
      <c r="P1794" s="89" t="s">
        <v>670</v>
      </c>
    </row>
    <row r="1795" spans="1:16" ht="51">
      <c r="A1795" s="268">
        <v>592</v>
      </c>
      <c r="B1795" s="89"/>
      <c r="C1795" s="269" t="s">
        <v>645</v>
      </c>
      <c r="D1795" s="84">
        <v>43538</v>
      </c>
      <c r="E1795" s="85" t="s">
        <v>4268</v>
      </c>
      <c r="F1795" s="85" t="s">
        <v>3</v>
      </c>
      <c r="G1795" s="85">
        <v>1719948</v>
      </c>
      <c r="H1795" s="89"/>
      <c r="I1795" s="270" t="s">
        <v>2155</v>
      </c>
      <c r="J1795" s="89"/>
      <c r="K1795" s="89"/>
      <c r="L1795" s="89"/>
      <c r="M1795" s="89"/>
      <c r="N1795" s="271">
        <v>0</v>
      </c>
      <c r="O1795" s="271">
        <v>16428</v>
      </c>
      <c r="P1795" s="89" t="s">
        <v>670</v>
      </c>
    </row>
    <row r="1796" spans="1:16" ht="38.25">
      <c r="A1796" s="268">
        <v>592</v>
      </c>
      <c r="B1796" s="89"/>
      <c r="C1796" s="269" t="s">
        <v>645</v>
      </c>
      <c r="D1796" s="84">
        <v>43538</v>
      </c>
      <c r="E1796" s="85" t="s">
        <v>4269</v>
      </c>
      <c r="F1796" s="85" t="s">
        <v>3</v>
      </c>
      <c r="G1796" s="85">
        <v>1719949</v>
      </c>
      <c r="H1796" s="89"/>
      <c r="I1796" s="270" t="s">
        <v>4890</v>
      </c>
      <c r="J1796" s="89"/>
      <c r="K1796" s="89"/>
      <c r="L1796" s="89"/>
      <c r="M1796" s="89"/>
      <c r="N1796" s="271">
        <v>0</v>
      </c>
      <c r="O1796" s="271">
        <v>788</v>
      </c>
      <c r="P1796" s="89" t="s">
        <v>670</v>
      </c>
    </row>
    <row r="1797" spans="1:16" ht="51">
      <c r="A1797" s="268">
        <v>163</v>
      </c>
      <c r="B1797" s="89"/>
      <c r="C1797" s="269" t="s">
        <v>88</v>
      </c>
      <c r="D1797" s="84">
        <v>43538</v>
      </c>
      <c r="E1797" s="85" t="s">
        <v>4270</v>
      </c>
      <c r="F1797" s="85" t="s">
        <v>3</v>
      </c>
      <c r="G1797" s="85">
        <v>1719964</v>
      </c>
      <c r="H1797" s="89"/>
      <c r="I1797" s="270" t="s">
        <v>4891</v>
      </c>
      <c r="J1797" s="89"/>
      <c r="K1797" s="89"/>
      <c r="L1797" s="89"/>
      <c r="M1797" s="89"/>
      <c r="N1797" s="271">
        <v>0</v>
      </c>
      <c r="O1797" s="271">
        <v>4700</v>
      </c>
      <c r="P1797" s="89" t="s">
        <v>670</v>
      </c>
    </row>
    <row r="1798" spans="1:16" ht="51">
      <c r="A1798" s="268" t="s">
        <v>565</v>
      </c>
      <c r="B1798" s="89"/>
      <c r="C1798" s="269" t="s">
        <v>615</v>
      </c>
      <c r="D1798" s="84">
        <v>43538</v>
      </c>
      <c r="E1798" s="85" t="s">
        <v>4271</v>
      </c>
      <c r="F1798" s="85" t="s">
        <v>3</v>
      </c>
      <c r="G1798" s="85">
        <v>1719858</v>
      </c>
      <c r="H1798" s="89"/>
      <c r="I1798" s="270" t="s">
        <v>4892</v>
      </c>
      <c r="J1798" s="89"/>
      <c r="K1798" s="89"/>
      <c r="L1798" s="89"/>
      <c r="M1798" s="89"/>
      <c r="N1798" s="271">
        <v>0</v>
      </c>
      <c r="O1798" s="271">
        <v>201.9</v>
      </c>
      <c r="P1798" s="89" t="s">
        <v>670</v>
      </c>
    </row>
    <row r="1799" spans="1:16" ht="63.75">
      <c r="A1799" s="268">
        <v>592</v>
      </c>
      <c r="B1799" s="89"/>
      <c r="C1799" s="269" t="s">
        <v>645</v>
      </c>
      <c r="D1799" s="84">
        <v>43538</v>
      </c>
      <c r="E1799" s="85" t="s">
        <v>4272</v>
      </c>
      <c r="F1799" s="85" t="s">
        <v>3</v>
      </c>
      <c r="G1799" s="85">
        <v>1719867</v>
      </c>
      <c r="H1799" s="89"/>
      <c r="I1799" s="270" t="s">
        <v>4893</v>
      </c>
      <c r="J1799" s="89"/>
      <c r="K1799" s="89"/>
      <c r="L1799" s="89"/>
      <c r="M1799" s="89"/>
      <c r="N1799" s="271">
        <v>0</v>
      </c>
      <c r="O1799" s="271">
        <v>429</v>
      </c>
      <c r="P1799" s="89" t="s">
        <v>670</v>
      </c>
    </row>
    <row r="1800" spans="1:16" ht="51">
      <c r="A1800" s="268" t="s">
        <v>565</v>
      </c>
      <c r="B1800" s="89"/>
      <c r="C1800" s="269" t="s">
        <v>615</v>
      </c>
      <c r="D1800" s="84">
        <v>43538</v>
      </c>
      <c r="E1800" s="85" t="s">
        <v>4273</v>
      </c>
      <c r="F1800" s="85" t="s">
        <v>3</v>
      </c>
      <c r="G1800" s="85">
        <v>1719875</v>
      </c>
      <c r="H1800" s="89"/>
      <c r="I1800" s="270" t="s">
        <v>4894</v>
      </c>
      <c r="J1800" s="89"/>
      <c r="K1800" s="89"/>
      <c r="L1800" s="89"/>
      <c r="M1800" s="89"/>
      <c r="N1800" s="271">
        <v>0</v>
      </c>
      <c r="O1800" s="271">
        <v>960.48</v>
      </c>
      <c r="P1800" s="89" t="s">
        <v>670</v>
      </c>
    </row>
    <row r="1801" spans="1:16" ht="51">
      <c r="A1801" s="268">
        <v>599</v>
      </c>
      <c r="B1801" s="89"/>
      <c r="C1801" s="269" t="s">
        <v>1369</v>
      </c>
      <c r="D1801" s="84">
        <v>43538</v>
      </c>
      <c r="E1801" s="85" t="s">
        <v>4274</v>
      </c>
      <c r="F1801" s="85" t="s">
        <v>3</v>
      </c>
      <c r="G1801" s="85">
        <v>1719877</v>
      </c>
      <c r="H1801" s="89"/>
      <c r="I1801" s="270" t="s">
        <v>4895</v>
      </c>
      <c r="J1801" s="89"/>
      <c r="K1801" s="89"/>
      <c r="L1801" s="89"/>
      <c r="M1801" s="89"/>
      <c r="N1801" s="271">
        <v>0</v>
      </c>
      <c r="O1801" s="271">
        <v>179.01</v>
      </c>
      <c r="P1801" s="89" t="s">
        <v>670</v>
      </c>
    </row>
    <row r="1802" spans="1:16" ht="51">
      <c r="A1802" s="268" t="s">
        <v>565</v>
      </c>
      <c r="B1802" s="89"/>
      <c r="C1802" s="269" t="s">
        <v>615</v>
      </c>
      <c r="D1802" s="84">
        <v>43538</v>
      </c>
      <c r="E1802" s="85" t="s">
        <v>4275</v>
      </c>
      <c r="F1802" s="85" t="s">
        <v>3</v>
      </c>
      <c r="G1802" s="85">
        <v>1719892</v>
      </c>
      <c r="H1802" s="89"/>
      <c r="I1802" s="270" t="s">
        <v>724</v>
      </c>
      <c r="J1802" s="89"/>
      <c r="K1802" s="89"/>
      <c r="L1802" s="89"/>
      <c r="M1802" s="89"/>
      <c r="N1802" s="271">
        <v>0</v>
      </c>
      <c r="O1802" s="271">
        <v>674.64</v>
      </c>
      <c r="P1802" s="89" t="s">
        <v>670</v>
      </c>
    </row>
    <row r="1803" spans="1:16" ht="38.25">
      <c r="A1803" s="268">
        <v>85</v>
      </c>
      <c r="B1803" s="89"/>
      <c r="C1803" s="269" t="s">
        <v>735</v>
      </c>
      <c r="D1803" s="84">
        <v>43538</v>
      </c>
      <c r="E1803" s="85" t="s">
        <v>4276</v>
      </c>
      <c r="F1803" s="85" t="s">
        <v>3</v>
      </c>
      <c r="G1803" s="85">
        <v>1719906</v>
      </c>
      <c r="H1803" s="89"/>
      <c r="I1803" s="270" t="s">
        <v>4896</v>
      </c>
      <c r="J1803" s="89"/>
      <c r="K1803" s="89"/>
      <c r="L1803" s="89"/>
      <c r="M1803" s="89"/>
      <c r="N1803" s="271">
        <v>0</v>
      </c>
      <c r="O1803" s="271">
        <v>50</v>
      </c>
      <c r="P1803" s="89" t="s">
        <v>670</v>
      </c>
    </row>
    <row r="1804" spans="1:16" ht="51">
      <c r="A1804" s="268">
        <v>592</v>
      </c>
      <c r="B1804" s="89"/>
      <c r="C1804" s="269" t="s">
        <v>645</v>
      </c>
      <c r="D1804" s="84">
        <v>43538</v>
      </c>
      <c r="E1804" s="85" t="s">
        <v>4277</v>
      </c>
      <c r="F1804" s="85" t="s">
        <v>3</v>
      </c>
      <c r="G1804" s="85">
        <v>1719924</v>
      </c>
      <c r="H1804" s="89"/>
      <c r="I1804" s="270" t="s">
        <v>4897</v>
      </c>
      <c r="J1804" s="89"/>
      <c r="K1804" s="89"/>
      <c r="L1804" s="89"/>
      <c r="M1804" s="89"/>
      <c r="N1804" s="271">
        <v>0</v>
      </c>
      <c r="O1804" s="271">
        <v>257</v>
      </c>
      <c r="P1804" s="89" t="s">
        <v>670</v>
      </c>
    </row>
    <row r="1805" spans="1:16" ht="51">
      <c r="A1805" s="268">
        <v>592</v>
      </c>
      <c r="B1805" s="89"/>
      <c r="C1805" s="269" t="s">
        <v>645</v>
      </c>
      <c r="D1805" s="84">
        <v>43538</v>
      </c>
      <c r="E1805" s="85" t="s">
        <v>4278</v>
      </c>
      <c r="F1805" s="85" t="s">
        <v>3</v>
      </c>
      <c r="G1805" s="85">
        <v>1719926</v>
      </c>
      <c r="H1805" s="89"/>
      <c r="I1805" s="270" t="s">
        <v>4898</v>
      </c>
      <c r="J1805" s="89"/>
      <c r="K1805" s="89"/>
      <c r="L1805" s="89"/>
      <c r="M1805" s="89"/>
      <c r="N1805" s="271">
        <v>0</v>
      </c>
      <c r="O1805" s="271">
        <v>651</v>
      </c>
      <c r="P1805" s="89" t="s">
        <v>670</v>
      </c>
    </row>
    <row r="1806" spans="1:16" ht="51">
      <c r="A1806" s="268">
        <v>592</v>
      </c>
      <c r="B1806" s="89"/>
      <c r="C1806" s="269" t="s">
        <v>645</v>
      </c>
      <c r="D1806" s="84">
        <v>43538</v>
      </c>
      <c r="E1806" s="85" t="s">
        <v>4279</v>
      </c>
      <c r="F1806" s="85" t="s">
        <v>3</v>
      </c>
      <c r="G1806" s="85">
        <v>1719928</v>
      </c>
      <c r="H1806" s="89"/>
      <c r="I1806" s="270" t="s">
        <v>4899</v>
      </c>
      <c r="J1806" s="89"/>
      <c r="K1806" s="89"/>
      <c r="L1806" s="89"/>
      <c r="M1806" s="89"/>
      <c r="N1806" s="271">
        <v>0</v>
      </c>
      <c r="O1806" s="271">
        <v>222</v>
      </c>
      <c r="P1806" s="89" t="s">
        <v>670</v>
      </c>
    </row>
    <row r="1807" spans="1:16" ht="51">
      <c r="A1807" s="268">
        <v>592</v>
      </c>
      <c r="B1807" s="89"/>
      <c r="C1807" s="269" t="s">
        <v>645</v>
      </c>
      <c r="D1807" s="84">
        <v>43538</v>
      </c>
      <c r="E1807" s="85" t="s">
        <v>4280</v>
      </c>
      <c r="F1807" s="85" t="s">
        <v>3</v>
      </c>
      <c r="G1807" s="85">
        <v>1719930</v>
      </c>
      <c r="H1807" s="89"/>
      <c r="I1807" s="270" t="s">
        <v>4900</v>
      </c>
      <c r="J1807" s="89"/>
      <c r="K1807" s="89"/>
      <c r="L1807" s="89"/>
      <c r="M1807" s="89"/>
      <c r="N1807" s="271">
        <v>0</v>
      </c>
      <c r="O1807" s="271">
        <v>102</v>
      </c>
      <c r="P1807" s="89" t="s">
        <v>670</v>
      </c>
    </row>
    <row r="1808" spans="1:16" ht="51">
      <c r="A1808" s="268">
        <v>592</v>
      </c>
      <c r="B1808" s="89"/>
      <c r="C1808" s="269" t="s">
        <v>645</v>
      </c>
      <c r="D1808" s="84">
        <v>43538</v>
      </c>
      <c r="E1808" s="85" t="s">
        <v>4281</v>
      </c>
      <c r="F1808" s="85" t="s">
        <v>3</v>
      </c>
      <c r="G1808" s="85">
        <v>1719932</v>
      </c>
      <c r="H1808" s="89"/>
      <c r="I1808" s="270" t="s">
        <v>4901</v>
      </c>
      <c r="J1808" s="89"/>
      <c r="K1808" s="89"/>
      <c r="L1808" s="89"/>
      <c r="M1808" s="89"/>
      <c r="N1808" s="271">
        <v>0</v>
      </c>
      <c r="O1808" s="271">
        <v>57</v>
      </c>
      <c r="P1808" s="89" t="s">
        <v>670</v>
      </c>
    </row>
    <row r="1809" spans="1:16" ht="63.75">
      <c r="A1809" s="268">
        <v>599</v>
      </c>
      <c r="B1809" s="89"/>
      <c r="C1809" s="269" t="s">
        <v>1369</v>
      </c>
      <c r="D1809" s="84">
        <v>43538</v>
      </c>
      <c r="E1809" s="85" t="s">
        <v>4282</v>
      </c>
      <c r="F1809" s="85" t="s">
        <v>3</v>
      </c>
      <c r="G1809" s="85">
        <v>1719673</v>
      </c>
      <c r="H1809" s="89"/>
      <c r="I1809" s="270" t="s">
        <v>4902</v>
      </c>
      <c r="J1809" s="89"/>
      <c r="K1809" s="89"/>
      <c r="L1809" s="89"/>
      <c r="M1809" s="89"/>
      <c r="N1809" s="271">
        <v>0</v>
      </c>
      <c r="O1809" s="271">
        <v>2500</v>
      </c>
      <c r="P1809" s="89" t="s">
        <v>670</v>
      </c>
    </row>
    <row r="1810" spans="1:16" ht="63.75">
      <c r="A1810" s="268">
        <v>599</v>
      </c>
      <c r="B1810" s="89"/>
      <c r="C1810" s="269" t="s">
        <v>1369</v>
      </c>
      <c r="D1810" s="84">
        <v>43538</v>
      </c>
      <c r="E1810" s="85" t="s">
        <v>4283</v>
      </c>
      <c r="F1810" s="85" t="s">
        <v>3</v>
      </c>
      <c r="G1810" s="85">
        <v>1719676</v>
      </c>
      <c r="H1810" s="89"/>
      <c r="I1810" s="270" t="s">
        <v>4903</v>
      </c>
      <c r="J1810" s="89"/>
      <c r="K1810" s="89"/>
      <c r="L1810" s="89"/>
      <c r="M1810" s="89"/>
      <c r="N1810" s="271">
        <v>0</v>
      </c>
      <c r="O1810" s="271">
        <v>782</v>
      </c>
      <c r="P1810" s="89" t="s">
        <v>670</v>
      </c>
    </row>
    <row r="1811" spans="1:16" ht="51">
      <c r="A1811" s="268">
        <v>70</v>
      </c>
      <c r="B1811" s="89"/>
      <c r="C1811" s="269" t="s">
        <v>53</v>
      </c>
      <c r="D1811" s="84">
        <v>43538</v>
      </c>
      <c r="E1811" s="85" t="s">
        <v>4284</v>
      </c>
      <c r="F1811" s="85" t="s">
        <v>3</v>
      </c>
      <c r="G1811" s="85">
        <v>1719683</v>
      </c>
      <c r="H1811" s="89"/>
      <c r="I1811" s="270" t="s">
        <v>4904</v>
      </c>
      <c r="J1811" s="89"/>
      <c r="K1811" s="89"/>
      <c r="L1811" s="89"/>
      <c r="M1811" s="89"/>
      <c r="N1811" s="271">
        <v>0</v>
      </c>
      <c r="O1811" s="271">
        <v>48.65</v>
      </c>
      <c r="P1811" s="89" t="s">
        <v>670</v>
      </c>
    </row>
    <row r="1812" spans="1:16" ht="51">
      <c r="A1812" s="268">
        <v>70</v>
      </c>
      <c r="B1812" s="89"/>
      <c r="C1812" s="269" t="s">
        <v>53</v>
      </c>
      <c r="D1812" s="84">
        <v>43538</v>
      </c>
      <c r="E1812" s="85" t="s">
        <v>4285</v>
      </c>
      <c r="F1812" s="85" t="s">
        <v>3</v>
      </c>
      <c r="G1812" s="85">
        <v>1719686</v>
      </c>
      <c r="H1812" s="89"/>
      <c r="I1812" s="270" t="s">
        <v>4905</v>
      </c>
      <c r="J1812" s="89"/>
      <c r="K1812" s="89"/>
      <c r="L1812" s="89"/>
      <c r="M1812" s="89"/>
      <c r="N1812" s="271">
        <v>0</v>
      </c>
      <c r="O1812" s="271">
        <v>1020.25</v>
      </c>
      <c r="P1812" s="89" t="s">
        <v>670</v>
      </c>
    </row>
    <row r="1813" spans="1:16" ht="51">
      <c r="A1813" s="268">
        <v>903</v>
      </c>
      <c r="B1813" s="89"/>
      <c r="C1813" s="269" t="s">
        <v>204</v>
      </c>
      <c r="D1813" s="84">
        <v>43538</v>
      </c>
      <c r="E1813" s="85" t="s">
        <v>4286</v>
      </c>
      <c r="F1813" s="85" t="s">
        <v>3</v>
      </c>
      <c r="G1813" s="85">
        <v>1719758</v>
      </c>
      <c r="H1813" s="89"/>
      <c r="I1813" s="270" t="s">
        <v>4907</v>
      </c>
      <c r="J1813" s="89"/>
      <c r="K1813" s="89"/>
      <c r="L1813" s="89"/>
      <c r="M1813" s="89"/>
      <c r="N1813" s="271">
        <v>0</v>
      </c>
      <c r="O1813" s="271">
        <v>14483</v>
      </c>
      <c r="P1813" s="89" t="s">
        <v>670</v>
      </c>
    </row>
    <row r="1814" spans="1:16" ht="51">
      <c r="A1814" s="268">
        <v>903</v>
      </c>
      <c r="B1814" s="89"/>
      <c r="C1814" s="269" t="s">
        <v>204</v>
      </c>
      <c r="D1814" s="84">
        <v>43538</v>
      </c>
      <c r="E1814" s="85" t="s">
        <v>4287</v>
      </c>
      <c r="F1814" s="85" t="s">
        <v>3</v>
      </c>
      <c r="G1814" s="85">
        <v>1719761</v>
      </c>
      <c r="H1814" s="89"/>
      <c r="I1814" s="270" t="s">
        <v>4908</v>
      </c>
      <c r="J1814" s="89"/>
      <c r="K1814" s="89"/>
      <c r="L1814" s="89"/>
      <c r="M1814" s="89"/>
      <c r="N1814" s="271">
        <v>0</v>
      </c>
      <c r="O1814" s="271">
        <v>1179</v>
      </c>
      <c r="P1814" s="89" t="s">
        <v>670</v>
      </c>
    </row>
    <row r="1815" spans="1:16" ht="51">
      <c r="A1815" s="268">
        <v>670</v>
      </c>
      <c r="B1815" s="89"/>
      <c r="C1815" s="269" t="s">
        <v>190</v>
      </c>
      <c r="D1815" s="84">
        <v>43538</v>
      </c>
      <c r="E1815" s="85" t="s">
        <v>4288</v>
      </c>
      <c r="F1815" s="85" t="s">
        <v>3</v>
      </c>
      <c r="G1815" s="85">
        <v>1719762</v>
      </c>
      <c r="H1815" s="89"/>
      <c r="I1815" s="270" t="s">
        <v>4909</v>
      </c>
      <c r="J1815" s="89"/>
      <c r="K1815" s="89"/>
      <c r="L1815" s="89"/>
      <c r="M1815" s="89"/>
      <c r="N1815" s="271">
        <v>0</v>
      </c>
      <c r="O1815" s="271">
        <v>216813</v>
      </c>
      <c r="P1815" s="89" t="s">
        <v>670</v>
      </c>
    </row>
    <row r="1816" spans="1:16" ht="63.75">
      <c r="A1816" s="268">
        <v>670</v>
      </c>
      <c r="B1816" s="89"/>
      <c r="C1816" s="269" t="s">
        <v>190</v>
      </c>
      <c r="D1816" s="84">
        <v>43538</v>
      </c>
      <c r="E1816" s="85" t="s">
        <v>4289</v>
      </c>
      <c r="F1816" s="85" t="s">
        <v>3</v>
      </c>
      <c r="G1816" s="85">
        <v>1719765</v>
      </c>
      <c r="H1816" s="89"/>
      <c r="I1816" s="270" t="s">
        <v>4910</v>
      </c>
      <c r="J1816" s="89"/>
      <c r="K1816" s="89"/>
      <c r="L1816" s="89"/>
      <c r="M1816" s="89"/>
      <c r="N1816" s="271">
        <v>0</v>
      </c>
      <c r="O1816" s="271">
        <v>500000</v>
      </c>
      <c r="P1816" s="89" t="s">
        <v>670</v>
      </c>
    </row>
    <row r="1817" spans="1:16" ht="51">
      <c r="A1817" s="268">
        <v>670</v>
      </c>
      <c r="B1817" s="89"/>
      <c r="C1817" s="269" t="s">
        <v>190</v>
      </c>
      <c r="D1817" s="84">
        <v>43538</v>
      </c>
      <c r="E1817" s="85" t="s">
        <v>4290</v>
      </c>
      <c r="F1817" s="85" t="s">
        <v>3</v>
      </c>
      <c r="G1817" s="85">
        <v>1719766</v>
      </c>
      <c r="H1817" s="89"/>
      <c r="I1817" s="270" t="s">
        <v>4911</v>
      </c>
      <c r="J1817" s="89"/>
      <c r="K1817" s="89"/>
      <c r="L1817" s="89"/>
      <c r="M1817" s="89"/>
      <c r="N1817" s="271">
        <v>0</v>
      </c>
      <c r="O1817" s="271">
        <v>137309.85</v>
      </c>
      <c r="P1817" s="89" t="s">
        <v>670</v>
      </c>
    </row>
    <row r="1818" spans="1:16" ht="51">
      <c r="A1818" s="268">
        <v>670</v>
      </c>
      <c r="B1818" s="89"/>
      <c r="C1818" s="269" t="s">
        <v>190</v>
      </c>
      <c r="D1818" s="84">
        <v>43538</v>
      </c>
      <c r="E1818" s="85" t="s">
        <v>4291</v>
      </c>
      <c r="F1818" s="85" t="s">
        <v>3</v>
      </c>
      <c r="G1818" s="85">
        <v>1719769</v>
      </c>
      <c r="H1818" s="89"/>
      <c r="I1818" s="270" t="s">
        <v>4912</v>
      </c>
      <c r="J1818" s="89"/>
      <c r="K1818" s="89"/>
      <c r="L1818" s="89"/>
      <c r="M1818" s="89"/>
      <c r="N1818" s="271">
        <v>0</v>
      </c>
      <c r="O1818" s="271">
        <v>474445</v>
      </c>
      <c r="P1818" s="89" t="s">
        <v>670</v>
      </c>
    </row>
    <row r="1819" spans="1:16" ht="51">
      <c r="A1819" s="268">
        <v>10</v>
      </c>
      <c r="B1819" s="89"/>
      <c r="C1819" s="269" t="s">
        <v>41</v>
      </c>
      <c r="D1819" s="84">
        <v>43538</v>
      </c>
      <c r="E1819" s="85" t="s">
        <v>4292</v>
      </c>
      <c r="F1819" s="85" t="s">
        <v>6</v>
      </c>
      <c r="G1819" s="85">
        <v>987080</v>
      </c>
      <c r="H1819" s="89"/>
      <c r="I1819" s="270" t="s">
        <v>4913</v>
      </c>
      <c r="J1819" s="89"/>
      <c r="K1819" s="89"/>
      <c r="L1819" s="89"/>
      <c r="M1819" s="89"/>
      <c r="N1819" s="271">
        <v>0</v>
      </c>
      <c r="O1819" s="271">
        <v>1770.77</v>
      </c>
      <c r="P1819" s="89" t="s">
        <v>670</v>
      </c>
    </row>
    <row r="1820" spans="1:16" ht="51">
      <c r="A1820" s="268" t="s">
        <v>556</v>
      </c>
      <c r="B1820" s="89"/>
      <c r="C1820" s="269" t="s">
        <v>616</v>
      </c>
      <c r="D1820" s="84">
        <v>43538</v>
      </c>
      <c r="E1820" s="85" t="s">
        <v>4293</v>
      </c>
      <c r="F1820" s="85" t="s">
        <v>15</v>
      </c>
      <c r="G1820" s="85">
        <v>987081</v>
      </c>
      <c r="H1820" s="89"/>
      <c r="I1820" s="270" t="s">
        <v>4914</v>
      </c>
      <c r="J1820" s="89"/>
      <c r="K1820" s="89"/>
      <c r="L1820" s="89"/>
      <c r="M1820" s="89"/>
      <c r="N1820" s="271">
        <v>50</v>
      </c>
      <c r="O1820" s="271">
        <v>0</v>
      </c>
      <c r="P1820" s="89" t="s">
        <v>670</v>
      </c>
    </row>
    <row r="1821" spans="1:16" ht="76.5">
      <c r="A1821" s="268">
        <v>41</v>
      </c>
      <c r="B1821" s="89"/>
      <c r="C1821" s="269" t="s">
        <v>47</v>
      </c>
      <c r="D1821" s="84">
        <v>43538</v>
      </c>
      <c r="E1821" s="85" t="s">
        <v>4294</v>
      </c>
      <c r="F1821" s="85" t="s">
        <v>628</v>
      </c>
      <c r="G1821" s="85">
        <v>234593</v>
      </c>
      <c r="H1821" s="89"/>
      <c r="I1821" s="270" t="s">
        <v>4915</v>
      </c>
      <c r="J1821" s="89"/>
      <c r="K1821" s="89"/>
      <c r="L1821" s="89"/>
      <c r="M1821" s="89"/>
      <c r="N1821" s="271">
        <v>0</v>
      </c>
      <c r="O1821" s="271">
        <v>477630</v>
      </c>
      <c r="P1821" s="89" t="s">
        <v>670</v>
      </c>
    </row>
    <row r="1822" spans="1:16" ht="76.5">
      <c r="A1822" s="268">
        <v>41</v>
      </c>
      <c r="B1822" s="89"/>
      <c r="C1822" s="269" t="s">
        <v>47</v>
      </c>
      <c r="D1822" s="84">
        <v>43538</v>
      </c>
      <c r="E1822" s="85" t="s">
        <v>4294</v>
      </c>
      <c r="F1822" s="85" t="s">
        <v>628</v>
      </c>
      <c r="G1822" s="85">
        <v>234592</v>
      </c>
      <c r="H1822" s="89"/>
      <c r="I1822" s="270" t="s">
        <v>4916</v>
      </c>
      <c r="J1822" s="89"/>
      <c r="K1822" s="89"/>
      <c r="L1822" s="89"/>
      <c r="M1822" s="89"/>
      <c r="N1822" s="271">
        <v>0</v>
      </c>
      <c r="O1822" s="271">
        <v>28188</v>
      </c>
      <c r="P1822" s="89" t="s">
        <v>670</v>
      </c>
    </row>
    <row r="1823" spans="1:16" ht="51">
      <c r="A1823" s="268">
        <v>35</v>
      </c>
      <c r="B1823" s="89"/>
      <c r="C1823" s="269" t="s">
        <v>46</v>
      </c>
      <c r="D1823" s="84">
        <v>43538</v>
      </c>
      <c r="E1823" s="85" t="s">
        <v>4295</v>
      </c>
      <c r="F1823" s="85" t="s">
        <v>6</v>
      </c>
      <c r="G1823" s="85">
        <v>1093193</v>
      </c>
      <c r="H1823" s="89"/>
      <c r="I1823" s="270" t="s">
        <v>4917</v>
      </c>
      <c r="J1823" s="89"/>
      <c r="K1823" s="89"/>
      <c r="L1823" s="89"/>
      <c r="M1823" s="89"/>
      <c r="N1823" s="271">
        <v>0</v>
      </c>
      <c r="O1823" s="271">
        <v>8934.06</v>
      </c>
      <c r="P1823" s="89" t="s">
        <v>670</v>
      </c>
    </row>
    <row r="1824" spans="1:16" ht="51">
      <c r="A1824" s="268">
        <v>35</v>
      </c>
      <c r="B1824" s="89"/>
      <c r="C1824" s="269" t="s">
        <v>46</v>
      </c>
      <c r="D1824" s="84">
        <v>43538</v>
      </c>
      <c r="E1824" s="85" t="s">
        <v>4296</v>
      </c>
      <c r="F1824" s="85" t="s">
        <v>6</v>
      </c>
      <c r="G1824" s="85">
        <v>1093196</v>
      </c>
      <c r="H1824" s="89"/>
      <c r="I1824" s="270" t="s">
        <v>4917</v>
      </c>
      <c r="J1824" s="89"/>
      <c r="K1824" s="89"/>
      <c r="L1824" s="89"/>
      <c r="M1824" s="89"/>
      <c r="N1824" s="271">
        <v>0</v>
      </c>
      <c r="O1824" s="271">
        <v>1135.95</v>
      </c>
      <c r="P1824" s="89" t="s">
        <v>670</v>
      </c>
    </row>
    <row r="1825" spans="1:16" ht="63.75">
      <c r="A1825" s="268" t="s">
        <v>557</v>
      </c>
      <c r="B1825" s="89"/>
      <c r="C1825" s="269" t="s">
        <v>780</v>
      </c>
      <c r="D1825" s="84">
        <v>43538</v>
      </c>
      <c r="E1825" s="85" t="s">
        <v>4297</v>
      </c>
      <c r="F1825" s="85" t="s">
        <v>11</v>
      </c>
      <c r="G1825" s="85">
        <v>11954</v>
      </c>
      <c r="H1825" s="89"/>
      <c r="I1825" s="270" t="s">
        <v>4918</v>
      </c>
      <c r="J1825" s="89"/>
      <c r="K1825" s="89"/>
      <c r="L1825" s="89"/>
      <c r="M1825" s="89"/>
      <c r="N1825" s="271">
        <v>1156.17</v>
      </c>
      <c r="O1825" s="271">
        <v>0</v>
      </c>
      <c r="P1825" s="89" t="s">
        <v>670</v>
      </c>
    </row>
    <row r="1826" spans="1:16" ht="51">
      <c r="A1826" s="268" t="s">
        <v>557</v>
      </c>
      <c r="B1826" s="89"/>
      <c r="C1826" s="269" t="s">
        <v>780</v>
      </c>
      <c r="D1826" s="84">
        <v>43538</v>
      </c>
      <c r="E1826" s="85" t="s">
        <v>4298</v>
      </c>
      <c r="F1826" s="85" t="s">
        <v>13</v>
      </c>
      <c r="G1826" s="85">
        <v>949201</v>
      </c>
      <c r="H1826" s="89"/>
      <c r="I1826" s="270" t="s">
        <v>4919</v>
      </c>
      <c r="J1826" s="89"/>
      <c r="K1826" s="89"/>
      <c r="L1826" s="89"/>
      <c r="M1826" s="89"/>
      <c r="N1826" s="271">
        <v>667.05</v>
      </c>
      <c r="O1826" s="271">
        <v>0</v>
      </c>
      <c r="P1826" s="89" t="s">
        <v>670</v>
      </c>
    </row>
    <row r="1827" spans="1:16" ht="76.5">
      <c r="A1827" s="268" t="s">
        <v>557</v>
      </c>
      <c r="B1827" s="89"/>
      <c r="C1827" s="269" t="s">
        <v>780</v>
      </c>
      <c r="D1827" s="84">
        <v>43538</v>
      </c>
      <c r="E1827" s="85" t="s">
        <v>4299</v>
      </c>
      <c r="F1827" s="85" t="s">
        <v>11</v>
      </c>
      <c r="G1827" s="85">
        <v>949201</v>
      </c>
      <c r="H1827" s="89"/>
      <c r="I1827" s="270" t="s">
        <v>4920</v>
      </c>
      <c r="J1827" s="89"/>
      <c r="K1827" s="89"/>
      <c r="L1827" s="89"/>
      <c r="M1827" s="89"/>
      <c r="N1827" s="271">
        <v>270.55</v>
      </c>
      <c r="O1827" s="271">
        <v>0</v>
      </c>
      <c r="P1827" s="89" t="s">
        <v>670</v>
      </c>
    </row>
    <row r="1828" spans="1:16" ht="102">
      <c r="A1828" s="268">
        <v>376</v>
      </c>
      <c r="B1828" s="89"/>
      <c r="C1828" s="269" t="s">
        <v>638</v>
      </c>
      <c r="D1828" s="84">
        <v>43538</v>
      </c>
      <c r="E1828" s="85" t="s">
        <v>4300</v>
      </c>
      <c r="F1828" s="85" t="s">
        <v>11</v>
      </c>
      <c r="G1828" s="85">
        <v>949208</v>
      </c>
      <c r="H1828" s="89"/>
      <c r="I1828" s="270" t="s">
        <v>4921</v>
      </c>
      <c r="J1828" s="89"/>
      <c r="K1828" s="89"/>
      <c r="L1828" s="89"/>
      <c r="M1828" s="89"/>
      <c r="N1828" s="271">
        <v>15386.97</v>
      </c>
      <c r="O1828" s="271">
        <v>0</v>
      </c>
      <c r="P1828" s="89" t="s">
        <v>670</v>
      </c>
    </row>
    <row r="1829" spans="1:16" ht="51">
      <c r="A1829" s="268" t="s">
        <v>565</v>
      </c>
      <c r="B1829" s="89"/>
      <c r="C1829" s="269" t="s">
        <v>615</v>
      </c>
      <c r="D1829" s="84">
        <v>43539</v>
      </c>
      <c r="E1829" s="85" t="s">
        <v>4301</v>
      </c>
      <c r="F1829" s="85" t="s">
        <v>3</v>
      </c>
      <c r="G1829" s="85">
        <v>1720128</v>
      </c>
      <c r="H1829" s="89"/>
      <c r="I1829" s="270" t="s">
        <v>4922</v>
      </c>
      <c r="J1829" s="89"/>
      <c r="K1829" s="89"/>
      <c r="L1829" s="89"/>
      <c r="M1829" s="89"/>
      <c r="N1829" s="271">
        <v>0</v>
      </c>
      <c r="O1829" s="271">
        <v>2894.76</v>
      </c>
      <c r="P1829" s="89" t="s">
        <v>670</v>
      </c>
    </row>
    <row r="1830" spans="1:16" ht="38.25">
      <c r="A1830" s="268" t="s">
        <v>565</v>
      </c>
      <c r="B1830" s="89"/>
      <c r="C1830" s="269" t="s">
        <v>615</v>
      </c>
      <c r="D1830" s="84">
        <v>43539</v>
      </c>
      <c r="E1830" s="85" t="s">
        <v>4302</v>
      </c>
      <c r="F1830" s="85" t="s">
        <v>3</v>
      </c>
      <c r="G1830" s="85">
        <v>1720161</v>
      </c>
      <c r="H1830" s="89"/>
      <c r="I1830" s="270" t="s">
        <v>4923</v>
      </c>
      <c r="J1830" s="89"/>
      <c r="K1830" s="89"/>
      <c r="L1830" s="89"/>
      <c r="M1830" s="89"/>
      <c r="N1830" s="271">
        <v>0</v>
      </c>
      <c r="O1830" s="271">
        <v>1500</v>
      </c>
      <c r="P1830" s="89" t="s">
        <v>670</v>
      </c>
    </row>
    <row r="1831" spans="1:16" ht="51">
      <c r="A1831" s="268" t="s">
        <v>565</v>
      </c>
      <c r="B1831" s="89"/>
      <c r="C1831" s="269" t="s">
        <v>615</v>
      </c>
      <c r="D1831" s="84">
        <v>43539</v>
      </c>
      <c r="E1831" s="85" t="s">
        <v>4303</v>
      </c>
      <c r="F1831" s="85" t="s">
        <v>3</v>
      </c>
      <c r="G1831" s="85">
        <v>1720210</v>
      </c>
      <c r="H1831" s="89"/>
      <c r="I1831" s="270" t="s">
        <v>4924</v>
      </c>
      <c r="J1831" s="89"/>
      <c r="K1831" s="89"/>
      <c r="L1831" s="89"/>
      <c r="M1831" s="89"/>
      <c r="N1831" s="271">
        <v>0</v>
      </c>
      <c r="O1831" s="271">
        <v>12214.79</v>
      </c>
      <c r="P1831" s="89" t="s">
        <v>670</v>
      </c>
    </row>
    <row r="1832" spans="1:16" ht="63.75">
      <c r="A1832" s="268" t="s">
        <v>565</v>
      </c>
      <c r="B1832" s="89"/>
      <c r="C1832" s="269" t="s">
        <v>615</v>
      </c>
      <c r="D1832" s="84">
        <v>43539</v>
      </c>
      <c r="E1832" s="85" t="s">
        <v>4304</v>
      </c>
      <c r="F1832" s="85" t="s">
        <v>3</v>
      </c>
      <c r="G1832" s="85">
        <v>1720264</v>
      </c>
      <c r="H1832" s="89"/>
      <c r="I1832" s="270" t="s">
        <v>4925</v>
      </c>
      <c r="J1832" s="89"/>
      <c r="K1832" s="89"/>
      <c r="L1832" s="89"/>
      <c r="M1832" s="89"/>
      <c r="N1832" s="271">
        <v>0</v>
      </c>
      <c r="O1832" s="271">
        <v>14293.800000000001</v>
      </c>
      <c r="P1832" s="89" t="s">
        <v>670</v>
      </c>
    </row>
    <row r="1833" spans="1:16" ht="51">
      <c r="A1833" s="268" t="s">
        <v>565</v>
      </c>
      <c r="B1833" s="89"/>
      <c r="C1833" s="269" t="s">
        <v>615</v>
      </c>
      <c r="D1833" s="84">
        <v>43539</v>
      </c>
      <c r="E1833" s="85" t="s">
        <v>4305</v>
      </c>
      <c r="F1833" s="85" t="s">
        <v>3</v>
      </c>
      <c r="G1833" s="85">
        <v>1720276</v>
      </c>
      <c r="H1833" s="89"/>
      <c r="I1833" s="270" t="s">
        <v>4926</v>
      </c>
      <c r="J1833" s="89"/>
      <c r="K1833" s="89"/>
      <c r="L1833" s="89"/>
      <c r="M1833" s="89"/>
      <c r="N1833" s="271">
        <v>0</v>
      </c>
      <c r="O1833" s="271">
        <v>5097.2700000000004</v>
      </c>
      <c r="P1833" s="89" t="s">
        <v>670</v>
      </c>
    </row>
    <row r="1834" spans="1:16" ht="38.25">
      <c r="A1834" s="268">
        <v>70</v>
      </c>
      <c r="B1834" s="89"/>
      <c r="C1834" s="269" t="s">
        <v>53</v>
      </c>
      <c r="D1834" s="84">
        <v>43539</v>
      </c>
      <c r="E1834" s="85" t="s">
        <v>4306</v>
      </c>
      <c r="F1834" s="85" t="s">
        <v>3</v>
      </c>
      <c r="G1834" s="85">
        <v>1720308</v>
      </c>
      <c r="H1834" s="89"/>
      <c r="I1834" s="270" t="s">
        <v>4927</v>
      </c>
      <c r="J1834" s="89"/>
      <c r="K1834" s="89"/>
      <c r="L1834" s="89"/>
      <c r="M1834" s="89"/>
      <c r="N1834" s="271">
        <v>0</v>
      </c>
      <c r="O1834" s="271">
        <v>15</v>
      </c>
      <c r="P1834" s="89" t="s">
        <v>670</v>
      </c>
    </row>
    <row r="1835" spans="1:16" ht="51">
      <c r="A1835" s="268">
        <v>590</v>
      </c>
      <c r="B1835" s="89"/>
      <c r="C1835" s="269" t="s">
        <v>611</v>
      </c>
      <c r="D1835" s="84">
        <v>43539</v>
      </c>
      <c r="E1835" s="85" t="s">
        <v>4307</v>
      </c>
      <c r="F1835" s="85" t="s">
        <v>3</v>
      </c>
      <c r="G1835" s="85">
        <v>1720218</v>
      </c>
      <c r="H1835" s="89"/>
      <c r="I1835" s="270" t="s">
        <v>4928</v>
      </c>
      <c r="J1835" s="89"/>
      <c r="K1835" s="89"/>
      <c r="L1835" s="89"/>
      <c r="M1835" s="89"/>
      <c r="N1835" s="271">
        <v>0</v>
      </c>
      <c r="O1835" s="271">
        <v>5162.5</v>
      </c>
      <c r="P1835" s="89" t="s">
        <v>670</v>
      </c>
    </row>
    <row r="1836" spans="1:16" ht="51">
      <c r="A1836" s="268">
        <v>590</v>
      </c>
      <c r="B1836" s="89"/>
      <c r="C1836" s="269" t="s">
        <v>611</v>
      </c>
      <c r="D1836" s="84">
        <v>43539</v>
      </c>
      <c r="E1836" s="85" t="s">
        <v>4308</v>
      </c>
      <c r="F1836" s="85" t="s">
        <v>3</v>
      </c>
      <c r="G1836" s="85">
        <v>1720214</v>
      </c>
      <c r="H1836" s="89"/>
      <c r="I1836" s="270" t="s">
        <v>4929</v>
      </c>
      <c r="J1836" s="89"/>
      <c r="K1836" s="89"/>
      <c r="L1836" s="89"/>
      <c r="M1836" s="89"/>
      <c r="N1836" s="271">
        <v>0</v>
      </c>
      <c r="O1836" s="271">
        <v>4483</v>
      </c>
      <c r="P1836" s="89" t="s">
        <v>670</v>
      </c>
    </row>
    <row r="1837" spans="1:16" ht="63.75">
      <c r="A1837" s="268">
        <v>591</v>
      </c>
      <c r="B1837" s="89"/>
      <c r="C1837" s="269" t="s">
        <v>1367</v>
      </c>
      <c r="D1837" s="84">
        <v>43539</v>
      </c>
      <c r="E1837" s="85" t="s">
        <v>4309</v>
      </c>
      <c r="F1837" s="85" t="s">
        <v>3</v>
      </c>
      <c r="G1837" s="85">
        <v>1720178</v>
      </c>
      <c r="H1837" s="89"/>
      <c r="I1837" s="270" t="s">
        <v>4930</v>
      </c>
      <c r="J1837" s="89"/>
      <c r="K1837" s="89"/>
      <c r="L1837" s="89"/>
      <c r="M1837" s="89"/>
      <c r="N1837" s="271">
        <v>0</v>
      </c>
      <c r="O1837" s="271">
        <v>3394.5</v>
      </c>
      <c r="P1837" s="89" t="s">
        <v>670</v>
      </c>
    </row>
    <row r="1838" spans="1:16" ht="51">
      <c r="A1838" s="268">
        <v>591</v>
      </c>
      <c r="B1838" s="89"/>
      <c r="C1838" s="269" t="s">
        <v>1367</v>
      </c>
      <c r="D1838" s="84">
        <v>43539</v>
      </c>
      <c r="E1838" s="85" t="s">
        <v>4310</v>
      </c>
      <c r="F1838" s="85" t="s">
        <v>3</v>
      </c>
      <c r="G1838" s="85">
        <v>1720177</v>
      </c>
      <c r="H1838" s="89"/>
      <c r="I1838" s="270" t="s">
        <v>4931</v>
      </c>
      <c r="J1838" s="89"/>
      <c r="K1838" s="89"/>
      <c r="L1838" s="89"/>
      <c r="M1838" s="89"/>
      <c r="N1838" s="271">
        <v>0</v>
      </c>
      <c r="O1838" s="271">
        <v>32131.780000000002</v>
      </c>
      <c r="P1838" s="89" t="s">
        <v>670</v>
      </c>
    </row>
    <row r="1839" spans="1:16" ht="51">
      <c r="A1839" s="268">
        <v>41</v>
      </c>
      <c r="B1839" s="89"/>
      <c r="C1839" s="269" t="s">
        <v>47</v>
      </c>
      <c r="D1839" s="84">
        <v>43539</v>
      </c>
      <c r="E1839" s="85" t="s">
        <v>4311</v>
      </c>
      <c r="F1839" s="85" t="s">
        <v>3</v>
      </c>
      <c r="G1839" s="85">
        <v>1720098</v>
      </c>
      <c r="H1839" s="89"/>
      <c r="I1839" s="270" t="s">
        <v>4932</v>
      </c>
      <c r="J1839" s="89"/>
      <c r="K1839" s="89"/>
      <c r="L1839" s="89"/>
      <c r="M1839" s="89"/>
      <c r="N1839" s="271">
        <v>0</v>
      </c>
      <c r="O1839" s="271">
        <v>1103319.05</v>
      </c>
      <c r="P1839" s="89" t="s">
        <v>670</v>
      </c>
    </row>
    <row r="1840" spans="1:16" ht="51">
      <c r="A1840" s="268">
        <v>41</v>
      </c>
      <c r="B1840" s="89"/>
      <c r="C1840" s="269" t="s">
        <v>47</v>
      </c>
      <c r="D1840" s="84">
        <v>43539</v>
      </c>
      <c r="E1840" s="85" t="s">
        <v>4312</v>
      </c>
      <c r="F1840" s="85" t="s">
        <v>3</v>
      </c>
      <c r="G1840" s="85">
        <v>1720095</v>
      </c>
      <c r="H1840" s="89"/>
      <c r="I1840" s="270" t="s">
        <v>4933</v>
      </c>
      <c r="J1840" s="89"/>
      <c r="K1840" s="89"/>
      <c r="L1840" s="89"/>
      <c r="M1840" s="89"/>
      <c r="N1840" s="271">
        <v>0</v>
      </c>
      <c r="O1840" s="271">
        <v>167975.47</v>
      </c>
      <c r="P1840" s="89" t="s">
        <v>670</v>
      </c>
    </row>
    <row r="1841" spans="1:16" ht="63.75">
      <c r="A1841" s="268">
        <v>301</v>
      </c>
      <c r="B1841" s="89"/>
      <c r="C1841" s="269" t="s">
        <v>138</v>
      </c>
      <c r="D1841" s="84">
        <v>43539</v>
      </c>
      <c r="E1841" s="85" t="s">
        <v>4313</v>
      </c>
      <c r="F1841" s="85" t="s">
        <v>3</v>
      </c>
      <c r="G1841" s="85">
        <v>1720258</v>
      </c>
      <c r="H1841" s="89"/>
      <c r="I1841" s="270" t="s">
        <v>4934</v>
      </c>
      <c r="J1841" s="89"/>
      <c r="K1841" s="89"/>
      <c r="L1841" s="89"/>
      <c r="M1841" s="89"/>
      <c r="N1841" s="271">
        <v>0</v>
      </c>
      <c r="O1841" s="271">
        <v>839</v>
      </c>
      <c r="P1841" s="89" t="s">
        <v>670</v>
      </c>
    </row>
    <row r="1842" spans="1:16" ht="51">
      <c r="A1842" s="268" t="s">
        <v>557</v>
      </c>
      <c r="B1842" s="89"/>
      <c r="C1842" s="269" t="s">
        <v>780</v>
      </c>
      <c r="D1842" s="84">
        <v>43539</v>
      </c>
      <c r="E1842" s="85" t="s">
        <v>4314</v>
      </c>
      <c r="F1842" s="85" t="s">
        <v>11</v>
      </c>
      <c r="G1842" s="85">
        <v>11897</v>
      </c>
      <c r="H1842" s="89"/>
      <c r="I1842" s="270" t="s">
        <v>4935</v>
      </c>
      <c r="J1842" s="89"/>
      <c r="K1842" s="89"/>
      <c r="L1842" s="89"/>
      <c r="M1842" s="89"/>
      <c r="N1842" s="271">
        <v>273.43</v>
      </c>
      <c r="O1842" s="271">
        <v>0</v>
      </c>
      <c r="P1842" s="89" t="s">
        <v>670</v>
      </c>
    </row>
    <row r="1843" spans="1:16" ht="51">
      <c r="A1843" s="268" t="s">
        <v>557</v>
      </c>
      <c r="B1843" s="89"/>
      <c r="C1843" s="269" t="s">
        <v>780</v>
      </c>
      <c r="D1843" s="84">
        <v>43539</v>
      </c>
      <c r="E1843" s="85" t="s">
        <v>4315</v>
      </c>
      <c r="F1843" s="85" t="s">
        <v>11</v>
      </c>
      <c r="G1843" s="85">
        <v>11951</v>
      </c>
      <c r="H1843" s="89"/>
      <c r="I1843" s="270" t="s">
        <v>4936</v>
      </c>
      <c r="J1843" s="89"/>
      <c r="K1843" s="89"/>
      <c r="L1843" s="89"/>
      <c r="M1843" s="89"/>
      <c r="N1843" s="271">
        <v>7569.04</v>
      </c>
      <c r="O1843" s="271">
        <v>0</v>
      </c>
      <c r="P1843" s="89" t="s">
        <v>670</v>
      </c>
    </row>
    <row r="1844" spans="1:16" ht="51">
      <c r="A1844" s="268" t="s">
        <v>557</v>
      </c>
      <c r="B1844" s="89"/>
      <c r="C1844" s="269" t="s">
        <v>780</v>
      </c>
      <c r="D1844" s="84">
        <v>43539</v>
      </c>
      <c r="E1844" s="85" t="s">
        <v>4316</v>
      </c>
      <c r="F1844" s="85" t="s">
        <v>11</v>
      </c>
      <c r="G1844" s="85">
        <v>11891</v>
      </c>
      <c r="H1844" s="89"/>
      <c r="I1844" s="270" t="s">
        <v>4937</v>
      </c>
      <c r="J1844" s="89"/>
      <c r="K1844" s="89"/>
      <c r="L1844" s="89"/>
      <c r="M1844" s="89"/>
      <c r="N1844" s="271">
        <v>372.08</v>
      </c>
      <c r="O1844" s="271">
        <v>0</v>
      </c>
      <c r="P1844" s="89" t="s">
        <v>670</v>
      </c>
    </row>
    <row r="1845" spans="1:16" ht="51">
      <c r="A1845" s="268">
        <v>163</v>
      </c>
      <c r="B1845" s="89"/>
      <c r="C1845" s="269" t="s">
        <v>88</v>
      </c>
      <c r="D1845" s="84">
        <v>43539</v>
      </c>
      <c r="E1845" s="85" t="s">
        <v>4317</v>
      </c>
      <c r="F1845" s="85" t="s">
        <v>671</v>
      </c>
      <c r="G1845" s="85">
        <v>232450</v>
      </c>
      <c r="H1845" s="89"/>
      <c r="I1845" s="270" t="s">
        <v>4938</v>
      </c>
      <c r="J1845" s="89"/>
      <c r="K1845" s="89"/>
      <c r="L1845" s="89"/>
      <c r="M1845" s="89"/>
      <c r="N1845" s="271">
        <v>18719.73</v>
      </c>
      <c r="O1845" s="271">
        <v>0</v>
      </c>
      <c r="P1845" s="89" t="s">
        <v>670</v>
      </c>
    </row>
    <row r="1846" spans="1:16" ht="51">
      <c r="A1846" s="268">
        <v>163</v>
      </c>
      <c r="B1846" s="89"/>
      <c r="C1846" s="269" t="s">
        <v>88</v>
      </c>
      <c r="D1846" s="84">
        <v>43539</v>
      </c>
      <c r="E1846" s="85" t="s">
        <v>4318</v>
      </c>
      <c r="F1846" s="85" t="s">
        <v>671</v>
      </c>
      <c r="G1846" s="85">
        <v>232449</v>
      </c>
      <c r="H1846" s="89"/>
      <c r="I1846" s="270" t="s">
        <v>4939</v>
      </c>
      <c r="J1846" s="89"/>
      <c r="K1846" s="89"/>
      <c r="L1846" s="89"/>
      <c r="M1846" s="89"/>
      <c r="N1846" s="271">
        <v>92010.76</v>
      </c>
      <c r="O1846" s="271">
        <v>0</v>
      </c>
      <c r="P1846" s="89" t="s">
        <v>670</v>
      </c>
    </row>
    <row r="1847" spans="1:16" ht="76.5">
      <c r="A1847" s="268" t="s">
        <v>557</v>
      </c>
      <c r="B1847" s="89"/>
      <c r="C1847" s="269" t="s">
        <v>780</v>
      </c>
      <c r="D1847" s="84">
        <v>43539</v>
      </c>
      <c r="E1847" s="85" t="s">
        <v>4319</v>
      </c>
      <c r="F1847" s="85" t="s">
        <v>6</v>
      </c>
      <c r="G1847" s="85">
        <v>1093635</v>
      </c>
      <c r="H1847" s="89"/>
      <c r="I1847" s="270" t="s">
        <v>4940</v>
      </c>
      <c r="J1847" s="89"/>
      <c r="K1847" s="89"/>
      <c r="L1847" s="89"/>
      <c r="M1847" s="89"/>
      <c r="N1847" s="271">
        <v>0</v>
      </c>
      <c r="O1847" s="271">
        <v>170000</v>
      </c>
      <c r="P1847" s="89" t="s">
        <v>670</v>
      </c>
    </row>
    <row r="1848" spans="1:16" ht="63.75">
      <c r="A1848" s="268" t="s">
        <v>557</v>
      </c>
      <c r="B1848" s="89"/>
      <c r="C1848" s="269" t="s">
        <v>780</v>
      </c>
      <c r="D1848" s="84">
        <v>43539</v>
      </c>
      <c r="E1848" s="85" t="s">
        <v>4320</v>
      </c>
      <c r="F1848" s="85" t="s">
        <v>6</v>
      </c>
      <c r="G1848" s="85">
        <v>949309</v>
      </c>
      <c r="H1848" s="89"/>
      <c r="I1848" s="270" t="s">
        <v>4941</v>
      </c>
      <c r="J1848" s="89"/>
      <c r="K1848" s="89"/>
      <c r="L1848" s="89"/>
      <c r="M1848" s="89"/>
      <c r="N1848" s="271">
        <v>0</v>
      </c>
      <c r="O1848" s="271">
        <v>1408405.63</v>
      </c>
      <c r="P1848" s="89" t="s">
        <v>670</v>
      </c>
    </row>
    <row r="1849" spans="1:16" ht="89.25">
      <c r="A1849" s="268" t="s">
        <v>557</v>
      </c>
      <c r="B1849" s="89"/>
      <c r="C1849" s="269" t="s">
        <v>780</v>
      </c>
      <c r="D1849" s="84">
        <v>43539</v>
      </c>
      <c r="E1849" s="85" t="s">
        <v>4321</v>
      </c>
      <c r="F1849" s="85" t="s">
        <v>13</v>
      </c>
      <c r="G1849" s="85">
        <v>949326</v>
      </c>
      <c r="H1849" s="89"/>
      <c r="I1849" s="270" t="s">
        <v>4942</v>
      </c>
      <c r="J1849" s="89"/>
      <c r="K1849" s="89"/>
      <c r="L1849" s="89"/>
      <c r="M1849" s="89"/>
      <c r="N1849" s="271">
        <v>5398486.1799999997</v>
      </c>
      <c r="O1849" s="271">
        <v>0</v>
      </c>
      <c r="P1849" s="89" t="s">
        <v>670</v>
      </c>
    </row>
    <row r="1850" spans="1:16" ht="89.25">
      <c r="A1850" s="268" t="s">
        <v>557</v>
      </c>
      <c r="B1850" s="89"/>
      <c r="C1850" s="269" t="s">
        <v>780</v>
      </c>
      <c r="D1850" s="84">
        <v>43539</v>
      </c>
      <c r="E1850" s="85" t="s">
        <v>4322</v>
      </c>
      <c r="F1850" s="85" t="s">
        <v>11</v>
      </c>
      <c r="G1850" s="85">
        <v>949326</v>
      </c>
      <c r="H1850" s="89"/>
      <c r="I1850" s="270" t="s">
        <v>4943</v>
      </c>
      <c r="J1850" s="89"/>
      <c r="K1850" s="89"/>
      <c r="L1850" s="89"/>
      <c r="M1850" s="89"/>
      <c r="N1850" s="271">
        <v>50</v>
      </c>
      <c r="O1850" s="271">
        <v>0</v>
      </c>
      <c r="P1850" s="89" t="s">
        <v>670</v>
      </c>
    </row>
    <row r="1851" spans="1:16" ht="51">
      <c r="A1851" s="268" t="s">
        <v>565</v>
      </c>
      <c r="B1851" s="89"/>
      <c r="C1851" s="269" t="s">
        <v>615</v>
      </c>
      <c r="D1851" s="84">
        <v>43542</v>
      </c>
      <c r="E1851" s="85" t="s">
        <v>4323</v>
      </c>
      <c r="F1851" s="85" t="s">
        <v>3</v>
      </c>
      <c r="G1851" s="85">
        <v>1720622</v>
      </c>
      <c r="H1851" s="89"/>
      <c r="I1851" s="270" t="s">
        <v>4944</v>
      </c>
      <c r="J1851" s="89"/>
      <c r="K1851" s="89"/>
      <c r="L1851" s="89"/>
      <c r="M1851" s="89"/>
      <c r="N1851" s="271">
        <v>0</v>
      </c>
      <c r="O1851" s="271">
        <v>310.7</v>
      </c>
      <c r="P1851" s="89" t="s">
        <v>670</v>
      </c>
    </row>
    <row r="1852" spans="1:16" ht="51">
      <c r="A1852" s="268" t="s">
        <v>565</v>
      </c>
      <c r="B1852" s="89"/>
      <c r="C1852" s="269" t="s">
        <v>615</v>
      </c>
      <c r="D1852" s="84">
        <v>43542</v>
      </c>
      <c r="E1852" s="85" t="s">
        <v>4324</v>
      </c>
      <c r="F1852" s="85" t="s">
        <v>3</v>
      </c>
      <c r="G1852" s="85">
        <v>1720765</v>
      </c>
      <c r="H1852" s="89"/>
      <c r="I1852" s="270" t="s">
        <v>4945</v>
      </c>
      <c r="J1852" s="89"/>
      <c r="K1852" s="89"/>
      <c r="L1852" s="89"/>
      <c r="M1852" s="89"/>
      <c r="N1852" s="271">
        <v>0</v>
      </c>
      <c r="O1852" s="271">
        <v>1756</v>
      </c>
      <c r="P1852" s="89" t="s">
        <v>670</v>
      </c>
    </row>
    <row r="1853" spans="1:16" ht="38.25">
      <c r="A1853" s="268" t="s">
        <v>565</v>
      </c>
      <c r="B1853" s="89"/>
      <c r="C1853" s="269" t="s">
        <v>615</v>
      </c>
      <c r="D1853" s="84">
        <v>43542</v>
      </c>
      <c r="E1853" s="85" t="s">
        <v>4325</v>
      </c>
      <c r="F1853" s="85" t="s">
        <v>3</v>
      </c>
      <c r="G1853" s="85">
        <v>1720695</v>
      </c>
      <c r="H1853" s="89"/>
      <c r="I1853" s="270" t="s">
        <v>4946</v>
      </c>
      <c r="J1853" s="89"/>
      <c r="K1853" s="89"/>
      <c r="L1853" s="89"/>
      <c r="M1853" s="89"/>
      <c r="N1853" s="271">
        <v>0</v>
      </c>
      <c r="O1853" s="271">
        <v>3000</v>
      </c>
      <c r="P1853" s="89" t="s">
        <v>670</v>
      </c>
    </row>
    <row r="1854" spans="1:16" ht="51">
      <c r="A1854" s="268" t="s">
        <v>565</v>
      </c>
      <c r="B1854" s="89"/>
      <c r="C1854" s="269" t="s">
        <v>615</v>
      </c>
      <c r="D1854" s="84">
        <v>43542</v>
      </c>
      <c r="E1854" s="85" t="s">
        <v>4326</v>
      </c>
      <c r="F1854" s="85" t="s">
        <v>3</v>
      </c>
      <c r="G1854" s="85">
        <v>1720699</v>
      </c>
      <c r="H1854" s="89"/>
      <c r="I1854" s="270" t="s">
        <v>4947</v>
      </c>
      <c r="J1854" s="89"/>
      <c r="K1854" s="89"/>
      <c r="L1854" s="89"/>
      <c r="M1854" s="89"/>
      <c r="N1854" s="271">
        <v>0</v>
      </c>
      <c r="O1854" s="271">
        <v>16.350000000000001</v>
      </c>
      <c r="P1854" s="89" t="s">
        <v>670</v>
      </c>
    </row>
    <row r="1855" spans="1:16" ht="51">
      <c r="A1855" s="268" t="s">
        <v>565</v>
      </c>
      <c r="B1855" s="89"/>
      <c r="C1855" s="269" t="s">
        <v>615</v>
      </c>
      <c r="D1855" s="84">
        <v>43542</v>
      </c>
      <c r="E1855" s="85" t="s">
        <v>4327</v>
      </c>
      <c r="F1855" s="85" t="s">
        <v>3</v>
      </c>
      <c r="G1855" s="85">
        <v>1720700</v>
      </c>
      <c r="H1855" s="89"/>
      <c r="I1855" s="270" t="s">
        <v>4948</v>
      </c>
      <c r="J1855" s="89"/>
      <c r="K1855" s="89"/>
      <c r="L1855" s="89"/>
      <c r="M1855" s="89"/>
      <c r="N1855" s="271">
        <v>0</v>
      </c>
      <c r="O1855" s="271">
        <v>303</v>
      </c>
      <c r="P1855" s="89" t="s">
        <v>670</v>
      </c>
    </row>
    <row r="1856" spans="1:16" ht="63.75">
      <c r="A1856" s="268" t="s">
        <v>565</v>
      </c>
      <c r="B1856" s="89"/>
      <c r="C1856" s="269" t="s">
        <v>615</v>
      </c>
      <c r="D1856" s="84">
        <v>43542</v>
      </c>
      <c r="E1856" s="85" t="s">
        <v>4328</v>
      </c>
      <c r="F1856" s="85" t="s">
        <v>3</v>
      </c>
      <c r="G1856" s="85">
        <v>1720717</v>
      </c>
      <c r="H1856" s="89"/>
      <c r="I1856" s="270" t="s">
        <v>4949</v>
      </c>
      <c r="J1856" s="89"/>
      <c r="K1856" s="89"/>
      <c r="L1856" s="89"/>
      <c r="M1856" s="89"/>
      <c r="N1856" s="271">
        <v>0</v>
      </c>
      <c r="O1856" s="271">
        <v>0.42</v>
      </c>
      <c r="P1856" s="89" t="s">
        <v>670</v>
      </c>
    </row>
    <row r="1857" spans="1:16" ht="51">
      <c r="A1857" s="268" t="s">
        <v>565</v>
      </c>
      <c r="B1857" s="89"/>
      <c r="C1857" s="269" t="s">
        <v>615</v>
      </c>
      <c r="D1857" s="84">
        <v>43542</v>
      </c>
      <c r="E1857" s="85" t="s">
        <v>4329</v>
      </c>
      <c r="F1857" s="85" t="s">
        <v>3</v>
      </c>
      <c r="G1857" s="85">
        <v>1720718</v>
      </c>
      <c r="H1857" s="89"/>
      <c r="I1857" s="270" t="s">
        <v>4950</v>
      </c>
      <c r="J1857" s="89"/>
      <c r="K1857" s="89"/>
      <c r="L1857" s="89"/>
      <c r="M1857" s="89"/>
      <c r="N1857" s="271">
        <v>0</v>
      </c>
      <c r="O1857" s="271">
        <v>0.42</v>
      </c>
      <c r="P1857" s="89" t="s">
        <v>670</v>
      </c>
    </row>
    <row r="1858" spans="1:16" ht="38.25">
      <c r="A1858" s="268">
        <v>526</v>
      </c>
      <c r="B1858" s="89"/>
      <c r="C1858" s="269" t="s">
        <v>610</v>
      </c>
      <c r="D1858" s="84">
        <v>43542</v>
      </c>
      <c r="E1858" s="85" t="s">
        <v>4330</v>
      </c>
      <c r="F1858" s="85" t="s">
        <v>3</v>
      </c>
      <c r="G1858" s="85">
        <v>1720744</v>
      </c>
      <c r="H1858" s="89"/>
      <c r="I1858" s="270" t="s">
        <v>4951</v>
      </c>
      <c r="J1858" s="89"/>
      <c r="K1858" s="89"/>
      <c r="L1858" s="89"/>
      <c r="M1858" s="89"/>
      <c r="N1858" s="271">
        <v>0</v>
      </c>
      <c r="O1858" s="271">
        <v>80</v>
      </c>
      <c r="P1858" s="89" t="s">
        <v>670</v>
      </c>
    </row>
    <row r="1859" spans="1:16" ht="63.75">
      <c r="A1859" s="268">
        <v>48</v>
      </c>
      <c r="B1859" s="89"/>
      <c r="C1859" s="269" t="s">
        <v>50</v>
      </c>
      <c r="D1859" s="84">
        <v>43542</v>
      </c>
      <c r="E1859" s="85" t="s">
        <v>4331</v>
      </c>
      <c r="F1859" s="85" t="s">
        <v>3</v>
      </c>
      <c r="G1859" s="85">
        <v>1720751</v>
      </c>
      <c r="H1859" s="89"/>
      <c r="I1859" s="270" t="s">
        <v>4952</v>
      </c>
      <c r="J1859" s="89"/>
      <c r="K1859" s="89"/>
      <c r="L1859" s="89"/>
      <c r="M1859" s="89"/>
      <c r="N1859" s="271">
        <v>0</v>
      </c>
      <c r="O1859" s="271">
        <v>4121</v>
      </c>
      <c r="P1859" s="89" t="s">
        <v>670</v>
      </c>
    </row>
    <row r="1860" spans="1:16" ht="51">
      <c r="A1860" s="268">
        <v>70</v>
      </c>
      <c r="B1860" s="89"/>
      <c r="C1860" s="269" t="s">
        <v>53</v>
      </c>
      <c r="D1860" s="84">
        <v>43542</v>
      </c>
      <c r="E1860" s="85" t="s">
        <v>4332</v>
      </c>
      <c r="F1860" s="85" t="s">
        <v>3</v>
      </c>
      <c r="G1860" s="85">
        <v>1720752</v>
      </c>
      <c r="H1860" s="89"/>
      <c r="I1860" s="270" t="s">
        <v>4953</v>
      </c>
      <c r="J1860" s="89"/>
      <c r="K1860" s="89"/>
      <c r="L1860" s="89"/>
      <c r="M1860" s="89"/>
      <c r="N1860" s="271">
        <v>0</v>
      </c>
      <c r="O1860" s="271">
        <v>1100</v>
      </c>
      <c r="P1860" s="89" t="s">
        <v>670</v>
      </c>
    </row>
    <row r="1861" spans="1:16" ht="51">
      <c r="A1861" s="268">
        <v>70</v>
      </c>
      <c r="B1861" s="89"/>
      <c r="C1861" s="269" t="s">
        <v>53</v>
      </c>
      <c r="D1861" s="84">
        <v>43542</v>
      </c>
      <c r="E1861" s="85" t="s">
        <v>4333</v>
      </c>
      <c r="F1861" s="85" t="s">
        <v>3</v>
      </c>
      <c r="G1861" s="85">
        <v>1720753</v>
      </c>
      <c r="H1861" s="89"/>
      <c r="I1861" s="270" t="s">
        <v>4954</v>
      </c>
      <c r="J1861" s="89"/>
      <c r="K1861" s="89"/>
      <c r="L1861" s="89"/>
      <c r="M1861" s="89"/>
      <c r="N1861" s="271">
        <v>0</v>
      </c>
      <c r="O1861" s="271">
        <v>2300</v>
      </c>
      <c r="P1861" s="89" t="s">
        <v>670</v>
      </c>
    </row>
    <row r="1862" spans="1:16" ht="51">
      <c r="A1862" s="268">
        <v>253</v>
      </c>
      <c r="B1862" s="89"/>
      <c r="C1862" s="269" t="s">
        <v>114</v>
      </c>
      <c r="D1862" s="84">
        <v>43542</v>
      </c>
      <c r="E1862" s="85" t="s">
        <v>4334</v>
      </c>
      <c r="F1862" s="85" t="s">
        <v>3</v>
      </c>
      <c r="G1862" s="85">
        <v>1720711</v>
      </c>
      <c r="H1862" s="89"/>
      <c r="I1862" s="270" t="s">
        <v>4955</v>
      </c>
      <c r="J1862" s="89"/>
      <c r="K1862" s="89"/>
      <c r="L1862" s="89"/>
      <c r="M1862" s="89"/>
      <c r="N1862" s="271">
        <v>0</v>
      </c>
      <c r="O1862" s="271">
        <v>43.1</v>
      </c>
      <c r="P1862" s="89" t="s">
        <v>741</v>
      </c>
    </row>
    <row r="1863" spans="1:16" ht="51">
      <c r="A1863" s="268" t="s">
        <v>565</v>
      </c>
      <c r="B1863" s="89"/>
      <c r="C1863" s="269" t="s">
        <v>615</v>
      </c>
      <c r="D1863" s="84">
        <v>43542</v>
      </c>
      <c r="E1863" s="85" t="s">
        <v>4335</v>
      </c>
      <c r="F1863" s="85" t="s">
        <v>3</v>
      </c>
      <c r="G1863" s="85">
        <v>1720614</v>
      </c>
      <c r="H1863" s="89"/>
      <c r="I1863" s="270" t="s">
        <v>4956</v>
      </c>
      <c r="J1863" s="89"/>
      <c r="K1863" s="89"/>
      <c r="L1863" s="89"/>
      <c r="M1863" s="89"/>
      <c r="N1863" s="271">
        <v>0</v>
      </c>
      <c r="O1863" s="271">
        <v>18023.38</v>
      </c>
      <c r="P1863" s="89" t="s">
        <v>670</v>
      </c>
    </row>
    <row r="1864" spans="1:16" ht="63.75">
      <c r="A1864" s="268">
        <v>660</v>
      </c>
      <c r="B1864" s="89"/>
      <c r="C1864" s="269" t="s">
        <v>188</v>
      </c>
      <c r="D1864" s="84">
        <v>43542</v>
      </c>
      <c r="E1864" s="85" t="s">
        <v>4336</v>
      </c>
      <c r="F1864" s="85" t="s">
        <v>3</v>
      </c>
      <c r="G1864" s="85">
        <v>1720629</v>
      </c>
      <c r="H1864" s="89"/>
      <c r="I1864" s="270" t="s">
        <v>4957</v>
      </c>
      <c r="J1864" s="89"/>
      <c r="K1864" s="89"/>
      <c r="L1864" s="89"/>
      <c r="M1864" s="89"/>
      <c r="N1864" s="271">
        <v>0</v>
      </c>
      <c r="O1864" s="271">
        <v>434</v>
      </c>
      <c r="P1864" s="89" t="s">
        <v>670</v>
      </c>
    </row>
    <row r="1865" spans="1:16" ht="51">
      <c r="A1865" s="268">
        <v>593</v>
      </c>
      <c r="B1865" s="89"/>
      <c r="C1865" s="269" t="s">
        <v>612</v>
      </c>
      <c r="D1865" s="84">
        <v>43542</v>
      </c>
      <c r="E1865" s="85" t="s">
        <v>4337</v>
      </c>
      <c r="F1865" s="85" t="s">
        <v>3</v>
      </c>
      <c r="G1865" s="85">
        <v>1720664</v>
      </c>
      <c r="H1865" s="89"/>
      <c r="I1865" s="270" t="s">
        <v>4958</v>
      </c>
      <c r="J1865" s="89"/>
      <c r="K1865" s="89"/>
      <c r="L1865" s="89"/>
      <c r="M1865" s="89"/>
      <c r="N1865" s="271">
        <v>0</v>
      </c>
      <c r="O1865" s="271">
        <v>474256.43</v>
      </c>
      <c r="P1865" s="89" t="s">
        <v>670</v>
      </c>
    </row>
    <row r="1866" spans="1:16" ht="63.75">
      <c r="A1866" s="268" t="s">
        <v>557</v>
      </c>
      <c r="B1866" s="89"/>
      <c r="C1866" s="269" t="s">
        <v>780</v>
      </c>
      <c r="D1866" s="84">
        <v>43542</v>
      </c>
      <c r="E1866" s="85" t="s">
        <v>4338</v>
      </c>
      <c r="F1866" s="85" t="s">
        <v>6</v>
      </c>
      <c r="G1866" s="85">
        <v>989992</v>
      </c>
      <c r="H1866" s="89"/>
      <c r="I1866" s="270" t="s">
        <v>4959</v>
      </c>
      <c r="J1866" s="89"/>
      <c r="K1866" s="89"/>
      <c r="L1866" s="89"/>
      <c r="M1866" s="89"/>
      <c r="N1866" s="271">
        <v>0</v>
      </c>
      <c r="O1866" s="271">
        <v>6001.81</v>
      </c>
      <c r="P1866" s="89" t="s">
        <v>670</v>
      </c>
    </row>
    <row r="1867" spans="1:16" ht="63.75">
      <c r="A1867" s="268" t="s">
        <v>557</v>
      </c>
      <c r="B1867" s="89"/>
      <c r="C1867" s="269" t="s">
        <v>780</v>
      </c>
      <c r="D1867" s="84">
        <v>43542</v>
      </c>
      <c r="E1867" s="85" t="s">
        <v>4339</v>
      </c>
      <c r="F1867" s="85" t="s">
        <v>6</v>
      </c>
      <c r="G1867" s="85">
        <v>989994</v>
      </c>
      <c r="H1867" s="89"/>
      <c r="I1867" s="270" t="s">
        <v>4960</v>
      </c>
      <c r="J1867" s="89"/>
      <c r="K1867" s="89"/>
      <c r="L1867" s="89"/>
      <c r="M1867" s="89"/>
      <c r="N1867" s="271">
        <v>0</v>
      </c>
      <c r="O1867" s="271">
        <v>5888.14</v>
      </c>
      <c r="P1867" s="89" t="s">
        <v>670</v>
      </c>
    </row>
    <row r="1868" spans="1:16" ht="51">
      <c r="A1868" s="268">
        <v>10</v>
      </c>
      <c r="B1868" s="89"/>
      <c r="C1868" s="269" t="s">
        <v>41</v>
      </c>
      <c r="D1868" s="84">
        <v>43542</v>
      </c>
      <c r="E1868" s="85" t="s">
        <v>4340</v>
      </c>
      <c r="F1868" s="85" t="s">
        <v>6</v>
      </c>
      <c r="G1868" s="85">
        <v>989996</v>
      </c>
      <c r="H1868" s="89"/>
      <c r="I1868" s="270" t="s">
        <v>4961</v>
      </c>
      <c r="J1868" s="89"/>
      <c r="K1868" s="89"/>
      <c r="L1868" s="89"/>
      <c r="M1868" s="89"/>
      <c r="N1868" s="271">
        <v>0</v>
      </c>
      <c r="O1868" s="271">
        <v>4365.57</v>
      </c>
      <c r="P1868" s="89" t="s">
        <v>670</v>
      </c>
    </row>
    <row r="1869" spans="1:16" ht="63.75">
      <c r="A1869" s="268" t="s">
        <v>557</v>
      </c>
      <c r="B1869" s="89"/>
      <c r="C1869" s="269" t="s">
        <v>780</v>
      </c>
      <c r="D1869" s="84">
        <v>43542</v>
      </c>
      <c r="E1869" s="85" t="s">
        <v>4341</v>
      </c>
      <c r="F1869" s="85" t="s">
        <v>6</v>
      </c>
      <c r="G1869" s="85">
        <v>990013</v>
      </c>
      <c r="H1869" s="89"/>
      <c r="I1869" s="270" t="s">
        <v>4962</v>
      </c>
      <c r="J1869" s="89"/>
      <c r="K1869" s="89"/>
      <c r="L1869" s="89"/>
      <c r="M1869" s="89"/>
      <c r="N1869" s="271">
        <v>0</v>
      </c>
      <c r="O1869" s="271">
        <v>432087.93</v>
      </c>
      <c r="P1869" s="89" t="s">
        <v>670</v>
      </c>
    </row>
    <row r="1870" spans="1:16" ht="76.5">
      <c r="A1870" s="268" t="s">
        <v>557</v>
      </c>
      <c r="B1870" s="89"/>
      <c r="C1870" s="269" t="s">
        <v>780</v>
      </c>
      <c r="D1870" s="84">
        <v>43542</v>
      </c>
      <c r="E1870" s="85" t="s">
        <v>4342</v>
      </c>
      <c r="F1870" s="85" t="s">
        <v>6</v>
      </c>
      <c r="G1870" s="85">
        <v>949388</v>
      </c>
      <c r="H1870" s="89"/>
      <c r="I1870" s="270" t="s">
        <v>4963</v>
      </c>
      <c r="J1870" s="89"/>
      <c r="K1870" s="89"/>
      <c r="L1870" s="89"/>
      <c r="M1870" s="89"/>
      <c r="N1870" s="271">
        <v>0</v>
      </c>
      <c r="O1870" s="271">
        <v>23493.02</v>
      </c>
      <c r="P1870" s="89" t="s">
        <v>670</v>
      </c>
    </row>
    <row r="1871" spans="1:16" ht="76.5">
      <c r="A1871" s="268" t="s">
        <v>557</v>
      </c>
      <c r="B1871" s="89"/>
      <c r="C1871" s="269" t="s">
        <v>780</v>
      </c>
      <c r="D1871" s="84">
        <v>43542</v>
      </c>
      <c r="E1871" s="85" t="s">
        <v>4343</v>
      </c>
      <c r="F1871" s="85" t="s">
        <v>11</v>
      </c>
      <c r="G1871" s="85">
        <v>949389</v>
      </c>
      <c r="H1871" s="89"/>
      <c r="I1871" s="270" t="s">
        <v>4964</v>
      </c>
      <c r="J1871" s="89"/>
      <c r="K1871" s="89"/>
      <c r="L1871" s="89"/>
      <c r="M1871" s="89"/>
      <c r="N1871" s="271">
        <v>50</v>
      </c>
      <c r="O1871" s="271">
        <v>0</v>
      </c>
      <c r="P1871" s="89" t="s">
        <v>670</v>
      </c>
    </row>
    <row r="1872" spans="1:16" ht="51">
      <c r="A1872" s="268">
        <v>340</v>
      </c>
      <c r="B1872" s="89"/>
      <c r="C1872" s="269" t="s">
        <v>147</v>
      </c>
      <c r="D1872" s="84">
        <v>43542</v>
      </c>
      <c r="E1872" s="85" t="s">
        <v>4344</v>
      </c>
      <c r="F1872" s="85" t="s">
        <v>15</v>
      </c>
      <c r="G1872" s="85">
        <v>990007</v>
      </c>
      <c r="H1872" s="89"/>
      <c r="I1872" s="270" t="s">
        <v>4965</v>
      </c>
      <c r="J1872" s="89"/>
      <c r="K1872" s="89"/>
      <c r="L1872" s="89"/>
      <c r="M1872" s="89"/>
      <c r="N1872" s="271">
        <v>50</v>
      </c>
      <c r="O1872" s="271">
        <v>0</v>
      </c>
      <c r="P1872" s="89" t="s">
        <v>670</v>
      </c>
    </row>
    <row r="1873" spans="1:16" ht="51">
      <c r="A1873" s="268">
        <v>340</v>
      </c>
      <c r="B1873" s="89"/>
      <c r="C1873" s="269" t="s">
        <v>147</v>
      </c>
      <c r="D1873" s="84">
        <v>43542</v>
      </c>
      <c r="E1873" s="85" t="s">
        <v>4345</v>
      </c>
      <c r="F1873" s="85" t="s">
        <v>15</v>
      </c>
      <c r="G1873" s="85">
        <v>990011</v>
      </c>
      <c r="H1873" s="89"/>
      <c r="I1873" s="270" t="s">
        <v>4966</v>
      </c>
      <c r="J1873" s="89"/>
      <c r="K1873" s="89"/>
      <c r="L1873" s="89"/>
      <c r="M1873" s="89"/>
      <c r="N1873" s="271">
        <v>50</v>
      </c>
      <c r="O1873" s="271">
        <v>0</v>
      </c>
      <c r="P1873" s="89" t="s">
        <v>670</v>
      </c>
    </row>
    <row r="1874" spans="1:16" ht="51">
      <c r="A1874" s="268" t="s">
        <v>557</v>
      </c>
      <c r="B1874" s="89"/>
      <c r="C1874" s="269" t="s">
        <v>780</v>
      </c>
      <c r="D1874" s="84">
        <v>43542</v>
      </c>
      <c r="E1874" s="85" t="s">
        <v>4346</v>
      </c>
      <c r="F1874" s="85" t="s">
        <v>11</v>
      </c>
      <c r="G1874" s="85">
        <v>11982</v>
      </c>
      <c r="H1874" s="89"/>
      <c r="I1874" s="270" t="s">
        <v>4967</v>
      </c>
      <c r="J1874" s="89"/>
      <c r="K1874" s="89"/>
      <c r="L1874" s="89"/>
      <c r="M1874" s="89"/>
      <c r="N1874" s="271">
        <v>2901.98</v>
      </c>
      <c r="O1874" s="271">
        <v>0</v>
      </c>
      <c r="P1874" s="89" t="s">
        <v>670</v>
      </c>
    </row>
    <row r="1875" spans="1:16" ht="51">
      <c r="A1875" s="268" t="s">
        <v>557</v>
      </c>
      <c r="B1875" s="89"/>
      <c r="C1875" s="269" t="s">
        <v>780</v>
      </c>
      <c r="D1875" s="84">
        <v>43542</v>
      </c>
      <c r="E1875" s="85" t="s">
        <v>4347</v>
      </c>
      <c r="F1875" s="85" t="s">
        <v>11</v>
      </c>
      <c r="G1875" s="85">
        <v>11981</v>
      </c>
      <c r="H1875" s="89"/>
      <c r="I1875" s="270" t="s">
        <v>4968</v>
      </c>
      <c r="J1875" s="89"/>
      <c r="K1875" s="89"/>
      <c r="L1875" s="89"/>
      <c r="M1875" s="89"/>
      <c r="N1875" s="271">
        <v>305.74</v>
      </c>
      <c r="O1875" s="271">
        <v>0</v>
      </c>
      <c r="P1875" s="89" t="s">
        <v>670</v>
      </c>
    </row>
    <row r="1876" spans="1:16" ht="76.5">
      <c r="A1876" s="268" t="s">
        <v>557</v>
      </c>
      <c r="B1876" s="89"/>
      <c r="C1876" s="269" t="s">
        <v>780</v>
      </c>
      <c r="D1876" s="84">
        <v>43542</v>
      </c>
      <c r="E1876" s="85" t="s">
        <v>4348</v>
      </c>
      <c r="F1876" s="85" t="s">
        <v>13</v>
      </c>
      <c r="G1876" s="85">
        <v>949401</v>
      </c>
      <c r="H1876" s="89"/>
      <c r="I1876" s="270" t="s">
        <v>4969</v>
      </c>
      <c r="J1876" s="89"/>
      <c r="K1876" s="89"/>
      <c r="L1876" s="89"/>
      <c r="M1876" s="89"/>
      <c r="N1876" s="271">
        <v>768</v>
      </c>
      <c r="O1876" s="271">
        <v>0</v>
      </c>
      <c r="P1876" s="89" t="s">
        <v>670</v>
      </c>
    </row>
    <row r="1877" spans="1:16" ht="76.5">
      <c r="A1877" s="268" t="s">
        <v>557</v>
      </c>
      <c r="B1877" s="89"/>
      <c r="C1877" s="269" t="s">
        <v>780</v>
      </c>
      <c r="D1877" s="84">
        <v>43542</v>
      </c>
      <c r="E1877" s="85" t="s">
        <v>4349</v>
      </c>
      <c r="F1877" s="85" t="s">
        <v>11</v>
      </c>
      <c r="G1877" s="85">
        <v>949401</v>
      </c>
      <c r="H1877" s="89"/>
      <c r="I1877" s="270" t="s">
        <v>4970</v>
      </c>
      <c r="J1877" s="89"/>
      <c r="K1877" s="89"/>
      <c r="L1877" s="89"/>
      <c r="M1877" s="89"/>
      <c r="N1877" s="271">
        <v>50</v>
      </c>
      <c r="O1877" s="271">
        <v>0</v>
      </c>
      <c r="P1877" s="89" t="s">
        <v>670</v>
      </c>
    </row>
    <row r="1878" spans="1:16" ht="38.25">
      <c r="A1878" s="268">
        <v>212</v>
      </c>
      <c r="B1878" s="89"/>
      <c r="C1878" s="269" t="s">
        <v>100</v>
      </c>
      <c r="D1878" s="84">
        <v>43543</v>
      </c>
      <c r="E1878" s="85" t="s">
        <v>4350</v>
      </c>
      <c r="F1878" s="85" t="s">
        <v>3</v>
      </c>
      <c r="G1878" s="85">
        <v>1721117</v>
      </c>
      <c r="H1878" s="89"/>
      <c r="I1878" s="270" t="s">
        <v>4971</v>
      </c>
      <c r="J1878" s="89"/>
      <c r="K1878" s="89"/>
      <c r="L1878" s="89"/>
      <c r="M1878" s="89"/>
      <c r="N1878" s="271">
        <v>0</v>
      </c>
      <c r="O1878" s="271">
        <v>298.74</v>
      </c>
      <c r="P1878" s="89" t="s">
        <v>670</v>
      </c>
    </row>
    <row r="1879" spans="1:16" ht="63.75">
      <c r="A1879" s="268" t="s">
        <v>565</v>
      </c>
      <c r="B1879" s="89"/>
      <c r="C1879" s="269" t="s">
        <v>615</v>
      </c>
      <c r="D1879" s="84">
        <v>43543</v>
      </c>
      <c r="E1879" s="85" t="s">
        <v>4351</v>
      </c>
      <c r="F1879" s="85" t="s">
        <v>3</v>
      </c>
      <c r="G1879" s="85">
        <v>1721116</v>
      </c>
      <c r="H1879" s="89"/>
      <c r="I1879" s="270" t="s">
        <v>4972</v>
      </c>
      <c r="J1879" s="89"/>
      <c r="K1879" s="89"/>
      <c r="L1879" s="89"/>
      <c r="M1879" s="89"/>
      <c r="N1879" s="271">
        <v>0</v>
      </c>
      <c r="O1879" s="271">
        <v>381.73</v>
      </c>
      <c r="P1879" s="89" t="s">
        <v>670</v>
      </c>
    </row>
    <row r="1880" spans="1:16" ht="38.25">
      <c r="A1880" s="268" t="s">
        <v>565</v>
      </c>
      <c r="B1880" s="89"/>
      <c r="C1880" s="269" t="s">
        <v>615</v>
      </c>
      <c r="D1880" s="84">
        <v>43543</v>
      </c>
      <c r="E1880" s="85" t="s">
        <v>4352</v>
      </c>
      <c r="F1880" s="85" t="s">
        <v>3</v>
      </c>
      <c r="G1880" s="85">
        <v>1721072</v>
      </c>
      <c r="H1880" s="89"/>
      <c r="I1880" s="270" t="s">
        <v>3683</v>
      </c>
      <c r="J1880" s="89"/>
      <c r="K1880" s="89"/>
      <c r="L1880" s="89"/>
      <c r="M1880" s="89"/>
      <c r="N1880" s="271">
        <v>0</v>
      </c>
      <c r="O1880" s="271">
        <v>500</v>
      </c>
      <c r="P1880" s="89" t="s">
        <v>670</v>
      </c>
    </row>
    <row r="1881" spans="1:16" ht="63.75">
      <c r="A1881" s="268">
        <v>670</v>
      </c>
      <c r="B1881" s="89"/>
      <c r="C1881" s="269" t="s">
        <v>190</v>
      </c>
      <c r="D1881" s="84">
        <v>43543</v>
      </c>
      <c r="E1881" s="85" t="s">
        <v>4353</v>
      </c>
      <c r="F1881" s="85" t="s">
        <v>3</v>
      </c>
      <c r="G1881" s="85">
        <v>1721064</v>
      </c>
      <c r="H1881" s="89"/>
      <c r="I1881" s="270" t="s">
        <v>4973</v>
      </c>
      <c r="J1881" s="89"/>
      <c r="K1881" s="89"/>
      <c r="L1881" s="89"/>
      <c r="M1881" s="89"/>
      <c r="N1881" s="271">
        <v>0</v>
      </c>
      <c r="O1881" s="271">
        <v>11361</v>
      </c>
      <c r="P1881" s="89" t="s">
        <v>670</v>
      </c>
    </row>
    <row r="1882" spans="1:16" ht="51">
      <c r="A1882" s="268">
        <v>670</v>
      </c>
      <c r="B1882" s="89"/>
      <c r="C1882" s="269" t="s">
        <v>190</v>
      </c>
      <c r="D1882" s="84">
        <v>43543</v>
      </c>
      <c r="E1882" s="85" t="s">
        <v>4354</v>
      </c>
      <c r="F1882" s="85" t="s">
        <v>3</v>
      </c>
      <c r="G1882" s="85">
        <v>1721061</v>
      </c>
      <c r="H1882" s="89"/>
      <c r="I1882" s="270" t="s">
        <v>4974</v>
      </c>
      <c r="J1882" s="89"/>
      <c r="K1882" s="89"/>
      <c r="L1882" s="89"/>
      <c r="M1882" s="89"/>
      <c r="N1882" s="271">
        <v>0</v>
      </c>
      <c r="O1882" s="271">
        <v>2470</v>
      </c>
      <c r="P1882" s="89" t="s">
        <v>670</v>
      </c>
    </row>
    <row r="1883" spans="1:16" ht="63.75">
      <c r="A1883" s="268">
        <v>590</v>
      </c>
      <c r="B1883" s="89"/>
      <c r="C1883" s="269" t="s">
        <v>611</v>
      </c>
      <c r="D1883" s="84">
        <v>43543</v>
      </c>
      <c r="E1883" s="85" t="s">
        <v>4355</v>
      </c>
      <c r="F1883" s="85" t="s">
        <v>3</v>
      </c>
      <c r="G1883" s="85">
        <v>1721060</v>
      </c>
      <c r="H1883" s="89"/>
      <c r="I1883" s="270" t="s">
        <v>4975</v>
      </c>
      <c r="J1883" s="89"/>
      <c r="K1883" s="89"/>
      <c r="L1883" s="89"/>
      <c r="M1883" s="89"/>
      <c r="N1883" s="271">
        <v>0</v>
      </c>
      <c r="O1883" s="271">
        <v>39118.370000000003</v>
      </c>
      <c r="P1883" s="89" t="s">
        <v>670</v>
      </c>
    </row>
    <row r="1884" spans="1:16" ht="63.75">
      <c r="A1884" s="268" t="s">
        <v>565</v>
      </c>
      <c r="B1884" s="89"/>
      <c r="C1884" s="269" t="s">
        <v>615</v>
      </c>
      <c r="D1884" s="84">
        <v>43543</v>
      </c>
      <c r="E1884" s="85" t="s">
        <v>4356</v>
      </c>
      <c r="F1884" s="85" t="s">
        <v>3</v>
      </c>
      <c r="G1884" s="85">
        <v>1721045</v>
      </c>
      <c r="H1884" s="89"/>
      <c r="I1884" s="270" t="s">
        <v>4976</v>
      </c>
      <c r="J1884" s="89"/>
      <c r="K1884" s="89"/>
      <c r="L1884" s="89"/>
      <c r="M1884" s="89"/>
      <c r="N1884" s="271">
        <v>0</v>
      </c>
      <c r="O1884" s="271">
        <v>8019.8</v>
      </c>
      <c r="P1884" s="89" t="s">
        <v>670</v>
      </c>
    </row>
    <row r="1885" spans="1:16" ht="63.75">
      <c r="A1885" s="268" t="s">
        <v>565</v>
      </c>
      <c r="B1885" s="89"/>
      <c r="C1885" s="269" t="s">
        <v>615</v>
      </c>
      <c r="D1885" s="84">
        <v>43543</v>
      </c>
      <c r="E1885" s="85" t="s">
        <v>4357</v>
      </c>
      <c r="F1885" s="85" t="s">
        <v>3</v>
      </c>
      <c r="G1885" s="85">
        <v>1721029</v>
      </c>
      <c r="H1885" s="89"/>
      <c r="I1885" s="270" t="s">
        <v>4977</v>
      </c>
      <c r="J1885" s="89"/>
      <c r="K1885" s="89"/>
      <c r="L1885" s="89"/>
      <c r="M1885" s="89"/>
      <c r="N1885" s="271">
        <v>0</v>
      </c>
      <c r="O1885" s="271">
        <v>20076.420000000002</v>
      </c>
      <c r="P1885" s="89" t="s">
        <v>670</v>
      </c>
    </row>
    <row r="1886" spans="1:16" ht="51">
      <c r="A1886" s="268" t="s">
        <v>563</v>
      </c>
      <c r="B1886" s="89"/>
      <c r="C1886" s="269" t="s">
        <v>614</v>
      </c>
      <c r="D1886" s="84">
        <v>43543</v>
      </c>
      <c r="E1886" s="85" t="s">
        <v>4358</v>
      </c>
      <c r="F1886" s="85" t="s">
        <v>3</v>
      </c>
      <c r="G1886" s="85">
        <v>1721007</v>
      </c>
      <c r="H1886" s="89"/>
      <c r="I1886" s="270" t="s">
        <v>4978</v>
      </c>
      <c r="J1886" s="89"/>
      <c r="K1886" s="89"/>
      <c r="L1886" s="89"/>
      <c r="M1886" s="89"/>
      <c r="N1886" s="271">
        <v>0</v>
      </c>
      <c r="O1886" s="271">
        <v>7636.2</v>
      </c>
      <c r="P1886" s="89" t="s">
        <v>670</v>
      </c>
    </row>
    <row r="1887" spans="1:16" ht="51">
      <c r="A1887" s="268" t="s">
        <v>563</v>
      </c>
      <c r="B1887" s="89"/>
      <c r="C1887" s="269" t="s">
        <v>614</v>
      </c>
      <c r="D1887" s="84">
        <v>43543</v>
      </c>
      <c r="E1887" s="85" t="s">
        <v>4359</v>
      </c>
      <c r="F1887" s="85" t="s">
        <v>3</v>
      </c>
      <c r="G1887" s="85">
        <v>1721006</v>
      </c>
      <c r="H1887" s="89"/>
      <c r="I1887" s="270" t="s">
        <v>4979</v>
      </c>
      <c r="J1887" s="89"/>
      <c r="K1887" s="89"/>
      <c r="L1887" s="89"/>
      <c r="M1887" s="89"/>
      <c r="N1887" s="271">
        <v>0</v>
      </c>
      <c r="O1887" s="271">
        <v>355778.05</v>
      </c>
      <c r="P1887" s="89" t="s">
        <v>670</v>
      </c>
    </row>
    <row r="1888" spans="1:16" ht="76.5">
      <c r="A1888" s="268">
        <v>20</v>
      </c>
      <c r="B1888" s="89"/>
      <c r="C1888" s="269" t="s">
        <v>44</v>
      </c>
      <c r="D1888" s="84">
        <v>43543</v>
      </c>
      <c r="E1888" s="85" t="s">
        <v>4360</v>
      </c>
      <c r="F1888" s="85" t="s">
        <v>3</v>
      </c>
      <c r="G1888" s="85">
        <v>1720998</v>
      </c>
      <c r="H1888" s="89"/>
      <c r="I1888" s="270" t="s">
        <v>6038</v>
      </c>
      <c r="J1888" s="89"/>
      <c r="K1888" s="89"/>
      <c r="L1888" s="89"/>
      <c r="M1888" s="89"/>
      <c r="N1888" s="271">
        <v>0</v>
      </c>
      <c r="O1888" s="271">
        <v>1152.8</v>
      </c>
      <c r="P1888" s="89" t="s">
        <v>741</v>
      </c>
    </row>
    <row r="1889" spans="1:16" ht="76.5">
      <c r="A1889" s="268">
        <v>283</v>
      </c>
      <c r="B1889" s="89"/>
      <c r="C1889" s="269" t="s">
        <v>125</v>
      </c>
      <c r="D1889" s="84">
        <v>43543</v>
      </c>
      <c r="E1889" s="85" t="s">
        <v>4360</v>
      </c>
      <c r="F1889" s="85" t="s">
        <v>3</v>
      </c>
      <c r="G1889" s="85">
        <v>1720998</v>
      </c>
      <c r="H1889" s="89"/>
      <c r="I1889" s="270" t="s">
        <v>6038</v>
      </c>
      <c r="J1889" s="89"/>
      <c r="K1889" s="89"/>
      <c r="L1889" s="89"/>
      <c r="M1889" s="89"/>
      <c r="N1889" s="271">
        <v>0</v>
      </c>
      <c r="O1889" s="271">
        <v>8732.44</v>
      </c>
      <c r="P1889" s="89" t="s">
        <v>741</v>
      </c>
    </row>
    <row r="1890" spans="1:16" ht="76.5">
      <c r="A1890" s="268">
        <v>206</v>
      </c>
      <c r="B1890" s="89"/>
      <c r="C1890" s="269" t="s">
        <v>97</v>
      </c>
      <c r="D1890" s="84">
        <v>43543</v>
      </c>
      <c r="E1890" s="85" t="s">
        <v>4360</v>
      </c>
      <c r="F1890" s="85" t="s">
        <v>3</v>
      </c>
      <c r="G1890" s="85">
        <v>1720998</v>
      </c>
      <c r="H1890" s="89"/>
      <c r="I1890" s="270" t="s">
        <v>6038</v>
      </c>
      <c r="J1890" s="89"/>
      <c r="K1890" s="89"/>
      <c r="L1890" s="89"/>
      <c r="M1890" s="89"/>
      <c r="N1890" s="271">
        <v>0</v>
      </c>
      <c r="O1890" s="271">
        <v>4454.08</v>
      </c>
      <c r="P1890" s="89" t="s">
        <v>741</v>
      </c>
    </row>
    <row r="1891" spans="1:16" ht="76.5">
      <c r="A1891" s="268">
        <v>283</v>
      </c>
      <c r="B1891" s="89"/>
      <c r="C1891" s="269" t="s">
        <v>125</v>
      </c>
      <c r="D1891" s="84">
        <v>43543</v>
      </c>
      <c r="E1891" s="85" t="s">
        <v>4360</v>
      </c>
      <c r="F1891" s="85" t="s">
        <v>3</v>
      </c>
      <c r="G1891" s="85">
        <v>1720998</v>
      </c>
      <c r="H1891" s="89"/>
      <c r="I1891" s="270" t="s">
        <v>6038</v>
      </c>
      <c r="J1891" s="89"/>
      <c r="K1891" s="89"/>
      <c r="L1891" s="89"/>
      <c r="M1891" s="89"/>
      <c r="N1891" s="271">
        <v>0</v>
      </c>
      <c r="O1891" s="271">
        <v>9337.9599999999991</v>
      </c>
      <c r="P1891" s="89" t="s">
        <v>741</v>
      </c>
    </row>
    <row r="1892" spans="1:16" ht="76.5">
      <c r="A1892" s="268">
        <v>15</v>
      </c>
      <c r="B1892" s="89"/>
      <c r="C1892" s="269" t="s">
        <v>42</v>
      </c>
      <c r="D1892" s="84">
        <v>43543</v>
      </c>
      <c r="E1892" s="85" t="s">
        <v>4360</v>
      </c>
      <c r="F1892" s="85" t="s">
        <v>3</v>
      </c>
      <c r="G1892" s="85">
        <v>1720998</v>
      </c>
      <c r="H1892" s="89"/>
      <c r="I1892" s="270" t="s">
        <v>6038</v>
      </c>
      <c r="J1892" s="89"/>
      <c r="K1892" s="89"/>
      <c r="L1892" s="89"/>
      <c r="M1892" s="89"/>
      <c r="N1892" s="271">
        <v>0</v>
      </c>
      <c r="O1892" s="271">
        <v>11766.91</v>
      </c>
      <c r="P1892" s="89" t="s">
        <v>741</v>
      </c>
    </row>
    <row r="1893" spans="1:16" ht="76.5">
      <c r="A1893" s="268">
        <v>15</v>
      </c>
      <c r="B1893" s="89"/>
      <c r="C1893" s="269" t="s">
        <v>42</v>
      </c>
      <c r="D1893" s="84">
        <v>43543</v>
      </c>
      <c r="E1893" s="85" t="s">
        <v>4360</v>
      </c>
      <c r="F1893" s="85" t="s">
        <v>3</v>
      </c>
      <c r="G1893" s="85">
        <v>1720998</v>
      </c>
      <c r="H1893" s="89"/>
      <c r="I1893" s="270" t="s">
        <v>6038</v>
      </c>
      <c r="J1893" s="89"/>
      <c r="K1893" s="89"/>
      <c r="L1893" s="89"/>
      <c r="M1893" s="89"/>
      <c r="N1893" s="271">
        <v>0</v>
      </c>
      <c r="O1893" s="271">
        <v>35736.6</v>
      </c>
      <c r="P1893" s="89" t="s">
        <v>741</v>
      </c>
    </row>
    <row r="1894" spans="1:16" ht="76.5">
      <c r="A1894" s="268">
        <v>15</v>
      </c>
      <c r="B1894" s="89"/>
      <c r="C1894" s="269" t="s">
        <v>42</v>
      </c>
      <c r="D1894" s="84">
        <v>43543</v>
      </c>
      <c r="E1894" s="85" t="s">
        <v>4360</v>
      </c>
      <c r="F1894" s="85" t="s">
        <v>3</v>
      </c>
      <c r="G1894" s="85">
        <v>1720998</v>
      </c>
      <c r="H1894" s="89"/>
      <c r="I1894" s="270" t="s">
        <v>6038</v>
      </c>
      <c r="J1894" s="89"/>
      <c r="K1894" s="89"/>
      <c r="L1894" s="89"/>
      <c r="M1894" s="89"/>
      <c r="N1894" s="271">
        <v>0</v>
      </c>
      <c r="O1894" s="271">
        <v>2489.48</v>
      </c>
      <c r="P1894" s="89" t="s">
        <v>741</v>
      </c>
    </row>
    <row r="1895" spans="1:16" ht="76.5">
      <c r="A1895" s="268">
        <v>271</v>
      </c>
      <c r="B1895" s="89"/>
      <c r="C1895" s="269" t="s">
        <v>121</v>
      </c>
      <c r="D1895" s="84">
        <v>43543</v>
      </c>
      <c r="E1895" s="85" t="s">
        <v>4360</v>
      </c>
      <c r="F1895" s="85" t="s">
        <v>3</v>
      </c>
      <c r="G1895" s="85">
        <v>1720998</v>
      </c>
      <c r="H1895" s="89"/>
      <c r="I1895" s="270" t="s">
        <v>6038</v>
      </c>
      <c r="J1895" s="89"/>
      <c r="K1895" s="89"/>
      <c r="L1895" s="89"/>
      <c r="M1895" s="89"/>
      <c r="N1895" s="271">
        <v>0</v>
      </c>
      <c r="O1895" s="271">
        <v>22193.98</v>
      </c>
      <c r="P1895" s="89" t="s">
        <v>741</v>
      </c>
    </row>
    <row r="1896" spans="1:16" ht="76.5">
      <c r="A1896" s="268">
        <v>271</v>
      </c>
      <c r="B1896" s="89"/>
      <c r="C1896" s="269" t="s">
        <v>121</v>
      </c>
      <c r="D1896" s="84">
        <v>43543</v>
      </c>
      <c r="E1896" s="85" t="s">
        <v>4360</v>
      </c>
      <c r="F1896" s="85" t="s">
        <v>3</v>
      </c>
      <c r="G1896" s="85">
        <v>1720998</v>
      </c>
      <c r="H1896" s="89"/>
      <c r="I1896" s="270" t="s">
        <v>6038</v>
      </c>
      <c r="J1896" s="89"/>
      <c r="K1896" s="89"/>
      <c r="L1896" s="89"/>
      <c r="M1896" s="89"/>
      <c r="N1896" s="271">
        <v>0</v>
      </c>
      <c r="O1896" s="271">
        <v>12190.46</v>
      </c>
      <c r="P1896" s="89" t="s">
        <v>741</v>
      </c>
    </row>
    <row r="1897" spans="1:16" ht="76.5">
      <c r="A1897" s="268">
        <v>271</v>
      </c>
      <c r="B1897" s="89"/>
      <c r="C1897" s="269" t="s">
        <v>121</v>
      </c>
      <c r="D1897" s="84">
        <v>43543</v>
      </c>
      <c r="E1897" s="85" t="s">
        <v>4360</v>
      </c>
      <c r="F1897" s="85" t="s">
        <v>3</v>
      </c>
      <c r="G1897" s="85">
        <v>1720998</v>
      </c>
      <c r="H1897" s="89"/>
      <c r="I1897" s="270" t="s">
        <v>6038</v>
      </c>
      <c r="J1897" s="89"/>
      <c r="K1897" s="89"/>
      <c r="L1897" s="89"/>
      <c r="M1897" s="89"/>
      <c r="N1897" s="271">
        <v>0</v>
      </c>
      <c r="O1897" s="271">
        <v>10522.15</v>
      </c>
      <c r="P1897" s="89" t="s">
        <v>741</v>
      </c>
    </row>
    <row r="1898" spans="1:16" ht="76.5">
      <c r="A1898" s="268">
        <v>271</v>
      </c>
      <c r="B1898" s="89"/>
      <c r="C1898" s="269" t="s">
        <v>121</v>
      </c>
      <c r="D1898" s="84">
        <v>43543</v>
      </c>
      <c r="E1898" s="85" t="s">
        <v>4360</v>
      </c>
      <c r="F1898" s="85" t="s">
        <v>3</v>
      </c>
      <c r="G1898" s="85">
        <v>1720998</v>
      </c>
      <c r="H1898" s="89"/>
      <c r="I1898" s="270" t="s">
        <v>6038</v>
      </c>
      <c r="J1898" s="89"/>
      <c r="K1898" s="89"/>
      <c r="L1898" s="89"/>
      <c r="M1898" s="89"/>
      <c r="N1898" s="271">
        <v>0</v>
      </c>
      <c r="O1898" s="271">
        <v>7743.44</v>
      </c>
      <c r="P1898" s="89" t="s">
        <v>741</v>
      </c>
    </row>
    <row r="1899" spans="1:16" ht="76.5">
      <c r="A1899" s="268">
        <v>271</v>
      </c>
      <c r="B1899" s="89"/>
      <c r="C1899" s="269" t="s">
        <v>121</v>
      </c>
      <c r="D1899" s="84">
        <v>43543</v>
      </c>
      <c r="E1899" s="85" t="s">
        <v>4360</v>
      </c>
      <c r="F1899" s="85" t="s">
        <v>3</v>
      </c>
      <c r="G1899" s="85">
        <v>1720998</v>
      </c>
      <c r="H1899" s="89"/>
      <c r="I1899" s="270" t="s">
        <v>6038</v>
      </c>
      <c r="J1899" s="89"/>
      <c r="K1899" s="89"/>
      <c r="L1899" s="89"/>
      <c r="M1899" s="89"/>
      <c r="N1899" s="271">
        <v>0</v>
      </c>
      <c r="O1899" s="271">
        <v>7138.56</v>
      </c>
      <c r="P1899" s="89" t="s">
        <v>741</v>
      </c>
    </row>
    <row r="1900" spans="1:16" ht="76.5">
      <c r="A1900" s="268">
        <v>15</v>
      </c>
      <c r="B1900" s="89"/>
      <c r="C1900" s="269" t="s">
        <v>42</v>
      </c>
      <c r="D1900" s="84">
        <v>43543</v>
      </c>
      <c r="E1900" s="85" t="s">
        <v>4361</v>
      </c>
      <c r="F1900" s="85" t="s">
        <v>3</v>
      </c>
      <c r="G1900" s="85">
        <v>1720994</v>
      </c>
      <c r="H1900" s="89"/>
      <c r="I1900" s="270" t="s">
        <v>6039</v>
      </c>
      <c r="J1900" s="89"/>
      <c r="K1900" s="89"/>
      <c r="L1900" s="89"/>
      <c r="M1900" s="89"/>
      <c r="N1900" s="271">
        <v>0</v>
      </c>
      <c r="O1900" s="271">
        <v>24599.82</v>
      </c>
      <c r="P1900" s="89" t="s">
        <v>741</v>
      </c>
    </row>
    <row r="1901" spans="1:16" ht="76.5">
      <c r="A1901" s="268">
        <v>269</v>
      </c>
      <c r="B1901" s="89"/>
      <c r="C1901" s="269" t="s">
        <v>119</v>
      </c>
      <c r="D1901" s="84">
        <v>43543</v>
      </c>
      <c r="E1901" s="85" t="s">
        <v>4361</v>
      </c>
      <c r="F1901" s="85" t="s">
        <v>3</v>
      </c>
      <c r="G1901" s="85">
        <v>1720994</v>
      </c>
      <c r="H1901" s="89"/>
      <c r="I1901" s="270" t="s">
        <v>6039</v>
      </c>
      <c r="J1901" s="89"/>
      <c r="K1901" s="89"/>
      <c r="L1901" s="89"/>
      <c r="M1901" s="89"/>
      <c r="N1901" s="271">
        <v>0</v>
      </c>
      <c r="O1901" s="271">
        <v>11326.04</v>
      </c>
      <c r="P1901" s="89" t="s">
        <v>741</v>
      </c>
    </row>
    <row r="1902" spans="1:16" ht="76.5">
      <c r="A1902" s="268">
        <v>269</v>
      </c>
      <c r="B1902" s="89"/>
      <c r="C1902" s="269" t="s">
        <v>119</v>
      </c>
      <c r="D1902" s="84">
        <v>43543</v>
      </c>
      <c r="E1902" s="85" t="s">
        <v>4361</v>
      </c>
      <c r="F1902" s="85" t="s">
        <v>3</v>
      </c>
      <c r="G1902" s="85">
        <v>1720994</v>
      </c>
      <c r="H1902" s="89"/>
      <c r="I1902" s="270" t="s">
        <v>6039</v>
      </c>
      <c r="J1902" s="89"/>
      <c r="K1902" s="89"/>
      <c r="L1902" s="89"/>
      <c r="M1902" s="89"/>
      <c r="N1902" s="271">
        <v>0</v>
      </c>
      <c r="O1902" s="271">
        <v>32185.55</v>
      </c>
      <c r="P1902" s="89" t="s">
        <v>741</v>
      </c>
    </row>
    <row r="1903" spans="1:16" ht="76.5">
      <c r="A1903" s="268">
        <v>269</v>
      </c>
      <c r="B1903" s="89"/>
      <c r="C1903" s="269" t="s">
        <v>119</v>
      </c>
      <c r="D1903" s="84">
        <v>43543</v>
      </c>
      <c r="E1903" s="85" t="s">
        <v>4361</v>
      </c>
      <c r="F1903" s="85" t="s">
        <v>3</v>
      </c>
      <c r="G1903" s="85">
        <v>1720994</v>
      </c>
      <c r="H1903" s="89"/>
      <c r="I1903" s="270" t="s">
        <v>6039</v>
      </c>
      <c r="J1903" s="89"/>
      <c r="K1903" s="89"/>
      <c r="L1903" s="89"/>
      <c r="M1903" s="89"/>
      <c r="N1903" s="271">
        <v>0</v>
      </c>
      <c r="O1903" s="271">
        <v>10965.24</v>
      </c>
      <c r="P1903" s="89" t="s">
        <v>741</v>
      </c>
    </row>
    <row r="1904" spans="1:16" ht="76.5">
      <c r="A1904" s="268">
        <v>269</v>
      </c>
      <c r="B1904" s="89"/>
      <c r="C1904" s="269" t="s">
        <v>119</v>
      </c>
      <c r="D1904" s="84">
        <v>43543</v>
      </c>
      <c r="E1904" s="85" t="s">
        <v>4361</v>
      </c>
      <c r="F1904" s="85" t="s">
        <v>3</v>
      </c>
      <c r="G1904" s="85">
        <v>1720994</v>
      </c>
      <c r="H1904" s="89"/>
      <c r="I1904" s="270" t="s">
        <v>6039</v>
      </c>
      <c r="J1904" s="89"/>
      <c r="K1904" s="89"/>
      <c r="L1904" s="89"/>
      <c r="M1904" s="89"/>
      <c r="N1904" s="271">
        <v>0</v>
      </c>
      <c r="O1904" s="271">
        <v>11316.48</v>
      </c>
      <c r="P1904" s="89" t="s">
        <v>741</v>
      </c>
    </row>
    <row r="1905" spans="1:16" ht="76.5">
      <c r="A1905" s="268">
        <v>287</v>
      </c>
      <c r="B1905" s="89"/>
      <c r="C1905" s="269" t="s">
        <v>126</v>
      </c>
      <c r="D1905" s="84">
        <v>43543</v>
      </c>
      <c r="E1905" s="85" t="s">
        <v>4361</v>
      </c>
      <c r="F1905" s="85" t="s">
        <v>3</v>
      </c>
      <c r="G1905" s="85">
        <v>1720994</v>
      </c>
      <c r="H1905" s="89"/>
      <c r="I1905" s="270" t="s">
        <v>6039</v>
      </c>
      <c r="J1905" s="89"/>
      <c r="K1905" s="89"/>
      <c r="L1905" s="89"/>
      <c r="M1905" s="89"/>
      <c r="N1905" s="271">
        <v>0</v>
      </c>
      <c r="O1905" s="271">
        <v>657.25</v>
      </c>
      <c r="P1905" s="89" t="s">
        <v>741</v>
      </c>
    </row>
    <row r="1906" spans="1:16" ht="76.5">
      <c r="A1906" s="268">
        <v>512</v>
      </c>
      <c r="B1906" s="89"/>
      <c r="C1906" s="269" t="s">
        <v>782</v>
      </c>
      <c r="D1906" s="84">
        <v>43543</v>
      </c>
      <c r="E1906" s="85" t="s">
        <v>4362</v>
      </c>
      <c r="F1906" s="85" t="s">
        <v>3</v>
      </c>
      <c r="G1906" s="85">
        <v>1720993</v>
      </c>
      <c r="H1906" s="89"/>
      <c r="I1906" s="270" t="s">
        <v>6040</v>
      </c>
      <c r="J1906" s="89"/>
      <c r="K1906" s="89"/>
      <c r="L1906" s="89"/>
      <c r="M1906" s="89"/>
      <c r="N1906" s="271">
        <v>0</v>
      </c>
      <c r="O1906" s="271">
        <v>1667.97</v>
      </c>
      <c r="P1906" s="89" t="s">
        <v>741</v>
      </c>
    </row>
    <row r="1907" spans="1:16" ht="76.5">
      <c r="A1907" s="268">
        <v>512</v>
      </c>
      <c r="B1907" s="89"/>
      <c r="C1907" s="269" t="s">
        <v>782</v>
      </c>
      <c r="D1907" s="84">
        <v>43543</v>
      </c>
      <c r="E1907" s="85" t="s">
        <v>4362</v>
      </c>
      <c r="F1907" s="85" t="s">
        <v>3</v>
      </c>
      <c r="G1907" s="85">
        <v>1720993</v>
      </c>
      <c r="H1907" s="89"/>
      <c r="I1907" s="270" t="s">
        <v>6040</v>
      </c>
      <c r="J1907" s="89"/>
      <c r="K1907" s="89"/>
      <c r="L1907" s="89"/>
      <c r="M1907" s="89"/>
      <c r="N1907" s="271">
        <v>0</v>
      </c>
      <c r="O1907" s="271">
        <v>6416.2</v>
      </c>
      <c r="P1907" s="89" t="s">
        <v>741</v>
      </c>
    </row>
    <row r="1908" spans="1:16" ht="76.5">
      <c r="A1908" s="268">
        <v>283</v>
      </c>
      <c r="B1908" s="89"/>
      <c r="C1908" s="269" t="s">
        <v>125</v>
      </c>
      <c r="D1908" s="84">
        <v>43543</v>
      </c>
      <c r="E1908" s="85" t="s">
        <v>4362</v>
      </c>
      <c r="F1908" s="85" t="s">
        <v>3</v>
      </c>
      <c r="G1908" s="85">
        <v>1720993</v>
      </c>
      <c r="H1908" s="89"/>
      <c r="I1908" s="270" t="s">
        <v>6040</v>
      </c>
      <c r="J1908" s="89"/>
      <c r="K1908" s="89"/>
      <c r="L1908" s="89"/>
      <c r="M1908" s="89"/>
      <c r="N1908" s="271">
        <v>0</v>
      </c>
      <c r="O1908" s="271">
        <v>59694.36</v>
      </c>
      <c r="P1908" s="89" t="s">
        <v>741</v>
      </c>
    </row>
    <row r="1909" spans="1:16" ht="76.5">
      <c r="A1909" s="268">
        <v>650</v>
      </c>
      <c r="B1909" s="89"/>
      <c r="C1909" s="269" t="s">
        <v>187</v>
      </c>
      <c r="D1909" s="84">
        <v>43543</v>
      </c>
      <c r="E1909" s="85" t="s">
        <v>4362</v>
      </c>
      <c r="F1909" s="85" t="s">
        <v>3</v>
      </c>
      <c r="G1909" s="85">
        <v>1720993</v>
      </c>
      <c r="H1909" s="89"/>
      <c r="I1909" s="270" t="s">
        <v>6040</v>
      </c>
      <c r="J1909" s="89"/>
      <c r="K1909" s="89"/>
      <c r="L1909" s="89"/>
      <c r="M1909" s="89"/>
      <c r="N1909" s="271">
        <v>0</v>
      </c>
      <c r="O1909" s="271">
        <v>23985.55</v>
      </c>
      <c r="P1909" s="89" t="s">
        <v>741</v>
      </c>
    </row>
    <row r="1910" spans="1:16" ht="76.5">
      <c r="A1910" s="268">
        <v>580</v>
      </c>
      <c r="B1910" s="89"/>
      <c r="C1910" s="269" t="s">
        <v>180</v>
      </c>
      <c r="D1910" s="84">
        <v>43543</v>
      </c>
      <c r="E1910" s="85" t="s">
        <v>4362</v>
      </c>
      <c r="F1910" s="85" t="s">
        <v>3</v>
      </c>
      <c r="G1910" s="85">
        <v>1720993</v>
      </c>
      <c r="H1910" s="89"/>
      <c r="I1910" s="270" t="s">
        <v>6040</v>
      </c>
      <c r="J1910" s="89"/>
      <c r="K1910" s="89"/>
      <c r="L1910" s="89"/>
      <c r="M1910" s="89"/>
      <c r="N1910" s="271">
        <v>0</v>
      </c>
      <c r="O1910" s="271">
        <v>421.02</v>
      </c>
      <c r="P1910" s="89" t="s">
        <v>741</v>
      </c>
    </row>
    <row r="1911" spans="1:16" ht="76.5">
      <c r="A1911" s="268">
        <v>681</v>
      </c>
      <c r="B1911" s="89"/>
      <c r="C1911" s="269" t="s">
        <v>192</v>
      </c>
      <c r="D1911" s="84">
        <v>43543</v>
      </c>
      <c r="E1911" s="85" t="s">
        <v>4362</v>
      </c>
      <c r="F1911" s="85" t="s">
        <v>3</v>
      </c>
      <c r="G1911" s="85">
        <v>1720993</v>
      </c>
      <c r="H1911" s="89"/>
      <c r="I1911" s="270" t="s">
        <v>6040</v>
      </c>
      <c r="J1911" s="89"/>
      <c r="K1911" s="89"/>
      <c r="L1911" s="89"/>
      <c r="M1911" s="89"/>
      <c r="N1911" s="271">
        <v>0</v>
      </c>
      <c r="O1911" s="271">
        <v>18376.61</v>
      </c>
      <c r="P1911" s="89" t="s">
        <v>741</v>
      </c>
    </row>
    <row r="1912" spans="1:16" ht="76.5">
      <c r="A1912" s="268">
        <v>287</v>
      </c>
      <c r="B1912" s="89"/>
      <c r="C1912" s="269" t="s">
        <v>126</v>
      </c>
      <c r="D1912" s="84">
        <v>43543</v>
      </c>
      <c r="E1912" s="85" t="s">
        <v>4362</v>
      </c>
      <c r="F1912" s="85" t="s">
        <v>3</v>
      </c>
      <c r="G1912" s="85">
        <v>1720993</v>
      </c>
      <c r="H1912" s="89"/>
      <c r="I1912" s="270" t="s">
        <v>6040</v>
      </c>
      <c r="J1912" s="89"/>
      <c r="K1912" s="89"/>
      <c r="L1912" s="89"/>
      <c r="M1912" s="89"/>
      <c r="N1912" s="271">
        <v>0</v>
      </c>
      <c r="O1912" s="271">
        <v>443.6</v>
      </c>
      <c r="P1912" s="89" t="s">
        <v>741</v>
      </c>
    </row>
    <row r="1913" spans="1:16" ht="76.5">
      <c r="A1913" s="268" t="s">
        <v>556</v>
      </c>
      <c r="B1913" s="89"/>
      <c r="C1913" s="269" t="s">
        <v>616</v>
      </c>
      <c r="D1913" s="84">
        <v>43543</v>
      </c>
      <c r="E1913" s="85" t="s">
        <v>4362</v>
      </c>
      <c r="F1913" s="85" t="s">
        <v>3</v>
      </c>
      <c r="G1913" s="85">
        <v>1720993</v>
      </c>
      <c r="H1913" s="89"/>
      <c r="I1913" s="270" t="s">
        <v>6040</v>
      </c>
      <c r="J1913" s="89"/>
      <c r="K1913" s="89"/>
      <c r="L1913" s="89"/>
      <c r="M1913" s="89"/>
      <c r="N1913" s="271">
        <v>0</v>
      </c>
      <c r="O1913" s="271">
        <v>5938.65</v>
      </c>
      <c r="P1913" s="89" t="s">
        <v>741</v>
      </c>
    </row>
    <row r="1914" spans="1:16" ht="76.5">
      <c r="A1914" s="268">
        <v>16</v>
      </c>
      <c r="B1914" s="89"/>
      <c r="C1914" s="269" t="s">
        <v>43</v>
      </c>
      <c r="D1914" s="84">
        <v>43543</v>
      </c>
      <c r="E1914" s="85" t="s">
        <v>4362</v>
      </c>
      <c r="F1914" s="85" t="s">
        <v>3</v>
      </c>
      <c r="G1914" s="85">
        <v>1720993</v>
      </c>
      <c r="H1914" s="89"/>
      <c r="I1914" s="270" t="s">
        <v>6040</v>
      </c>
      <c r="J1914" s="89"/>
      <c r="K1914" s="89"/>
      <c r="L1914" s="89"/>
      <c r="M1914" s="89"/>
      <c r="N1914" s="271">
        <v>0</v>
      </c>
      <c r="O1914" s="271">
        <v>5495.39</v>
      </c>
      <c r="P1914" s="89" t="s">
        <v>741</v>
      </c>
    </row>
    <row r="1915" spans="1:16" ht="76.5">
      <c r="A1915" s="268">
        <v>266</v>
      </c>
      <c r="B1915" s="89"/>
      <c r="C1915" s="269" t="s">
        <v>1353</v>
      </c>
      <c r="D1915" s="84">
        <v>43543</v>
      </c>
      <c r="E1915" s="85" t="s">
        <v>4362</v>
      </c>
      <c r="F1915" s="85" t="s">
        <v>3</v>
      </c>
      <c r="G1915" s="85">
        <v>1720993</v>
      </c>
      <c r="H1915" s="89"/>
      <c r="I1915" s="270" t="s">
        <v>6040</v>
      </c>
      <c r="J1915" s="89"/>
      <c r="K1915" s="89"/>
      <c r="L1915" s="89"/>
      <c r="M1915" s="89"/>
      <c r="N1915" s="271">
        <v>0</v>
      </c>
      <c r="O1915" s="271">
        <v>479008.91</v>
      </c>
      <c r="P1915" s="89" t="s">
        <v>741</v>
      </c>
    </row>
    <row r="1916" spans="1:16" ht="76.5">
      <c r="A1916" s="268">
        <v>20</v>
      </c>
      <c r="B1916" s="89"/>
      <c r="C1916" s="269" t="s">
        <v>44</v>
      </c>
      <c r="D1916" s="84">
        <v>43543</v>
      </c>
      <c r="E1916" s="85" t="s">
        <v>4362</v>
      </c>
      <c r="F1916" s="85" t="s">
        <v>3</v>
      </c>
      <c r="G1916" s="85">
        <v>1720993</v>
      </c>
      <c r="H1916" s="89"/>
      <c r="I1916" s="270" t="s">
        <v>6040</v>
      </c>
      <c r="J1916" s="89"/>
      <c r="K1916" s="89"/>
      <c r="L1916" s="89"/>
      <c r="M1916" s="89"/>
      <c r="N1916" s="271">
        <v>0</v>
      </c>
      <c r="O1916" s="271">
        <v>3831.3</v>
      </c>
      <c r="P1916" s="89" t="s">
        <v>741</v>
      </c>
    </row>
    <row r="1917" spans="1:16" ht="76.5">
      <c r="A1917" s="268">
        <v>20</v>
      </c>
      <c r="B1917" s="89"/>
      <c r="C1917" s="269" t="s">
        <v>44</v>
      </c>
      <c r="D1917" s="84">
        <v>43543</v>
      </c>
      <c r="E1917" s="85" t="s">
        <v>4362</v>
      </c>
      <c r="F1917" s="85" t="s">
        <v>3</v>
      </c>
      <c r="G1917" s="85">
        <v>1720993</v>
      </c>
      <c r="H1917" s="89"/>
      <c r="I1917" s="270" t="s">
        <v>6040</v>
      </c>
      <c r="J1917" s="89"/>
      <c r="K1917" s="89"/>
      <c r="L1917" s="89"/>
      <c r="M1917" s="89"/>
      <c r="N1917" s="271">
        <v>0</v>
      </c>
      <c r="O1917" s="271">
        <v>14481.6</v>
      </c>
      <c r="P1917" s="89" t="s">
        <v>741</v>
      </c>
    </row>
    <row r="1918" spans="1:16" ht="76.5">
      <c r="A1918" s="268">
        <v>20</v>
      </c>
      <c r="B1918" s="89"/>
      <c r="C1918" s="269" t="s">
        <v>44</v>
      </c>
      <c r="D1918" s="84">
        <v>43543</v>
      </c>
      <c r="E1918" s="85" t="s">
        <v>4362</v>
      </c>
      <c r="F1918" s="85" t="s">
        <v>3</v>
      </c>
      <c r="G1918" s="85">
        <v>1720993</v>
      </c>
      <c r="H1918" s="89"/>
      <c r="I1918" s="270" t="s">
        <v>6040</v>
      </c>
      <c r="J1918" s="89"/>
      <c r="K1918" s="89"/>
      <c r="L1918" s="89"/>
      <c r="M1918" s="89"/>
      <c r="N1918" s="271">
        <v>0</v>
      </c>
      <c r="O1918" s="271">
        <v>1912.4</v>
      </c>
      <c r="P1918" s="89" t="s">
        <v>741</v>
      </c>
    </row>
    <row r="1919" spans="1:16" ht="76.5">
      <c r="A1919" s="268">
        <v>41</v>
      </c>
      <c r="B1919" s="89"/>
      <c r="C1919" s="269" t="s">
        <v>47</v>
      </c>
      <c r="D1919" s="84">
        <v>43543</v>
      </c>
      <c r="E1919" s="85" t="s">
        <v>4362</v>
      </c>
      <c r="F1919" s="85" t="s">
        <v>3</v>
      </c>
      <c r="G1919" s="85">
        <v>1720993</v>
      </c>
      <c r="H1919" s="89"/>
      <c r="I1919" s="270" t="s">
        <v>6040</v>
      </c>
      <c r="J1919" s="89"/>
      <c r="K1919" s="89"/>
      <c r="L1919" s="89"/>
      <c r="M1919" s="89"/>
      <c r="N1919" s="271">
        <v>0</v>
      </c>
      <c r="O1919" s="271">
        <v>15599.85</v>
      </c>
      <c r="P1919" s="89" t="s">
        <v>741</v>
      </c>
    </row>
    <row r="1920" spans="1:16" ht="76.5">
      <c r="A1920" s="268">
        <v>15</v>
      </c>
      <c r="B1920" s="89"/>
      <c r="C1920" s="269" t="s">
        <v>42</v>
      </c>
      <c r="D1920" s="84">
        <v>43543</v>
      </c>
      <c r="E1920" s="85" t="s">
        <v>4362</v>
      </c>
      <c r="F1920" s="85" t="s">
        <v>3</v>
      </c>
      <c r="G1920" s="85">
        <v>1720993</v>
      </c>
      <c r="H1920" s="89"/>
      <c r="I1920" s="270" t="s">
        <v>6040</v>
      </c>
      <c r="J1920" s="89"/>
      <c r="K1920" s="89"/>
      <c r="L1920" s="89"/>
      <c r="M1920" s="89"/>
      <c r="N1920" s="271">
        <v>0</v>
      </c>
      <c r="O1920" s="271">
        <v>21714.18</v>
      </c>
      <c r="P1920" s="89" t="s">
        <v>741</v>
      </c>
    </row>
    <row r="1921" spans="1:16" ht="76.5">
      <c r="A1921" s="268">
        <v>30</v>
      </c>
      <c r="B1921" s="89"/>
      <c r="C1921" s="269" t="s">
        <v>675</v>
      </c>
      <c r="D1921" s="84">
        <v>43543</v>
      </c>
      <c r="E1921" s="85" t="s">
        <v>4362</v>
      </c>
      <c r="F1921" s="85" t="s">
        <v>3</v>
      </c>
      <c r="G1921" s="85">
        <v>1720993</v>
      </c>
      <c r="H1921" s="89"/>
      <c r="I1921" s="270" t="s">
        <v>6040</v>
      </c>
      <c r="J1921" s="89"/>
      <c r="K1921" s="89"/>
      <c r="L1921" s="89"/>
      <c r="M1921" s="89"/>
      <c r="N1921" s="271">
        <v>0</v>
      </c>
      <c r="O1921" s="271">
        <v>14026.85</v>
      </c>
      <c r="P1921" s="89" t="s">
        <v>741</v>
      </c>
    </row>
    <row r="1922" spans="1:16" ht="76.5">
      <c r="A1922" s="268">
        <v>76</v>
      </c>
      <c r="B1922" s="89"/>
      <c r="C1922" s="269" t="s">
        <v>54</v>
      </c>
      <c r="D1922" s="84">
        <v>43543</v>
      </c>
      <c r="E1922" s="85" t="s">
        <v>4362</v>
      </c>
      <c r="F1922" s="85" t="s">
        <v>3</v>
      </c>
      <c r="G1922" s="85">
        <v>1720993</v>
      </c>
      <c r="H1922" s="89"/>
      <c r="I1922" s="270" t="s">
        <v>6040</v>
      </c>
      <c r="J1922" s="89"/>
      <c r="K1922" s="89"/>
      <c r="L1922" s="89"/>
      <c r="M1922" s="89"/>
      <c r="N1922" s="271">
        <v>0</v>
      </c>
      <c r="O1922" s="271">
        <v>12155.82</v>
      </c>
      <c r="P1922" s="89" t="s">
        <v>741</v>
      </c>
    </row>
    <row r="1923" spans="1:16" ht="76.5">
      <c r="A1923" s="268">
        <v>10</v>
      </c>
      <c r="B1923" s="89"/>
      <c r="C1923" s="269" t="s">
        <v>41</v>
      </c>
      <c r="D1923" s="84">
        <v>43543</v>
      </c>
      <c r="E1923" s="85" t="s">
        <v>4362</v>
      </c>
      <c r="F1923" s="85" t="s">
        <v>3</v>
      </c>
      <c r="G1923" s="85">
        <v>1720993</v>
      </c>
      <c r="H1923" s="89"/>
      <c r="I1923" s="270" t="s">
        <v>6040</v>
      </c>
      <c r="J1923" s="89"/>
      <c r="K1923" s="89"/>
      <c r="L1923" s="89"/>
      <c r="M1923" s="89"/>
      <c r="N1923" s="271">
        <v>0</v>
      </c>
      <c r="O1923" s="271">
        <v>29265</v>
      </c>
      <c r="P1923" s="89" t="s">
        <v>741</v>
      </c>
    </row>
    <row r="1924" spans="1:16" ht="76.5">
      <c r="A1924" s="268">
        <v>70</v>
      </c>
      <c r="B1924" s="89"/>
      <c r="C1924" s="269" t="s">
        <v>53</v>
      </c>
      <c r="D1924" s="84">
        <v>43543</v>
      </c>
      <c r="E1924" s="85" t="s">
        <v>4362</v>
      </c>
      <c r="F1924" s="85" t="s">
        <v>3</v>
      </c>
      <c r="G1924" s="85">
        <v>1720993</v>
      </c>
      <c r="H1924" s="89"/>
      <c r="I1924" s="270" t="s">
        <v>6040</v>
      </c>
      <c r="J1924" s="89"/>
      <c r="K1924" s="89"/>
      <c r="L1924" s="89"/>
      <c r="M1924" s="89"/>
      <c r="N1924" s="271">
        <v>0</v>
      </c>
      <c r="O1924" s="271">
        <v>3150.83</v>
      </c>
      <c r="P1924" s="89" t="s">
        <v>741</v>
      </c>
    </row>
    <row r="1925" spans="1:16" ht="76.5">
      <c r="A1925" s="268">
        <v>670</v>
      </c>
      <c r="B1925" s="89"/>
      <c r="C1925" s="269" t="s">
        <v>190</v>
      </c>
      <c r="D1925" s="84">
        <v>43543</v>
      </c>
      <c r="E1925" s="85" t="s">
        <v>4362</v>
      </c>
      <c r="F1925" s="85" t="s">
        <v>3</v>
      </c>
      <c r="G1925" s="85">
        <v>1720993</v>
      </c>
      <c r="H1925" s="89"/>
      <c r="I1925" s="270" t="s">
        <v>6040</v>
      </c>
      <c r="J1925" s="89"/>
      <c r="K1925" s="89"/>
      <c r="L1925" s="89"/>
      <c r="M1925" s="89"/>
      <c r="N1925" s="271">
        <v>0</v>
      </c>
      <c r="O1925" s="271">
        <v>10909.45</v>
      </c>
      <c r="P1925" s="89" t="s">
        <v>741</v>
      </c>
    </row>
    <row r="1926" spans="1:16" ht="76.5">
      <c r="A1926" s="268">
        <v>15</v>
      </c>
      <c r="B1926" s="89"/>
      <c r="C1926" s="269" t="s">
        <v>42</v>
      </c>
      <c r="D1926" s="84">
        <v>43543</v>
      </c>
      <c r="E1926" s="85" t="s">
        <v>4362</v>
      </c>
      <c r="F1926" s="85" t="s">
        <v>3</v>
      </c>
      <c r="G1926" s="85">
        <v>1720993</v>
      </c>
      <c r="H1926" s="89"/>
      <c r="I1926" s="270" t="s">
        <v>6040</v>
      </c>
      <c r="J1926" s="89"/>
      <c r="K1926" s="89"/>
      <c r="L1926" s="89"/>
      <c r="M1926" s="89"/>
      <c r="N1926" s="271">
        <v>0</v>
      </c>
      <c r="O1926" s="271">
        <v>245845.65</v>
      </c>
      <c r="P1926" s="89" t="s">
        <v>741</v>
      </c>
    </row>
    <row r="1927" spans="1:16" ht="76.5">
      <c r="A1927" s="268">
        <v>902</v>
      </c>
      <c r="B1927" s="89"/>
      <c r="C1927" s="269" t="s">
        <v>203</v>
      </c>
      <c r="D1927" s="84">
        <v>43543</v>
      </c>
      <c r="E1927" s="85" t="s">
        <v>4362</v>
      </c>
      <c r="F1927" s="85" t="s">
        <v>3</v>
      </c>
      <c r="G1927" s="85">
        <v>1720993</v>
      </c>
      <c r="H1927" s="89"/>
      <c r="I1927" s="270" t="s">
        <v>6040</v>
      </c>
      <c r="J1927" s="89"/>
      <c r="K1927" s="89"/>
      <c r="L1927" s="89"/>
      <c r="M1927" s="89"/>
      <c r="N1927" s="271">
        <v>0</v>
      </c>
      <c r="O1927" s="271">
        <v>20197.8</v>
      </c>
      <c r="P1927" s="89" t="s">
        <v>741</v>
      </c>
    </row>
    <row r="1928" spans="1:16" ht="76.5">
      <c r="A1928" s="268">
        <v>902</v>
      </c>
      <c r="B1928" s="89"/>
      <c r="C1928" s="269" t="s">
        <v>203</v>
      </c>
      <c r="D1928" s="84">
        <v>43543</v>
      </c>
      <c r="E1928" s="85" t="s">
        <v>4362</v>
      </c>
      <c r="F1928" s="85" t="s">
        <v>3</v>
      </c>
      <c r="G1928" s="85">
        <v>1720993</v>
      </c>
      <c r="H1928" s="89"/>
      <c r="I1928" s="270" t="s">
        <v>6040</v>
      </c>
      <c r="J1928" s="89"/>
      <c r="K1928" s="89"/>
      <c r="L1928" s="89"/>
      <c r="M1928" s="89"/>
      <c r="N1928" s="271">
        <v>0</v>
      </c>
      <c r="O1928" s="271">
        <v>308177.87</v>
      </c>
      <c r="P1928" s="89" t="s">
        <v>741</v>
      </c>
    </row>
    <row r="1929" spans="1:16" ht="76.5">
      <c r="A1929" s="268">
        <v>35</v>
      </c>
      <c r="B1929" s="89"/>
      <c r="C1929" s="269" t="s">
        <v>46</v>
      </c>
      <c r="D1929" s="84">
        <v>43543</v>
      </c>
      <c r="E1929" s="85" t="s">
        <v>4362</v>
      </c>
      <c r="F1929" s="85" t="s">
        <v>3</v>
      </c>
      <c r="G1929" s="85">
        <v>1720993</v>
      </c>
      <c r="H1929" s="89"/>
      <c r="I1929" s="270" t="s">
        <v>6040</v>
      </c>
      <c r="J1929" s="89"/>
      <c r="K1929" s="89"/>
      <c r="L1929" s="89"/>
      <c r="M1929" s="89"/>
      <c r="N1929" s="271">
        <v>0</v>
      </c>
      <c r="O1929" s="271">
        <v>10513.35</v>
      </c>
      <c r="P1929" s="89" t="s">
        <v>741</v>
      </c>
    </row>
    <row r="1930" spans="1:16" ht="76.5">
      <c r="A1930" s="268">
        <v>35</v>
      </c>
      <c r="B1930" s="89"/>
      <c r="C1930" s="269" t="s">
        <v>46</v>
      </c>
      <c r="D1930" s="84">
        <v>43543</v>
      </c>
      <c r="E1930" s="85" t="s">
        <v>4362</v>
      </c>
      <c r="F1930" s="85" t="s">
        <v>3</v>
      </c>
      <c r="G1930" s="85">
        <v>1720993</v>
      </c>
      <c r="H1930" s="89"/>
      <c r="I1930" s="270" t="s">
        <v>6040</v>
      </c>
      <c r="J1930" s="89"/>
      <c r="K1930" s="89"/>
      <c r="L1930" s="89"/>
      <c r="M1930" s="89"/>
      <c r="N1930" s="271">
        <v>0</v>
      </c>
      <c r="O1930" s="271">
        <v>26210.68</v>
      </c>
      <c r="P1930" s="89" t="s">
        <v>741</v>
      </c>
    </row>
    <row r="1931" spans="1:16" ht="76.5">
      <c r="A1931" s="268">
        <v>660</v>
      </c>
      <c r="B1931" s="89"/>
      <c r="C1931" s="269" t="s">
        <v>188</v>
      </c>
      <c r="D1931" s="84">
        <v>43543</v>
      </c>
      <c r="E1931" s="85" t="s">
        <v>4362</v>
      </c>
      <c r="F1931" s="85" t="s">
        <v>3</v>
      </c>
      <c r="G1931" s="85">
        <v>1720993</v>
      </c>
      <c r="H1931" s="89"/>
      <c r="I1931" s="270" t="s">
        <v>6040</v>
      </c>
      <c r="J1931" s="89"/>
      <c r="K1931" s="89"/>
      <c r="L1931" s="89"/>
      <c r="M1931" s="89"/>
      <c r="N1931" s="271">
        <v>0</v>
      </c>
      <c r="O1931" s="271">
        <v>10770.75</v>
      </c>
      <c r="P1931" s="89" t="s">
        <v>741</v>
      </c>
    </row>
    <row r="1932" spans="1:16" ht="76.5">
      <c r="A1932" s="268">
        <v>15</v>
      </c>
      <c r="B1932" s="89"/>
      <c r="C1932" s="269" t="s">
        <v>42</v>
      </c>
      <c r="D1932" s="84">
        <v>43543</v>
      </c>
      <c r="E1932" s="85" t="s">
        <v>4362</v>
      </c>
      <c r="F1932" s="85" t="s">
        <v>3</v>
      </c>
      <c r="G1932" s="85">
        <v>1720993</v>
      </c>
      <c r="H1932" s="89"/>
      <c r="I1932" s="270" t="s">
        <v>6040</v>
      </c>
      <c r="J1932" s="89"/>
      <c r="K1932" s="89"/>
      <c r="L1932" s="89"/>
      <c r="M1932" s="89"/>
      <c r="N1932" s="271">
        <v>0</v>
      </c>
      <c r="O1932" s="271">
        <v>1170.2</v>
      </c>
      <c r="P1932" s="89" t="s">
        <v>741</v>
      </c>
    </row>
    <row r="1933" spans="1:16" ht="76.5">
      <c r="A1933" s="268">
        <v>15</v>
      </c>
      <c r="B1933" s="89"/>
      <c r="C1933" s="269" t="s">
        <v>42</v>
      </c>
      <c r="D1933" s="84">
        <v>43543</v>
      </c>
      <c r="E1933" s="85" t="s">
        <v>4362</v>
      </c>
      <c r="F1933" s="85" t="s">
        <v>3</v>
      </c>
      <c r="G1933" s="85">
        <v>1720993</v>
      </c>
      <c r="H1933" s="89"/>
      <c r="I1933" s="270" t="s">
        <v>6040</v>
      </c>
      <c r="J1933" s="89"/>
      <c r="K1933" s="89"/>
      <c r="L1933" s="89"/>
      <c r="M1933" s="89"/>
      <c r="N1933" s="271">
        <v>0</v>
      </c>
      <c r="O1933" s="271">
        <v>3130</v>
      </c>
      <c r="P1933" s="89" t="s">
        <v>741</v>
      </c>
    </row>
    <row r="1934" spans="1:16" ht="102">
      <c r="A1934" s="268">
        <v>15</v>
      </c>
      <c r="B1934" s="89"/>
      <c r="C1934" s="269" t="s">
        <v>42</v>
      </c>
      <c r="D1934" s="84">
        <v>43543</v>
      </c>
      <c r="E1934" s="85" t="s">
        <v>4363</v>
      </c>
      <c r="F1934" s="85" t="s">
        <v>629</v>
      </c>
      <c r="G1934" s="85">
        <v>7444</v>
      </c>
      <c r="H1934" s="89"/>
      <c r="I1934" s="270" t="s">
        <v>4980</v>
      </c>
      <c r="J1934" s="89"/>
      <c r="K1934" s="89"/>
      <c r="L1934" s="89"/>
      <c r="M1934" s="89"/>
      <c r="N1934" s="271">
        <v>34665.519999999997</v>
      </c>
      <c r="O1934" s="271">
        <v>0</v>
      </c>
      <c r="P1934" s="89" t="s">
        <v>670</v>
      </c>
    </row>
    <row r="1935" spans="1:16" ht="51">
      <c r="A1935" s="268">
        <v>340</v>
      </c>
      <c r="B1935" s="89"/>
      <c r="C1935" s="269" t="s">
        <v>147</v>
      </c>
      <c r="D1935" s="84">
        <v>43543</v>
      </c>
      <c r="E1935" s="85" t="s">
        <v>4364</v>
      </c>
      <c r="F1935" s="85" t="s">
        <v>15</v>
      </c>
      <c r="G1935" s="85">
        <v>990971</v>
      </c>
      <c r="H1935" s="89"/>
      <c r="I1935" s="270" t="s">
        <v>4981</v>
      </c>
      <c r="J1935" s="89"/>
      <c r="K1935" s="89"/>
      <c r="L1935" s="89"/>
      <c r="M1935" s="89"/>
      <c r="N1935" s="271">
        <v>50</v>
      </c>
      <c r="O1935" s="271">
        <v>0</v>
      </c>
      <c r="P1935" s="89" t="s">
        <v>670</v>
      </c>
    </row>
    <row r="1936" spans="1:16" ht="89.25">
      <c r="A1936" s="268">
        <v>41</v>
      </c>
      <c r="B1936" s="89"/>
      <c r="C1936" s="269" t="s">
        <v>47</v>
      </c>
      <c r="D1936" s="84">
        <v>43543</v>
      </c>
      <c r="E1936" s="85" t="s">
        <v>4365</v>
      </c>
      <c r="F1936" s="85" t="s">
        <v>671</v>
      </c>
      <c r="G1936" s="85">
        <v>252111</v>
      </c>
      <c r="H1936" s="89"/>
      <c r="I1936" s="270" t="s">
        <v>4982</v>
      </c>
      <c r="J1936" s="89"/>
      <c r="K1936" s="89"/>
      <c r="L1936" s="89"/>
      <c r="M1936" s="89"/>
      <c r="N1936" s="271">
        <v>0</v>
      </c>
      <c r="O1936" s="271">
        <v>40556.81</v>
      </c>
      <c r="P1936" s="89" t="s">
        <v>670</v>
      </c>
    </row>
    <row r="1937" spans="1:16" ht="76.5">
      <c r="A1937" s="268" t="s">
        <v>557</v>
      </c>
      <c r="B1937" s="89"/>
      <c r="C1937" s="269" t="s">
        <v>780</v>
      </c>
      <c r="D1937" s="84">
        <v>43543</v>
      </c>
      <c r="E1937" s="85" t="s">
        <v>4366</v>
      </c>
      <c r="F1937" s="85" t="s">
        <v>6</v>
      </c>
      <c r="G1937" s="85">
        <v>1094754</v>
      </c>
      <c r="H1937" s="89"/>
      <c r="I1937" s="270" t="s">
        <v>4983</v>
      </c>
      <c r="J1937" s="89"/>
      <c r="K1937" s="89"/>
      <c r="L1937" s="89"/>
      <c r="M1937" s="89"/>
      <c r="N1937" s="271">
        <v>0</v>
      </c>
      <c r="O1937" s="271">
        <v>140000</v>
      </c>
      <c r="P1937" s="89" t="s">
        <v>670</v>
      </c>
    </row>
    <row r="1938" spans="1:16" ht="76.5">
      <c r="A1938" s="268" t="s">
        <v>557</v>
      </c>
      <c r="B1938" s="89"/>
      <c r="C1938" s="269" t="s">
        <v>780</v>
      </c>
      <c r="D1938" s="84">
        <v>43543</v>
      </c>
      <c r="E1938" s="85" t="s">
        <v>4367</v>
      </c>
      <c r="F1938" s="85" t="s">
        <v>11</v>
      </c>
      <c r="G1938" s="85">
        <v>949466</v>
      </c>
      <c r="H1938" s="89"/>
      <c r="I1938" s="270" t="s">
        <v>4984</v>
      </c>
      <c r="J1938" s="89"/>
      <c r="K1938" s="89"/>
      <c r="L1938" s="89"/>
      <c r="M1938" s="89"/>
      <c r="N1938" s="271">
        <v>50</v>
      </c>
      <c r="O1938" s="271">
        <v>0</v>
      </c>
      <c r="P1938" s="89" t="s">
        <v>670</v>
      </c>
    </row>
    <row r="1939" spans="1:16" ht="76.5">
      <c r="A1939" s="268" t="s">
        <v>557</v>
      </c>
      <c r="B1939" s="89"/>
      <c r="C1939" s="269" t="s">
        <v>780</v>
      </c>
      <c r="D1939" s="84">
        <v>43543</v>
      </c>
      <c r="E1939" s="85" t="s">
        <v>4368</v>
      </c>
      <c r="F1939" s="85" t="s">
        <v>13</v>
      </c>
      <c r="G1939" s="85">
        <v>949466</v>
      </c>
      <c r="H1939" s="89"/>
      <c r="I1939" s="270" t="s">
        <v>4985</v>
      </c>
      <c r="J1939" s="89"/>
      <c r="K1939" s="89"/>
      <c r="L1939" s="89"/>
      <c r="M1939" s="89"/>
      <c r="N1939" s="271">
        <v>240</v>
      </c>
      <c r="O1939" s="271">
        <v>0</v>
      </c>
      <c r="P1939" s="89" t="s">
        <v>670</v>
      </c>
    </row>
    <row r="1940" spans="1:16" ht="51">
      <c r="A1940" s="268" t="s">
        <v>556</v>
      </c>
      <c r="B1940" s="89"/>
      <c r="C1940" s="269" t="s">
        <v>616</v>
      </c>
      <c r="D1940" s="84">
        <v>43544</v>
      </c>
      <c r="E1940" s="85" t="s">
        <v>4369</v>
      </c>
      <c r="F1940" s="85" t="s">
        <v>3</v>
      </c>
      <c r="G1940" s="85">
        <v>1721418</v>
      </c>
      <c r="H1940" s="89"/>
      <c r="I1940" s="270" t="s">
        <v>4986</v>
      </c>
      <c r="J1940" s="89"/>
      <c r="K1940" s="89"/>
      <c r="L1940" s="89"/>
      <c r="M1940" s="89"/>
      <c r="N1940" s="271">
        <v>0</v>
      </c>
      <c r="O1940" s="271">
        <v>324</v>
      </c>
      <c r="P1940" s="89" t="s">
        <v>670</v>
      </c>
    </row>
    <row r="1941" spans="1:16" ht="51">
      <c r="A1941" s="268" t="s">
        <v>565</v>
      </c>
      <c r="B1941" s="89"/>
      <c r="C1941" s="269" t="s">
        <v>615</v>
      </c>
      <c r="D1941" s="84">
        <v>43544</v>
      </c>
      <c r="E1941" s="85" t="s">
        <v>4370</v>
      </c>
      <c r="F1941" s="85" t="s">
        <v>3</v>
      </c>
      <c r="G1941" s="85">
        <v>1721424</v>
      </c>
      <c r="H1941" s="89"/>
      <c r="I1941" s="270" t="s">
        <v>738</v>
      </c>
      <c r="J1941" s="89"/>
      <c r="K1941" s="89"/>
      <c r="L1941" s="89"/>
      <c r="M1941" s="89"/>
      <c r="N1941" s="271">
        <v>0</v>
      </c>
      <c r="O1941" s="271">
        <v>700</v>
      </c>
      <c r="P1941" s="89" t="s">
        <v>670</v>
      </c>
    </row>
    <row r="1942" spans="1:16" ht="63.75">
      <c r="A1942" s="268" t="s">
        <v>565</v>
      </c>
      <c r="B1942" s="89"/>
      <c r="C1942" s="269" t="s">
        <v>615</v>
      </c>
      <c r="D1942" s="84">
        <v>43544</v>
      </c>
      <c r="E1942" s="85" t="s">
        <v>4371</v>
      </c>
      <c r="F1942" s="85" t="s">
        <v>3</v>
      </c>
      <c r="G1942" s="85">
        <v>1721445</v>
      </c>
      <c r="H1942" s="89"/>
      <c r="I1942" s="270" t="s">
        <v>4987</v>
      </c>
      <c r="J1942" s="89"/>
      <c r="K1942" s="89"/>
      <c r="L1942" s="89"/>
      <c r="M1942" s="89"/>
      <c r="N1942" s="271">
        <v>0</v>
      </c>
      <c r="O1942" s="271">
        <v>3600.48</v>
      </c>
      <c r="P1942" s="89" t="s">
        <v>670</v>
      </c>
    </row>
    <row r="1943" spans="1:16" ht="63.75">
      <c r="A1943" s="268" t="s">
        <v>565</v>
      </c>
      <c r="B1943" s="89"/>
      <c r="C1943" s="269" t="s">
        <v>615</v>
      </c>
      <c r="D1943" s="84">
        <v>43544</v>
      </c>
      <c r="E1943" s="85" t="s">
        <v>4372</v>
      </c>
      <c r="F1943" s="85" t="s">
        <v>3</v>
      </c>
      <c r="G1943" s="85">
        <v>1721452</v>
      </c>
      <c r="H1943" s="89"/>
      <c r="I1943" s="270" t="s">
        <v>4988</v>
      </c>
      <c r="J1943" s="89"/>
      <c r="K1943" s="89"/>
      <c r="L1943" s="89"/>
      <c r="M1943" s="89"/>
      <c r="N1943" s="271">
        <v>0</v>
      </c>
      <c r="O1943" s="271">
        <v>3600.48</v>
      </c>
      <c r="P1943" s="89" t="s">
        <v>670</v>
      </c>
    </row>
    <row r="1944" spans="1:16" ht="63.75">
      <c r="A1944" s="268" t="s">
        <v>565</v>
      </c>
      <c r="B1944" s="89"/>
      <c r="C1944" s="269" t="s">
        <v>615</v>
      </c>
      <c r="D1944" s="84">
        <v>43544</v>
      </c>
      <c r="E1944" s="85" t="s">
        <v>4373</v>
      </c>
      <c r="F1944" s="85" t="s">
        <v>3</v>
      </c>
      <c r="G1944" s="85">
        <v>1721456</v>
      </c>
      <c r="H1944" s="89"/>
      <c r="I1944" s="270" t="s">
        <v>4989</v>
      </c>
      <c r="J1944" s="89"/>
      <c r="K1944" s="89"/>
      <c r="L1944" s="89"/>
      <c r="M1944" s="89"/>
      <c r="N1944" s="271">
        <v>0</v>
      </c>
      <c r="O1944" s="271">
        <v>3600.48</v>
      </c>
      <c r="P1944" s="89" t="s">
        <v>670</v>
      </c>
    </row>
    <row r="1945" spans="1:16" ht="63.75">
      <c r="A1945" s="268" t="s">
        <v>565</v>
      </c>
      <c r="B1945" s="89"/>
      <c r="C1945" s="269" t="s">
        <v>615</v>
      </c>
      <c r="D1945" s="84">
        <v>43544</v>
      </c>
      <c r="E1945" s="85" t="s">
        <v>4374</v>
      </c>
      <c r="F1945" s="85" t="s">
        <v>3</v>
      </c>
      <c r="G1945" s="85">
        <v>1721460</v>
      </c>
      <c r="H1945" s="89"/>
      <c r="I1945" s="270" t="s">
        <v>4990</v>
      </c>
      <c r="J1945" s="89"/>
      <c r="K1945" s="89"/>
      <c r="L1945" s="89"/>
      <c r="M1945" s="89"/>
      <c r="N1945" s="271">
        <v>0</v>
      </c>
      <c r="O1945" s="271">
        <v>685.56000000000006</v>
      </c>
      <c r="P1945" s="89" t="s">
        <v>670</v>
      </c>
    </row>
    <row r="1946" spans="1:16" ht="51">
      <c r="A1946" s="268">
        <v>20</v>
      </c>
      <c r="B1946" s="89"/>
      <c r="C1946" s="269" t="s">
        <v>44</v>
      </c>
      <c r="D1946" s="84">
        <v>43544</v>
      </c>
      <c r="E1946" s="85" t="s">
        <v>4375</v>
      </c>
      <c r="F1946" s="85" t="s">
        <v>3</v>
      </c>
      <c r="G1946" s="85">
        <v>1721469</v>
      </c>
      <c r="H1946" s="89"/>
      <c r="I1946" s="270" t="s">
        <v>4991</v>
      </c>
      <c r="J1946" s="89"/>
      <c r="K1946" s="89"/>
      <c r="L1946" s="89"/>
      <c r="M1946" s="89"/>
      <c r="N1946" s="271">
        <v>0</v>
      </c>
      <c r="O1946" s="271">
        <v>468.02</v>
      </c>
      <c r="P1946" s="89" t="s">
        <v>670</v>
      </c>
    </row>
    <row r="1947" spans="1:16" ht="51">
      <c r="A1947" s="268">
        <v>20</v>
      </c>
      <c r="B1947" s="89"/>
      <c r="C1947" s="269" t="s">
        <v>44</v>
      </c>
      <c r="D1947" s="84">
        <v>43544</v>
      </c>
      <c r="E1947" s="85" t="s">
        <v>4376</v>
      </c>
      <c r="F1947" s="85" t="s">
        <v>3</v>
      </c>
      <c r="G1947" s="85">
        <v>1721470</v>
      </c>
      <c r="H1947" s="89"/>
      <c r="I1947" s="270" t="s">
        <v>4992</v>
      </c>
      <c r="J1947" s="89"/>
      <c r="K1947" s="89"/>
      <c r="L1947" s="89"/>
      <c r="M1947" s="89"/>
      <c r="N1947" s="271">
        <v>0</v>
      </c>
      <c r="O1947" s="271">
        <v>474.76</v>
      </c>
      <c r="P1947" s="89" t="s">
        <v>670</v>
      </c>
    </row>
    <row r="1948" spans="1:16" ht="51">
      <c r="A1948" s="268" t="s">
        <v>565</v>
      </c>
      <c r="B1948" s="89"/>
      <c r="C1948" s="269" t="s">
        <v>615</v>
      </c>
      <c r="D1948" s="84">
        <v>43544</v>
      </c>
      <c r="E1948" s="85" t="s">
        <v>4377</v>
      </c>
      <c r="F1948" s="85" t="s">
        <v>3</v>
      </c>
      <c r="G1948" s="85">
        <v>1721586</v>
      </c>
      <c r="H1948" s="89"/>
      <c r="I1948" s="270" t="s">
        <v>4993</v>
      </c>
      <c r="J1948" s="89"/>
      <c r="K1948" s="89"/>
      <c r="L1948" s="89"/>
      <c r="M1948" s="89"/>
      <c r="N1948" s="271">
        <v>0</v>
      </c>
      <c r="O1948" s="271">
        <v>15</v>
      </c>
      <c r="P1948" s="89" t="s">
        <v>670</v>
      </c>
    </row>
    <row r="1949" spans="1:16" ht="51">
      <c r="A1949" s="268">
        <v>130</v>
      </c>
      <c r="B1949" s="89"/>
      <c r="C1949" s="269" t="s">
        <v>67</v>
      </c>
      <c r="D1949" s="84">
        <v>43544</v>
      </c>
      <c r="E1949" s="85" t="s">
        <v>4378</v>
      </c>
      <c r="F1949" s="85" t="s">
        <v>3</v>
      </c>
      <c r="G1949" s="85">
        <v>1721535</v>
      </c>
      <c r="H1949" s="89"/>
      <c r="I1949" s="270" t="s">
        <v>4995</v>
      </c>
      <c r="J1949" s="89"/>
      <c r="K1949" s="89"/>
      <c r="L1949" s="89"/>
      <c r="M1949" s="89"/>
      <c r="N1949" s="271">
        <v>0</v>
      </c>
      <c r="O1949" s="271">
        <v>82500</v>
      </c>
      <c r="P1949" s="89" t="s">
        <v>741</v>
      </c>
    </row>
    <row r="1950" spans="1:16" ht="51">
      <c r="A1950" s="268">
        <v>660</v>
      </c>
      <c r="B1950" s="89"/>
      <c r="C1950" s="269" t="s">
        <v>188</v>
      </c>
      <c r="D1950" s="84">
        <v>43544</v>
      </c>
      <c r="E1950" s="85" t="s">
        <v>4379</v>
      </c>
      <c r="F1950" s="85" t="s">
        <v>3</v>
      </c>
      <c r="G1950" s="85">
        <v>1721461</v>
      </c>
      <c r="H1950" s="89"/>
      <c r="I1950" s="270" t="s">
        <v>4996</v>
      </c>
      <c r="J1950" s="89"/>
      <c r="K1950" s="89"/>
      <c r="L1950" s="89"/>
      <c r="M1950" s="89"/>
      <c r="N1950" s="271">
        <v>0</v>
      </c>
      <c r="O1950" s="271">
        <v>48</v>
      </c>
      <c r="P1950" s="89" t="s">
        <v>741</v>
      </c>
    </row>
    <row r="1951" spans="1:16" ht="51">
      <c r="A1951" s="268">
        <v>41</v>
      </c>
      <c r="B1951" s="89"/>
      <c r="C1951" s="269" t="s">
        <v>47</v>
      </c>
      <c r="D1951" s="84">
        <v>43544</v>
      </c>
      <c r="E1951" s="85" t="s">
        <v>4380</v>
      </c>
      <c r="F1951" s="85" t="s">
        <v>3</v>
      </c>
      <c r="G1951" s="85">
        <v>1721413</v>
      </c>
      <c r="H1951" s="89"/>
      <c r="I1951" s="270" t="s">
        <v>4997</v>
      </c>
      <c r="J1951" s="89"/>
      <c r="K1951" s="89"/>
      <c r="L1951" s="89"/>
      <c r="M1951" s="89"/>
      <c r="N1951" s="271">
        <v>0</v>
      </c>
      <c r="O1951" s="271">
        <v>400</v>
      </c>
      <c r="P1951" s="89" t="s">
        <v>670</v>
      </c>
    </row>
    <row r="1952" spans="1:16" ht="63.75">
      <c r="A1952" s="268" t="s">
        <v>556</v>
      </c>
      <c r="B1952" s="89"/>
      <c r="C1952" s="269" t="s">
        <v>616</v>
      </c>
      <c r="D1952" s="84">
        <v>43544</v>
      </c>
      <c r="E1952" s="85" t="s">
        <v>4381</v>
      </c>
      <c r="F1952" s="85" t="s">
        <v>3</v>
      </c>
      <c r="G1952" s="85">
        <v>1721403</v>
      </c>
      <c r="H1952" s="89"/>
      <c r="I1952" s="270" t="s">
        <v>4998</v>
      </c>
      <c r="J1952" s="89"/>
      <c r="K1952" s="89"/>
      <c r="L1952" s="89"/>
      <c r="M1952" s="89"/>
      <c r="N1952" s="271">
        <v>0</v>
      </c>
      <c r="O1952" s="271">
        <v>2800</v>
      </c>
      <c r="P1952" s="89" t="s">
        <v>670</v>
      </c>
    </row>
    <row r="1953" spans="1:16" ht="102">
      <c r="A1953" s="268">
        <v>25</v>
      </c>
      <c r="B1953" s="89"/>
      <c r="C1953" s="269" t="s">
        <v>45</v>
      </c>
      <c r="D1953" s="84">
        <v>43544</v>
      </c>
      <c r="E1953" s="85" t="s">
        <v>4382</v>
      </c>
      <c r="F1953" s="85" t="s">
        <v>629</v>
      </c>
      <c r="G1953" s="85">
        <v>7475</v>
      </c>
      <c r="H1953" s="89"/>
      <c r="I1953" s="270" t="s">
        <v>4999</v>
      </c>
      <c r="J1953" s="89"/>
      <c r="K1953" s="89"/>
      <c r="L1953" s="89"/>
      <c r="M1953" s="89"/>
      <c r="N1953" s="271">
        <v>11413.97</v>
      </c>
      <c r="O1953" s="271">
        <v>0</v>
      </c>
      <c r="P1953" s="89" t="s">
        <v>670</v>
      </c>
    </row>
    <row r="1954" spans="1:16" ht="63.75">
      <c r="A1954" s="268" t="s">
        <v>556</v>
      </c>
      <c r="B1954" s="89"/>
      <c r="C1954" s="269" t="s">
        <v>616</v>
      </c>
      <c r="D1954" s="84">
        <v>43544</v>
      </c>
      <c r="E1954" s="85" t="s">
        <v>4383</v>
      </c>
      <c r="F1954" s="85" t="s">
        <v>11</v>
      </c>
      <c r="G1954" s="85">
        <v>949511</v>
      </c>
      <c r="H1954" s="89"/>
      <c r="I1954" s="270" t="s">
        <v>5000</v>
      </c>
      <c r="J1954" s="89"/>
      <c r="K1954" s="89"/>
      <c r="L1954" s="89"/>
      <c r="M1954" s="89"/>
      <c r="N1954" s="271">
        <v>50</v>
      </c>
      <c r="O1954" s="271">
        <v>0</v>
      </c>
      <c r="P1954" s="89" t="s">
        <v>670</v>
      </c>
    </row>
    <row r="1955" spans="1:16" ht="89.25">
      <c r="A1955" s="268" t="s">
        <v>557</v>
      </c>
      <c r="B1955" s="89"/>
      <c r="C1955" s="269" t="s">
        <v>780</v>
      </c>
      <c r="D1955" s="84">
        <v>43544</v>
      </c>
      <c r="E1955" s="85" t="s">
        <v>4384</v>
      </c>
      <c r="F1955" s="85" t="s">
        <v>13</v>
      </c>
      <c r="G1955" s="85">
        <v>949509</v>
      </c>
      <c r="H1955" s="89"/>
      <c r="I1955" s="270" t="s">
        <v>5001</v>
      </c>
      <c r="J1955" s="89"/>
      <c r="K1955" s="89"/>
      <c r="L1955" s="89"/>
      <c r="M1955" s="89"/>
      <c r="N1955" s="271">
        <v>5744625</v>
      </c>
      <c r="O1955" s="271">
        <v>0</v>
      </c>
      <c r="P1955" s="89" t="s">
        <v>670</v>
      </c>
    </row>
    <row r="1956" spans="1:16" ht="76.5">
      <c r="A1956" s="268" t="s">
        <v>557</v>
      </c>
      <c r="B1956" s="89"/>
      <c r="C1956" s="269" t="s">
        <v>780</v>
      </c>
      <c r="D1956" s="84">
        <v>43544</v>
      </c>
      <c r="E1956" s="85" t="s">
        <v>4385</v>
      </c>
      <c r="F1956" s="85" t="s">
        <v>6</v>
      </c>
      <c r="G1956" s="85">
        <v>1095262</v>
      </c>
      <c r="H1956" s="89"/>
      <c r="I1956" s="270" t="s">
        <v>5002</v>
      </c>
      <c r="J1956" s="89"/>
      <c r="K1956" s="89"/>
      <c r="L1956" s="89"/>
      <c r="M1956" s="89"/>
      <c r="N1956" s="271">
        <v>0</v>
      </c>
      <c r="O1956" s="271">
        <v>485000</v>
      </c>
      <c r="P1956" s="89" t="s">
        <v>670</v>
      </c>
    </row>
    <row r="1957" spans="1:16" ht="63.75">
      <c r="A1957" s="268">
        <v>20</v>
      </c>
      <c r="B1957" s="89"/>
      <c r="C1957" s="269" t="s">
        <v>44</v>
      </c>
      <c r="D1957" s="84">
        <v>43544</v>
      </c>
      <c r="E1957" s="85" t="s">
        <v>4386</v>
      </c>
      <c r="F1957" s="85" t="s">
        <v>6</v>
      </c>
      <c r="G1957" s="85">
        <v>1095310</v>
      </c>
      <c r="H1957" s="89"/>
      <c r="I1957" s="270" t="s">
        <v>5003</v>
      </c>
      <c r="J1957" s="89"/>
      <c r="K1957" s="89"/>
      <c r="L1957" s="89"/>
      <c r="M1957" s="89"/>
      <c r="N1957" s="271">
        <v>0</v>
      </c>
      <c r="O1957" s="271">
        <v>649525.73</v>
      </c>
      <c r="P1957" s="89" t="s">
        <v>670</v>
      </c>
    </row>
    <row r="1958" spans="1:16" ht="76.5">
      <c r="A1958" s="268" t="s">
        <v>557</v>
      </c>
      <c r="B1958" s="89"/>
      <c r="C1958" s="269" t="s">
        <v>780</v>
      </c>
      <c r="D1958" s="84">
        <v>43544</v>
      </c>
      <c r="E1958" s="85" t="s">
        <v>4387</v>
      </c>
      <c r="F1958" s="85" t="s">
        <v>13</v>
      </c>
      <c r="G1958" s="85">
        <v>949519</v>
      </c>
      <c r="H1958" s="89"/>
      <c r="I1958" s="270" t="s">
        <v>5004</v>
      </c>
      <c r="J1958" s="89"/>
      <c r="K1958" s="89"/>
      <c r="L1958" s="89"/>
      <c r="M1958" s="89"/>
      <c r="N1958" s="271">
        <v>32640</v>
      </c>
      <c r="O1958" s="271">
        <v>0</v>
      </c>
      <c r="P1958" s="89" t="s">
        <v>670</v>
      </c>
    </row>
    <row r="1959" spans="1:16" ht="76.5">
      <c r="A1959" s="268" t="s">
        <v>557</v>
      </c>
      <c r="B1959" s="89"/>
      <c r="C1959" s="269" t="s">
        <v>780</v>
      </c>
      <c r="D1959" s="84">
        <v>43544</v>
      </c>
      <c r="E1959" s="85" t="s">
        <v>4388</v>
      </c>
      <c r="F1959" s="85" t="s">
        <v>11</v>
      </c>
      <c r="G1959" s="85">
        <v>949519</v>
      </c>
      <c r="H1959" s="89"/>
      <c r="I1959" s="270" t="s">
        <v>5005</v>
      </c>
      <c r="J1959" s="89"/>
      <c r="K1959" s="89"/>
      <c r="L1959" s="89"/>
      <c r="M1959" s="89"/>
      <c r="N1959" s="271">
        <v>50</v>
      </c>
      <c r="O1959" s="271">
        <v>0</v>
      </c>
      <c r="P1959" s="89" t="s">
        <v>670</v>
      </c>
    </row>
    <row r="1960" spans="1:16" ht="89.25">
      <c r="A1960" s="268" t="s">
        <v>557</v>
      </c>
      <c r="B1960" s="89"/>
      <c r="C1960" s="269" t="s">
        <v>780</v>
      </c>
      <c r="D1960" s="84">
        <v>43544</v>
      </c>
      <c r="E1960" s="85" t="s">
        <v>4389</v>
      </c>
      <c r="F1960" s="85" t="s">
        <v>11</v>
      </c>
      <c r="G1960" s="85">
        <v>949522</v>
      </c>
      <c r="H1960" s="89"/>
      <c r="I1960" s="270" t="s">
        <v>5006</v>
      </c>
      <c r="J1960" s="89"/>
      <c r="K1960" s="89"/>
      <c r="L1960" s="89"/>
      <c r="M1960" s="89"/>
      <c r="N1960" s="271">
        <v>50</v>
      </c>
      <c r="O1960" s="271">
        <v>0</v>
      </c>
      <c r="P1960" s="89" t="s">
        <v>670</v>
      </c>
    </row>
    <row r="1961" spans="1:16" ht="89.25">
      <c r="A1961" s="268">
        <v>599</v>
      </c>
      <c r="B1961" s="89"/>
      <c r="C1961" s="269" t="s">
        <v>1369</v>
      </c>
      <c r="D1961" s="84">
        <v>43544</v>
      </c>
      <c r="E1961" s="85" t="s">
        <v>4390</v>
      </c>
      <c r="F1961" s="85" t="s">
        <v>13</v>
      </c>
      <c r="G1961" s="85">
        <v>949538</v>
      </c>
      <c r="H1961" s="89"/>
      <c r="I1961" s="270" t="s">
        <v>5007</v>
      </c>
      <c r="J1961" s="89"/>
      <c r="K1961" s="89"/>
      <c r="L1961" s="89"/>
      <c r="M1961" s="89"/>
      <c r="N1961" s="271">
        <v>274698.06</v>
      </c>
      <c r="O1961" s="271">
        <v>0</v>
      </c>
      <c r="P1961" s="89" t="s">
        <v>670</v>
      </c>
    </row>
    <row r="1962" spans="1:16" ht="63.75">
      <c r="A1962" s="268" t="s">
        <v>557</v>
      </c>
      <c r="B1962" s="89"/>
      <c r="C1962" s="269" t="s">
        <v>780</v>
      </c>
      <c r="D1962" s="84">
        <v>43544</v>
      </c>
      <c r="E1962" s="85" t="s">
        <v>4391</v>
      </c>
      <c r="F1962" s="85" t="s">
        <v>11</v>
      </c>
      <c r="G1962" s="85">
        <v>11900</v>
      </c>
      <c r="H1962" s="89"/>
      <c r="I1962" s="270" t="s">
        <v>5008</v>
      </c>
      <c r="J1962" s="89"/>
      <c r="K1962" s="89"/>
      <c r="L1962" s="89"/>
      <c r="M1962" s="89"/>
      <c r="N1962" s="271">
        <v>12283.85</v>
      </c>
      <c r="O1962" s="271">
        <v>0</v>
      </c>
      <c r="P1962" s="89" t="s">
        <v>670</v>
      </c>
    </row>
    <row r="1963" spans="1:16" ht="63.75">
      <c r="A1963" s="268" t="s">
        <v>557</v>
      </c>
      <c r="B1963" s="89"/>
      <c r="C1963" s="269" t="s">
        <v>780</v>
      </c>
      <c r="D1963" s="84">
        <v>43544</v>
      </c>
      <c r="E1963" s="85" t="s">
        <v>4392</v>
      </c>
      <c r="F1963" s="85" t="s">
        <v>11</v>
      </c>
      <c r="G1963" s="85">
        <v>11901</v>
      </c>
      <c r="H1963" s="89"/>
      <c r="I1963" s="270" t="s">
        <v>5009</v>
      </c>
      <c r="J1963" s="89"/>
      <c r="K1963" s="89"/>
      <c r="L1963" s="89"/>
      <c r="M1963" s="89"/>
      <c r="N1963" s="271">
        <v>362.88</v>
      </c>
      <c r="O1963" s="271">
        <v>0</v>
      </c>
      <c r="P1963" s="89" t="s">
        <v>670</v>
      </c>
    </row>
    <row r="1964" spans="1:16" ht="76.5">
      <c r="A1964" s="268" t="s">
        <v>557</v>
      </c>
      <c r="B1964" s="89"/>
      <c r="C1964" s="269" t="s">
        <v>780</v>
      </c>
      <c r="D1964" s="84">
        <v>43544</v>
      </c>
      <c r="E1964" s="85" t="s">
        <v>4393</v>
      </c>
      <c r="F1964" s="85" t="s">
        <v>11</v>
      </c>
      <c r="G1964" s="85">
        <v>12002</v>
      </c>
      <c r="H1964" s="89"/>
      <c r="I1964" s="270" t="s">
        <v>5010</v>
      </c>
      <c r="J1964" s="89"/>
      <c r="K1964" s="89"/>
      <c r="L1964" s="89"/>
      <c r="M1964" s="89"/>
      <c r="N1964" s="271">
        <v>3611.51</v>
      </c>
      <c r="O1964" s="271">
        <v>0</v>
      </c>
      <c r="P1964" s="89" t="s">
        <v>670</v>
      </c>
    </row>
    <row r="1965" spans="1:16" ht="51">
      <c r="A1965" s="268">
        <v>16</v>
      </c>
      <c r="B1965" s="89"/>
      <c r="C1965" s="269" t="s">
        <v>43</v>
      </c>
      <c r="D1965" s="84">
        <v>43545</v>
      </c>
      <c r="E1965" s="85" t="s">
        <v>4394</v>
      </c>
      <c r="F1965" s="85" t="s">
        <v>3</v>
      </c>
      <c r="G1965" s="85">
        <v>1721883</v>
      </c>
      <c r="H1965" s="89"/>
      <c r="I1965" s="270" t="s">
        <v>5011</v>
      </c>
      <c r="J1965" s="89"/>
      <c r="K1965" s="89"/>
      <c r="L1965" s="89"/>
      <c r="M1965" s="89"/>
      <c r="N1965" s="271">
        <v>0</v>
      </c>
      <c r="O1965" s="271">
        <v>4</v>
      </c>
      <c r="P1965" s="89" t="s">
        <v>670</v>
      </c>
    </row>
    <row r="1966" spans="1:16" ht="51">
      <c r="A1966" s="268" t="s">
        <v>565</v>
      </c>
      <c r="B1966" s="89"/>
      <c r="C1966" s="269" t="s">
        <v>615</v>
      </c>
      <c r="D1966" s="84">
        <v>43545</v>
      </c>
      <c r="E1966" s="85" t="s">
        <v>4395</v>
      </c>
      <c r="F1966" s="85" t="s">
        <v>3</v>
      </c>
      <c r="G1966" s="85">
        <v>1721890</v>
      </c>
      <c r="H1966" s="89"/>
      <c r="I1966" s="270" t="s">
        <v>5012</v>
      </c>
      <c r="J1966" s="89"/>
      <c r="K1966" s="89"/>
      <c r="L1966" s="89"/>
      <c r="M1966" s="89"/>
      <c r="N1966" s="271">
        <v>0</v>
      </c>
      <c r="O1966" s="271">
        <v>44</v>
      </c>
      <c r="P1966" s="89" t="s">
        <v>670</v>
      </c>
    </row>
    <row r="1967" spans="1:16" ht="38.25">
      <c r="A1967" s="268" t="s">
        <v>565</v>
      </c>
      <c r="B1967" s="89"/>
      <c r="C1967" s="269" t="s">
        <v>615</v>
      </c>
      <c r="D1967" s="84">
        <v>43545</v>
      </c>
      <c r="E1967" s="85" t="s">
        <v>4396</v>
      </c>
      <c r="F1967" s="85" t="s">
        <v>3</v>
      </c>
      <c r="G1967" s="85">
        <v>1721907</v>
      </c>
      <c r="H1967" s="89"/>
      <c r="I1967" s="270" t="s">
        <v>5013</v>
      </c>
      <c r="J1967" s="89"/>
      <c r="K1967" s="89"/>
      <c r="L1967" s="89"/>
      <c r="M1967" s="89"/>
      <c r="N1967" s="271">
        <v>0</v>
      </c>
      <c r="O1967" s="271">
        <v>500</v>
      </c>
      <c r="P1967" s="89" t="s">
        <v>670</v>
      </c>
    </row>
    <row r="1968" spans="1:16" ht="51">
      <c r="A1968" s="268" t="s">
        <v>565</v>
      </c>
      <c r="B1968" s="89"/>
      <c r="C1968" s="269" t="s">
        <v>615</v>
      </c>
      <c r="D1968" s="84">
        <v>43545</v>
      </c>
      <c r="E1968" s="85" t="s">
        <v>4397</v>
      </c>
      <c r="F1968" s="85" t="s">
        <v>3</v>
      </c>
      <c r="G1968" s="85">
        <v>1721910</v>
      </c>
      <c r="H1968" s="89"/>
      <c r="I1968" s="270" t="s">
        <v>5014</v>
      </c>
      <c r="J1968" s="89"/>
      <c r="K1968" s="89"/>
      <c r="L1968" s="89"/>
      <c r="M1968" s="89"/>
      <c r="N1968" s="271">
        <v>0</v>
      </c>
      <c r="O1968" s="271">
        <v>35000</v>
      </c>
      <c r="P1968" s="89" t="s">
        <v>670</v>
      </c>
    </row>
    <row r="1969" spans="1:16" ht="38.25">
      <c r="A1969" s="268" t="s">
        <v>565</v>
      </c>
      <c r="B1969" s="89"/>
      <c r="C1969" s="269" t="s">
        <v>615</v>
      </c>
      <c r="D1969" s="84">
        <v>43545</v>
      </c>
      <c r="E1969" s="85" t="s">
        <v>4398</v>
      </c>
      <c r="F1969" s="85" t="s">
        <v>3</v>
      </c>
      <c r="G1969" s="85">
        <v>1721916</v>
      </c>
      <c r="H1969" s="89"/>
      <c r="I1969" s="270" t="s">
        <v>5015</v>
      </c>
      <c r="J1969" s="89"/>
      <c r="K1969" s="89"/>
      <c r="L1969" s="89"/>
      <c r="M1969" s="89"/>
      <c r="N1969" s="271">
        <v>0</v>
      </c>
      <c r="O1969" s="271">
        <v>62</v>
      </c>
      <c r="P1969" s="89" t="s">
        <v>670</v>
      </c>
    </row>
    <row r="1970" spans="1:16" ht="38.25">
      <c r="A1970" s="268" t="s">
        <v>565</v>
      </c>
      <c r="B1970" s="89"/>
      <c r="C1970" s="269" t="s">
        <v>615</v>
      </c>
      <c r="D1970" s="84">
        <v>43545</v>
      </c>
      <c r="E1970" s="85" t="s">
        <v>4399</v>
      </c>
      <c r="F1970" s="85" t="s">
        <v>3</v>
      </c>
      <c r="G1970" s="85">
        <v>1721920</v>
      </c>
      <c r="H1970" s="89"/>
      <c r="I1970" s="270" t="s">
        <v>5016</v>
      </c>
      <c r="J1970" s="89"/>
      <c r="K1970" s="89"/>
      <c r="L1970" s="89"/>
      <c r="M1970" s="89"/>
      <c r="N1970" s="271">
        <v>0</v>
      </c>
      <c r="O1970" s="271">
        <v>36.28</v>
      </c>
      <c r="P1970" s="89" t="s">
        <v>670</v>
      </c>
    </row>
    <row r="1971" spans="1:16" ht="51">
      <c r="A1971" s="268">
        <v>78</v>
      </c>
      <c r="B1971" s="89"/>
      <c r="C1971" s="269" t="s">
        <v>674</v>
      </c>
      <c r="D1971" s="84">
        <v>43545</v>
      </c>
      <c r="E1971" s="85" t="s">
        <v>4400</v>
      </c>
      <c r="F1971" s="85" t="s">
        <v>3</v>
      </c>
      <c r="G1971" s="85">
        <v>1721922</v>
      </c>
      <c r="H1971" s="89"/>
      <c r="I1971" s="270" t="s">
        <v>5017</v>
      </c>
      <c r="J1971" s="89"/>
      <c r="K1971" s="89"/>
      <c r="L1971" s="89"/>
      <c r="M1971" s="89"/>
      <c r="N1971" s="271">
        <v>0</v>
      </c>
      <c r="O1971" s="271">
        <v>1076.8800000000001</v>
      </c>
      <c r="P1971" s="89" t="s">
        <v>670</v>
      </c>
    </row>
    <row r="1972" spans="1:16" ht="51">
      <c r="A1972" s="268">
        <v>78</v>
      </c>
      <c r="B1972" s="89"/>
      <c r="C1972" s="269" t="s">
        <v>674</v>
      </c>
      <c r="D1972" s="84">
        <v>43545</v>
      </c>
      <c r="E1972" s="85" t="s">
        <v>4401</v>
      </c>
      <c r="F1972" s="85" t="s">
        <v>3</v>
      </c>
      <c r="G1972" s="85">
        <v>1721923</v>
      </c>
      <c r="H1972" s="89"/>
      <c r="I1972" s="270" t="s">
        <v>5018</v>
      </c>
      <c r="J1972" s="89"/>
      <c r="K1972" s="89"/>
      <c r="L1972" s="89"/>
      <c r="M1972" s="89"/>
      <c r="N1972" s="271">
        <v>0</v>
      </c>
      <c r="O1972" s="271">
        <v>300</v>
      </c>
      <c r="P1972" s="89" t="s">
        <v>670</v>
      </c>
    </row>
    <row r="1973" spans="1:16" ht="51">
      <c r="A1973" s="268" t="s">
        <v>565</v>
      </c>
      <c r="B1973" s="89"/>
      <c r="C1973" s="269" t="s">
        <v>615</v>
      </c>
      <c r="D1973" s="84">
        <v>43545</v>
      </c>
      <c r="E1973" s="85" t="s">
        <v>4402</v>
      </c>
      <c r="F1973" s="85" t="s">
        <v>3</v>
      </c>
      <c r="G1973" s="85">
        <v>1721824</v>
      </c>
      <c r="H1973" s="89"/>
      <c r="I1973" s="270" t="s">
        <v>5019</v>
      </c>
      <c r="J1973" s="89"/>
      <c r="K1973" s="89"/>
      <c r="L1973" s="89"/>
      <c r="M1973" s="89"/>
      <c r="N1973" s="271">
        <v>0</v>
      </c>
      <c r="O1973" s="271">
        <v>7022.4000000000005</v>
      </c>
      <c r="P1973" s="89" t="s">
        <v>670</v>
      </c>
    </row>
    <row r="1974" spans="1:16" ht="51">
      <c r="A1974" s="268" t="s">
        <v>565</v>
      </c>
      <c r="B1974" s="89"/>
      <c r="C1974" s="269" t="s">
        <v>615</v>
      </c>
      <c r="D1974" s="84">
        <v>43545</v>
      </c>
      <c r="E1974" s="85" t="s">
        <v>4403</v>
      </c>
      <c r="F1974" s="85" t="s">
        <v>3</v>
      </c>
      <c r="G1974" s="85">
        <v>1721837</v>
      </c>
      <c r="H1974" s="89"/>
      <c r="I1974" s="270" t="s">
        <v>5020</v>
      </c>
      <c r="J1974" s="89"/>
      <c r="K1974" s="89"/>
      <c r="L1974" s="89"/>
      <c r="M1974" s="89"/>
      <c r="N1974" s="271">
        <v>0</v>
      </c>
      <c r="O1974" s="271">
        <v>525.25</v>
      </c>
      <c r="P1974" s="89" t="s">
        <v>670</v>
      </c>
    </row>
    <row r="1975" spans="1:16" ht="51">
      <c r="A1975" s="268" t="s">
        <v>565</v>
      </c>
      <c r="B1975" s="89"/>
      <c r="C1975" s="269" t="s">
        <v>615</v>
      </c>
      <c r="D1975" s="84">
        <v>43545</v>
      </c>
      <c r="E1975" s="85" t="s">
        <v>4404</v>
      </c>
      <c r="F1975" s="85" t="s">
        <v>3</v>
      </c>
      <c r="G1975" s="85">
        <v>1721863</v>
      </c>
      <c r="H1975" s="89"/>
      <c r="I1975" s="270" t="s">
        <v>5021</v>
      </c>
      <c r="J1975" s="89"/>
      <c r="K1975" s="89"/>
      <c r="L1975" s="89"/>
      <c r="M1975" s="89"/>
      <c r="N1975" s="271">
        <v>0</v>
      </c>
      <c r="O1975" s="271">
        <v>0.2</v>
      </c>
      <c r="P1975" s="89" t="s">
        <v>670</v>
      </c>
    </row>
    <row r="1976" spans="1:16" ht="51">
      <c r="A1976" s="268">
        <v>592</v>
      </c>
      <c r="B1976" s="89"/>
      <c r="C1976" s="269" t="s">
        <v>645</v>
      </c>
      <c r="D1976" s="84">
        <v>43545</v>
      </c>
      <c r="E1976" s="85" t="s">
        <v>4405</v>
      </c>
      <c r="F1976" s="85" t="s">
        <v>3</v>
      </c>
      <c r="G1976" s="85">
        <v>1721967</v>
      </c>
      <c r="H1976" s="89"/>
      <c r="I1976" s="270" t="s">
        <v>5023</v>
      </c>
      <c r="J1976" s="89"/>
      <c r="K1976" s="89"/>
      <c r="L1976" s="89"/>
      <c r="M1976" s="89"/>
      <c r="N1976" s="271">
        <v>0</v>
      </c>
      <c r="O1976" s="271">
        <v>81</v>
      </c>
      <c r="P1976" s="89" t="s">
        <v>670</v>
      </c>
    </row>
    <row r="1977" spans="1:16" ht="63.75">
      <c r="A1977" s="268">
        <v>592</v>
      </c>
      <c r="B1977" s="89"/>
      <c r="C1977" s="269" t="s">
        <v>645</v>
      </c>
      <c r="D1977" s="84">
        <v>43545</v>
      </c>
      <c r="E1977" s="85" t="s">
        <v>4406</v>
      </c>
      <c r="F1977" s="85" t="s">
        <v>3</v>
      </c>
      <c r="G1977" s="85">
        <v>1721968</v>
      </c>
      <c r="H1977" s="89"/>
      <c r="I1977" s="270" t="s">
        <v>5024</v>
      </c>
      <c r="J1977" s="89"/>
      <c r="K1977" s="89"/>
      <c r="L1977" s="89"/>
      <c r="M1977" s="89"/>
      <c r="N1977" s="271">
        <v>0</v>
      </c>
      <c r="O1977" s="271">
        <v>30</v>
      </c>
      <c r="P1977" s="89" t="s">
        <v>670</v>
      </c>
    </row>
    <row r="1978" spans="1:16" ht="51">
      <c r="A1978" s="268">
        <v>592</v>
      </c>
      <c r="B1978" s="89"/>
      <c r="C1978" s="269" t="s">
        <v>645</v>
      </c>
      <c r="D1978" s="84">
        <v>43545</v>
      </c>
      <c r="E1978" s="85" t="s">
        <v>4407</v>
      </c>
      <c r="F1978" s="85" t="s">
        <v>3</v>
      </c>
      <c r="G1978" s="85">
        <v>1721969</v>
      </c>
      <c r="H1978" s="89"/>
      <c r="I1978" s="270" t="s">
        <v>5025</v>
      </c>
      <c r="J1978" s="89"/>
      <c r="K1978" s="89"/>
      <c r="L1978" s="89"/>
      <c r="M1978" s="89"/>
      <c r="N1978" s="271">
        <v>0</v>
      </c>
      <c r="O1978" s="271">
        <v>644</v>
      </c>
      <c r="P1978" s="89" t="s">
        <v>670</v>
      </c>
    </row>
    <row r="1979" spans="1:16" ht="51">
      <c r="A1979" s="268">
        <v>592</v>
      </c>
      <c r="B1979" s="89"/>
      <c r="C1979" s="269" t="s">
        <v>645</v>
      </c>
      <c r="D1979" s="84">
        <v>43545</v>
      </c>
      <c r="E1979" s="85" t="s">
        <v>4408</v>
      </c>
      <c r="F1979" s="85" t="s">
        <v>3</v>
      </c>
      <c r="G1979" s="85">
        <v>1721971</v>
      </c>
      <c r="H1979" s="89"/>
      <c r="I1979" s="270" t="s">
        <v>5026</v>
      </c>
      <c r="J1979" s="89"/>
      <c r="K1979" s="89"/>
      <c r="L1979" s="89"/>
      <c r="M1979" s="89"/>
      <c r="N1979" s="271">
        <v>0</v>
      </c>
      <c r="O1979" s="271">
        <v>160</v>
      </c>
      <c r="P1979" s="89" t="s">
        <v>670</v>
      </c>
    </row>
    <row r="1980" spans="1:16" ht="51">
      <c r="A1980" s="268">
        <v>592</v>
      </c>
      <c r="B1980" s="89"/>
      <c r="C1980" s="269" t="s">
        <v>645</v>
      </c>
      <c r="D1980" s="84">
        <v>43545</v>
      </c>
      <c r="E1980" s="85" t="s">
        <v>4409</v>
      </c>
      <c r="F1980" s="85" t="s">
        <v>3</v>
      </c>
      <c r="G1980" s="85">
        <v>1721973</v>
      </c>
      <c r="H1980" s="89"/>
      <c r="I1980" s="270" t="s">
        <v>5027</v>
      </c>
      <c r="J1980" s="89"/>
      <c r="K1980" s="89"/>
      <c r="L1980" s="89"/>
      <c r="M1980" s="89"/>
      <c r="N1980" s="271">
        <v>0</v>
      </c>
      <c r="O1980" s="271">
        <v>513</v>
      </c>
      <c r="P1980" s="89" t="s">
        <v>670</v>
      </c>
    </row>
    <row r="1981" spans="1:16" ht="51">
      <c r="A1981" s="268">
        <v>592</v>
      </c>
      <c r="B1981" s="89"/>
      <c r="C1981" s="269" t="s">
        <v>645</v>
      </c>
      <c r="D1981" s="84">
        <v>43545</v>
      </c>
      <c r="E1981" s="85" t="s">
        <v>4410</v>
      </c>
      <c r="F1981" s="85" t="s">
        <v>3</v>
      </c>
      <c r="G1981" s="85">
        <v>1721977</v>
      </c>
      <c r="H1981" s="89"/>
      <c r="I1981" s="270" t="s">
        <v>5028</v>
      </c>
      <c r="J1981" s="89"/>
      <c r="K1981" s="89"/>
      <c r="L1981" s="89"/>
      <c r="M1981" s="89"/>
      <c r="N1981" s="271">
        <v>0</v>
      </c>
      <c r="O1981" s="271">
        <v>34521.800000000003</v>
      </c>
      <c r="P1981" s="89" t="s">
        <v>670</v>
      </c>
    </row>
    <row r="1982" spans="1:16" ht="51">
      <c r="A1982" s="268">
        <v>592</v>
      </c>
      <c r="B1982" s="89"/>
      <c r="C1982" s="269" t="s">
        <v>645</v>
      </c>
      <c r="D1982" s="84">
        <v>43545</v>
      </c>
      <c r="E1982" s="85" t="s">
        <v>4411</v>
      </c>
      <c r="F1982" s="85" t="s">
        <v>3</v>
      </c>
      <c r="G1982" s="85">
        <v>1721980</v>
      </c>
      <c r="H1982" s="89"/>
      <c r="I1982" s="270" t="s">
        <v>2071</v>
      </c>
      <c r="J1982" s="89"/>
      <c r="K1982" s="89"/>
      <c r="L1982" s="89"/>
      <c r="M1982" s="89"/>
      <c r="N1982" s="271">
        <v>0</v>
      </c>
      <c r="O1982" s="271">
        <v>4240</v>
      </c>
      <c r="P1982" s="89" t="s">
        <v>670</v>
      </c>
    </row>
    <row r="1983" spans="1:16" ht="51">
      <c r="A1983" s="268">
        <v>592</v>
      </c>
      <c r="B1983" s="89"/>
      <c r="C1983" s="269" t="s">
        <v>645</v>
      </c>
      <c r="D1983" s="84">
        <v>43545</v>
      </c>
      <c r="E1983" s="85" t="s">
        <v>4412</v>
      </c>
      <c r="F1983" s="85" t="s">
        <v>3</v>
      </c>
      <c r="G1983" s="85">
        <v>1721981</v>
      </c>
      <c r="H1983" s="89"/>
      <c r="I1983" s="270" t="s">
        <v>2156</v>
      </c>
      <c r="J1983" s="89"/>
      <c r="K1983" s="89"/>
      <c r="L1983" s="89"/>
      <c r="M1983" s="89"/>
      <c r="N1983" s="271">
        <v>0</v>
      </c>
      <c r="O1983" s="271">
        <v>2816</v>
      </c>
      <c r="P1983" s="89" t="s">
        <v>670</v>
      </c>
    </row>
    <row r="1984" spans="1:16" ht="51">
      <c r="A1984" s="268">
        <v>291</v>
      </c>
      <c r="B1984" s="89"/>
      <c r="C1984" s="269" t="s">
        <v>129</v>
      </c>
      <c r="D1984" s="84">
        <v>43545</v>
      </c>
      <c r="E1984" s="85" t="s">
        <v>4413</v>
      </c>
      <c r="F1984" s="85" t="s">
        <v>3</v>
      </c>
      <c r="G1984" s="85">
        <v>1721836</v>
      </c>
      <c r="H1984" s="89"/>
      <c r="I1984" s="270" t="s">
        <v>5029</v>
      </c>
      <c r="J1984" s="89"/>
      <c r="K1984" s="89"/>
      <c r="L1984" s="89"/>
      <c r="M1984" s="89"/>
      <c r="N1984" s="271">
        <v>0</v>
      </c>
      <c r="O1984" s="271">
        <v>276868.8</v>
      </c>
      <c r="P1984" s="89" t="s">
        <v>670</v>
      </c>
    </row>
    <row r="1985" spans="1:16" ht="51">
      <c r="A1985" s="268">
        <v>35</v>
      </c>
      <c r="B1985" s="89"/>
      <c r="C1985" s="269" t="s">
        <v>46</v>
      </c>
      <c r="D1985" s="84">
        <v>43545</v>
      </c>
      <c r="E1985" s="85" t="s">
        <v>4414</v>
      </c>
      <c r="F1985" s="85" t="s">
        <v>3</v>
      </c>
      <c r="G1985" s="85">
        <v>1721771</v>
      </c>
      <c r="H1985" s="89"/>
      <c r="I1985" s="270" t="s">
        <v>5030</v>
      </c>
      <c r="J1985" s="89"/>
      <c r="K1985" s="89"/>
      <c r="L1985" s="89"/>
      <c r="M1985" s="89"/>
      <c r="N1985" s="271">
        <v>0</v>
      </c>
      <c r="O1985" s="271">
        <v>1027.3499999999999</v>
      </c>
      <c r="P1985" s="89" t="s">
        <v>670</v>
      </c>
    </row>
    <row r="1986" spans="1:16" ht="63.75">
      <c r="A1986" s="268">
        <v>287</v>
      </c>
      <c r="B1986" s="89"/>
      <c r="C1986" s="269" t="s">
        <v>126</v>
      </c>
      <c r="D1986" s="84">
        <v>43545</v>
      </c>
      <c r="E1986" s="85" t="s">
        <v>4415</v>
      </c>
      <c r="F1986" s="85" t="s">
        <v>11</v>
      </c>
      <c r="G1986" s="85">
        <v>992892</v>
      </c>
      <c r="H1986" s="89"/>
      <c r="I1986" s="270" t="s">
        <v>5031</v>
      </c>
      <c r="J1986" s="89"/>
      <c r="K1986" s="89"/>
      <c r="L1986" s="89"/>
      <c r="M1986" s="89"/>
      <c r="N1986" s="271">
        <v>50</v>
      </c>
      <c r="O1986" s="271">
        <v>0</v>
      </c>
      <c r="P1986" s="89" t="s">
        <v>670</v>
      </c>
    </row>
    <row r="1987" spans="1:16" ht="63.75">
      <c r="A1987" s="268">
        <v>81</v>
      </c>
      <c r="B1987" s="89"/>
      <c r="C1987" s="269" t="s">
        <v>55</v>
      </c>
      <c r="D1987" s="84">
        <v>43545</v>
      </c>
      <c r="E1987" s="85" t="s">
        <v>4416</v>
      </c>
      <c r="F1987" s="85" t="s">
        <v>6</v>
      </c>
      <c r="G1987" s="85">
        <v>1095477</v>
      </c>
      <c r="H1987" s="89"/>
      <c r="I1987" s="270" t="s">
        <v>5032</v>
      </c>
      <c r="J1987" s="89"/>
      <c r="K1987" s="89"/>
      <c r="L1987" s="89"/>
      <c r="M1987" s="89"/>
      <c r="N1987" s="271">
        <v>0</v>
      </c>
      <c r="O1987" s="271">
        <v>33510194.210000001</v>
      </c>
      <c r="P1987" s="89" t="s">
        <v>670</v>
      </c>
    </row>
    <row r="1988" spans="1:16" ht="63.75">
      <c r="A1988" s="268">
        <v>660</v>
      </c>
      <c r="B1988" s="89"/>
      <c r="C1988" s="269" t="s">
        <v>188</v>
      </c>
      <c r="D1988" s="84">
        <v>43545</v>
      </c>
      <c r="E1988" s="85" t="s">
        <v>4417</v>
      </c>
      <c r="F1988" s="85" t="s">
        <v>671</v>
      </c>
      <c r="G1988" s="85">
        <v>254037</v>
      </c>
      <c r="H1988" s="89"/>
      <c r="I1988" s="270" t="s">
        <v>5033</v>
      </c>
      <c r="J1988" s="89"/>
      <c r="K1988" s="89"/>
      <c r="L1988" s="89"/>
      <c r="M1988" s="89"/>
      <c r="N1988" s="271">
        <v>1785.93</v>
      </c>
      <c r="O1988" s="271">
        <v>0</v>
      </c>
      <c r="P1988" s="89" t="s">
        <v>670</v>
      </c>
    </row>
    <row r="1989" spans="1:16" ht="63.75">
      <c r="A1989" s="268">
        <v>660</v>
      </c>
      <c r="B1989" s="89"/>
      <c r="C1989" s="269" t="s">
        <v>188</v>
      </c>
      <c r="D1989" s="84">
        <v>43545</v>
      </c>
      <c r="E1989" s="85" t="s">
        <v>4417</v>
      </c>
      <c r="F1989" s="85" t="s">
        <v>671</v>
      </c>
      <c r="G1989" s="85">
        <v>254038</v>
      </c>
      <c r="H1989" s="89"/>
      <c r="I1989" s="270" t="s">
        <v>5034</v>
      </c>
      <c r="J1989" s="89"/>
      <c r="K1989" s="89"/>
      <c r="L1989" s="89"/>
      <c r="M1989" s="89"/>
      <c r="N1989" s="271">
        <v>38.96</v>
      </c>
      <c r="O1989" s="271">
        <v>0</v>
      </c>
      <c r="P1989" s="89" t="s">
        <v>670</v>
      </c>
    </row>
    <row r="1990" spans="1:16" ht="63.75">
      <c r="A1990" s="268" t="s">
        <v>559</v>
      </c>
      <c r="B1990" s="89"/>
      <c r="C1990" s="269" t="s">
        <v>759</v>
      </c>
      <c r="D1990" s="84">
        <v>43545</v>
      </c>
      <c r="E1990" s="85" t="s">
        <v>4418</v>
      </c>
      <c r="F1990" s="85" t="s">
        <v>6</v>
      </c>
      <c r="G1990" s="85">
        <v>1095518</v>
      </c>
      <c r="H1990" s="89"/>
      <c r="I1990" s="270" t="s">
        <v>5035</v>
      </c>
      <c r="J1990" s="89"/>
      <c r="K1990" s="89"/>
      <c r="L1990" s="89"/>
      <c r="M1990" s="89"/>
      <c r="N1990" s="271">
        <v>0</v>
      </c>
      <c r="O1990" s="271">
        <v>3726.6</v>
      </c>
      <c r="P1990" s="89" t="s">
        <v>670</v>
      </c>
    </row>
    <row r="1991" spans="1:16" ht="76.5">
      <c r="A1991" s="268">
        <v>599</v>
      </c>
      <c r="B1991" s="89"/>
      <c r="C1991" s="269" t="s">
        <v>1369</v>
      </c>
      <c r="D1991" s="84">
        <v>43545</v>
      </c>
      <c r="E1991" s="85" t="s">
        <v>4419</v>
      </c>
      <c r="F1991" s="85" t="s">
        <v>6</v>
      </c>
      <c r="G1991" s="85">
        <v>993781</v>
      </c>
      <c r="H1991" s="89"/>
      <c r="I1991" s="270" t="s">
        <v>5036</v>
      </c>
      <c r="J1991" s="89"/>
      <c r="K1991" s="89"/>
      <c r="L1991" s="89"/>
      <c r="M1991" s="89"/>
      <c r="N1991" s="271">
        <v>0</v>
      </c>
      <c r="O1991" s="271">
        <v>840.97</v>
      </c>
      <c r="P1991" s="89" t="s">
        <v>670</v>
      </c>
    </row>
    <row r="1992" spans="1:16" ht="76.5">
      <c r="A1992" s="268" t="s">
        <v>557</v>
      </c>
      <c r="B1992" s="89"/>
      <c r="C1992" s="269" t="s">
        <v>780</v>
      </c>
      <c r="D1992" s="84">
        <v>43545</v>
      </c>
      <c r="E1992" s="85" t="s">
        <v>4420</v>
      </c>
      <c r="F1992" s="85" t="s">
        <v>6</v>
      </c>
      <c r="G1992" s="85">
        <v>1095742</v>
      </c>
      <c r="H1992" s="89"/>
      <c r="I1992" s="270" t="s">
        <v>5037</v>
      </c>
      <c r="J1992" s="89"/>
      <c r="K1992" s="89"/>
      <c r="L1992" s="89"/>
      <c r="M1992" s="89"/>
      <c r="N1992" s="271">
        <v>0</v>
      </c>
      <c r="O1992" s="271">
        <v>140000</v>
      </c>
      <c r="P1992" s="89" t="s">
        <v>670</v>
      </c>
    </row>
    <row r="1993" spans="1:16" ht="102">
      <c r="A1993" s="268">
        <v>599</v>
      </c>
      <c r="B1993" s="89"/>
      <c r="C1993" s="269" t="s">
        <v>1369</v>
      </c>
      <c r="D1993" s="84">
        <v>43545</v>
      </c>
      <c r="E1993" s="85" t="s">
        <v>4421</v>
      </c>
      <c r="F1993" s="85" t="s">
        <v>6</v>
      </c>
      <c r="G1993" s="85">
        <v>949577</v>
      </c>
      <c r="H1993" s="89"/>
      <c r="I1993" s="270" t="s">
        <v>5038</v>
      </c>
      <c r="J1993" s="89"/>
      <c r="K1993" s="89"/>
      <c r="L1993" s="89"/>
      <c r="M1993" s="89"/>
      <c r="N1993" s="271">
        <v>0</v>
      </c>
      <c r="O1993" s="271">
        <v>3885651</v>
      </c>
      <c r="P1993" s="89" t="s">
        <v>670</v>
      </c>
    </row>
    <row r="1994" spans="1:16" ht="89.25">
      <c r="A1994" s="268" t="s">
        <v>559</v>
      </c>
      <c r="B1994" s="89"/>
      <c r="C1994" s="269" t="s">
        <v>759</v>
      </c>
      <c r="D1994" s="84">
        <v>43545</v>
      </c>
      <c r="E1994" s="85" t="s">
        <v>4422</v>
      </c>
      <c r="F1994" s="85" t="s">
        <v>6</v>
      </c>
      <c r="G1994" s="85">
        <v>949611</v>
      </c>
      <c r="H1994" s="89"/>
      <c r="I1994" s="270" t="s">
        <v>5039</v>
      </c>
      <c r="J1994" s="89"/>
      <c r="K1994" s="89"/>
      <c r="L1994" s="89"/>
      <c r="M1994" s="89"/>
      <c r="N1994" s="271">
        <v>0</v>
      </c>
      <c r="O1994" s="271">
        <v>34091.68</v>
      </c>
      <c r="P1994" s="89" t="s">
        <v>670</v>
      </c>
    </row>
    <row r="1995" spans="1:16" ht="76.5">
      <c r="A1995" s="268" t="s">
        <v>557</v>
      </c>
      <c r="B1995" s="89"/>
      <c r="C1995" s="269" t="s">
        <v>780</v>
      </c>
      <c r="D1995" s="84">
        <v>43545</v>
      </c>
      <c r="E1995" s="85" t="s">
        <v>4423</v>
      </c>
      <c r="F1995" s="85" t="s">
        <v>11</v>
      </c>
      <c r="G1995" s="85">
        <v>11910</v>
      </c>
      <c r="H1995" s="89"/>
      <c r="I1995" s="270" t="s">
        <v>5040</v>
      </c>
      <c r="J1995" s="89"/>
      <c r="K1995" s="89"/>
      <c r="L1995" s="89"/>
      <c r="M1995" s="89"/>
      <c r="N1995" s="271">
        <v>8432.0300000000007</v>
      </c>
      <c r="O1995" s="271">
        <v>0</v>
      </c>
      <c r="P1995" s="89" t="s">
        <v>670</v>
      </c>
    </row>
    <row r="1996" spans="1:16" ht="76.5">
      <c r="A1996" s="268" t="s">
        <v>557</v>
      </c>
      <c r="B1996" s="89"/>
      <c r="C1996" s="269" t="s">
        <v>780</v>
      </c>
      <c r="D1996" s="84">
        <v>43545</v>
      </c>
      <c r="E1996" s="85" t="s">
        <v>4424</v>
      </c>
      <c r="F1996" s="85" t="s">
        <v>11</v>
      </c>
      <c r="G1996" s="85">
        <v>11914</v>
      </c>
      <c r="H1996" s="89"/>
      <c r="I1996" s="270" t="s">
        <v>5041</v>
      </c>
      <c r="J1996" s="89"/>
      <c r="K1996" s="89"/>
      <c r="L1996" s="89"/>
      <c r="M1996" s="89"/>
      <c r="N1996" s="271">
        <v>2617.84</v>
      </c>
      <c r="O1996" s="271">
        <v>0</v>
      </c>
      <c r="P1996" s="89" t="s">
        <v>670</v>
      </c>
    </row>
    <row r="1997" spans="1:16" ht="76.5">
      <c r="A1997" s="268" t="s">
        <v>557</v>
      </c>
      <c r="B1997" s="89"/>
      <c r="C1997" s="269" t="s">
        <v>780</v>
      </c>
      <c r="D1997" s="84">
        <v>43545</v>
      </c>
      <c r="E1997" s="85" t="s">
        <v>4425</v>
      </c>
      <c r="F1997" s="85" t="s">
        <v>11</v>
      </c>
      <c r="G1997" s="85">
        <v>11913</v>
      </c>
      <c r="H1997" s="89"/>
      <c r="I1997" s="270" t="s">
        <v>5042</v>
      </c>
      <c r="J1997" s="89"/>
      <c r="K1997" s="89"/>
      <c r="L1997" s="89"/>
      <c r="M1997" s="89"/>
      <c r="N1997" s="271">
        <v>21630.05</v>
      </c>
      <c r="O1997" s="271">
        <v>0</v>
      </c>
      <c r="P1997" s="89" t="s">
        <v>670</v>
      </c>
    </row>
    <row r="1998" spans="1:16" ht="76.5">
      <c r="A1998" s="268" t="s">
        <v>557</v>
      </c>
      <c r="B1998" s="89"/>
      <c r="C1998" s="269" t="s">
        <v>780</v>
      </c>
      <c r="D1998" s="84">
        <v>43545</v>
      </c>
      <c r="E1998" s="85" t="s">
        <v>4426</v>
      </c>
      <c r="F1998" s="85" t="s">
        <v>11</v>
      </c>
      <c r="G1998" s="85">
        <v>11915</v>
      </c>
      <c r="H1998" s="89"/>
      <c r="I1998" s="270" t="s">
        <v>5043</v>
      </c>
      <c r="J1998" s="89"/>
      <c r="K1998" s="89"/>
      <c r="L1998" s="89"/>
      <c r="M1998" s="89"/>
      <c r="N1998" s="271">
        <v>1021.31</v>
      </c>
      <c r="O1998" s="271">
        <v>0</v>
      </c>
      <c r="P1998" s="89" t="s">
        <v>670</v>
      </c>
    </row>
    <row r="1999" spans="1:16" ht="76.5">
      <c r="A1999" s="268" t="s">
        <v>557</v>
      </c>
      <c r="B1999" s="89"/>
      <c r="C1999" s="269" t="s">
        <v>780</v>
      </c>
      <c r="D1999" s="84">
        <v>43545</v>
      </c>
      <c r="E1999" s="85" t="s">
        <v>4427</v>
      </c>
      <c r="F1999" s="85" t="s">
        <v>13</v>
      </c>
      <c r="G1999" s="85">
        <v>949597</v>
      </c>
      <c r="H1999" s="89"/>
      <c r="I1999" s="270" t="s">
        <v>5044</v>
      </c>
      <c r="J1999" s="89"/>
      <c r="K1999" s="89"/>
      <c r="L1999" s="89"/>
      <c r="M1999" s="89"/>
      <c r="N1999" s="271">
        <v>2169</v>
      </c>
      <c r="O1999" s="271">
        <v>0</v>
      </c>
      <c r="P1999" s="89" t="s">
        <v>670</v>
      </c>
    </row>
    <row r="2000" spans="1:16" ht="76.5">
      <c r="A2000" s="268" t="s">
        <v>557</v>
      </c>
      <c r="B2000" s="89"/>
      <c r="C2000" s="269" t="s">
        <v>780</v>
      </c>
      <c r="D2000" s="84">
        <v>43545</v>
      </c>
      <c r="E2000" s="85" t="s">
        <v>4428</v>
      </c>
      <c r="F2000" s="85" t="s">
        <v>11</v>
      </c>
      <c r="G2000" s="85">
        <v>949597</v>
      </c>
      <c r="H2000" s="89"/>
      <c r="I2000" s="270" t="s">
        <v>5045</v>
      </c>
      <c r="J2000" s="89"/>
      <c r="K2000" s="89"/>
      <c r="L2000" s="89"/>
      <c r="M2000" s="89"/>
      <c r="N2000" s="271">
        <v>50</v>
      </c>
      <c r="O2000" s="271">
        <v>0</v>
      </c>
      <c r="P2000" s="89" t="s">
        <v>670</v>
      </c>
    </row>
    <row r="2001" spans="1:16" ht="102">
      <c r="A2001" s="268" t="s">
        <v>563</v>
      </c>
      <c r="B2001" s="89"/>
      <c r="C2001" s="269" t="s">
        <v>614</v>
      </c>
      <c r="D2001" s="84">
        <v>43545</v>
      </c>
      <c r="E2001" s="85" t="s">
        <v>4429</v>
      </c>
      <c r="F2001" s="85" t="s">
        <v>13</v>
      </c>
      <c r="G2001" s="85">
        <v>949614</v>
      </c>
      <c r="H2001" s="89"/>
      <c r="I2001" s="270" t="s">
        <v>5046</v>
      </c>
      <c r="J2001" s="89"/>
      <c r="K2001" s="89"/>
      <c r="L2001" s="89"/>
      <c r="M2001" s="89"/>
      <c r="N2001" s="271">
        <v>257726.24</v>
      </c>
      <c r="O2001" s="271">
        <v>0</v>
      </c>
      <c r="P2001" s="89" t="s">
        <v>670</v>
      </c>
    </row>
    <row r="2002" spans="1:16" ht="63.75">
      <c r="A2002" s="268">
        <v>513</v>
      </c>
      <c r="B2002" s="89"/>
      <c r="C2002" s="269" t="s">
        <v>171</v>
      </c>
      <c r="D2002" s="84">
        <v>43545</v>
      </c>
      <c r="E2002" s="85" t="s">
        <v>4430</v>
      </c>
      <c r="F2002" s="85" t="s">
        <v>13</v>
      </c>
      <c r="G2002" s="85">
        <v>949629</v>
      </c>
      <c r="H2002" s="89"/>
      <c r="I2002" s="270" t="s">
        <v>5047</v>
      </c>
      <c r="J2002" s="89"/>
      <c r="K2002" s="89"/>
      <c r="L2002" s="89"/>
      <c r="M2002" s="89"/>
      <c r="N2002" s="271">
        <v>69.599999999999994</v>
      </c>
      <c r="O2002" s="271">
        <v>0</v>
      </c>
      <c r="P2002" s="89" t="s">
        <v>670</v>
      </c>
    </row>
    <row r="2003" spans="1:16" ht="63.75">
      <c r="A2003" s="268">
        <v>513</v>
      </c>
      <c r="B2003" s="89"/>
      <c r="C2003" s="269" t="s">
        <v>171</v>
      </c>
      <c r="D2003" s="84">
        <v>43545</v>
      </c>
      <c r="E2003" s="85" t="s">
        <v>4431</v>
      </c>
      <c r="F2003" s="85" t="s">
        <v>13</v>
      </c>
      <c r="G2003" s="85">
        <v>949630</v>
      </c>
      <c r="H2003" s="89"/>
      <c r="I2003" s="270" t="s">
        <v>5048</v>
      </c>
      <c r="J2003" s="89"/>
      <c r="K2003" s="89"/>
      <c r="L2003" s="89"/>
      <c r="M2003" s="89"/>
      <c r="N2003" s="271">
        <v>69.599999999999994</v>
      </c>
      <c r="O2003" s="271">
        <v>0</v>
      </c>
      <c r="P2003" s="89" t="s">
        <v>670</v>
      </c>
    </row>
    <row r="2004" spans="1:16" ht="63.75">
      <c r="A2004" s="268">
        <v>513</v>
      </c>
      <c r="B2004" s="89"/>
      <c r="C2004" s="269" t="s">
        <v>171</v>
      </c>
      <c r="D2004" s="84">
        <v>43545</v>
      </c>
      <c r="E2004" s="85" t="s">
        <v>4432</v>
      </c>
      <c r="F2004" s="85" t="s">
        <v>13</v>
      </c>
      <c r="G2004" s="85">
        <v>11907</v>
      </c>
      <c r="H2004" s="89"/>
      <c r="I2004" s="270" t="s">
        <v>5049</v>
      </c>
      <c r="J2004" s="89"/>
      <c r="K2004" s="89"/>
      <c r="L2004" s="89"/>
      <c r="M2004" s="89"/>
      <c r="N2004" s="271">
        <v>7894765.6500000004</v>
      </c>
      <c r="O2004" s="271">
        <v>0</v>
      </c>
      <c r="P2004" s="89" t="s">
        <v>670</v>
      </c>
    </row>
    <row r="2005" spans="1:16" ht="76.5">
      <c r="A2005" s="268">
        <v>513</v>
      </c>
      <c r="B2005" s="89"/>
      <c r="C2005" s="269" t="s">
        <v>171</v>
      </c>
      <c r="D2005" s="84">
        <v>43545</v>
      </c>
      <c r="E2005" s="85" t="s">
        <v>4433</v>
      </c>
      <c r="F2005" s="85" t="s">
        <v>11</v>
      </c>
      <c r="G2005" s="85">
        <v>11907</v>
      </c>
      <c r="H2005" s="89"/>
      <c r="I2005" s="270" t="s">
        <v>5050</v>
      </c>
      <c r="J2005" s="89"/>
      <c r="K2005" s="89"/>
      <c r="L2005" s="89"/>
      <c r="M2005" s="89"/>
      <c r="N2005" s="271">
        <v>5716.91</v>
      </c>
      <c r="O2005" s="271">
        <v>0</v>
      </c>
      <c r="P2005" s="89" t="s">
        <v>670</v>
      </c>
    </row>
    <row r="2006" spans="1:16" ht="63.75">
      <c r="A2006" s="268">
        <v>513</v>
      </c>
      <c r="B2006" s="89"/>
      <c r="C2006" s="269" t="s">
        <v>171</v>
      </c>
      <c r="D2006" s="84">
        <v>43545</v>
      </c>
      <c r="E2006" s="85" t="s">
        <v>4434</v>
      </c>
      <c r="F2006" s="85" t="s">
        <v>13</v>
      </c>
      <c r="G2006" s="85">
        <v>11912</v>
      </c>
      <c r="H2006" s="89"/>
      <c r="I2006" s="270" t="s">
        <v>5051</v>
      </c>
      <c r="J2006" s="89"/>
      <c r="K2006" s="89"/>
      <c r="L2006" s="89"/>
      <c r="M2006" s="89"/>
      <c r="N2006" s="271">
        <v>16543535.529999999</v>
      </c>
      <c r="O2006" s="271">
        <v>0</v>
      </c>
      <c r="P2006" s="89" t="s">
        <v>670</v>
      </c>
    </row>
    <row r="2007" spans="1:16" ht="63.75">
      <c r="A2007" s="268" t="s">
        <v>557</v>
      </c>
      <c r="B2007" s="89"/>
      <c r="C2007" s="269" t="s">
        <v>780</v>
      </c>
      <c r="D2007" s="84">
        <v>43545</v>
      </c>
      <c r="E2007" s="85" t="s">
        <v>4435</v>
      </c>
      <c r="F2007" s="85" t="s">
        <v>11</v>
      </c>
      <c r="G2007" s="85">
        <v>11952</v>
      </c>
      <c r="H2007" s="89"/>
      <c r="I2007" s="270" t="s">
        <v>5052</v>
      </c>
      <c r="J2007" s="89"/>
      <c r="K2007" s="89"/>
      <c r="L2007" s="89"/>
      <c r="M2007" s="89"/>
      <c r="N2007" s="271">
        <v>4803.16</v>
      </c>
      <c r="O2007" s="271">
        <v>0</v>
      </c>
      <c r="P2007" s="89" t="s">
        <v>670</v>
      </c>
    </row>
    <row r="2008" spans="1:16" ht="76.5">
      <c r="A2008" s="268" t="s">
        <v>557</v>
      </c>
      <c r="B2008" s="89"/>
      <c r="C2008" s="269" t="s">
        <v>780</v>
      </c>
      <c r="D2008" s="84">
        <v>43545</v>
      </c>
      <c r="E2008" s="85" t="s">
        <v>4436</v>
      </c>
      <c r="F2008" s="85" t="s">
        <v>11</v>
      </c>
      <c r="G2008" s="85">
        <v>11953</v>
      </c>
      <c r="H2008" s="89"/>
      <c r="I2008" s="270" t="s">
        <v>5053</v>
      </c>
      <c r="J2008" s="89"/>
      <c r="K2008" s="89"/>
      <c r="L2008" s="89"/>
      <c r="M2008" s="89"/>
      <c r="N2008" s="271">
        <v>13160.35</v>
      </c>
      <c r="O2008" s="271">
        <v>0</v>
      </c>
      <c r="P2008" s="89" t="s">
        <v>670</v>
      </c>
    </row>
    <row r="2009" spans="1:16" ht="63.75">
      <c r="A2009" s="268" t="s">
        <v>557</v>
      </c>
      <c r="B2009" s="89"/>
      <c r="C2009" s="269" t="s">
        <v>780</v>
      </c>
      <c r="D2009" s="84">
        <v>43545</v>
      </c>
      <c r="E2009" s="85" t="s">
        <v>4437</v>
      </c>
      <c r="F2009" s="85" t="s">
        <v>11</v>
      </c>
      <c r="G2009" s="85">
        <v>11955</v>
      </c>
      <c r="H2009" s="89"/>
      <c r="I2009" s="270" t="s">
        <v>5054</v>
      </c>
      <c r="J2009" s="89"/>
      <c r="K2009" s="89"/>
      <c r="L2009" s="89"/>
      <c r="M2009" s="89"/>
      <c r="N2009" s="271">
        <v>15575.35</v>
      </c>
      <c r="O2009" s="271">
        <v>0</v>
      </c>
      <c r="P2009" s="89" t="s">
        <v>670</v>
      </c>
    </row>
    <row r="2010" spans="1:16" ht="51">
      <c r="A2010" s="268" t="s">
        <v>557</v>
      </c>
      <c r="B2010" s="89"/>
      <c r="C2010" s="269" t="s">
        <v>780</v>
      </c>
      <c r="D2010" s="84">
        <v>43545</v>
      </c>
      <c r="E2010" s="85" t="s">
        <v>4438</v>
      </c>
      <c r="F2010" s="85" t="s">
        <v>11</v>
      </c>
      <c r="G2010" s="85">
        <v>11902</v>
      </c>
      <c r="H2010" s="89"/>
      <c r="I2010" s="270" t="s">
        <v>5055</v>
      </c>
      <c r="J2010" s="89"/>
      <c r="K2010" s="89"/>
      <c r="L2010" s="89"/>
      <c r="M2010" s="89"/>
      <c r="N2010" s="271">
        <v>293.05</v>
      </c>
      <c r="O2010" s="271">
        <v>0</v>
      </c>
      <c r="P2010" s="89" t="s">
        <v>670</v>
      </c>
    </row>
    <row r="2011" spans="1:16" ht="63.75">
      <c r="A2011" s="268" t="s">
        <v>557</v>
      </c>
      <c r="B2011" s="89"/>
      <c r="C2011" s="269" t="s">
        <v>780</v>
      </c>
      <c r="D2011" s="84">
        <v>43545</v>
      </c>
      <c r="E2011" s="85" t="s">
        <v>4439</v>
      </c>
      <c r="F2011" s="85" t="s">
        <v>11</v>
      </c>
      <c r="G2011" s="85">
        <v>11911</v>
      </c>
      <c r="H2011" s="89"/>
      <c r="I2011" s="270" t="s">
        <v>5056</v>
      </c>
      <c r="J2011" s="89"/>
      <c r="K2011" s="89"/>
      <c r="L2011" s="89"/>
      <c r="M2011" s="89"/>
      <c r="N2011" s="271">
        <v>3117.72</v>
      </c>
      <c r="O2011" s="271">
        <v>0</v>
      </c>
      <c r="P2011" s="89" t="s">
        <v>670</v>
      </c>
    </row>
    <row r="2012" spans="1:16" ht="76.5">
      <c r="A2012" s="268" t="s">
        <v>557</v>
      </c>
      <c r="B2012" s="89"/>
      <c r="C2012" s="269" t="s">
        <v>780</v>
      </c>
      <c r="D2012" s="84">
        <v>43545</v>
      </c>
      <c r="E2012" s="85" t="s">
        <v>4440</v>
      </c>
      <c r="F2012" s="85" t="s">
        <v>11</v>
      </c>
      <c r="G2012" s="85">
        <v>11903</v>
      </c>
      <c r="H2012" s="89"/>
      <c r="I2012" s="270" t="s">
        <v>5057</v>
      </c>
      <c r="J2012" s="89"/>
      <c r="K2012" s="89"/>
      <c r="L2012" s="89"/>
      <c r="M2012" s="89"/>
      <c r="N2012" s="271">
        <v>7438.97</v>
      </c>
      <c r="O2012" s="271">
        <v>0</v>
      </c>
      <c r="P2012" s="89" t="s">
        <v>670</v>
      </c>
    </row>
    <row r="2013" spans="1:16" ht="51">
      <c r="A2013" s="268" t="s">
        <v>557</v>
      </c>
      <c r="B2013" s="89"/>
      <c r="C2013" s="269" t="s">
        <v>780</v>
      </c>
      <c r="D2013" s="84">
        <v>43545</v>
      </c>
      <c r="E2013" s="85" t="s">
        <v>4441</v>
      </c>
      <c r="F2013" s="85" t="s">
        <v>11</v>
      </c>
      <c r="G2013" s="85">
        <v>11904</v>
      </c>
      <c r="H2013" s="89"/>
      <c r="I2013" s="270" t="s">
        <v>5058</v>
      </c>
      <c r="J2013" s="89"/>
      <c r="K2013" s="89"/>
      <c r="L2013" s="89"/>
      <c r="M2013" s="89"/>
      <c r="N2013" s="271">
        <v>319.19</v>
      </c>
      <c r="O2013" s="271">
        <v>0</v>
      </c>
      <c r="P2013" s="89" t="s">
        <v>670</v>
      </c>
    </row>
    <row r="2014" spans="1:16" ht="76.5">
      <c r="A2014" s="268" t="s">
        <v>557</v>
      </c>
      <c r="B2014" s="89"/>
      <c r="C2014" s="269" t="s">
        <v>780</v>
      </c>
      <c r="D2014" s="84">
        <v>43545</v>
      </c>
      <c r="E2014" s="85" t="s">
        <v>4442</v>
      </c>
      <c r="F2014" s="85" t="s">
        <v>11</v>
      </c>
      <c r="G2014" s="85">
        <v>11906</v>
      </c>
      <c r="H2014" s="89"/>
      <c r="I2014" s="270" t="s">
        <v>5059</v>
      </c>
      <c r="J2014" s="89"/>
      <c r="K2014" s="89"/>
      <c r="L2014" s="89"/>
      <c r="M2014" s="89"/>
      <c r="N2014" s="271">
        <v>1828.11</v>
      </c>
      <c r="O2014" s="271">
        <v>0</v>
      </c>
      <c r="P2014" s="89" t="s">
        <v>670</v>
      </c>
    </row>
    <row r="2015" spans="1:16" ht="76.5">
      <c r="A2015" s="268" t="s">
        <v>557</v>
      </c>
      <c r="B2015" s="89"/>
      <c r="C2015" s="269" t="s">
        <v>780</v>
      </c>
      <c r="D2015" s="84">
        <v>43545</v>
      </c>
      <c r="E2015" s="85" t="s">
        <v>4443</v>
      </c>
      <c r="F2015" s="85" t="s">
        <v>11</v>
      </c>
      <c r="G2015" s="85">
        <v>11909</v>
      </c>
      <c r="H2015" s="89"/>
      <c r="I2015" s="270" t="s">
        <v>5060</v>
      </c>
      <c r="J2015" s="89"/>
      <c r="K2015" s="89"/>
      <c r="L2015" s="89"/>
      <c r="M2015" s="89"/>
      <c r="N2015" s="271">
        <v>10722.58</v>
      </c>
      <c r="O2015" s="271">
        <v>0</v>
      </c>
      <c r="P2015" s="89" t="s">
        <v>670</v>
      </c>
    </row>
    <row r="2016" spans="1:16" ht="38.25">
      <c r="A2016" s="268" t="s">
        <v>565</v>
      </c>
      <c r="B2016" s="89"/>
      <c r="C2016" s="269" t="s">
        <v>615</v>
      </c>
      <c r="D2016" s="84">
        <v>43546</v>
      </c>
      <c r="E2016" s="85" t="s">
        <v>4444</v>
      </c>
      <c r="F2016" s="85" t="s">
        <v>3</v>
      </c>
      <c r="G2016" s="85">
        <v>1722247</v>
      </c>
      <c r="H2016" s="89"/>
      <c r="I2016" s="270" t="s">
        <v>5061</v>
      </c>
      <c r="J2016" s="89"/>
      <c r="K2016" s="89"/>
      <c r="L2016" s="89"/>
      <c r="M2016" s="89"/>
      <c r="N2016" s="271">
        <v>0</v>
      </c>
      <c r="O2016" s="271">
        <v>400</v>
      </c>
      <c r="P2016" s="89" t="s">
        <v>670</v>
      </c>
    </row>
    <row r="2017" spans="1:16" ht="51">
      <c r="A2017" s="268" t="s">
        <v>565</v>
      </c>
      <c r="B2017" s="89"/>
      <c r="C2017" s="269" t="s">
        <v>615</v>
      </c>
      <c r="D2017" s="84">
        <v>43546</v>
      </c>
      <c r="E2017" s="85" t="s">
        <v>4445</v>
      </c>
      <c r="F2017" s="85" t="s">
        <v>3</v>
      </c>
      <c r="G2017" s="85">
        <v>1722282</v>
      </c>
      <c r="H2017" s="89"/>
      <c r="I2017" s="270" t="s">
        <v>5062</v>
      </c>
      <c r="J2017" s="89"/>
      <c r="K2017" s="89"/>
      <c r="L2017" s="89"/>
      <c r="M2017" s="89"/>
      <c r="N2017" s="271">
        <v>0</v>
      </c>
      <c r="O2017" s="271">
        <v>1754</v>
      </c>
      <c r="P2017" s="89" t="s">
        <v>670</v>
      </c>
    </row>
    <row r="2018" spans="1:16" ht="51">
      <c r="A2018" s="268" t="s">
        <v>565</v>
      </c>
      <c r="B2018" s="89"/>
      <c r="C2018" s="269" t="s">
        <v>615</v>
      </c>
      <c r="D2018" s="84">
        <v>43546</v>
      </c>
      <c r="E2018" s="85" t="s">
        <v>4446</v>
      </c>
      <c r="F2018" s="85" t="s">
        <v>3</v>
      </c>
      <c r="G2018" s="85">
        <v>1722291</v>
      </c>
      <c r="H2018" s="89"/>
      <c r="I2018" s="270" t="s">
        <v>5063</v>
      </c>
      <c r="J2018" s="89"/>
      <c r="K2018" s="89"/>
      <c r="L2018" s="89"/>
      <c r="M2018" s="89"/>
      <c r="N2018" s="271">
        <v>0</v>
      </c>
      <c r="O2018" s="271">
        <v>2</v>
      </c>
      <c r="P2018" s="89" t="s">
        <v>670</v>
      </c>
    </row>
    <row r="2019" spans="1:16" ht="51">
      <c r="A2019" s="268">
        <v>513</v>
      </c>
      <c r="B2019" s="89"/>
      <c r="C2019" s="269" t="s">
        <v>171</v>
      </c>
      <c r="D2019" s="84">
        <v>43546</v>
      </c>
      <c r="E2019" s="85" t="s">
        <v>4447</v>
      </c>
      <c r="F2019" s="85" t="s">
        <v>3</v>
      </c>
      <c r="G2019" s="85">
        <v>1722296</v>
      </c>
      <c r="H2019" s="89"/>
      <c r="I2019" s="270" t="s">
        <v>5064</v>
      </c>
      <c r="J2019" s="89"/>
      <c r="K2019" s="89"/>
      <c r="L2019" s="89"/>
      <c r="M2019" s="89"/>
      <c r="N2019" s="271">
        <v>0</v>
      </c>
      <c r="O2019" s="271">
        <v>15330.51</v>
      </c>
      <c r="P2019" s="89" t="s">
        <v>670</v>
      </c>
    </row>
    <row r="2020" spans="1:16" ht="51">
      <c r="A2020" s="268">
        <v>591</v>
      </c>
      <c r="B2020" s="89"/>
      <c r="C2020" s="269" t="s">
        <v>1367</v>
      </c>
      <c r="D2020" s="84">
        <v>43546</v>
      </c>
      <c r="E2020" s="85" t="s">
        <v>4448</v>
      </c>
      <c r="F2020" s="85" t="s">
        <v>3</v>
      </c>
      <c r="G2020" s="85">
        <v>1722223</v>
      </c>
      <c r="H2020" s="89"/>
      <c r="I2020" s="270" t="s">
        <v>5065</v>
      </c>
      <c r="J2020" s="89"/>
      <c r="K2020" s="89"/>
      <c r="L2020" s="89"/>
      <c r="M2020" s="89"/>
      <c r="N2020" s="271">
        <v>0</v>
      </c>
      <c r="O2020" s="271">
        <v>36.910000000000004</v>
      </c>
      <c r="P2020" s="89" t="s">
        <v>670</v>
      </c>
    </row>
    <row r="2021" spans="1:16" ht="51">
      <c r="A2021" s="268">
        <v>591</v>
      </c>
      <c r="B2021" s="89"/>
      <c r="C2021" s="269" t="s">
        <v>1367</v>
      </c>
      <c r="D2021" s="84">
        <v>43546</v>
      </c>
      <c r="E2021" s="85" t="s">
        <v>4449</v>
      </c>
      <c r="F2021" s="85" t="s">
        <v>3</v>
      </c>
      <c r="G2021" s="85">
        <v>1722222</v>
      </c>
      <c r="H2021" s="89"/>
      <c r="I2021" s="270" t="s">
        <v>5066</v>
      </c>
      <c r="J2021" s="89"/>
      <c r="K2021" s="89"/>
      <c r="L2021" s="89"/>
      <c r="M2021" s="89"/>
      <c r="N2021" s="271">
        <v>0</v>
      </c>
      <c r="O2021" s="271">
        <v>36.910000000000004</v>
      </c>
      <c r="P2021" s="89" t="s">
        <v>670</v>
      </c>
    </row>
    <row r="2022" spans="1:16" ht="38.25">
      <c r="A2022" s="268">
        <v>35</v>
      </c>
      <c r="B2022" s="89"/>
      <c r="C2022" s="269" t="s">
        <v>46</v>
      </c>
      <c r="D2022" s="84">
        <v>43546</v>
      </c>
      <c r="E2022" s="85" t="s">
        <v>4450</v>
      </c>
      <c r="F2022" s="85" t="s">
        <v>3</v>
      </c>
      <c r="G2022" s="85">
        <v>1722341</v>
      </c>
      <c r="H2022" s="89"/>
      <c r="I2022" s="270" t="s">
        <v>2316</v>
      </c>
      <c r="J2022" s="89"/>
      <c r="K2022" s="89"/>
      <c r="L2022" s="89"/>
      <c r="M2022" s="89"/>
      <c r="N2022" s="271">
        <v>0</v>
      </c>
      <c r="O2022" s="271">
        <v>355</v>
      </c>
      <c r="P2022" s="89" t="s">
        <v>670</v>
      </c>
    </row>
    <row r="2023" spans="1:16" ht="38.25">
      <c r="A2023" s="268">
        <v>526</v>
      </c>
      <c r="B2023" s="89"/>
      <c r="C2023" s="269" t="s">
        <v>610</v>
      </c>
      <c r="D2023" s="84">
        <v>43546</v>
      </c>
      <c r="E2023" s="85" t="s">
        <v>4451</v>
      </c>
      <c r="F2023" s="85" t="s">
        <v>3</v>
      </c>
      <c r="G2023" s="85">
        <v>1722338</v>
      </c>
      <c r="H2023" s="89"/>
      <c r="I2023" s="270" t="s">
        <v>5067</v>
      </c>
      <c r="J2023" s="89"/>
      <c r="K2023" s="89"/>
      <c r="L2023" s="89"/>
      <c r="M2023" s="89"/>
      <c r="N2023" s="271">
        <v>0</v>
      </c>
      <c r="O2023" s="271">
        <v>20</v>
      </c>
      <c r="P2023" s="89" t="s">
        <v>670</v>
      </c>
    </row>
    <row r="2024" spans="1:16" ht="63.75">
      <c r="A2024" s="268">
        <v>35</v>
      </c>
      <c r="B2024" s="89"/>
      <c r="C2024" s="269" t="s">
        <v>46</v>
      </c>
      <c r="D2024" s="84">
        <v>43546</v>
      </c>
      <c r="E2024" s="85" t="s">
        <v>4452</v>
      </c>
      <c r="F2024" s="85" t="s">
        <v>3</v>
      </c>
      <c r="G2024" s="85">
        <v>1722244</v>
      </c>
      <c r="H2024" s="89"/>
      <c r="I2024" s="270" t="s">
        <v>5068</v>
      </c>
      <c r="J2024" s="89"/>
      <c r="K2024" s="89"/>
      <c r="L2024" s="89"/>
      <c r="M2024" s="89"/>
      <c r="N2024" s="271">
        <v>0</v>
      </c>
      <c r="O2024" s="271">
        <v>13681.82</v>
      </c>
      <c r="P2024" s="89" t="s">
        <v>670</v>
      </c>
    </row>
    <row r="2025" spans="1:16" ht="51">
      <c r="A2025" s="268" t="s">
        <v>563</v>
      </c>
      <c r="B2025" s="89"/>
      <c r="C2025" s="269" t="s">
        <v>614</v>
      </c>
      <c r="D2025" s="84">
        <v>43546</v>
      </c>
      <c r="E2025" s="85" t="s">
        <v>4453</v>
      </c>
      <c r="F2025" s="85" t="s">
        <v>3</v>
      </c>
      <c r="G2025" s="85">
        <v>1722209</v>
      </c>
      <c r="H2025" s="89"/>
      <c r="I2025" s="270" t="s">
        <v>5069</v>
      </c>
      <c r="J2025" s="89"/>
      <c r="K2025" s="89"/>
      <c r="L2025" s="89"/>
      <c r="M2025" s="89"/>
      <c r="N2025" s="271">
        <v>0</v>
      </c>
      <c r="O2025" s="271">
        <v>3917.21</v>
      </c>
      <c r="P2025" s="89" t="s">
        <v>670</v>
      </c>
    </row>
    <row r="2026" spans="1:16" ht="51">
      <c r="A2026" s="268" t="s">
        <v>565</v>
      </c>
      <c r="B2026" s="89"/>
      <c r="C2026" s="269" t="s">
        <v>615</v>
      </c>
      <c r="D2026" s="84">
        <v>43546</v>
      </c>
      <c r="E2026" s="85" t="s">
        <v>4454</v>
      </c>
      <c r="F2026" s="85" t="s">
        <v>3</v>
      </c>
      <c r="G2026" s="85">
        <v>1722130</v>
      </c>
      <c r="H2026" s="89"/>
      <c r="I2026" s="270" t="s">
        <v>5070</v>
      </c>
      <c r="J2026" s="89"/>
      <c r="K2026" s="89"/>
      <c r="L2026" s="89"/>
      <c r="M2026" s="89"/>
      <c r="N2026" s="271">
        <v>0</v>
      </c>
      <c r="O2026" s="271">
        <v>7187</v>
      </c>
      <c r="P2026" s="89" t="s">
        <v>670</v>
      </c>
    </row>
    <row r="2027" spans="1:16" ht="63.75">
      <c r="A2027" s="268">
        <v>25</v>
      </c>
      <c r="B2027" s="89"/>
      <c r="C2027" s="269" t="s">
        <v>45</v>
      </c>
      <c r="D2027" s="84">
        <v>43546</v>
      </c>
      <c r="E2027" s="85" t="s">
        <v>4455</v>
      </c>
      <c r="F2027" s="85" t="s">
        <v>3</v>
      </c>
      <c r="G2027" s="85">
        <v>1722111</v>
      </c>
      <c r="H2027" s="89"/>
      <c r="I2027" s="270" t="s">
        <v>5071</v>
      </c>
      <c r="J2027" s="89"/>
      <c r="K2027" s="89"/>
      <c r="L2027" s="89"/>
      <c r="M2027" s="89"/>
      <c r="N2027" s="271">
        <v>0</v>
      </c>
      <c r="O2027" s="271">
        <v>75590.89</v>
      </c>
      <c r="P2027" s="89" t="s">
        <v>670</v>
      </c>
    </row>
    <row r="2028" spans="1:16" ht="38.25">
      <c r="A2028" s="268" t="s">
        <v>565</v>
      </c>
      <c r="B2028" s="89"/>
      <c r="C2028" s="269" t="s">
        <v>615</v>
      </c>
      <c r="D2028" s="84">
        <v>43546</v>
      </c>
      <c r="E2028" s="85" t="s">
        <v>4456</v>
      </c>
      <c r="F2028" s="85" t="s">
        <v>3</v>
      </c>
      <c r="G2028" s="85">
        <v>1722160</v>
      </c>
      <c r="H2028" s="89"/>
      <c r="I2028" s="270" t="s">
        <v>5072</v>
      </c>
      <c r="J2028" s="89"/>
      <c r="K2028" s="89"/>
      <c r="L2028" s="89"/>
      <c r="M2028" s="89"/>
      <c r="N2028" s="271">
        <v>0</v>
      </c>
      <c r="O2028" s="271">
        <v>362.28000000000003</v>
      </c>
      <c r="P2028" s="89" t="s">
        <v>670</v>
      </c>
    </row>
    <row r="2029" spans="1:16" ht="63.75">
      <c r="A2029" s="268" t="s">
        <v>557</v>
      </c>
      <c r="B2029" s="89"/>
      <c r="C2029" s="269" t="s">
        <v>780</v>
      </c>
      <c r="D2029" s="84">
        <v>43546</v>
      </c>
      <c r="E2029" s="85" t="s">
        <v>4457</v>
      </c>
      <c r="F2029" s="85" t="s">
        <v>21</v>
      </c>
      <c r="G2029" s="85">
        <v>949704</v>
      </c>
      <c r="H2029" s="89"/>
      <c r="I2029" s="270" t="s">
        <v>5073</v>
      </c>
      <c r="J2029" s="89"/>
      <c r="K2029" s="89"/>
      <c r="L2029" s="89"/>
      <c r="M2029" s="89"/>
      <c r="N2029" s="271">
        <v>22304200</v>
      </c>
      <c r="O2029" s="271">
        <v>0</v>
      </c>
      <c r="P2029" s="89" t="s">
        <v>670</v>
      </c>
    </row>
    <row r="2030" spans="1:16" ht="76.5">
      <c r="A2030" s="268" t="s">
        <v>557</v>
      </c>
      <c r="B2030" s="89"/>
      <c r="C2030" s="269" t="s">
        <v>780</v>
      </c>
      <c r="D2030" s="84">
        <v>43546</v>
      </c>
      <c r="E2030" s="85" t="s">
        <v>4458</v>
      </c>
      <c r="F2030" s="85" t="s">
        <v>6</v>
      </c>
      <c r="G2030" s="85">
        <v>1096272</v>
      </c>
      <c r="H2030" s="89"/>
      <c r="I2030" s="270" t="s">
        <v>5074</v>
      </c>
      <c r="J2030" s="89"/>
      <c r="K2030" s="89"/>
      <c r="L2030" s="89"/>
      <c r="M2030" s="89"/>
      <c r="N2030" s="271">
        <v>0</v>
      </c>
      <c r="O2030" s="271">
        <v>50000</v>
      </c>
      <c r="P2030" s="89" t="s">
        <v>670</v>
      </c>
    </row>
    <row r="2031" spans="1:16" ht="76.5">
      <c r="A2031" s="268" t="s">
        <v>557</v>
      </c>
      <c r="B2031" s="89"/>
      <c r="C2031" s="269" t="s">
        <v>780</v>
      </c>
      <c r="D2031" s="84">
        <v>43546</v>
      </c>
      <c r="E2031" s="85" t="s">
        <v>4459</v>
      </c>
      <c r="F2031" s="85" t="s">
        <v>11</v>
      </c>
      <c r="G2031" s="85">
        <v>12093</v>
      </c>
      <c r="H2031" s="89"/>
      <c r="I2031" s="270" t="s">
        <v>5075</v>
      </c>
      <c r="J2031" s="89"/>
      <c r="K2031" s="89"/>
      <c r="L2031" s="89"/>
      <c r="M2031" s="89"/>
      <c r="N2031" s="271">
        <v>15286.06</v>
      </c>
      <c r="O2031" s="271">
        <v>0</v>
      </c>
      <c r="P2031" s="89" t="s">
        <v>670</v>
      </c>
    </row>
    <row r="2032" spans="1:16" ht="63.75">
      <c r="A2032" s="268" t="s">
        <v>557</v>
      </c>
      <c r="B2032" s="89"/>
      <c r="C2032" s="269" t="s">
        <v>780</v>
      </c>
      <c r="D2032" s="84">
        <v>43546</v>
      </c>
      <c r="E2032" s="85" t="s">
        <v>4460</v>
      </c>
      <c r="F2032" s="85" t="s">
        <v>11</v>
      </c>
      <c r="G2032" s="85">
        <v>12092</v>
      </c>
      <c r="H2032" s="89"/>
      <c r="I2032" s="270" t="s">
        <v>5076</v>
      </c>
      <c r="J2032" s="89"/>
      <c r="K2032" s="89"/>
      <c r="L2032" s="89"/>
      <c r="M2032" s="89"/>
      <c r="N2032" s="271">
        <v>374.55</v>
      </c>
      <c r="O2032" s="271">
        <v>0</v>
      </c>
      <c r="P2032" s="89" t="s">
        <v>670</v>
      </c>
    </row>
    <row r="2033" spans="1:16" ht="76.5">
      <c r="A2033" s="268" t="s">
        <v>557</v>
      </c>
      <c r="B2033" s="89"/>
      <c r="C2033" s="269" t="s">
        <v>780</v>
      </c>
      <c r="D2033" s="84">
        <v>43546</v>
      </c>
      <c r="E2033" s="85" t="s">
        <v>4461</v>
      </c>
      <c r="F2033" s="85" t="s">
        <v>13</v>
      </c>
      <c r="G2033" s="85">
        <v>949710</v>
      </c>
      <c r="H2033" s="89"/>
      <c r="I2033" s="270" t="s">
        <v>5077</v>
      </c>
      <c r="J2033" s="89"/>
      <c r="K2033" s="89"/>
      <c r="L2033" s="89"/>
      <c r="M2033" s="89"/>
      <c r="N2033" s="271">
        <v>159050</v>
      </c>
      <c r="O2033" s="271">
        <v>0</v>
      </c>
      <c r="P2033" s="89" t="s">
        <v>670</v>
      </c>
    </row>
    <row r="2034" spans="1:16" ht="76.5">
      <c r="A2034" s="268" t="s">
        <v>557</v>
      </c>
      <c r="B2034" s="89"/>
      <c r="C2034" s="269" t="s">
        <v>780</v>
      </c>
      <c r="D2034" s="84">
        <v>43546</v>
      </c>
      <c r="E2034" s="85" t="s">
        <v>4462</v>
      </c>
      <c r="F2034" s="85" t="s">
        <v>11</v>
      </c>
      <c r="G2034" s="85">
        <v>949710</v>
      </c>
      <c r="H2034" s="89"/>
      <c r="I2034" s="270" t="s">
        <v>5078</v>
      </c>
      <c r="J2034" s="89"/>
      <c r="K2034" s="89"/>
      <c r="L2034" s="89"/>
      <c r="M2034" s="89"/>
      <c r="N2034" s="271">
        <v>50</v>
      </c>
      <c r="O2034" s="271">
        <v>0</v>
      </c>
      <c r="P2034" s="89" t="s">
        <v>670</v>
      </c>
    </row>
    <row r="2035" spans="1:16" ht="63.75">
      <c r="A2035" s="268" t="s">
        <v>559</v>
      </c>
      <c r="B2035" s="89"/>
      <c r="C2035" s="269" t="s">
        <v>759</v>
      </c>
      <c r="D2035" s="84">
        <v>43546</v>
      </c>
      <c r="E2035" s="85" t="s">
        <v>4463</v>
      </c>
      <c r="F2035" s="85" t="s">
        <v>6</v>
      </c>
      <c r="G2035" s="85">
        <v>1096351</v>
      </c>
      <c r="H2035" s="89"/>
      <c r="I2035" s="270" t="s">
        <v>5079</v>
      </c>
      <c r="J2035" s="89"/>
      <c r="K2035" s="89"/>
      <c r="L2035" s="89"/>
      <c r="M2035" s="89"/>
      <c r="N2035" s="271">
        <v>0</v>
      </c>
      <c r="O2035" s="271">
        <v>495490.18</v>
      </c>
      <c r="P2035" s="89" t="s">
        <v>670</v>
      </c>
    </row>
    <row r="2036" spans="1:16" ht="89.25">
      <c r="A2036" s="268">
        <v>86</v>
      </c>
      <c r="B2036" s="89"/>
      <c r="C2036" s="269" t="s">
        <v>56</v>
      </c>
      <c r="D2036" s="84">
        <v>43546</v>
      </c>
      <c r="E2036" s="85" t="s">
        <v>4464</v>
      </c>
      <c r="F2036" s="85" t="s">
        <v>6</v>
      </c>
      <c r="G2036" s="85">
        <v>949749</v>
      </c>
      <c r="H2036" s="89"/>
      <c r="I2036" s="270" t="s">
        <v>5080</v>
      </c>
      <c r="J2036" s="89"/>
      <c r="K2036" s="89"/>
      <c r="L2036" s="89"/>
      <c r="M2036" s="89"/>
      <c r="N2036" s="271">
        <v>0</v>
      </c>
      <c r="O2036" s="271">
        <v>17470.98</v>
      </c>
      <c r="P2036" s="89" t="s">
        <v>670</v>
      </c>
    </row>
    <row r="2037" spans="1:16" ht="63.75">
      <c r="A2037" s="268">
        <v>245</v>
      </c>
      <c r="B2037" s="89"/>
      <c r="C2037" s="269" t="s">
        <v>111</v>
      </c>
      <c r="D2037" s="84">
        <v>43549</v>
      </c>
      <c r="E2037" s="85" t="s">
        <v>4465</v>
      </c>
      <c r="F2037" s="85" t="s">
        <v>3</v>
      </c>
      <c r="G2037" s="85">
        <v>1722549</v>
      </c>
      <c r="H2037" s="89"/>
      <c r="I2037" s="270" t="s">
        <v>5081</v>
      </c>
      <c r="J2037" s="89"/>
      <c r="K2037" s="89"/>
      <c r="L2037" s="89"/>
      <c r="M2037" s="89"/>
      <c r="N2037" s="271">
        <v>0</v>
      </c>
      <c r="O2037" s="271">
        <v>3135</v>
      </c>
      <c r="P2037" s="89" t="s">
        <v>670</v>
      </c>
    </row>
    <row r="2038" spans="1:16" ht="51">
      <c r="A2038" s="268" t="s">
        <v>556</v>
      </c>
      <c r="B2038" s="89"/>
      <c r="C2038" s="269" t="s">
        <v>616</v>
      </c>
      <c r="D2038" s="84">
        <v>43549</v>
      </c>
      <c r="E2038" s="85" t="s">
        <v>4466</v>
      </c>
      <c r="F2038" s="85" t="s">
        <v>3</v>
      </c>
      <c r="G2038" s="85">
        <v>1722551</v>
      </c>
      <c r="H2038" s="89"/>
      <c r="I2038" s="270" t="s">
        <v>5082</v>
      </c>
      <c r="J2038" s="89"/>
      <c r="K2038" s="89"/>
      <c r="L2038" s="89"/>
      <c r="M2038" s="89"/>
      <c r="N2038" s="271">
        <v>0</v>
      </c>
      <c r="O2038" s="271">
        <v>100</v>
      </c>
      <c r="P2038" s="89" t="s">
        <v>670</v>
      </c>
    </row>
    <row r="2039" spans="1:16" ht="38.25">
      <c r="A2039" s="268" t="s">
        <v>565</v>
      </c>
      <c r="B2039" s="89"/>
      <c r="C2039" s="269" t="s">
        <v>615</v>
      </c>
      <c r="D2039" s="84">
        <v>43549</v>
      </c>
      <c r="E2039" s="85" t="s">
        <v>4467</v>
      </c>
      <c r="F2039" s="85" t="s">
        <v>3</v>
      </c>
      <c r="G2039" s="85">
        <v>1722558</v>
      </c>
      <c r="H2039" s="89"/>
      <c r="I2039" s="270" t="s">
        <v>5083</v>
      </c>
      <c r="J2039" s="89"/>
      <c r="K2039" s="89"/>
      <c r="L2039" s="89"/>
      <c r="M2039" s="89"/>
      <c r="N2039" s="271">
        <v>0</v>
      </c>
      <c r="O2039" s="271">
        <v>8108</v>
      </c>
      <c r="P2039" s="89" t="s">
        <v>670</v>
      </c>
    </row>
    <row r="2040" spans="1:16" ht="38.25">
      <c r="A2040" s="268" t="s">
        <v>565</v>
      </c>
      <c r="B2040" s="89"/>
      <c r="C2040" s="269" t="s">
        <v>615</v>
      </c>
      <c r="D2040" s="84">
        <v>43549</v>
      </c>
      <c r="E2040" s="85" t="s">
        <v>4468</v>
      </c>
      <c r="F2040" s="85" t="s">
        <v>3</v>
      </c>
      <c r="G2040" s="85">
        <v>1722594</v>
      </c>
      <c r="H2040" s="89"/>
      <c r="I2040" s="270" t="s">
        <v>5084</v>
      </c>
      <c r="J2040" s="89"/>
      <c r="K2040" s="89"/>
      <c r="L2040" s="89"/>
      <c r="M2040" s="89"/>
      <c r="N2040" s="271">
        <v>0</v>
      </c>
      <c r="O2040" s="271">
        <v>968.31000000000006</v>
      </c>
      <c r="P2040" s="89" t="s">
        <v>670</v>
      </c>
    </row>
    <row r="2041" spans="1:16" ht="51">
      <c r="A2041" s="268">
        <v>35</v>
      </c>
      <c r="B2041" s="89"/>
      <c r="C2041" s="269" t="s">
        <v>46</v>
      </c>
      <c r="D2041" s="84">
        <v>43549</v>
      </c>
      <c r="E2041" s="85" t="s">
        <v>4469</v>
      </c>
      <c r="F2041" s="85" t="s">
        <v>3</v>
      </c>
      <c r="G2041" s="85">
        <v>1722595</v>
      </c>
      <c r="H2041" s="89"/>
      <c r="I2041" s="270" t="s">
        <v>5085</v>
      </c>
      <c r="J2041" s="89"/>
      <c r="K2041" s="89"/>
      <c r="L2041" s="89"/>
      <c r="M2041" s="89"/>
      <c r="N2041" s="271">
        <v>0</v>
      </c>
      <c r="O2041" s="271">
        <v>2000</v>
      </c>
      <c r="P2041" s="89" t="s">
        <v>670</v>
      </c>
    </row>
    <row r="2042" spans="1:16" ht="51">
      <c r="A2042" s="268" t="s">
        <v>565</v>
      </c>
      <c r="B2042" s="89"/>
      <c r="C2042" s="269" t="s">
        <v>615</v>
      </c>
      <c r="D2042" s="84">
        <v>43549</v>
      </c>
      <c r="E2042" s="85" t="s">
        <v>4470</v>
      </c>
      <c r="F2042" s="85" t="s">
        <v>3</v>
      </c>
      <c r="G2042" s="85">
        <v>1722679</v>
      </c>
      <c r="H2042" s="89"/>
      <c r="I2042" s="270" t="s">
        <v>5086</v>
      </c>
      <c r="J2042" s="89"/>
      <c r="K2042" s="89"/>
      <c r="L2042" s="89"/>
      <c r="M2042" s="89"/>
      <c r="N2042" s="271">
        <v>0</v>
      </c>
      <c r="O2042" s="271">
        <v>0.5</v>
      </c>
      <c r="P2042" s="89" t="s">
        <v>670</v>
      </c>
    </row>
    <row r="2043" spans="1:16" ht="63.75">
      <c r="A2043" s="268">
        <v>48</v>
      </c>
      <c r="B2043" s="89"/>
      <c r="C2043" s="269" t="s">
        <v>50</v>
      </c>
      <c r="D2043" s="84">
        <v>43549</v>
      </c>
      <c r="E2043" s="85" t="s">
        <v>4471</v>
      </c>
      <c r="F2043" s="85" t="s">
        <v>3</v>
      </c>
      <c r="G2043" s="85">
        <v>1722721</v>
      </c>
      <c r="H2043" s="89"/>
      <c r="I2043" s="270" t="s">
        <v>5087</v>
      </c>
      <c r="J2043" s="89"/>
      <c r="K2043" s="89"/>
      <c r="L2043" s="89"/>
      <c r="M2043" s="89"/>
      <c r="N2043" s="271">
        <v>0</v>
      </c>
      <c r="O2043" s="271">
        <v>15014.4</v>
      </c>
      <c r="P2043" s="89" t="s">
        <v>670</v>
      </c>
    </row>
    <row r="2044" spans="1:16" ht="63.75">
      <c r="A2044" s="268" t="s">
        <v>565</v>
      </c>
      <c r="B2044" s="89"/>
      <c r="C2044" s="269" t="s">
        <v>615</v>
      </c>
      <c r="D2044" s="84">
        <v>43549</v>
      </c>
      <c r="E2044" s="85" t="s">
        <v>4472</v>
      </c>
      <c r="F2044" s="85" t="s">
        <v>3</v>
      </c>
      <c r="G2044" s="85">
        <v>1722735</v>
      </c>
      <c r="H2044" s="89"/>
      <c r="I2044" s="270" t="s">
        <v>5088</v>
      </c>
      <c r="J2044" s="89"/>
      <c r="K2044" s="89"/>
      <c r="L2044" s="89"/>
      <c r="M2044" s="89"/>
      <c r="N2044" s="271">
        <v>0</v>
      </c>
      <c r="O2044" s="271">
        <v>50</v>
      </c>
      <c r="P2044" s="89" t="s">
        <v>670</v>
      </c>
    </row>
    <row r="2045" spans="1:16" ht="51">
      <c r="A2045" s="268">
        <v>16</v>
      </c>
      <c r="B2045" s="89"/>
      <c r="C2045" s="269" t="s">
        <v>43</v>
      </c>
      <c r="D2045" s="84">
        <v>43549</v>
      </c>
      <c r="E2045" s="85" t="s">
        <v>4473</v>
      </c>
      <c r="F2045" s="85" t="s">
        <v>3</v>
      </c>
      <c r="G2045" s="85">
        <v>1722781</v>
      </c>
      <c r="H2045" s="89"/>
      <c r="I2045" s="270" t="s">
        <v>5089</v>
      </c>
      <c r="J2045" s="89"/>
      <c r="K2045" s="89"/>
      <c r="L2045" s="89"/>
      <c r="M2045" s="89"/>
      <c r="N2045" s="271">
        <v>0</v>
      </c>
      <c r="O2045" s="271">
        <v>5780</v>
      </c>
      <c r="P2045" s="89" t="s">
        <v>670</v>
      </c>
    </row>
    <row r="2046" spans="1:16" ht="51">
      <c r="A2046" s="268">
        <v>291</v>
      </c>
      <c r="B2046" s="89"/>
      <c r="C2046" s="269" t="s">
        <v>129</v>
      </c>
      <c r="D2046" s="84">
        <v>43549</v>
      </c>
      <c r="E2046" s="85" t="s">
        <v>4474</v>
      </c>
      <c r="F2046" s="85" t="s">
        <v>3</v>
      </c>
      <c r="G2046" s="85">
        <v>1722597</v>
      </c>
      <c r="H2046" s="89"/>
      <c r="I2046" s="270" t="s">
        <v>5090</v>
      </c>
      <c r="J2046" s="89"/>
      <c r="K2046" s="89"/>
      <c r="L2046" s="89"/>
      <c r="M2046" s="89"/>
      <c r="N2046" s="271">
        <v>0</v>
      </c>
      <c r="O2046" s="271">
        <v>3800.84</v>
      </c>
      <c r="P2046" s="89" t="s">
        <v>670</v>
      </c>
    </row>
    <row r="2047" spans="1:16" ht="89.25">
      <c r="A2047" s="268" t="s">
        <v>557</v>
      </c>
      <c r="B2047" s="89"/>
      <c r="C2047" s="269" t="s">
        <v>780</v>
      </c>
      <c r="D2047" s="84">
        <v>43549</v>
      </c>
      <c r="E2047" s="85" t="s">
        <v>4475</v>
      </c>
      <c r="F2047" s="85" t="s">
        <v>13</v>
      </c>
      <c r="G2047" s="85">
        <v>949785</v>
      </c>
      <c r="H2047" s="89"/>
      <c r="I2047" s="270" t="s">
        <v>5091</v>
      </c>
      <c r="J2047" s="89"/>
      <c r="K2047" s="89"/>
      <c r="L2047" s="89"/>
      <c r="M2047" s="89"/>
      <c r="N2047" s="271">
        <v>5745375</v>
      </c>
      <c r="O2047" s="271">
        <v>0</v>
      </c>
      <c r="P2047" s="89" t="s">
        <v>670</v>
      </c>
    </row>
    <row r="2048" spans="1:16" ht="63.75">
      <c r="A2048" s="268" t="s">
        <v>556</v>
      </c>
      <c r="B2048" s="89"/>
      <c r="C2048" s="269" t="s">
        <v>616</v>
      </c>
      <c r="D2048" s="84">
        <v>43549</v>
      </c>
      <c r="E2048" s="85" t="s">
        <v>4476</v>
      </c>
      <c r="F2048" s="85" t="s">
        <v>11</v>
      </c>
      <c r="G2048" s="85">
        <v>949787</v>
      </c>
      <c r="H2048" s="89"/>
      <c r="I2048" s="270" t="s">
        <v>5092</v>
      </c>
      <c r="J2048" s="89"/>
      <c r="K2048" s="89"/>
      <c r="L2048" s="89"/>
      <c r="M2048" s="89"/>
      <c r="N2048" s="271">
        <v>50</v>
      </c>
      <c r="O2048" s="271">
        <v>0</v>
      </c>
      <c r="P2048" s="89" t="s">
        <v>670</v>
      </c>
    </row>
    <row r="2049" spans="1:16" ht="51">
      <c r="A2049" s="268">
        <v>163</v>
      </c>
      <c r="B2049" s="89"/>
      <c r="C2049" s="269" t="s">
        <v>88</v>
      </c>
      <c r="D2049" s="84">
        <v>43549</v>
      </c>
      <c r="E2049" s="85" t="s">
        <v>4477</v>
      </c>
      <c r="F2049" s="85" t="s">
        <v>671</v>
      </c>
      <c r="G2049" s="85">
        <v>264629</v>
      </c>
      <c r="H2049" s="89"/>
      <c r="I2049" s="270" t="s">
        <v>4938</v>
      </c>
      <c r="J2049" s="89"/>
      <c r="K2049" s="89"/>
      <c r="L2049" s="89"/>
      <c r="M2049" s="89"/>
      <c r="N2049" s="271">
        <v>252444.02</v>
      </c>
      <c r="O2049" s="271">
        <v>0</v>
      </c>
      <c r="P2049" s="89" t="s">
        <v>670</v>
      </c>
    </row>
    <row r="2050" spans="1:16" ht="76.5">
      <c r="A2050" s="268" t="s">
        <v>557</v>
      </c>
      <c r="B2050" s="89"/>
      <c r="C2050" s="269" t="s">
        <v>780</v>
      </c>
      <c r="D2050" s="84">
        <v>43549</v>
      </c>
      <c r="E2050" s="85" t="s">
        <v>4478</v>
      </c>
      <c r="F2050" s="85" t="s">
        <v>6</v>
      </c>
      <c r="G2050" s="85">
        <v>995817</v>
      </c>
      <c r="H2050" s="89"/>
      <c r="I2050" s="270" t="s">
        <v>5093</v>
      </c>
      <c r="J2050" s="89"/>
      <c r="K2050" s="89"/>
      <c r="L2050" s="89"/>
      <c r="M2050" s="89"/>
      <c r="N2050" s="271">
        <v>0</v>
      </c>
      <c r="O2050" s="271">
        <v>77897.02</v>
      </c>
      <c r="P2050" s="89" t="s">
        <v>670</v>
      </c>
    </row>
    <row r="2051" spans="1:16" ht="76.5">
      <c r="A2051" s="268" t="s">
        <v>557</v>
      </c>
      <c r="B2051" s="89"/>
      <c r="C2051" s="269" t="s">
        <v>780</v>
      </c>
      <c r="D2051" s="84">
        <v>43549</v>
      </c>
      <c r="E2051" s="85" t="s">
        <v>4479</v>
      </c>
      <c r="F2051" s="85" t="s">
        <v>6</v>
      </c>
      <c r="G2051" s="85">
        <v>1096955</v>
      </c>
      <c r="H2051" s="89"/>
      <c r="I2051" s="270" t="s">
        <v>5094</v>
      </c>
      <c r="J2051" s="89"/>
      <c r="K2051" s="89"/>
      <c r="L2051" s="89"/>
      <c r="M2051" s="89"/>
      <c r="N2051" s="271">
        <v>0</v>
      </c>
      <c r="O2051" s="271">
        <v>98000</v>
      </c>
      <c r="P2051" s="89" t="s">
        <v>670</v>
      </c>
    </row>
    <row r="2052" spans="1:16" ht="51">
      <c r="A2052" s="268">
        <v>86</v>
      </c>
      <c r="B2052" s="89"/>
      <c r="C2052" s="269" t="s">
        <v>56</v>
      </c>
      <c r="D2052" s="84">
        <v>43549</v>
      </c>
      <c r="E2052" s="85" t="s">
        <v>4480</v>
      </c>
      <c r="F2052" s="85" t="s">
        <v>6</v>
      </c>
      <c r="G2052" s="85">
        <v>949844</v>
      </c>
      <c r="H2052" s="89"/>
      <c r="I2052" s="270" t="s">
        <v>5095</v>
      </c>
      <c r="J2052" s="89"/>
      <c r="K2052" s="89"/>
      <c r="L2052" s="89"/>
      <c r="M2052" s="89"/>
      <c r="N2052" s="271">
        <v>0</v>
      </c>
      <c r="O2052" s="271">
        <v>2204.54</v>
      </c>
      <c r="P2052" s="89" t="s">
        <v>670</v>
      </c>
    </row>
    <row r="2053" spans="1:16" ht="89.25">
      <c r="A2053" s="268">
        <v>20</v>
      </c>
      <c r="B2053" s="89"/>
      <c r="C2053" s="269" t="s">
        <v>44</v>
      </c>
      <c r="D2053" s="84">
        <v>43549</v>
      </c>
      <c r="E2053" s="85" t="s">
        <v>4481</v>
      </c>
      <c r="F2053" s="85" t="s">
        <v>11</v>
      </c>
      <c r="G2053" s="85">
        <v>949806</v>
      </c>
      <c r="H2053" s="89"/>
      <c r="I2053" s="270" t="s">
        <v>5096</v>
      </c>
      <c r="J2053" s="89"/>
      <c r="K2053" s="89"/>
      <c r="L2053" s="89"/>
      <c r="M2053" s="89"/>
      <c r="N2053" s="271">
        <v>332.84</v>
      </c>
      <c r="O2053" s="271">
        <v>0</v>
      </c>
      <c r="P2053" s="89" t="s">
        <v>670</v>
      </c>
    </row>
    <row r="2054" spans="1:16" ht="76.5">
      <c r="A2054" s="268" t="s">
        <v>557</v>
      </c>
      <c r="B2054" s="89"/>
      <c r="C2054" s="269" t="s">
        <v>780</v>
      </c>
      <c r="D2054" s="84">
        <v>43549</v>
      </c>
      <c r="E2054" s="85" t="s">
        <v>4482</v>
      </c>
      <c r="F2054" s="85" t="s">
        <v>13</v>
      </c>
      <c r="G2054" s="85">
        <v>949843</v>
      </c>
      <c r="H2054" s="89"/>
      <c r="I2054" s="270" t="s">
        <v>5097</v>
      </c>
      <c r="J2054" s="89"/>
      <c r="K2054" s="89"/>
      <c r="L2054" s="89"/>
      <c r="M2054" s="89"/>
      <c r="N2054" s="271">
        <v>800</v>
      </c>
      <c r="O2054" s="271">
        <v>0</v>
      </c>
      <c r="P2054" s="89" t="s">
        <v>670</v>
      </c>
    </row>
    <row r="2055" spans="1:16" ht="76.5">
      <c r="A2055" s="268" t="s">
        <v>557</v>
      </c>
      <c r="B2055" s="89"/>
      <c r="C2055" s="269" t="s">
        <v>780</v>
      </c>
      <c r="D2055" s="84">
        <v>43549</v>
      </c>
      <c r="E2055" s="85" t="s">
        <v>4483</v>
      </c>
      <c r="F2055" s="85" t="s">
        <v>11</v>
      </c>
      <c r="G2055" s="85">
        <v>949843</v>
      </c>
      <c r="H2055" s="89"/>
      <c r="I2055" s="270" t="s">
        <v>5098</v>
      </c>
      <c r="J2055" s="89"/>
      <c r="K2055" s="89"/>
      <c r="L2055" s="89"/>
      <c r="M2055" s="89"/>
      <c r="N2055" s="271">
        <v>50</v>
      </c>
      <c r="O2055" s="271">
        <v>0</v>
      </c>
      <c r="P2055" s="89" t="s">
        <v>670</v>
      </c>
    </row>
    <row r="2056" spans="1:16" ht="76.5">
      <c r="A2056" s="268" t="s">
        <v>557</v>
      </c>
      <c r="B2056" s="89"/>
      <c r="C2056" s="269" t="s">
        <v>780</v>
      </c>
      <c r="D2056" s="84">
        <v>43549</v>
      </c>
      <c r="E2056" s="85" t="s">
        <v>4484</v>
      </c>
      <c r="F2056" s="85" t="s">
        <v>11</v>
      </c>
      <c r="G2056" s="85">
        <v>949860</v>
      </c>
      <c r="H2056" s="89"/>
      <c r="I2056" s="270" t="s">
        <v>5099</v>
      </c>
      <c r="J2056" s="89"/>
      <c r="K2056" s="89"/>
      <c r="L2056" s="89"/>
      <c r="M2056" s="89"/>
      <c r="N2056" s="271">
        <v>50</v>
      </c>
      <c r="O2056" s="271">
        <v>0</v>
      </c>
      <c r="P2056" s="89" t="s">
        <v>670</v>
      </c>
    </row>
    <row r="2057" spans="1:16" ht="63.75">
      <c r="A2057" s="268" t="s">
        <v>557</v>
      </c>
      <c r="B2057" s="89"/>
      <c r="C2057" s="269" t="s">
        <v>780</v>
      </c>
      <c r="D2057" s="84">
        <v>43549</v>
      </c>
      <c r="E2057" s="85" t="s">
        <v>4485</v>
      </c>
      <c r="F2057" s="85" t="s">
        <v>11</v>
      </c>
      <c r="G2057" s="85">
        <v>11986</v>
      </c>
      <c r="H2057" s="89"/>
      <c r="I2057" s="270" t="s">
        <v>5100</v>
      </c>
      <c r="J2057" s="89"/>
      <c r="K2057" s="89"/>
      <c r="L2057" s="89"/>
      <c r="M2057" s="89"/>
      <c r="N2057" s="271">
        <v>570.13</v>
      </c>
      <c r="O2057" s="271">
        <v>0</v>
      </c>
      <c r="P2057" s="89" t="s">
        <v>670</v>
      </c>
    </row>
    <row r="2058" spans="1:16" ht="63.75">
      <c r="A2058" s="268" t="s">
        <v>557</v>
      </c>
      <c r="B2058" s="89"/>
      <c r="C2058" s="269" t="s">
        <v>780</v>
      </c>
      <c r="D2058" s="84">
        <v>43549</v>
      </c>
      <c r="E2058" s="85" t="s">
        <v>4486</v>
      </c>
      <c r="F2058" s="85" t="s">
        <v>11</v>
      </c>
      <c r="G2058" s="85">
        <v>11990</v>
      </c>
      <c r="H2058" s="89"/>
      <c r="I2058" s="270" t="s">
        <v>5101</v>
      </c>
      <c r="J2058" s="89"/>
      <c r="K2058" s="89"/>
      <c r="L2058" s="89"/>
      <c r="M2058" s="89"/>
      <c r="N2058" s="271">
        <v>385.52</v>
      </c>
      <c r="O2058" s="271">
        <v>0</v>
      </c>
      <c r="P2058" s="89" t="s">
        <v>670</v>
      </c>
    </row>
    <row r="2059" spans="1:16" ht="63.75">
      <c r="A2059" s="268" t="s">
        <v>557</v>
      </c>
      <c r="B2059" s="89"/>
      <c r="C2059" s="269" t="s">
        <v>780</v>
      </c>
      <c r="D2059" s="84">
        <v>43549</v>
      </c>
      <c r="E2059" s="85" t="s">
        <v>4487</v>
      </c>
      <c r="F2059" s="85" t="s">
        <v>11</v>
      </c>
      <c r="G2059" s="85">
        <v>11989</v>
      </c>
      <c r="H2059" s="89"/>
      <c r="I2059" s="270" t="s">
        <v>5102</v>
      </c>
      <c r="J2059" s="89"/>
      <c r="K2059" s="89"/>
      <c r="L2059" s="89"/>
      <c r="M2059" s="89"/>
      <c r="N2059" s="271">
        <v>364.81</v>
      </c>
      <c r="O2059" s="271">
        <v>0</v>
      </c>
      <c r="P2059" s="89" t="s">
        <v>670</v>
      </c>
    </row>
    <row r="2060" spans="1:16" ht="63.75">
      <c r="A2060" s="268" t="s">
        <v>557</v>
      </c>
      <c r="B2060" s="89"/>
      <c r="C2060" s="269" t="s">
        <v>780</v>
      </c>
      <c r="D2060" s="84">
        <v>43549</v>
      </c>
      <c r="E2060" s="85" t="s">
        <v>4488</v>
      </c>
      <c r="F2060" s="85" t="s">
        <v>11</v>
      </c>
      <c r="G2060" s="85">
        <v>11998</v>
      </c>
      <c r="H2060" s="89"/>
      <c r="I2060" s="270" t="s">
        <v>5103</v>
      </c>
      <c r="J2060" s="89"/>
      <c r="K2060" s="89"/>
      <c r="L2060" s="89"/>
      <c r="M2060" s="89"/>
      <c r="N2060" s="271">
        <v>7684.63</v>
      </c>
      <c r="O2060" s="271">
        <v>0</v>
      </c>
      <c r="P2060" s="89" t="s">
        <v>670</v>
      </c>
    </row>
    <row r="2061" spans="1:16" ht="89.25">
      <c r="A2061" s="268">
        <v>513</v>
      </c>
      <c r="B2061" s="89"/>
      <c r="C2061" s="269" t="s">
        <v>171</v>
      </c>
      <c r="D2061" s="84">
        <v>43549</v>
      </c>
      <c r="E2061" s="85" t="s">
        <v>4489</v>
      </c>
      <c r="F2061" s="85" t="s">
        <v>629</v>
      </c>
      <c r="G2061" s="85">
        <v>7523</v>
      </c>
      <c r="H2061" s="89"/>
      <c r="I2061" s="270" t="s">
        <v>5104</v>
      </c>
      <c r="J2061" s="89"/>
      <c r="K2061" s="89"/>
      <c r="L2061" s="89"/>
      <c r="M2061" s="89"/>
      <c r="N2061" s="271">
        <v>821.05</v>
      </c>
      <c r="O2061" s="271">
        <v>0</v>
      </c>
      <c r="P2061" s="89" t="s">
        <v>670</v>
      </c>
    </row>
    <row r="2062" spans="1:16" ht="51">
      <c r="A2062" s="268" t="s">
        <v>565</v>
      </c>
      <c r="B2062" s="89"/>
      <c r="C2062" s="269" t="s">
        <v>615</v>
      </c>
      <c r="D2062" s="84">
        <v>43550</v>
      </c>
      <c r="E2062" s="85" t="s">
        <v>4490</v>
      </c>
      <c r="F2062" s="85" t="s">
        <v>3</v>
      </c>
      <c r="G2062" s="85">
        <v>1723025</v>
      </c>
      <c r="H2062" s="89"/>
      <c r="I2062" s="270" t="s">
        <v>5105</v>
      </c>
      <c r="J2062" s="89"/>
      <c r="K2062" s="89"/>
      <c r="L2062" s="89"/>
      <c r="M2062" s="89"/>
      <c r="N2062" s="271">
        <v>0</v>
      </c>
      <c r="O2062" s="271">
        <v>3207.06</v>
      </c>
      <c r="P2062" s="89" t="s">
        <v>670</v>
      </c>
    </row>
    <row r="2063" spans="1:16" ht="38.25">
      <c r="A2063" s="268">
        <v>86</v>
      </c>
      <c r="B2063" s="89"/>
      <c r="C2063" s="269" t="s">
        <v>56</v>
      </c>
      <c r="D2063" s="84">
        <v>43550</v>
      </c>
      <c r="E2063" s="85" t="s">
        <v>4491</v>
      </c>
      <c r="F2063" s="85" t="s">
        <v>3</v>
      </c>
      <c r="G2063" s="85">
        <v>1723058</v>
      </c>
      <c r="H2063" s="89"/>
      <c r="I2063" s="270" t="s">
        <v>5106</v>
      </c>
      <c r="J2063" s="89"/>
      <c r="K2063" s="89"/>
      <c r="L2063" s="89"/>
      <c r="M2063" s="89"/>
      <c r="N2063" s="271">
        <v>0</v>
      </c>
      <c r="O2063" s="271">
        <v>1.53</v>
      </c>
      <c r="P2063" s="89" t="s">
        <v>670</v>
      </c>
    </row>
    <row r="2064" spans="1:16" ht="38.25">
      <c r="A2064" s="268" t="s">
        <v>565</v>
      </c>
      <c r="B2064" s="89"/>
      <c r="C2064" s="269" t="s">
        <v>615</v>
      </c>
      <c r="D2064" s="84">
        <v>43550</v>
      </c>
      <c r="E2064" s="85" t="s">
        <v>4492</v>
      </c>
      <c r="F2064" s="85" t="s">
        <v>3</v>
      </c>
      <c r="G2064" s="85">
        <v>1723059</v>
      </c>
      <c r="H2064" s="89"/>
      <c r="I2064" s="270" t="s">
        <v>5107</v>
      </c>
      <c r="J2064" s="89"/>
      <c r="K2064" s="89"/>
      <c r="L2064" s="89"/>
      <c r="M2064" s="89"/>
      <c r="N2064" s="271">
        <v>0</v>
      </c>
      <c r="O2064" s="271">
        <v>8.15</v>
      </c>
      <c r="P2064" s="89" t="s">
        <v>670</v>
      </c>
    </row>
    <row r="2065" spans="1:16" ht="51">
      <c r="A2065" s="268" t="s">
        <v>565</v>
      </c>
      <c r="B2065" s="89"/>
      <c r="C2065" s="269" t="s">
        <v>615</v>
      </c>
      <c r="D2065" s="84">
        <v>43550</v>
      </c>
      <c r="E2065" s="85" t="s">
        <v>4493</v>
      </c>
      <c r="F2065" s="85" t="s">
        <v>3</v>
      </c>
      <c r="G2065" s="85">
        <v>1722961</v>
      </c>
      <c r="H2065" s="89"/>
      <c r="I2065" s="270" t="s">
        <v>5108</v>
      </c>
      <c r="J2065" s="89"/>
      <c r="K2065" s="89"/>
      <c r="L2065" s="89"/>
      <c r="M2065" s="89"/>
      <c r="N2065" s="271">
        <v>0</v>
      </c>
      <c r="O2065" s="271">
        <v>968.31000000000006</v>
      </c>
      <c r="P2065" s="89" t="s">
        <v>670</v>
      </c>
    </row>
    <row r="2066" spans="1:16" ht="51">
      <c r="A2066" s="268">
        <v>526</v>
      </c>
      <c r="B2066" s="89"/>
      <c r="C2066" s="269" t="s">
        <v>610</v>
      </c>
      <c r="D2066" s="84">
        <v>43550</v>
      </c>
      <c r="E2066" s="85" t="s">
        <v>4494</v>
      </c>
      <c r="F2066" s="85" t="s">
        <v>3</v>
      </c>
      <c r="G2066" s="85">
        <v>1722953</v>
      </c>
      <c r="H2066" s="89"/>
      <c r="I2066" s="270" t="s">
        <v>3807</v>
      </c>
      <c r="J2066" s="89"/>
      <c r="K2066" s="89"/>
      <c r="L2066" s="89"/>
      <c r="M2066" s="89"/>
      <c r="N2066" s="271">
        <v>0</v>
      </c>
      <c r="O2066" s="271">
        <v>1.75</v>
      </c>
      <c r="P2066" s="89" t="s">
        <v>670</v>
      </c>
    </row>
    <row r="2067" spans="1:16" ht="51">
      <c r="A2067" s="268" t="s">
        <v>565</v>
      </c>
      <c r="B2067" s="89"/>
      <c r="C2067" s="269" t="s">
        <v>615</v>
      </c>
      <c r="D2067" s="84">
        <v>43550</v>
      </c>
      <c r="E2067" s="85" t="s">
        <v>4495</v>
      </c>
      <c r="F2067" s="85" t="s">
        <v>3</v>
      </c>
      <c r="G2067" s="85">
        <v>1722951</v>
      </c>
      <c r="H2067" s="89"/>
      <c r="I2067" s="270" t="s">
        <v>5109</v>
      </c>
      <c r="J2067" s="89"/>
      <c r="K2067" s="89"/>
      <c r="L2067" s="89"/>
      <c r="M2067" s="89"/>
      <c r="N2067" s="271">
        <v>0</v>
      </c>
      <c r="O2067" s="271">
        <v>1496.3</v>
      </c>
      <c r="P2067" s="89" t="s">
        <v>670</v>
      </c>
    </row>
    <row r="2068" spans="1:16" ht="51">
      <c r="A2068" s="268">
        <v>591</v>
      </c>
      <c r="B2068" s="89"/>
      <c r="C2068" s="269" t="s">
        <v>1367</v>
      </c>
      <c r="D2068" s="84">
        <v>43550</v>
      </c>
      <c r="E2068" s="85" t="s">
        <v>4496</v>
      </c>
      <c r="F2068" s="85" t="s">
        <v>3</v>
      </c>
      <c r="G2068" s="85">
        <v>1722941</v>
      </c>
      <c r="H2068" s="89"/>
      <c r="I2068" s="270" t="s">
        <v>2224</v>
      </c>
      <c r="J2068" s="89"/>
      <c r="K2068" s="89"/>
      <c r="L2068" s="89"/>
      <c r="M2068" s="89"/>
      <c r="N2068" s="271">
        <v>0</v>
      </c>
      <c r="O2068" s="271">
        <v>171.64000000000001</v>
      </c>
      <c r="P2068" s="89" t="s">
        <v>670</v>
      </c>
    </row>
    <row r="2069" spans="1:16" ht="63.75">
      <c r="A2069" s="268">
        <v>660</v>
      </c>
      <c r="B2069" s="89"/>
      <c r="C2069" s="269" t="s">
        <v>188</v>
      </c>
      <c r="D2069" s="84">
        <v>43550</v>
      </c>
      <c r="E2069" s="85" t="s">
        <v>4497</v>
      </c>
      <c r="F2069" s="85" t="s">
        <v>3</v>
      </c>
      <c r="G2069" s="85">
        <v>1723165</v>
      </c>
      <c r="H2069" s="89"/>
      <c r="I2069" s="270" t="s">
        <v>5110</v>
      </c>
      <c r="J2069" s="89"/>
      <c r="K2069" s="89"/>
      <c r="L2069" s="89"/>
      <c r="M2069" s="89"/>
      <c r="N2069" s="271">
        <v>0</v>
      </c>
      <c r="O2069" s="271">
        <v>1130.73</v>
      </c>
      <c r="P2069" s="89" t="s">
        <v>670</v>
      </c>
    </row>
    <row r="2070" spans="1:16" ht="51">
      <c r="A2070" s="268" t="s">
        <v>565</v>
      </c>
      <c r="B2070" s="89"/>
      <c r="C2070" s="269" t="s">
        <v>615</v>
      </c>
      <c r="D2070" s="84">
        <v>43550</v>
      </c>
      <c r="E2070" s="85" t="s">
        <v>4498</v>
      </c>
      <c r="F2070" s="85" t="s">
        <v>3</v>
      </c>
      <c r="G2070" s="85">
        <v>1723085</v>
      </c>
      <c r="H2070" s="89"/>
      <c r="I2070" s="270" t="s">
        <v>5111</v>
      </c>
      <c r="J2070" s="89"/>
      <c r="K2070" s="89"/>
      <c r="L2070" s="89"/>
      <c r="M2070" s="89"/>
      <c r="N2070" s="271">
        <v>0</v>
      </c>
      <c r="O2070" s="271">
        <v>114.62</v>
      </c>
      <c r="P2070" s="89" t="s">
        <v>670</v>
      </c>
    </row>
    <row r="2071" spans="1:16" ht="51">
      <c r="A2071" s="268" t="s">
        <v>556</v>
      </c>
      <c r="B2071" s="89"/>
      <c r="C2071" s="269" t="s">
        <v>616</v>
      </c>
      <c r="D2071" s="84">
        <v>43550</v>
      </c>
      <c r="E2071" s="85" t="s">
        <v>4499</v>
      </c>
      <c r="F2071" s="85" t="s">
        <v>3</v>
      </c>
      <c r="G2071" s="85">
        <v>1723069</v>
      </c>
      <c r="H2071" s="89"/>
      <c r="I2071" s="270" t="s">
        <v>5112</v>
      </c>
      <c r="J2071" s="89"/>
      <c r="K2071" s="89"/>
      <c r="L2071" s="89"/>
      <c r="M2071" s="89"/>
      <c r="N2071" s="271">
        <v>0</v>
      </c>
      <c r="O2071" s="271">
        <v>238.54</v>
      </c>
      <c r="P2071" s="89" t="s">
        <v>670</v>
      </c>
    </row>
    <row r="2072" spans="1:16" ht="38.25">
      <c r="A2072" s="268" t="s">
        <v>565</v>
      </c>
      <c r="B2072" s="89"/>
      <c r="C2072" s="269" t="s">
        <v>615</v>
      </c>
      <c r="D2072" s="84">
        <v>43550</v>
      </c>
      <c r="E2072" s="85" t="s">
        <v>4500</v>
      </c>
      <c r="F2072" s="85" t="s">
        <v>3</v>
      </c>
      <c r="G2072" s="85">
        <v>1723065</v>
      </c>
      <c r="H2072" s="89"/>
      <c r="I2072" s="270" t="s">
        <v>5113</v>
      </c>
      <c r="J2072" s="89"/>
      <c r="K2072" s="89"/>
      <c r="L2072" s="89"/>
      <c r="M2072" s="89"/>
      <c r="N2072" s="271">
        <v>0</v>
      </c>
      <c r="O2072" s="271">
        <v>5711.12</v>
      </c>
      <c r="P2072" s="89" t="s">
        <v>670</v>
      </c>
    </row>
    <row r="2073" spans="1:16" ht="51">
      <c r="A2073" s="268" t="s">
        <v>565</v>
      </c>
      <c r="B2073" s="89"/>
      <c r="C2073" s="269" t="s">
        <v>615</v>
      </c>
      <c r="D2073" s="84">
        <v>43550</v>
      </c>
      <c r="E2073" s="85" t="s">
        <v>4501</v>
      </c>
      <c r="F2073" s="85" t="s">
        <v>3</v>
      </c>
      <c r="G2073" s="85">
        <v>1722980</v>
      </c>
      <c r="H2073" s="89"/>
      <c r="I2073" s="270" t="s">
        <v>5114</v>
      </c>
      <c r="J2073" s="89"/>
      <c r="K2073" s="89"/>
      <c r="L2073" s="89"/>
      <c r="M2073" s="89"/>
      <c r="N2073" s="271">
        <v>0</v>
      </c>
      <c r="O2073" s="271">
        <v>3435.73</v>
      </c>
      <c r="P2073" s="89" t="s">
        <v>670</v>
      </c>
    </row>
    <row r="2074" spans="1:16" ht="51">
      <c r="A2074" s="268">
        <v>41</v>
      </c>
      <c r="B2074" s="89"/>
      <c r="C2074" s="269" t="s">
        <v>47</v>
      </c>
      <c r="D2074" s="84">
        <v>43550</v>
      </c>
      <c r="E2074" s="85" t="s">
        <v>4502</v>
      </c>
      <c r="F2074" s="85" t="s">
        <v>3</v>
      </c>
      <c r="G2074" s="85">
        <v>1722925</v>
      </c>
      <c r="H2074" s="89"/>
      <c r="I2074" s="270" t="s">
        <v>5115</v>
      </c>
      <c r="J2074" s="89"/>
      <c r="K2074" s="89"/>
      <c r="L2074" s="89"/>
      <c r="M2074" s="89"/>
      <c r="N2074" s="271">
        <v>0</v>
      </c>
      <c r="O2074" s="271">
        <v>57942</v>
      </c>
      <c r="P2074" s="89" t="s">
        <v>670</v>
      </c>
    </row>
    <row r="2075" spans="1:16" ht="76.5">
      <c r="A2075" s="268" t="s">
        <v>557</v>
      </c>
      <c r="B2075" s="89"/>
      <c r="C2075" s="269" t="s">
        <v>780</v>
      </c>
      <c r="D2075" s="84">
        <v>43550</v>
      </c>
      <c r="E2075" s="85" t="s">
        <v>4503</v>
      </c>
      <c r="F2075" s="85" t="s">
        <v>6</v>
      </c>
      <c r="G2075" s="85">
        <v>1097389</v>
      </c>
      <c r="H2075" s="89"/>
      <c r="I2075" s="270" t="s">
        <v>5116</v>
      </c>
      <c r="J2075" s="89"/>
      <c r="K2075" s="89"/>
      <c r="L2075" s="89"/>
      <c r="M2075" s="89"/>
      <c r="N2075" s="271">
        <v>0</v>
      </c>
      <c r="O2075" s="271">
        <v>190000</v>
      </c>
      <c r="P2075" s="89" t="s">
        <v>670</v>
      </c>
    </row>
    <row r="2076" spans="1:16" ht="76.5">
      <c r="A2076" s="268">
        <v>10</v>
      </c>
      <c r="B2076" s="89"/>
      <c r="C2076" s="269" t="s">
        <v>41</v>
      </c>
      <c r="D2076" s="84">
        <v>43550</v>
      </c>
      <c r="E2076" s="85" t="s">
        <v>4504</v>
      </c>
      <c r="F2076" s="85" t="s">
        <v>6</v>
      </c>
      <c r="G2076" s="85">
        <v>997056</v>
      </c>
      <c r="H2076" s="89"/>
      <c r="I2076" s="270" t="s">
        <v>5117</v>
      </c>
      <c r="J2076" s="89"/>
      <c r="K2076" s="89"/>
      <c r="L2076" s="89"/>
      <c r="M2076" s="89"/>
      <c r="N2076" s="271">
        <v>0</v>
      </c>
      <c r="O2076" s="271">
        <v>24808.71</v>
      </c>
      <c r="P2076" s="89" t="s">
        <v>670</v>
      </c>
    </row>
    <row r="2077" spans="1:16" ht="63.75">
      <c r="A2077" s="268" t="s">
        <v>557</v>
      </c>
      <c r="B2077" s="89"/>
      <c r="C2077" s="269" t="s">
        <v>780</v>
      </c>
      <c r="D2077" s="84">
        <v>43550</v>
      </c>
      <c r="E2077" s="85" t="s">
        <v>4505</v>
      </c>
      <c r="F2077" s="85" t="s">
        <v>11</v>
      </c>
      <c r="G2077" s="85">
        <v>11960</v>
      </c>
      <c r="H2077" s="89"/>
      <c r="I2077" s="270" t="s">
        <v>5118</v>
      </c>
      <c r="J2077" s="89"/>
      <c r="K2077" s="89"/>
      <c r="L2077" s="89"/>
      <c r="M2077" s="89"/>
      <c r="N2077" s="271">
        <v>298.13</v>
      </c>
      <c r="O2077" s="271">
        <v>0</v>
      </c>
      <c r="P2077" s="89" t="s">
        <v>670</v>
      </c>
    </row>
    <row r="2078" spans="1:16" ht="63.75">
      <c r="A2078" s="268" t="s">
        <v>557</v>
      </c>
      <c r="B2078" s="89"/>
      <c r="C2078" s="269" t="s">
        <v>780</v>
      </c>
      <c r="D2078" s="84">
        <v>43550</v>
      </c>
      <c r="E2078" s="85" t="s">
        <v>4506</v>
      </c>
      <c r="F2078" s="85" t="s">
        <v>11</v>
      </c>
      <c r="G2078" s="85">
        <v>12097</v>
      </c>
      <c r="H2078" s="89"/>
      <c r="I2078" s="270" t="s">
        <v>5119</v>
      </c>
      <c r="J2078" s="89"/>
      <c r="K2078" s="89"/>
      <c r="L2078" s="89"/>
      <c r="M2078" s="89"/>
      <c r="N2078" s="271">
        <v>2298.98</v>
      </c>
      <c r="O2078" s="271">
        <v>0</v>
      </c>
      <c r="P2078" s="89" t="s">
        <v>670</v>
      </c>
    </row>
    <row r="2079" spans="1:16" ht="76.5">
      <c r="A2079" s="268">
        <v>590</v>
      </c>
      <c r="B2079" s="89"/>
      <c r="C2079" s="269" t="s">
        <v>611</v>
      </c>
      <c r="D2079" s="84">
        <v>43550</v>
      </c>
      <c r="E2079" s="85" t="s">
        <v>4507</v>
      </c>
      <c r="F2079" s="85" t="s">
        <v>11</v>
      </c>
      <c r="G2079" s="85">
        <v>950011</v>
      </c>
      <c r="H2079" s="89"/>
      <c r="I2079" s="270" t="s">
        <v>5120</v>
      </c>
      <c r="J2079" s="89"/>
      <c r="K2079" s="89"/>
      <c r="L2079" s="89"/>
      <c r="M2079" s="89"/>
      <c r="N2079" s="271">
        <v>2245.6799999999998</v>
      </c>
      <c r="O2079" s="271">
        <v>0</v>
      </c>
      <c r="P2079" s="89" t="s">
        <v>670</v>
      </c>
    </row>
    <row r="2080" spans="1:16" ht="51">
      <c r="A2080" s="268" t="s">
        <v>559</v>
      </c>
      <c r="B2080" s="89"/>
      <c r="C2080" s="269" t="s">
        <v>759</v>
      </c>
      <c r="D2080" s="84">
        <v>43550</v>
      </c>
      <c r="E2080" s="85" t="s">
        <v>4508</v>
      </c>
      <c r="F2080" s="85" t="s">
        <v>6</v>
      </c>
      <c r="G2080" s="85">
        <v>1097470</v>
      </c>
      <c r="H2080" s="89"/>
      <c r="I2080" s="270" t="s">
        <v>5121</v>
      </c>
      <c r="J2080" s="89"/>
      <c r="K2080" s="89"/>
      <c r="L2080" s="89"/>
      <c r="M2080" s="89"/>
      <c r="N2080" s="271">
        <v>0</v>
      </c>
      <c r="O2080" s="271">
        <v>946.38</v>
      </c>
      <c r="P2080" s="89" t="s">
        <v>670</v>
      </c>
    </row>
    <row r="2081" spans="1:16" ht="76.5">
      <c r="A2081" s="268" t="s">
        <v>557</v>
      </c>
      <c r="B2081" s="89"/>
      <c r="C2081" s="269" t="s">
        <v>780</v>
      </c>
      <c r="D2081" s="84">
        <v>43550</v>
      </c>
      <c r="E2081" s="85" t="s">
        <v>4509</v>
      </c>
      <c r="F2081" s="85" t="s">
        <v>13</v>
      </c>
      <c r="G2081" s="85">
        <v>950072</v>
      </c>
      <c r="H2081" s="89"/>
      <c r="I2081" s="270" t="s">
        <v>5122</v>
      </c>
      <c r="J2081" s="89"/>
      <c r="K2081" s="89"/>
      <c r="L2081" s="89"/>
      <c r="M2081" s="89"/>
      <c r="N2081" s="271">
        <v>17918</v>
      </c>
      <c r="O2081" s="271">
        <v>0</v>
      </c>
      <c r="P2081" s="89" t="s">
        <v>670</v>
      </c>
    </row>
    <row r="2082" spans="1:16" ht="76.5">
      <c r="A2082" s="268" t="s">
        <v>557</v>
      </c>
      <c r="B2082" s="89"/>
      <c r="C2082" s="269" t="s">
        <v>780</v>
      </c>
      <c r="D2082" s="84">
        <v>43550</v>
      </c>
      <c r="E2082" s="85" t="s">
        <v>4510</v>
      </c>
      <c r="F2082" s="85" t="s">
        <v>11</v>
      </c>
      <c r="G2082" s="85">
        <v>950072</v>
      </c>
      <c r="H2082" s="89"/>
      <c r="I2082" s="270" t="s">
        <v>5123</v>
      </c>
      <c r="J2082" s="89"/>
      <c r="K2082" s="89"/>
      <c r="L2082" s="89"/>
      <c r="M2082" s="89"/>
      <c r="N2082" s="271">
        <v>50</v>
      </c>
      <c r="O2082" s="271">
        <v>0</v>
      </c>
      <c r="P2082" s="89" t="s">
        <v>670</v>
      </c>
    </row>
    <row r="2083" spans="1:16" ht="51">
      <c r="A2083" s="268">
        <v>590</v>
      </c>
      <c r="B2083" s="89"/>
      <c r="C2083" s="269" t="s">
        <v>611</v>
      </c>
      <c r="D2083" s="84">
        <v>43551</v>
      </c>
      <c r="E2083" s="85" t="s">
        <v>4511</v>
      </c>
      <c r="F2083" s="85" t="s">
        <v>3</v>
      </c>
      <c r="G2083" s="85">
        <v>1723322</v>
      </c>
      <c r="H2083" s="89"/>
      <c r="I2083" s="270" t="s">
        <v>5124</v>
      </c>
      <c r="J2083" s="89"/>
      <c r="K2083" s="89"/>
      <c r="L2083" s="89"/>
      <c r="M2083" s="89"/>
      <c r="N2083" s="271">
        <v>0</v>
      </c>
      <c r="O2083" s="271">
        <v>564.98</v>
      </c>
      <c r="P2083" s="89" t="s">
        <v>670</v>
      </c>
    </row>
    <row r="2084" spans="1:16" ht="51">
      <c r="A2084" s="268" t="s">
        <v>565</v>
      </c>
      <c r="B2084" s="89"/>
      <c r="C2084" s="269" t="s">
        <v>615</v>
      </c>
      <c r="D2084" s="84">
        <v>43551</v>
      </c>
      <c r="E2084" s="85" t="s">
        <v>4512</v>
      </c>
      <c r="F2084" s="85" t="s">
        <v>3</v>
      </c>
      <c r="G2084" s="85">
        <v>1723397</v>
      </c>
      <c r="H2084" s="89"/>
      <c r="I2084" s="270" t="s">
        <v>5125</v>
      </c>
      <c r="J2084" s="89"/>
      <c r="K2084" s="89"/>
      <c r="L2084" s="89"/>
      <c r="M2084" s="89"/>
      <c r="N2084" s="271">
        <v>0</v>
      </c>
      <c r="O2084" s="271">
        <v>742</v>
      </c>
      <c r="P2084" s="89" t="s">
        <v>670</v>
      </c>
    </row>
    <row r="2085" spans="1:16" ht="51">
      <c r="A2085" s="268">
        <v>86</v>
      </c>
      <c r="B2085" s="89"/>
      <c r="C2085" s="269" t="s">
        <v>56</v>
      </c>
      <c r="D2085" s="84">
        <v>43551</v>
      </c>
      <c r="E2085" s="85" t="s">
        <v>4513</v>
      </c>
      <c r="F2085" s="85" t="s">
        <v>3</v>
      </c>
      <c r="G2085" s="85">
        <v>1723410</v>
      </c>
      <c r="H2085" s="89"/>
      <c r="I2085" s="270" t="s">
        <v>5126</v>
      </c>
      <c r="J2085" s="89"/>
      <c r="K2085" s="89"/>
      <c r="L2085" s="89"/>
      <c r="M2085" s="89"/>
      <c r="N2085" s="271">
        <v>0</v>
      </c>
      <c r="O2085" s="271">
        <v>308</v>
      </c>
      <c r="P2085" s="89" t="s">
        <v>670</v>
      </c>
    </row>
    <row r="2086" spans="1:16" ht="63.75">
      <c r="A2086" s="268">
        <v>86</v>
      </c>
      <c r="B2086" s="89"/>
      <c r="C2086" s="269" t="s">
        <v>56</v>
      </c>
      <c r="D2086" s="84">
        <v>43551</v>
      </c>
      <c r="E2086" s="85" t="s">
        <v>4514</v>
      </c>
      <c r="F2086" s="85" t="s">
        <v>3</v>
      </c>
      <c r="G2086" s="85">
        <v>1723413</v>
      </c>
      <c r="H2086" s="89"/>
      <c r="I2086" s="270" t="s">
        <v>5127</v>
      </c>
      <c r="J2086" s="89"/>
      <c r="K2086" s="89"/>
      <c r="L2086" s="89"/>
      <c r="M2086" s="89"/>
      <c r="N2086" s="271">
        <v>0</v>
      </c>
      <c r="O2086" s="271">
        <v>198</v>
      </c>
      <c r="P2086" s="89" t="s">
        <v>670</v>
      </c>
    </row>
    <row r="2087" spans="1:16" ht="51">
      <c r="A2087" s="268" t="s">
        <v>565</v>
      </c>
      <c r="B2087" s="89"/>
      <c r="C2087" s="269" t="s">
        <v>615</v>
      </c>
      <c r="D2087" s="84">
        <v>43551</v>
      </c>
      <c r="E2087" s="85" t="s">
        <v>4515</v>
      </c>
      <c r="F2087" s="85" t="s">
        <v>3</v>
      </c>
      <c r="G2087" s="85">
        <v>1723437</v>
      </c>
      <c r="H2087" s="89"/>
      <c r="I2087" s="270" t="s">
        <v>5128</v>
      </c>
      <c r="J2087" s="89"/>
      <c r="K2087" s="89"/>
      <c r="L2087" s="89"/>
      <c r="M2087" s="89"/>
      <c r="N2087" s="271">
        <v>0</v>
      </c>
      <c r="O2087" s="271">
        <v>601.62</v>
      </c>
      <c r="P2087" s="89" t="s">
        <v>670</v>
      </c>
    </row>
    <row r="2088" spans="1:16" ht="38.25">
      <c r="A2088" s="268" t="s">
        <v>565</v>
      </c>
      <c r="B2088" s="89"/>
      <c r="C2088" s="269" t="s">
        <v>615</v>
      </c>
      <c r="D2088" s="84">
        <v>43551</v>
      </c>
      <c r="E2088" s="85" t="s">
        <v>4516</v>
      </c>
      <c r="F2088" s="85" t="s">
        <v>3</v>
      </c>
      <c r="G2088" s="85">
        <v>1723438</v>
      </c>
      <c r="H2088" s="89"/>
      <c r="I2088" s="270" t="s">
        <v>5129</v>
      </c>
      <c r="J2088" s="89"/>
      <c r="K2088" s="89"/>
      <c r="L2088" s="89"/>
      <c r="M2088" s="89"/>
      <c r="N2088" s="271">
        <v>0</v>
      </c>
      <c r="O2088" s="271">
        <v>2155</v>
      </c>
      <c r="P2088" s="89" t="s">
        <v>670</v>
      </c>
    </row>
    <row r="2089" spans="1:16" ht="38.25">
      <c r="A2089" s="268" t="s">
        <v>565</v>
      </c>
      <c r="B2089" s="89"/>
      <c r="C2089" s="269" t="s">
        <v>615</v>
      </c>
      <c r="D2089" s="84">
        <v>43551</v>
      </c>
      <c r="E2089" s="85" t="s">
        <v>4517</v>
      </c>
      <c r="F2089" s="85" t="s">
        <v>3</v>
      </c>
      <c r="G2089" s="85">
        <v>1723439</v>
      </c>
      <c r="H2089" s="89"/>
      <c r="I2089" s="270" t="s">
        <v>5130</v>
      </c>
      <c r="J2089" s="89"/>
      <c r="K2089" s="89"/>
      <c r="L2089" s="89"/>
      <c r="M2089" s="89"/>
      <c r="N2089" s="271">
        <v>0</v>
      </c>
      <c r="O2089" s="271">
        <v>934.44</v>
      </c>
      <c r="P2089" s="89" t="s">
        <v>670</v>
      </c>
    </row>
    <row r="2090" spans="1:16" ht="38.25">
      <c r="A2090" s="268">
        <v>130</v>
      </c>
      <c r="B2090" s="89"/>
      <c r="C2090" s="269" t="s">
        <v>67</v>
      </c>
      <c r="D2090" s="84">
        <v>43551</v>
      </c>
      <c r="E2090" s="85" t="s">
        <v>4518</v>
      </c>
      <c r="F2090" s="85" t="s">
        <v>3</v>
      </c>
      <c r="G2090" s="85">
        <v>1723462</v>
      </c>
      <c r="H2090" s="89"/>
      <c r="I2090" s="270" t="s">
        <v>5131</v>
      </c>
      <c r="J2090" s="89"/>
      <c r="K2090" s="89"/>
      <c r="L2090" s="89"/>
      <c r="M2090" s="89"/>
      <c r="N2090" s="271">
        <v>0</v>
      </c>
      <c r="O2090" s="271">
        <v>9</v>
      </c>
      <c r="P2090" s="89" t="s">
        <v>670</v>
      </c>
    </row>
    <row r="2091" spans="1:16" ht="38.25">
      <c r="A2091" s="268" t="s">
        <v>565</v>
      </c>
      <c r="B2091" s="89"/>
      <c r="C2091" s="269" t="s">
        <v>615</v>
      </c>
      <c r="D2091" s="84">
        <v>43551</v>
      </c>
      <c r="E2091" s="85" t="s">
        <v>4519</v>
      </c>
      <c r="F2091" s="85" t="s">
        <v>3</v>
      </c>
      <c r="G2091" s="85">
        <v>1723477</v>
      </c>
      <c r="H2091" s="89"/>
      <c r="I2091" s="270" t="s">
        <v>5132</v>
      </c>
      <c r="J2091" s="89"/>
      <c r="K2091" s="89"/>
      <c r="L2091" s="89"/>
      <c r="M2091" s="89"/>
      <c r="N2091" s="271">
        <v>0</v>
      </c>
      <c r="O2091" s="271">
        <v>2926.12</v>
      </c>
      <c r="P2091" s="89" t="s">
        <v>670</v>
      </c>
    </row>
    <row r="2092" spans="1:16" ht="51">
      <c r="A2092" s="268">
        <v>15</v>
      </c>
      <c r="B2092" s="89"/>
      <c r="C2092" s="269" t="s">
        <v>42</v>
      </c>
      <c r="D2092" s="84">
        <v>43551</v>
      </c>
      <c r="E2092" s="85" t="s">
        <v>4520</v>
      </c>
      <c r="F2092" s="85" t="s">
        <v>3</v>
      </c>
      <c r="G2092" s="85">
        <v>1723485</v>
      </c>
      <c r="H2092" s="89"/>
      <c r="I2092" s="270" t="s">
        <v>5133</v>
      </c>
      <c r="J2092" s="89"/>
      <c r="K2092" s="89"/>
      <c r="L2092" s="89"/>
      <c r="M2092" s="89"/>
      <c r="N2092" s="271">
        <v>0</v>
      </c>
      <c r="O2092" s="271">
        <v>443</v>
      </c>
      <c r="P2092" s="89" t="s">
        <v>670</v>
      </c>
    </row>
    <row r="2093" spans="1:16" ht="63.75">
      <c r="A2093" s="268" t="s">
        <v>565</v>
      </c>
      <c r="B2093" s="89"/>
      <c r="C2093" s="269" t="s">
        <v>615</v>
      </c>
      <c r="D2093" s="84">
        <v>43551</v>
      </c>
      <c r="E2093" s="85" t="s">
        <v>4521</v>
      </c>
      <c r="F2093" s="85" t="s">
        <v>3</v>
      </c>
      <c r="G2093" s="85">
        <v>1723509</v>
      </c>
      <c r="H2093" s="89"/>
      <c r="I2093" s="270" t="s">
        <v>5134</v>
      </c>
      <c r="J2093" s="89"/>
      <c r="K2093" s="89"/>
      <c r="L2093" s="89"/>
      <c r="M2093" s="89"/>
      <c r="N2093" s="271">
        <v>0</v>
      </c>
      <c r="O2093" s="271">
        <v>10.65</v>
      </c>
      <c r="P2093" s="89" t="s">
        <v>670</v>
      </c>
    </row>
    <row r="2094" spans="1:16" ht="51">
      <c r="A2094" s="268" t="s">
        <v>565</v>
      </c>
      <c r="B2094" s="89"/>
      <c r="C2094" s="269" t="s">
        <v>615</v>
      </c>
      <c r="D2094" s="84">
        <v>43551</v>
      </c>
      <c r="E2094" s="85" t="s">
        <v>4522</v>
      </c>
      <c r="F2094" s="85" t="s">
        <v>3</v>
      </c>
      <c r="G2094" s="85">
        <v>1723535</v>
      </c>
      <c r="H2094" s="89"/>
      <c r="I2094" s="270" t="s">
        <v>5135</v>
      </c>
      <c r="J2094" s="89"/>
      <c r="K2094" s="89"/>
      <c r="L2094" s="89"/>
      <c r="M2094" s="89"/>
      <c r="N2094" s="271">
        <v>0</v>
      </c>
      <c r="O2094" s="271">
        <v>775.62</v>
      </c>
      <c r="P2094" s="89" t="s">
        <v>670</v>
      </c>
    </row>
    <row r="2095" spans="1:16" ht="63.75">
      <c r="A2095" s="268">
        <v>512</v>
      </c>
      <c r="B2095" s="89"/>
      <c r="C2095" s="269" t="s">
        <v>782</v>
      </c>
      <c r="D2095" s="84">
        <v>43551</v>
      </c>
      <c r="E2095" s="85" t="s">
        <v>4523</v>
      </c>
      <c r="F2095" s="85" t="s">
        <v>3</v>
      </c>
      <c r="G2095" s="85">
        <v>1723539</v>
      </c>
      <c r="H2095" s="89"/>
      <c r="I2095" s="270" t="s">
        <v>5136</v>
      </c>
      <c r="J2095" s="89"/>
      <c r="K2095" s="89"/>
      <c r="L2095" s="89"/>
      <c r="M2095" s="89"/>
      <c r="N2095" s="271">
        <v>0</v>
      </c>
      <c r="O2095" s="271">
        <v>216</v>
      </c>
      <c r="P2095" s="89" t="s">
        <v>670</v>
      </c>
    </row>
    <row r="2096" spans="1:16" ht="51">
      <c r="A2096" s="268">
        <v>585</v>
      </c>
      <c r="B2096" s="89"/>
      <c r="C2096" s="269" t="s">
        <v>183</v>
      </c>
      <c r="D2096" s="84">
        <v>43551</v>
      </c>
      <c r="E2096" s="85" t="s">
        <v>4524</v>
      </c>
      <c r="F2096" s="85" t="s">
        <v>3</v>
      </c>
      <c r="G2096" s="85">
        <v>1723412</v>
      </c>
      <c r="H2096" s="89"/>
      <c r="I2096" s="270" t="s">
        <v>5137</v>
      </c>
      <c r="J2096" s="89"/>
      <c r="K2096" s="89"/>
      <c r="L2096" s="89"/>
      <c r="M2096" s="89"/>
      <c r="N2096" s="271">
        <v>0</v>
      </c>
      <c r="O2096" s="271">
        <v>21883.72</v>
      </c>
      <c r="P2096" s="89" t="s">
        <v>670</v>
      </c>
    </row>
    <row r="2097" spans="1:16" ht="51">
      <c r="A2097" s="268">
        <v>15</v>
      </c>
      <c r="B2097" s="89"/>
      <c r="C2097" s="269" t="s">
        <v>42</v>
      </c>
      <c r="D2097" s="84">
        <v>43551</v>
      </c>
      <c r="E2097" s="85" t="s">
        <v>4525</v>
      </c>
      <c r="F2097" s="85" t="s">
        <v>3</v>
      </c>
      <c r="G2097" s="85">
        <v>1723359</v>
      </c>
      <c r="H2097" s="89"/>
      <c r="I2097" s="270" t="s">
        <v>5138</v>
      </c>
      <c r="J2097" s="89"/>
      <c r="K2097" s="89"/>
      <c r="L2097" s="89"/>
      <c r="M2097" s="89"/>
      <c r="N2097" s="271">
        <v>0</v>
      </c>
      <c r="O2097" s="271">
        <v>756</v>
      </c>
      <c r="P2097" s="89" t="s">
        <v>670</v>
      </c>
    </row>
    <row r="2098" spans="1:16" ht="51">
      <c r="A2098" s="268" t="s">
        <v>565</v>
      </c>
      <c r="B2098" s="89"/>
      <c r="C2098" s="269" t="s">
        <v>615</v>
      </c>
      <c r="D2098" s="84">
        <v>43551</v>
      </c>
      <c r="E2098" s="85" t="s">
        <v>4526</v>
      </c>
      <c r="F2098" s="85" t="s">
        <v>3</v>
      </c>
      <c r="G2098" s="85">
        <v>1723360</v>
      </c>
      <c r="H2098" s="89"/>
      <c r="I2098" s="270" t="s">
        <v>5139</v>
      </c>
      <c r="J2098" s="89"/>
      <c r="K2098" s="89"/>
      <c r="L2098" s="89"/>
      <c r="M2098" s="89"/>
      <c r="N2098" s="271">
        <v>0</v>
      </c>
      <c r="O2098" s="271">
        <v>5580</v>
      </c>
      <c r="P2098" s="89" t="s">
        <v>670</v>
      </c>
    </row>
    <row r="2099" spans="1:16" ht="51">
      <c r="A2099" s="268" t="s">
        <v>565</v>
      </c>
      <c r="B2099" s="89"/>
      <c r="C2099" s="269" t="s">
        <v>615</v>
      </c>
      <c r="D2099" s="84">
        <v>43551</v>
      </c>
      <c r="E2099" s="85" t="s">
        <v>4527</v>
      </c>
      <c r="F2099" s="85" t="s">
        <v>3</v>
      </c>
      <c r="G2099" s="85">
        <v>1723362</v>
      </c>
      <c r="H2099" s="89"/>
      <c r="I2099" s="270" t="s">
        <v>5140</v>
      </c>
      <c r="J2099" s="89"/>
      <c r="K2099" s="89"/>
      <c r="L2099" s="89"/>
      <c r="M2099" s="89"/>
      <c r="N2099" s="271">
        <v>0</v>
      </c>
      <c r="O2099" s="271">
        <v>4655</v>
      </c>
      <c r="P2099" s="89" t="s">
        <v>670</v>
      </c>
    </row>
    <row r="2100" spans="1:16" ht="51">
      <c r="A2100" s="268" t="s">
        <v>565</v>
      </c>
      <c r="B2100" s="89"/>
      <c r="C2100" s="269" t="s">
        <v>615</v>
      </c>
      <c r="D2100" s="84">
        <v>43551</v>
      </c>
      <c r="E2100" s="85" t="s">
        <v>4528</v>
      </c>
      <c r="F2100" s="85" t="s">
        <v>3</v>
      </c>
      <c r="G2100" s="85">
        <v>1723366</v>
      </c>
      <c r="H2100" s="89"/>
      <c r="I2100" s="270" t="s">
        <v>5141</v>
      </c>
      <c r="J2100" s="89"/>
      <c r="K2100" s="89"/>
      <c r="L2100" s="89"/>
      <c r="M2100" s="89"/>
      <c r="N2100" s="271">
        <v>0</v>
      </c>
      <c r="O2100" s="271">
        <v>6101.61</v>
      </c>
      <c r="P2100" s="89" t="s">
        <v>670</v>
      </c>
    </row>
    <row r="2101" spans="1:16" ht="51">
      <c r="A2101" s="268" t="s">
        <v>565</v>
      </c>
      <c r="B2101" s="89"/>
      <c r="C2101" s="269" t="s">
        <v>615</v>
      </c>
      <c r="D2101" s="84">
        <v>43551</v>
      </c>
      <c r="E2101" s="85" t="s">
        <v>4529</v>
      </c>
      <c r="F2101" s="85" t="s">
        <v>3</v>
      </c>
      <c r="G2101" s="85">
        <v>1723369</v>
      </c>
      <c r="H2101" s="89"/>
      <c r="I2101" s="270" t="s">
        <v>5142</v>
      </c>
      <c r="J2101" s="89"/>
      <c r="K2101" s="89"/>
      <c r="L2101" s="89"/>
      <c r="M2101" s="89"/>
      <c r="N2101" s="271">
        <v>0</v>
      </c>
      <c r="O2101" s="271">
        <v>10615.37</v>
      </c>
      <c r="P2101" s="89" t="s">
        <v>670</v>
      </c>
    </row>
    <row r="2102" spans="1:16" ht="51">
      <c r="A2102" s="268" t="s">
        <v>565</v>
      </c>
      <c r="B2102" s="89"/>
      <c r="C2102" s="269" t="s">
        <v>615</v>
      </c>
      <c r="D2102" s="84">
        <v>43551</v>
      </c>
      <c r="E2102" s="85" t="s">
        <v>4530</v>
      </c>
      <c r="F2102" s="85" t="s">
        <v>3</v>
      </c>
      <c r="G2102" s="85">
        <v>1723372</v>
      </c>
      <c r="H2102" s="89"/>
      <c r="I2102" s="270" t="s">
        <v>5143</v>
      </c>
      <c r="J2102" s="89"/>
      <c r="K2102" s="89"/>
      <c r="L2102" s="89"/>
      <c r="M2102" s="89"/>
      <c r="N2102" s="271">
        <v>0</v>
      </c>
      <c r="O2102" s="271">
        <v>5283.52</v>
      </c>
      <c r="P2102" s="89" t="s">
        <v>670</v>
      </c>
    </row>
    <row r="2103" spans="1:16" ht="51">
      <c r="A2103" s="268" t="s">
        <v>565</v>
      </c>
      <c r="B2103" s="89"/>
      <c r="C2103" s="269" t="s">
        <v>615</v>
      </c>
      <c r="D2103" s="84">
        <v>43551</v>
      </c>
      <c r="E2103" s="85" t="s">
        <v>4531</v>
      </c>
      <c r="F2103" s="85" t="s">
        <v>3</v>
      </c>
      <c r="G2103" s="85">
        <v>1723375</v>
      </c>
      <c r="H2103" s="89"/>
      <c r="I2103" s="270" t="s">
        <v>5144</v>
      </c>
      <c r="J2103" s="89"/>
      <c r="K2103" s="89"/>
      <c r="L2103" s="89"/>
      <c r="M2103" s="89"/>
      <c r="N2103" s="271">
        <v>0</v>
      </c>
      <c r="O2103" s="271">
        <v>29720.74</v>
      </c>
      <c r="P2103" s="89" t="s">
        <v>670</v>
      </c>
    </row>
    <row r="2104" spans="1:16" ht="63.75">
      <c r="A2104" s="268" t="s">
        <v>557</v>
      </c>
      <c r="B2104" s="89"/>
      <c r="C2104" s="269" t="s">
        <v>780</v>
      </c>
      <c r="D2104" s="84">
        <v>43551</v>
      </c>
      <c r="E2104" s="85" t="s">
        <v>4532</v>
      </c>
      <c r="F2104" s="85" t="s">
        <v>11</v>
      </c>
      <c r="G2104" s="85">
        <v>11956</v>
      </c>
      <c r="H2104" s="89"/>
      <c r="I2104" s="270" t="s">
        <v>5145</v>
      </c>
      <c r="J2104" s="89"/>
      <c r="K2104" s="89"/>
      <c r="L2104" s="89"/>
      <c r="M2104" s="89"/>
      <c r="N2104" s="271">
        <v>16569.77</v>
      </c>
      <c r="O2104" s="271">
        <v>0</v>
      </c>
      <c r="P2104" s="89" t="s">
        <v>670</v>
      </c>
    </row>
    <row r="2105" spans="1:16" ht="63.75">
      <c r="A2105" s="268" t="s">
        <v>557</v>
      </c>
      <c r="B2105" s="89"/>
      <c r="C2105" s="269" t="s">
        <v>780</v>
      </c>
      <c r="D2105" s="84">
        <v>43551</v>
      </c>
      <c r="E2105" s="85" t="s">
        <v>4533</v>
      </c>
      <c r="F2105" s="85" t="s">
        <v>11</v>
      </c>
      <c r="G2105" s="85">
        <v>11974</v>
      </c>
      <c r="H2105" s="89"/>
      <c r="I2105" s="270" t="s">
        <v>5146</v>
      </c>
      <c r="J2105" s="89"/>
      <c r="K2105" s="89"/>
      <c r="L2105" s="89"/>
      <c r="M2105" s="89"/>
      <c r="N2105" s="271">
        <v>26839.74</v>
      </c>
      <c r="O2105" s="271">
        <v>0</v>
      </c>
      <c r="P2105" s="89" t="s">
        <v>670</v>
      </c>
    </row>
    <row r="2106" spans="1:16" ht="63.75">
      <c r="A2106" s="268" t="s">
        <v>557</v>
      </c>
      <c r="B2106" s="89"/>
      <c r="C2106" s="269" t="s">
        <v>780</v>
      </c>
      <c r="D2106" s="84">
        <v>43551</v>
      </c>
      <c r="E2106" s="85" t="s">
        <v>4534</v>
      </c>
      <c r="F2106" s="85" t="s">
        <v>11</v>
      </c>
      <c r="G2106" s="85">
        <v>11984</v>
      </c>
      <c r="H2106" s="89"/>
      <c r="I2106" s="270" t="s">
        <v>5147</v>
      </c>
      <c r="J2106" s="89"/>
      <c r="K2106" s="89"/>
      <c r="L2106" s="89"/>
      <c r="M2106" s="89"/>
      <c r="N2106" s="271">
        <v>5703.94</v>
      </c>
      <c r="O2106" s="271">
        <v>0</v>
      </c>
      <c r="P2106" s="89" t="s">
        <v>670</v>
      </c>
    </row>
    <row r="2107" spans="1:16" ht="102">
      <c r="A2107" s="268">
        <v>310</v>
      </c>
      <c r="B2107" s="89"/>
      <c r="C2107" s="269" t="s">
        <v>141</v>
      </c>
      <c r="D2107" s="84">
        <v>43551</v>
      </c>
      <c r="E2107" s="85" t="s">
        <v>4535</v>
      </c>
      <c r="F2107" s="85" t="s">
        <v>629</v>
      </c>
      <c r="G2107" s="85">
        <v>7532</v>
      </c>
      <c r="H2107" s="89"/>
      <c r="I2107" s="270" t="s">
        <v>5148</v>
      </c>
      <c r="J2107" s="89"/>
      <c r="K2107" s="89"/>
      <c r="L2107" s="89"/>
      <c r="M2107" s="89"/>
      <c r="N2107" s="271">
        <v>10963.26</v>
      </c>
      <c r="O2107" s="271">
        <v>0</v>
      </c>
      <c r="P2107" s="89" t="s">
        <v>670</v>
      </c>
    </row>
    <row r="2108" spans="1:16" ht="102">
      <c r="A2108" s="268">
        <v>310</v>
      </c>
      <c r="B2108" s="89"/>
      <c r="C2108" s="269" t="s">
        <v>141</v>
      </c>
      <c r="D2108" s="84">
        <v>43551</v>
      </c>
      <c r="E2108" s="85" t="s">
        <v>4536</v>
      </c>
      <c r="F2108" s="85" t="s">
        <v>629</v>
      </c>
      <c r="G2108" s="85">
        <v>7530</v>
      </c>
      <c r="H2108" s="89"/>
      <c r="I2108" s="270" t="s">
        <v>5149</v>
      </c>
      <c r="J2108" s="89"/>
      <c r="K2108" s="89"/>
      <c r="L2108" s="89"/>
      <c r="M2108" s="89"/>
      <c r="N2108" s="271">
        <v>19503.79</v>
      </c>
      <c r="O2108" s="271">
        <v>0</v>
      </c>
      <c r="P2108" s="89" t="s">
        <v>670</v>
      </c>
    </row>
    <row r="2109" spans="1:16" ht="51">
      <c r="A2109" s="268" t="s">
        <v>557</v>
      </c>
      <c r="B2109" s="89"/>
      <c r="C2109" s="269" t="s">
        <v>780</v>
      </c>
      <c r="D2109" s="84">
        <v>43551</v>
      </c>
      <c r="E2109" s="85" t="s">
        <v>4537</v>
      </c>
      <c r="F2109" s="85" t="s">
        <v>11</v>
      </c>
      <c r="G2109" s="85">
        <v>11961</v>
      </c>
      <c r="H2109" s="89"/>
      <c r="I2109" s="270" t="s">
        <v>5150</v>
      </c>
      <c r="J2109" s="89"/>
      <c r="K2109" s="89"/>
      <c r="L2109" s="89"/>
      <c r="M2109" s="89"/>
      <c r="N2109" s="271">
        <v>328.79</v>
      </c>
      <c r="O2109" s="271">
        <v>0</v>
      </c>
      <c r="P2109" s="89" t="s">
        <v>670</v>
      </c>
    </row>
    <row r="2110" spans="1:16" ht="63.75">
      <c r="A2110" s="268" t="s">
        <v>557</v>
      </c>
      <c r="B2110" s="89"/>
      <c r="C2110" s="269" t="s">
        <v>780</v>
      </c>
      <c r="D2110" s="84">
        <v>43551</v>
      </c>
      <c r="E2110" s="85" t="s">
        <v>4538</v>
      </c>
      <c r="F2110" s="85" t="s">
        <v>11</v>
      </c>
      <c r="G2110" s="85">
        <v>11970</v>
      </c>
      <c r="H2110" s="89"/>
      <c r="I2110" s="270" t="s">
        <v>5151</v>
      </c>
      <c r="J2110" s="89"/>
      <c r="K2110" s="89"/>
      <c r="L2110" s="89"/>
      <c r="M2110" s="89"/>
      <c r="N2110" s="271">
        <v>4232.13</v>
      </c>
      <c r="O2110" s="271">
        <v>0</v>
      </c>
      <c r="P2110" s="89" t="s">
        <v>670</v>
      </c>
    </row>
    <row r="2111" spans="1:16" ht="51">
      <c r="A2111" s="268" t="s">
        <v>557</v>
      </c>
      <c r="B2111" s="89"/>
      <c r="C2111" s="269" t="s">
        <v>780</v>
      </c>
      <c r="D2111" s="84">
        <v>43551</v>
      </c>
      <c r="E2111" s="85" t="s">
        <v>4539</v>
      </c>
      <c r="F2111" s="85" t="s">
        <v>11</v>
      </c>
      <c r="G2111" s="85">
        <v>11973</v>
      </c>
      <c r="H2111" s="89"/>
      <c r="I2111" s="270" t="s">
        <v>5152</v>
      </c>
      <c r="J2111" s="89"/>
      <c r="K2111" s="89"/>
      <c r="L2111" s="89"/>
      <c r="M2111" s="89"/>
      <c r="N2111" s="271">
        <v>298.61</v>
      </c>
      <c r="O2111" s="271">
        <v>0</v>
      </c>
      <c r="P2111" s="89" t="s">
        <v>670</v>
      </c>
    </row>
    <row r="2112" spans="1:16" ht="63.75">
      <c r="A2112" s="268" t="s">
        <v>557</v>
      </c>
      <c r="B2112" s="89"/>
      <c r="C2112" s="269" t="s">
        <v>780</v>
      </c>
      <c r="D2112" s="84">
        <v>43551</v>
      </c>
      <c r="E2112" s="85" t="s">
        <v>4540</v>
      </c>
      <c r="F2112" s="85" t="s">
        <v>11</v>
      </c>
      <c r="G2112" s="85">
        <v>11972</v>
      </c>
      <c r="H2112" s="89"/>
      <c r="I2112" s="270" t="s">
        <v>5153</v>
      </c>
      <c r="J2112" s="89"/>
      <c r="K2112" s="89"/>
      <c r="L2112" s="89"/>
      <c r="M2112" s="89"/>
      <c r="N2112" s="271">
        <v>2202.67</v>
      </c>
      <c r="O2112" s="271">
        <v>0</v>
      </c>
      <c r="P2112" s="89" t="s">
        <v>670</v>
      </c>
    </row>
    <row r="2113" spans="1:16" ht="63.75">
      <c r="A2113" s="268" t="s">
        <v>557</v>
      </c>
      <c r="B2113" s="89"/>
      <c r="C2113" s="269" t="s">
        <v>780</v>
      </c>
      <c r="D2113" s="84">
        <v>43551</v>
      </c>
      <c r="E2113" s="85" t="s">
        <v>4541</v>
      </c>
      <c r="F2113" s="85" t="s">
        <v>11</v>
      </c>
      <c r="G2113" s="85">
        <v>11992</v>
      </c>
      <c r="H2113" s="89"/>
      <c r="I2113" s="270" t="s">
        <v>5154</v>
      </c>
      <c r="J2113" s="89"/>
      <c r="K2113" s="89"/>
      <c r="L2113" s="89"/>
      <c r="M2113" s="89"/>
      <c r="N2113" s="271">
        <v>2078.91</v>
      </c>
      <c r="O2113" s="271">
        <v>0</v>
      </c>
      <c r="P2113" s="89" t="s">
        <v>670</v>
      </c>
    </row>
    <row r="2114" spans="1:16" ht="51">
      <c r="A2114" s="268" t="s">
        <v>557</v>
      </c>
      <c r="B2114" s="89"/>
      <c r="C2114" s="269" t="s">
        <v>780</v>
      </c>
      <c r="D2114" s="84">
        <v>43551</v>
      </c>
      <c r="E2114" s="85" t="s">
        <v>4542</v>
      </c>
      <c r="F2114" s="85" t="s">
        <v>11</v>
      </c>
      <c r="G2114" s="85">
        <v>11994</v>
      </c>
      <c r="H2114" s="89"/>
      <c r="I2114" s="270" t="s">
        <v>5155</v>
      </c>
      <c r="J2114" s="89"/>
      <c r="K2114" s="89"/>
      <c r="L2114" s="89"/>
      <c r="M2114" s="89"/>
      <c r="N2114" s="271">
        <v>287.83999999999997</v>
      </c>
      <c r="O2114" s="271">
        <v>0</v>
      </c>
      <c r="P2114" s="89" t="s">
        <v>670</v>
      </c>
    </row>
    <row r="2115" spans="1:16" ht="63.75">
      <c r="A2115" s="268" t="s">
        <v>557</v>
      </c>
      <c r="B2115" s="89"/>
      <c r="C2115" s="269" t="s">
        <v>780</v>
      </c>
      <c r="D2115" s="84">
        <v>43551</v>
      </c>
      <c r="E2115" s="85" t="s">
        <v>4543</v>
      </c>
      <c r="F2115" s="85" t="s">
        <v>11</v>
      </c>
      <c r="G2115" s="85">
        <v>11995</v>
      </c>
      <c r="H2115" s="89"/>
      <c r="I2115" s="270" t="s">
        <v>5156</v>
      </c>
      <c r="J2115" s="89"/>
      <c r="K2115" s="89"/>
      <c r="L2115" s="89"/>
      <c r="M2115" s="89"/>
      <c r="N2115" s="271">
        <v>1475.65</v>
      </c>
      <c r="O2115" s="271">
        <v>0</v>
      </c>
      <c r="P2115" s="89" t="s">
        <v>670</v>
      </c>
    </row>
    <row r="2116" spans="1:16" ht="63.75">
      <c r="A2116" s="268" t="s">
        <v>557</v>
      </c>
      <c r="B2116" s="89"/>
      <c r="C2116" s="269" t="s">
        <v>780</v>
      </c>
      <c r="D2116" s="84">
        <v>43551</v>
      </c>
      <c r="E2116" s="85" t="s">
        <v>4544</v>
      </c>
      <c r="F2116" s="85" t="s">
        <v>11</v>
      </c>
      <c r="G2116" s="85">
        <v>11991</v>
      </c>
      <c r="H2116" s="89"/>
      <c r="I2116" s="270" t="s">
        <v>5157</v>
      </c>
      <c r="J2116" s="89"/>
      <c r="K2116" s="89"/>
      <c r="L2116" s="89"/>
      <c r="M2116" s="89"/>
      <c r="N2116" s="271">
        <v>296.55</v>
      </c>
      <c r="O2116" s="271">
        <v>0</v>
      </c>
      <c r="P2116" s="89" t="s">
        <v>670</v>
      </c>
    </row>
    <row r="2117" spans="1:16" ht="89.25">
      <c r="A2117" s="268">
        <v>224</v>
      </c>
      <c r="B2117" s="89"/>
      <c r="C2117" s="269" t="s">
        <v>105</v>
      </c>
      <c r="D2117" s="84">
        <v>43551</v>
      </c>
      <c r="E2117" s="85" t="s">
        <v>4545</v>
      </c>
      <c r="F2117" s="85" t="s">
        <v>11</v>
      </c>
      <c r="G2117" s="85">
        <v>950205</v>
      </c>
      <c r="H2117" s="89"/>
      <c r="I2117" s="270" t="s">
        <v>5158</v>
      </c>
      <c r="J2117" s="89"/>
      <c r="K2117" s="89"/>
      <c r="L2117" s="89"/>
      <c r="M2117" s="89"/>
      <c r="N2117" s="271">
        <v>931.03</v>
      </c>
      <c r="O2117" s="271">
        <v>0</v>
      </c>
      <c r="P2117" s="89" t="s">
        <v>670</v>
      </c>
    </row>
    <row r="2118" spans="1:16" ht="76.5">
      <c r="A2118" s="268" t="s">
        <v>557</v>
      </c>
      <c r="B2118" s="89"/>
      <c r="C2118" s="269" t="s">
        <v>780</v>
      </c>
      <c r="D2118" s="84">
        <v>43551</v>
      </c>
      <c r="E2118" s="85" t="s">
        <v>4546</v>
      </c>
      <c r="F2118" s="85" t="s">
        <v>11</v>
      </c>
      <c r="G2118" s="85">
        <v>950229</v>
      </c>
      <c r="H2118" s="89"/>
      <c r="I2118" s="270" t="s">
        <v>5159</v>
      </c>
      <c r="J2118" s="89"/>
      <c r="K2118" s="89"/>
      <c r="L2118" s="89"/>
      <c r="M2118" s="89"/>
      <c r="N2118" s="271">
        <v>50</v>
      </c>
      <c r="O2118" s="271">
        <v>0</v>
      </c>
      <c r="P2118" s="89" t="s">
        <v>670</v>
      </c>
    </row>
    <row r="2119" spans="1:16" ht="102">
      <c r="A2119" s="268">
        <v>15</v>
      </c>
      <c r="B2119" s="89"/>
      <c r="C2119" s="269" t="s">
        <v>42</v>
      </c>
      <c r="D2119" s="84">
        <v>43551</v>
      </c>
      <c r="E2119" s="85" t="s">
        <v>4547</v>
      </c>
      <c r="F2119" s="85" t="s">
        <v>6</v>
      </c>
      <c r="G2119" s="85">
        <v>950238</v>
      </c>
      <c r="H2119" s="89"/>
      <c r="I2119" s="270" t="s">
        <v>5160</v>
      </c>
      <c r="J2119" s="89"/>
      <c r="K2119" s="89"/>
      <c r="L2119" s="89"/>
      <c r="M2119" s="89"/>
      <c r="N2119" s="271">
        <v>0</v>
      </c>
      <c r="O2119" s="271">
        <v>1700000</v>
      </c>
      <c r="P2119" s="89" t="s">
        <v>670</v>
      </c>
    </row>
    <row r="2120" spans="1:16" ht="51">
      <c r="A2120" s="268">
        <v>670</v>
      </c>
      <c r="B2120" s="89"/>
      <c r="C2120" s="269" t="s">
        <v>190</v>
      </c>
      <c r="D2120" s="84">
        <v>43552</v>
      </c>
      <c r="E2120" s="85" t="s">
        <v>4548</v>
      </c>
      <c r="F2120" s="85" t="s">
        <v>3</v>
      </c>
      <c r="G2120" s="85">
        <v>1723699</v>
      </c>
      <c r="H2120" s="89"/>
      <c r="I2120" s="270" t="s">
        <v>5161</v>
      </c>
      <c r="J2120" s="89"/>
      <c r="K2120" s="89"/>
      <c r="L2120" s="89"/>
      <c r="M2120" s="89"/>
      <c r="N2120" s="271">
        <v>0</v>
      </c>
      <c r="O2120" s="271">
        <v>450</v>
      </c>
      <c r="P2120" s="89" t="s">
        <v>670</v>
      </c>
    </row>
    <row r="2121" spans="1:16" ht="38.25">
      <c r="A2121" s="268" t="s">
        <v>565</v>
      </c>
      <c r="B2121" s="89"/>
      <c r="C2121" s="269" t="s">
        <v>615</v>
      </c>
      <c r="D2121" s="84">
        <v>43552</v>
      </c>
      <c r="E2121" s="85" t="s">
        <v>4549</v>
      </c>
      <c r="F2121" s="85" t="s">
        <v>3</v>
      </c>
      <c r="G2121" s="85">
        <v>1723709</v>
      </c>
      <c r="H2121" s="89"/>
      <c r="I2121" s="270" t="s">
        <v>5162</v>
      </c>
      <c r="J2121" s="89"/>
      <c r="K2121" s="89"/>
      <c r="L2121" s="89"/>
      <c r="M2121" s="89"/>
      <c r="N2121" s="271">
        <v>0</v>
      </c>
      <c r="O2121" s="271">
        <v>818.77</v>
      </c>
      <c r="P2121" s="89" t="s">
        <v>670</v>
      </c>
    </row>
    <row r="2122" spans="1:16" ht="51">
      <c r="A2122" s="268">
        <v>41</v>
      </c>
      <c r="B2122" s="89"/>
      <c r="C2122" s="269" t="s">
        <v>47</v>
      </c>
      <c r="D2122" s="84">
        <v>43552</v>
      </c>
      <c r="E2122" s="85" t="s">
        <v>4550</v>
      </c>
      <c r="F2122" s="85" t="s">
        <v>3</v>
      </c>
      <c r="G2122" s="85">
        <v>1723720</v>
      </c>
      <c r="H2122" s="89"/>
      <c r="I2122" s="270" t="s">
        <v>5163</v>
      </c>
      <c r="J2122" s="89"/>
      <c r="K2122" s="89"/>
      <c r="L2122" s="89"/>
      <c r="M2122" s="89"/>
      <c r="N2122" s="271">
        <v>0</v>
      </c>
      <c r="O2122" s="271">
        <v>221.33</v>
      </c>
      <c r="P2122" s="89" t="s">
        <v>670</v>
      </c>
    </row>
    <row r="2123" spans="1:16" ht="51">
      <c r="A2123" s="268" t="s">
        <v>565</v>
      </c>
      <c r="B2123" s="89"/>
      <c r="C2123" s="269" t="s">
        <v>615</v>
      </c>
      <c r="D2123" s="84">
        <v>43552</v>
      </c>
      <c r="E2123" s="85" t="s">
        <v>4551</v>
      </c>
      <c r="F2123" s="85" t="s">
        <v>3</v>
      </c>
      <c r="G2123" s="85">
        <v>1723740</v>
      </c>
      <c r="H2123" s="89"/>
      <c r="I2123" s="270" t="s">
        <v>5164</v>
      </c>
      <c r="J2123" s="89"/>
      <c r="K2123" s="89"/>
      <c r="L2123" s="89"/>
      <c r="M2123" s="89"/>
      <c r="N2123" s="271">
        <v>0</v>
      </c>
      <c r="O2123" s="271">
        <v>1318.72</v>
      </c>
      <c r="P2123" s="89" t="s">
        <v>670</v>
      </c>
    </row>
    <row r="2124" spans="1:16" ht="51">
      <c r="A2124" s="268" t="s">
        <v>565</v>
      </c>
      <c r="B2124" s="89"/>
      <c r="C2124" s="269" t="s">
        <v>615</v>
      </c>
      <c r="D2124" s="84">
        <v>43552</v>
      </c>
      <c r="E2124" s="85" t="s">
        <v>4552</v>
      </c>
      <c r="F2124" s="85" t="s">
        <v>3</v>
      </c>
      <c r="G2124" s="85">
        <v>1723796</v>
      </c>
      <c r="H2124" s="89"/>
      <c r="I2124" s="270" t="s">
        <v>5165</v>
      </c>
      <c r="J2124" s="89"/>
      <c r="K2124" s="89"/>
      <c r="L2124" s="89"/>
      <c r="M2124" s="89"/>
      <c r="N2124" s="271">
        <v>0</v>
      </c>
      <c r="O2124" s="271">
        <v>1053.7</v>
      </c>
      <c r="P2124" s="89" t="s">
        <v>670</v>
      </c>
    </row>
    <row r="2125" spans="1:16" ht="51">
      <c r="A2125" s="268" t="s">
        <v>565</v>
      </c>
      <c r="B2125" s="89"/>
      <c r="C2125" s="269" t="s">
        <v>615</v>
      </c>
      <c r="D2125" s="84">
        <v>43552</v>
      </c>
      <c r="E2125" s="85" t="s">
        <v>4553</v>
      </c>
      <c r="F2125" s="85" t="s">
        <v>3</v>
      </c>
      <c r="G2125" s="85">
        <v>1723928</v>
      </c>
      <c r="H2125" s="89"/>
      <c r="I2125" s="270" t="s">
        <v>5166</v>
      </c>
      <c r="J2125" s="89"/>
      <c r="K2125" s="89"/>
      <c r="L2125" s="89"/>
      <c r="M2125" s="89"/>
      <c r="N2125" s="271">
        <v>0</v>
      </c>
      <c r="O2125" s="271">
        <v>2703.39</v>
      </c>
      <c r="P2125" s="89" t="s">
        <v>670</v>
      </c>
    </row>
    <row r="2126" spans="1:16" ht="38.25">
      <c r="A2126" s="268">
        <v>35</v>
      </c>
      <c r="B2126" s="89"/>
      <c r="C2126" s="269" t="s">
        <v>46</v>
      </c>
      <c r="D2126" s="84">
        <v>43552</v>
      </c>
      <c r="E2126" s="85" t="s">
        <v>4554</v>
      </c>
      <c r="F2126" s="85" t="s">
        <v>3</v>
      </c>
      <c r="G2126" s="85">
        <v>1723924</v>
      </c>
      <c r="H2126" s="89"/>
      <c r="I2126" s="270" t="s">
        <v>3915</v>
      </c>
      <c r="J2126" s="89"/>
      <c r="K2126" s="89"/>
      <c r="L2126" s="89"/>
      <c r="M2126" s="89"/>
      <c r="N2126" s="271">
        <v>0</v>
      </c>
      <c r="O2126" s="271">
        <v>15208.35</v>
      </c>
      <c r="P2126" s="89" t="s">
        <v>670</v>
      </c>
    </row>
    <row r="2127" spans="1:16" ht="51">
      <c r="A2127" s="268">
        <v>47</v>
      </c>
      <c r="B2127" s="89"/>
      <c r="C2127" s="269" t="s">
        <v>49</v>
      </c>
      <c r="D2127" s="84">
        <v>43552</v>
      </c>
      <c r="E2127" s="85" t="s">
        <v>4555</v>
      </c>
      <c r="F2127" s="85" t="s">
        <v>3</v>
      </c>
      <c r="G2127" s="85">
        <v>1723902</v>
      </c>
      <c r="H2127" s="89"/>
      <c r="I2127" s="270" t="s">
        <v>5167</v>
      </c>
      <c r="J2127" s="89"/>
      <c r="K2127" s="89"/>
      <c r="L2127" s="89"/>
      <c r="M2127" s="89"/>
      <c r="N2127" s="271">
        <v>0</v>
      </c>
      <c r="O2127" s="271">
        <v>4.5</v>
      </c>
      <c r="P2127" s="89" t="s">
        <v>670</v>
      </c>
    </row>
    <row r="2128" spans="1:16" ht="38.25">
      <c r="A2128" s="268">
        <v>20</v>
      </c>
      <c r="B2128" s="89"/>
      <c r="C2128" s="269" t="s">
        <v>44</v>
      </c>
      <c r="D2128" s="84">
        <v>43552</v>
      </c>
      <c r="E2128" s="85" t="s">
        <v>4556</v>
      </c>
      <c r="F2128" s="85" t="s">
        <v>3</v>
      </c>
      <c r="G2128" s="85">
        <v>1723852</v>
      </c>
      <c r="H2128" s="89"/>
      <c r="I2128" s="270" t="s">
        <v>5168</v>
      </c>
      <c r="J2128" s="89"/>
      <c r="K2128" s="89"/>
      <c r="L2128" s="89"/>
      <c r="M2128" s="89"/>
      <c r="N2128" s="271">
        <v>0</v>
      </c>
      <c r="O2128" s="271">
        <v>1731.08</v>
      </c>
      <c r="P2128" s="89" t="s">
        <v>670</v>
      </c>
    </row>
    <row r="2129" spans="1:16" ht="63.75">
      <c r="A2129" s="268" t="s">
        <v>556</v>
      </c>
      <c r="B2129" s="89"/>
      <c r="C2129" s="269" t="s">
        <v>616</v>
      </c>
      <c r="D2129" s="84">
        <v>43552</v>
      </c>
      <c r="E2129" s="85" t="s">
        <v>4557</v>
      </c>
      <c r="F2129" s="85" t="s">
        <v>3</v>
      </c>
      <c r="G2129" s="85">
        <v>1723743</v>
      </c>
      <c r="H2129" s="89"/>
      <c r="I2129" s="270" t="s">
        <v>5169</v>
      </c>
      <c r="J2129" s="89"/>
      <c r="K2129" s="89"/>
      <c r="L2129" s="89"/>
      <c r="M2129" s="89"/>
      <c r="N2129" s="271">
        <v>0</v>
      </c>
      <c r="O2129" s="271">
        <v>3024.1</v>
      </c>
      <c r="P2129" s="89" t="s">
        <v>670</v>
      </c>
    </row>
    <row r="2130" spans="1:16" ht="63.75">
      <c r="A2130" s="268" t="s">
        <v>556</v>
      </c>
      <c r="B2130" s="89"/>
      <c r="C2130" s="269" t="s">
        <v>616</v>
      </c>
      <c r="D2130" s="84">
        <v>43552</v>
      </c>
      <c r="E2130" s="85" t="s">
        <v>4558</v>
      </c>
      <c r="F2130" s="85" t="s">
        <v>3</v>
      </c>
      <c r="G2130" s="85">
        <v>1723738</v>
      </c>
      <c r="H2130" s="89"/>
      <c r="I2130" s="270" t="s">
        <v>5170</v>
      </c>
      <c r="J2130" s="89"/>
      <c r="K2130" s="89"/>
      <c r="L2130" s="89"/>
      <c r="M2130" s="89"/>
      <c r="N2130" s="271">
        <v>0</v>
      </c>
      <c r="O2130" s="271">
        <v>918</v>
      </c>
      <c r="P2130" s="89" t="s">
        <v>670</v>
      </c>
    </row>
    <row r="2131" spans="1:16" ht="51">
      <c r="A2131" s="268" t="s">
        <v>565</v>
      </c>
      <c r="B2131" s="89"/>
      <c r="C2131" s="269" t="s">
        <v>615</v>
      </c>
      <c r="D2131" s="84">
        <v>43552</v>
      </c>
      <c r="E2131" s="85" t="s">
        <v>4559</v>
      </c>
      <c r="F2131" s="85" t="s">
        <v>3</v>
      </c>
      <c r="G2131" s="85">
        <v>1723730</v>
      </c>
      <c r="H2131" s="89"/>
      <c r="I2131" s="270" t="s">
        <v>5171</v>
      </c>
      <c r="J2131" s="89"/>
      <c r="K2131" s="89"/>
      <c r="L2131" s="89"/>
      <c r="M2131" s="89"/>
      <c r="N2131" s="271">
        <v>0</v>
      </c>
      <c r="O2131" s="271">
        <v>11370.31</v>
      </c>
      <c r="P2131" s="89" t="s">
        <v>670</v>
      </c>
    </row>
    <row r="2132" spans="1:16" ht="51">
      <c r="A2132" s="268" t="s">
        <v>565</v>
      </c>
      <c r="B2132" s="89"/>
      <c r="C2132" s="269" t="s">
        <v>615</v>
      </c>
      <c r="D2132" s="84">
        <v>43552</v>
      </c>
      <c r="E2132" s="85" t="s">
        <v>4560</v>
      </c>
      <c r="F2132" s="85" t="s">
        <v>3</v>
      </c>
      <c r="G2132" s="85">
        <v>1723729</v>
      </c>
      <c r="H2132" s="89"/>
      <c r="I2132" s="270" t="s">
        <v>5172</v>
      </c>
      <c r="J2132" s="89"/>
      <c r="K2132" s="89"/>
      <c r="L2132" s="89"/>
      <c r="M2132" s="89"/>
      <c r="N2132" s="271">
        <v>0</v>
      </c>
      <c r="O2132" s="271">
        <v>500</v>
      </c>
      <c r="P2132" s="89" t="s">
        <v>670</v>
      </c>
    </row>
    <row r="2133" spans="1:16" ht="51">
      <c r="A2133" s="268" t="s">
        <v>565</v>
      </c>
      <c r="B2133" s="89"/>
      <c r="C2133" s="269" t="s">
        <v>615</v>
      </c>
      <c r="D2133" s="84">
        <v>43552</v>
      </c>
      <c r="E2133" s="85" t="s">
        <v>4561</v>
      </c>
      <c r="F2133" s="85" t="s">
        <v>3</v>
      </c>
      <c r="G2133" s="85">
        <v>1723725</v>
      </c>
      <c r="H2133" s="89"/>
      <c r="I2133" s="270" t="s">
        <v>5173</v>
      </c>
      <c r="J2133" s="89"/>
      <c r="K2133" s="89"/>
      <c r="L2133" s="89"/>
      <c r="M2133" s="89"/>
      <c r="N2133" s="271">
        <v>0</v>
      </c>
      <c r="O2133" s="271">
        <v>1043.4000000000001</v>
      </c>
      <c r="P2133" s="89" t="s">
        <v>670</v>
      </c>
    </row>
    <row r="2134" spans="1:16" ht="51">
      <c r="A2134" s="268" t="s">
        <v>565</v>
      </c>
      <c r="B2134" s="89"/>
      <c r="C2134" s="269" t="s">
        <v>615</v>
      </c>
      <c r="D2134" s="84">
        <v>43552</v>
      </c>
      <c r="E2134" s="85" t="s">
        <v>4562</v>
      </c>
      <c r="F2134" s="85" t="s">
        <v>3</v>
      </c>
      <c r="G2134" s="85">
        <v>1723723</v>
      </c>
      <c r="H2134" s="89"/>
      <c r="I2134" s="270" t="s">
        <v>5174</v>
      </c>
      <c r="J2134" s="89"/>
      <c r="K2134" s="89"/>
      <c r="L2134" s="89"/>
      <c r="M2134" s="89"/>
      <c r="N2134" s="271">
        <v>0</v>
      </c>
      <c r="O2134" s="271">
        <v>371</v>
      </c>
      <c r="P2134" s="89" t="s">
        <v>670</v>
      </c>
    </row>
    <row r="2135" spans="1:16" ht="51">
      <c r="A2135" s="268" t="s">
        <v>556</v>
      </c>
      <c r="B2135" s="89"/>
      <c r="C2135" s="269" t="s">
        <v>616</v>
      </c>
      <c r="D2135" s="84">
        <v>43552</v>
      </c>
      <c r="E2135" s="85" t="s">
        <v>4563</v>
      </c>
      <c r="F2135" s="85" t="s">
        <v>3</v>
      </c>
      <c r="G2135" s="85">
        <v>1723840</v>
      </c>
      <c r="H2135" s="89"/>
      <c r="I2135" s="270" t="s">
        <v>5175</v>
      </c>
      <c r="J2135" s="89"/>
      <c r="K2135" s="89"/>
      <c r="L2135" s="89"/>
      <c r="M2135" s="89"/>
      <c r="N2135" s="271">
        <v>0</v>
      </c>
      <c r="O2135" s="271">
        <v>1500</v>
      </c>
      <c r="P2135" s="89" t="s">
        <v>670</v>
      </c>
    </row>
    <row r="2136" spans="1:16" ht="51">
      <c r="A2136" s="268" t="s">
        <v>556</v>
      </c>
      <c r="B2136" s="89"/>
      <c r="C2136" s="269" t="s">
        <v>616</v>
      </c>
      <c r="D2136" s="84">
        <v>43552</v>
      </c>
      <c r="E2136" s="85" t="s">
        <v>4564</v>
      </c>
      <c r="F2136" s="85" t="s">
        <v>3</v>
      </c>
      <c r="G2136" s="85">
        <v>1723831</v>
      </c>
      <c r="H2136" s="89"/>
      <c r="I2136" s="270" t="s">
        <v>5176</v>
      </c>
      <c r="J2136" s="89"/>
      <c r="K2136" s="89"/>
      <c r="L2136" s="89"/>
      <c r="M2136" s="89"/>
      <c r="N2136" s="271">
        <v>0</v>
      </c>
      <c r="O2136" s="271">
        <v>2240</v>
      </c>
      <c r="P2136" s="89" t="s">
        <v>670</v>
      </c>
    </row>
    <row r="2137" spans="1:16" ht="51">
      <c r="A2137" s="268" t="s">
        <v>556</v>
      </c>
      <c r="B2137" s="89"/>
      <c r="C2137" s="269" t="s">
        <v>616</v>
      </c>
      <c r="D2137" s="84">
        <v>43552</v>
      </c>
      <c r="E2137" s="85" t="s">
        <v>4565</v>
      </c>
      <c r="F2137" s="85" t="s">
        <v>3</v>
      </c>
      <c r="G2137" s="85">
        <v>1723809</v>
      </c>
      <c r="H2137" s="89"/>
      <c r="I2137" s="270" t="s">
        <v>5177</v>
      </c>
      <c r="J2137" s="89"/>
      <c r="K2137" s="89"/>
      <c r="L2137" s="89"/>
      <c r="M2137" s="89"/>
      <c r="N2137" s="271">
        <v>0</v>
      </c>
      <c r="O2137" s="271">
        <v>597.91999999999996</v>
      </c>
      <c r="P2137" s="89" t="s">
        <v>670</v>
      </c>
    </row>
    <row r="2138" spans="1:16" ht="51">
      <c r="A2138" s="268">
        <v>287</v>
      </c>
      <c r="B2138" s="89"/>
      <c r="C2138" s="269" t="s">
        <v>126</v>
      </c>
      <c r="D2138" s="84">
        <v>43552</v>
      </c>
      <c r="E2138" s="85" t="s">
        <v>4566</v>
      </c>
      <c r="F2138" s="85" t="s">
        <v>3</v>
      </c>
      <c r="G2138" s="85">
        <v>1723776</v>
      </c>
      <c r="H2138" s="89"/>
      <c r="I2138" s="270" t="s">
        <v>5178</v>
      </c>
      <c r="J2138" s="89"/>
      <c r="K2138" s="89"/>
      <c r="L2138" s="89"/>
      <c r="M2138" s="89"/>
      <c r="N2138" s="271">
        <v>0</v>
      </c>
      <c r="O2138" s="271">
        <v>2560</v>
      </c>
      <c r="P2138" s="89" t="s">
        <v>670</v>
      </c>
    </row>
    <row r="2139" spans="1:16" ht="51">
      <c r="A2139" s="268">
        <v>590</v>
      </c>
      <c r="B2139" s="89"/>
      <c r="C2139" s="269" t="s">
        <v>611</v>
      </c>
      <c r="D2139" s="84">
        <v>43552</v>
      </c>
      <c r="E2139" s="85" t="s">
        <v>4567</v>
      </c>
      <c r="F2139" s="85" t="s">
        <v>3</v>
      </c>
      <c r="G2139" s="85">
        <v>1723799</v>
      </c>
      <c r="H2139" s="89"/>
      <c r="I2139" s="270" t="s">
        <v>5179</v>
      </c>
      <c r="J2139" s="89"/>
      <c r="K2139" s="89"/>
      <c r="L2139" s="89"/>
      <c r="M2139" s="89"/>
      <c r="N2139" s="271">
        <v>0</v>
      </c>
      <c r="O2139" s="271">
        <v>2650</v>
      </c>
      <c r="P2139" s="89" t="s">
        <v>670</v>
      </c>
    </row>
    <row r="2140" spans="1:16" ht="76.5">
      <c r="A2140" s="268">
        <v>513</v>
      </c>
      <c r="B2140" s="89"/>
      <c r="C2140" s="269" t="s">
        <v>171</v>
      </c>
      <c r="D2140" s="84">
        <v>43552</v>
      </c>
      <c r="E2140" s="85" t="s">
        <v>4568</v>
      </c>
      <c r="F2140" s="85" t="s">
        <v>15</v>
      </c>
      <c r="G2140" s="85">
        <v>999057</v>
      </c>
      <c r="H2140" s="89"/>
      <c r="I2140" s="270" t="s">
        <v>5180</v>
      </c>
      <c r="J2140" s="89"/>
      <c r="K2140" s="89"/>
      <c r="L2140" s="89"/>
      <c r="M2140" s="89"/>
      <c r="N2140" s="271">
        <v>50</v>
      </c>
      <c r="O2140" s="271">
        <v>0</v>
      </c>
      <c r="P2140" s="89" t="s">
        <v>670</v>
      </c>
    </row>
    <row r="2141" spans="1:16" ht="63.75">
      <c r="A2141" s="268">
        <v>287</v>
      </c>
      <c r="B2141" s="89"/>
      <c r="C2141" s="269" t="s">
        <v>126</v>
      </c>
      <c r="D2141" s="84">
        <v>43552</v>
      </c>
      <c r="E2141" s="85" t="s">
        <v>4569</v>
      </c>
      <c r="F2141" s="85" t="s">
        <v>11</v>
      </c>
      <c r="G2141" s="85">
        <v>999524</v>
      </c>
      <c r="H2141" s="89"/>
      <c r="I2141" s="270" t="s">
        <v>5181</v>
      </c>
      <c r="J2141" s="89"/>
      <c r="K2141" s="89"/>
      <c r="L2141" s="89"/>
      <c r="M2141" s="89"/>
      <c r="N2141" s="271">
        <v>50</v>
      </c>
      <c r="O2141" s="271">
        <v>0</v>
      </c>
      <c r="P2141" s="89" t="s">
        <v>670</v>
      </c>
    </row>
    <row r="2142" spans="1:16" ht="102">
      <c r="A2142" s="268">
        <v>576</v>
      </c>
      <c r="B2142" s="89"/>
      <c r="C2142" s="269" t="s">
        <v>1366</v>
      </c>
      <c r="D2142" s="84">
        <v>43552</v>
      </c>
      <c r="E2142" s="85" t="s">
        <v>4570</v>
      </c>
      <c r="F2142" s="85" t="s">
        <v>629</v>
      </c>
      <c r="G2142" s="85">
        <v>7570</v>
      </c>
      <c r="H2142" s="89"/>
      <c r="I2142" s="270" t="s">
        <v>5182</v>
      </c>
      <c r="J2142" s="89"/>
      <c r="K2142" s="89"/>
      <c r="L2142" s="89"/>
      <c r="M2142" s="89"/>
      <c r="N2142" s="271">
        <v>217.52</v>
      </c>
      <c r="O2142" s="271">
        <v>0</v>
      </c>
      <c r="P2142" s="89" t="s">
        <v>670</v>
      </c>
    </row>
    <row r="2143" spans="1:16" ht="51">
      <c r="A2143" s="268" t="s">
        <v>565</v>
      </c>
      <c r="B2143" s="89"/>
      <c r="C2143" s="269" t="s">
        <v>615</v>
      </c>
      <c r="D2143" s="84">
        <v>43553</v>
      </c>
      <c r="E2143" s="85" t="s">
        <v>4571</v>
      </c>
      <c r="F2143" s="85" t="s">
        <v>3</v>
      </c>
      <c r="G2143" s="85">
        <v>1724225</v>
      </c>
      <c r="H2143" s="89"/>
      <c r="I2143" s="270" t="s">
        <v>5183</v>
      </c>
      <c r="J2143" s="89"/>
      <c r="K2143" s="89"/>
      <c r="L2143" s="89"/>
      <c r="M2143" s="89"/>
      <c r="N2143" s="271">
        <v>0</v>
      </c>
      <c r="O2143" s="271">
        <v>300</v>
      </c>
      <c r="P2143" s="89" t="s">
        <v>670</v>
      </c>
    </row>
    <row r="2144" spans="1:16" ht="38.25">
      <c r="A2144" s="268" t="s">
        <v>565</v>
      </c>
      <c r="B2144" s="89"/>
      <c r="C2144" s="269" t="s">
        <v>615</v>
      </c>
      <c r="D2144" s="84">
        <v>43553</v>
      </c>
      <c r="E2144" s="85" t="s">
        <v>4572</v>
      </c>
      <c r="F2144" s="85" t="s">
        <v>3</v>
      </c>
      <c r="G2144" s="85">
        <v>1724222</v>
      </c>
      <c r="H2144" s="89"/>
      <c r="I2144" s="270" t="s">
        <v>3742</v>
      </c>
      <c r="J2144" s="89"/>
      <c r="K2144" s="89"/>
      <c r="L2144" s="89"/>
      <c r="M2144" s="89"/>
      <c r="N2144" s="271">
        <v>0</v>
      </c>
      <c r="O2144" s="271">
        <v>3035.81</v>
      </c>
      <c r="P2144" s="89" t="s">
        <v>670</v>
      </c>
    </row>
    <row r="2145" spans="1:16" ht="51">
      <c r="A2145" s="268" t="s">
        <v>565</v>
      </c>
      <c r="B2145" s="89"/>
      <c r="C2145" s="269" t="s">
        <v>615</v>
      </c>
      <c r="D2145" s="84">
        <v>43553</v>
      </c>
      <c r="E2145" s="85" t="s">
        <v>4573</v>
      </c>
      <c r="F2145" s="85" t="s">
        <v>3</v>
      </c>
      <c r="G2145" s="85">
        <v>1724209</v>
      </c>
      <c r="H2145" s="89"/>
      <c r="I2145" s="270" t="s">
        <v>5184</v>
      </c>
      <c r="J2145" s="89"/>
      <c r="K2145" s="89"/>
      <c r="L2145" s="89"/>
      <c r="M2145" s="89"/>
      <c r="N2145" s="271">
        <v>0</v>
      </c>
      <c r="O2145" s="271">
        <v>8247.1</v>
      </c>
      <c r="P2145" s="89" t="s">
        <v>670</v>
      </c>
    </row>
    <row r="2146" spans="1:16" ht="51">
      <c r="A2146" s="268">
        <v>592</v>
      </c>
      <c r="B2146" s="89"/>
      <c r="C2146" s="269" t="s">
        <v>645</v>
      </c>
      <c r="D2146" s="84">
        <v>43553</v>
      </c>
      <c r="E2146" s="85" t="s">
        <v>4574</v>
      </c>
      <c r="F2146" s="85" t="s">
        <v>3</v>
      </c>
      <c r="G2146" s="85">
        <v>1724414</v>
      </c>
      <c r="H2146" s="89"/>
      <c r="I2146" s="270" t="s">
        <v>5185</v>
      </c>
      <c r="J2146" s="89"/>
      <c r="K2146" s="89"/>
      <c r="L2146" s="89"/>
      <c r="M2146" s="89"/>
      <c r="N2146" s="271">
        <v>0</v>
      </c>
      <c r="O2146" s="271">
        <v>330</v>
      </c>
      <c r="P2146" s="89" t="s">
        <v>670</v>
      </c>
    </row>
    <row r="2147" spans="1:16" ht="51">
      <c r="A2147" s="268">
        <v>592</v>
      </c>
      <c r="B2147" s="89"/>
      <c r="C2147" s="269" t="s">
        <v>645</v>
      </c>
      <c r="D2147" s="84">
        <v>43553</v>
      </c>
      <c r="E2147" s="85" t="s">
        <v>4575</v>
      </c>
      <c r="F2147" s="85" t="s">
        <v>3</v>
      </c>
      <c r="G2147" s="85">
        <v>1724409</v>
      </c>
      <c r="H2147" s="89"/>
      <c r="I2147" s="270" t="s">
        <v>5186</v>
      </c>
      <c r="J2147" s="89"/>
      <c r="K2147" s="89"/>
      <c r="L2147" s="89"/>
      <c r="M2147" s="89"/>
      <c r="N2147" s="271">
        <v>0</v>
      </c>
      <c r="O2147" s="271">
        <v>30</v>
      </c>
      <c r="P2147" s="89" t="s">
        <v>670</v>
      </c>
    </row>
    <row r="2148" spans="1:16" ht="51">
      <c r="A2148" s="268">
        <v>592</v>
      </c>
      <c r="B2148" s="89"/>
      <c r="C2148" s="269" t="s">
        <v>645</v>
      </c>
      <c r="D2148" s="84">
        <v>43553</v>
      </c>
      <c r="E2148" s="85" t="s">
        <v>4576</v>
      </c>
      <c r="F2148" s="85" t="s">
        <v>3</v>
      </c>
      <c r="G2148" s="85">
        <v>1724407</v>
      </c>
      <c r="H2148" s="89"/>
      <c r="I2148" s="270" t="s">
        <v>5187</v>
      </c>
      <c r="J2148" s="89"/>
      <c r="K2148" s="89"/>
      <c r="L2148" s="89"/>
      <c r="M2148" s="89"/>
      <c r="N2148" s="271">
        <v>0</v>
      </c>
      <c r="O2148" s="271">
        <v>400</v>
      </c>
      <c r="P2148" s="89" t="s">
        <v>670</v>
      </c>
    </row>
    <row r="2149" spans="1:16" ht="51">
      <c r="A2149" s="268">
        <v>592</v>
      </c>
      <c r="B2149" s="89"/>
      <c r="C2149" s="269" t="s">
        <v>645</v>
      </c>
      <c r="D2149" s="84">
        <v>43553</v>
      </c>
      <c r="E2149" s="85" t="s">
        <v>4577</v>
      </c>
      <c r="F2149" s="85" t="s">
        <v>3</v>
      </c>
      <c r="G2149" s="85">
        <v>1724404</v>
      </c>
      <c r="H2149" s="89"/>
      <c r="I2149" s="270" t="s">
        <v>5188</v>
      </c>
      <c r="J2149" s="89"/>
      <c r="K2149" s="89"/>
      <c r="L2149" s="89"/>
      <c r="M2149" s="89"/>
      <c r="N2149" s="271">
        <v>0</v>
      </c>
      <c r="O2149" s="271">
        <v>126</v>
      </c>
      <c r="P2149" s="89" t="s">
        <v>670</v>
      </c>
    </row>
    <row r="2150" spans="1:16" ht="63.75">
      <c r="A2150" s="268">
        <v>592</v>
      </c>
      <c r="B2150" s="89"/>
      <c r="C2150" s="269" t="s">
        <v>645</v>
      </c>
      <c r="D2150" s="84">
        <v>43553</v>
      </c>
      <c r="E2150" s="85" t="s">
        <v>4578</v>
      </c>
      <c r="F2150" s="85" t="s">
        <v>3</v>
      </c>
      <c r="G2150" s="85">
        <v>1724403</v>
      </c>
      <c r="H2150" s="89"/>
      <c r="I2150" s="270" t="s">
        <v>5189</v>
      </c>
      <c r="J2150" s="89"/>
      <c r="K2150" s="89"/>
      <c r="L2150" s="89"/>
      <c r="M2150" s="89"/>
      <c r="N2150" s="271">
        <v>0</v>
      </c>
      <c r="O2150" s="271">
        <v>1.1200000000000001</v>
      </c>
      <c r="P2150" s="89" t="s">
        <v>670</v>
      </c>
    </row>
    <row r="2151" spans="1:16" ht="51">
      <c r="A2151" s="268">
        <v>47</v>
      </c>
      <c r="B2151" s="89"/>
      <c r="C2151" s="269" t="s">
        <v>49</v>
      </c>
      <c r="D2151" s="84">
        <v>43553</v>
      </c>
      <c r="E2151" s="85" t="s">
        <v>4579</v>
      </c>
      <c r="F2151" s="85" t="s">
        <v>3</v>
      </c>
      <c r="G2151" s="85">
        <v>1724320</v>
      </c>
      <c r="H2151" s="89"/>
      <c r="I2151" s="270" t="s">
        <v>5190</v>
      </c>
      <c r="J2151" s="89"/>
      <c r="K2151" s="89"/>
      <c r="L2151" s="89"/>
      <c r="M2151" s="89"/>
      <c r="N2151" s="271">
        <v>0</v>
      </c>
      <c r="O2151" s="271">
        <v>1961.16</v>
      </c>
      <c r="P2151" s="89" t="s">
        <v>670</v>
      </c>
    </row>
    <row r="2152" spans="1:16" ht="63.75">
      <c r="A2152" s="268" t="s">
        <v>565</v>
      </c>
      <c r="B2152" s="89"/>
      <c r="C2152" s="269" t="s">
        <v>615</v>
      </c>
      <c r="D2152" s="84">
        <v>43553</v>
      </c>
      <c r="E2152" s="85" t="s">
        <v>4580</v>
      </c>
      <c r="F2152" s="85" t="s">
        <v>3</v>
      </c>
      <c r="G2152" s="85">
        <v>1724319</v>
      </c>
      <c r="H2152" s="89"/>
      <c r="I2152" s="270" t="s">
        <v>5191</v>
      </c>
      <c r="J2152" s="89"/>
      <c r="K2152" s="89"/>
      <c r="L2152" s="89"/>
      <c r="M2152" s="89"/>
      <c r="N2152" s="271">
        <v>0</v>
      </c>
      <c r="O2152" s="271">
        <v>3307.94</v>
      </c>
      <c r="P2152" s="89" t="s">
        <v>670</v>
      </c>
    </row>
    <row r="2153" spans="1:16" ht="51">
      <c r="A2153" s="268" t="s">
        <v>565</v>
      </c>
      <c r="B2153" s="89"/>
      <c r="C2153" s="269" t="s">
        <v>615</v>
      </c>
      <c r="D2153" s="84">
        <v>43553</v>
      </c>
      <c r="E2153" s="85" t="s">
        <v>4581</v>
      </c>
      <c r="F2153" s="85" t="s">
        <v>3</v>
      </c>
      <c r="G2153" s="85">
        <v>1724172</v>
      </c>
      <c r="H2153" s="89"/>
      <c r="I2153" s="270" t="s">
        <v>5192</v>
      </c>
      <c r="J2153" s="89"/>
      <c r="K2153" s="89"/>
      <c r="L2153" s="89"/>
      <c r="M2153" s="89"/>
      <c r="N2153" s="271">
        <v>0</v>
      </c>
      <c r="O2153" s="271">
        <v>2849.94</v>
      </c>
      <c r="P2153" s="89" t="s">
        <v>670</v>
      </c>
    </row>
    <row r="2154" spans="1:16" ht="51">
      <c r="A2154" s="268">
        <v>70</v>
      </c>
      <c r="B2154" s="89"/>
      <c r="C2154" s="269" t="s">
        <v>53</v>
      </c>
      <c r="D2154" s="84">
        <v>43553</v>
      </c>
      <c r="E2154" s="85" t="s">
        <v>4582</v>
      </c>
      <c r="F2154" s="85" t="s">
        <v>3</v>
      </c>
      <c r="G2154" s="85">
        <v>1724168</v>
      </c>
      <c r="H2154" s="89"/>
      <c r="I2154" s="270" t="s">
        <v>5193</v>
      </c>
      <c r="J2154" s="89"/>
      <c r="K2154" s="89"/>
      <c r="L2154" s="89"/>
      <c r="M2154" s="89"/>
      <c r="N2154" s="271">
        <v>0</v>
      </c>
      <c r="O2154" s="271">
        <v>1196.8</v>
      </c>
      <c r="P2154" s="89" t="s">
        <v>670</v>
      </c>
    </row>
    <row r="2155" spans="1:16" ht="51">
      <c r="A2155" s="268" t="s">
        <v>556</v>
      </c>
      <c r="B2155" s="89"/>
      <c r="C2155" s="269" t="s">
        <v>616</v>
      </c>
      <c r="D2155" s="84">
        <v>43553</v>
      </c>
      <c r="E2155" s="85" t="s">
        <v>4583</v>
      </c>
      <c r="F2155" s="85" t="s">
        <v>3</v>
      </c>
      <c r="G2155" s="85">
        <v>1724126</v>
      </c>
      <c r="H2155" s="89"/>
      <c r="I2155" s="270" t="s">
        <v>5194</v>
      </c>
      <c r="J2155" s="89"/>
      <c r="K2155" s="89"/>
      <c r="L2155" s="89"/>
      <c r="M2155" s="89"/>
      <c r="N2155" s="271">
        <v>0</v>
      </c>
      <c r="O2155" s="271">
        <v>11022.960000000001</v>
      </c>
      <c r="P2155" s="89" t="s">
        <v>670</v>
      </c>
    </row>
    <row r="2156" spans="1:16" ht="51">
      <c r="A2156" s="268">
        <v>16</v>
      </c>
      <c r="B2156" s="89"/>
      <c r="C2156" s="269" t="s">
        <v>43</v>
      </c>
      <c r="D2156" s="84">
        <v>43553</v>
      </c>
      <c r="E2156" s="85" t="s">
        <v>4584</v>
      </c>
      <c r="F2156" s="85" t="s">
        <v>3</v>
      </c>
      <c r="G2156" s="85">
        <v>1724221</v>
      </c>
      <c r="H2156" s="89"/>
      <c r="I2156" s="270" t="s">
        <v>5195</v>
      </c>
      <c r="J2156" s="89"/>
      <c r="K2156" s="89"/>
      <c r="L2156" s="89"/>
      <c r="M2156" s="89"/>
      <c r="N2156" s="271">
        <v>0</v>
      </c>
      <c r="O2156" s="271">
        <v>826.14</v>
      </c>
      <c r="P2156" s="89" t="s">
        <v>670</v>
      </c>
    </row>
    <row r="2157" spans="1:16" ht="51">
      <c r="A2157" s="268">
        <v>16</v>
      </c>
      <c r="B2157" s="89"/>
      <c r="C2157" s="269" t="s">
        <v>43</v>
      </c>
      <c r="D2157" s="84">
        <v>43553</v>
      </c>
      <c r="E2157" s="85" t="s">
        <v>4585</v>
      </c>
      <c r="F2157" s="85" t="s">
        <v>3</v>
      </c>
      <c r="G2157" s="85">
        <v>1724220</v>
      </c>
      <c r="H2157" s="89"/>
      <c r="I2157" s="270" t="s">
        <v>5196</v>
      </c>
      <c r="J2157" s="89"/>
      <c r="K2157" s="89"/>
      <c r="L2157" s="89"/>
      <c r="M2157" s="89"/>
      <c r="N2157" s="271">
        <v>0</v>
      </c>
      <c r="O2157" s="271">
        <v>871</v>
      </c>
      <c r="P2157" s="89" t="s">
        <v>670</v>
      </c>
    </row>
    <row r="2158" spans="1:16" ht="51">
      <c r="A2158" s="268" t="s">
        <v>556</v>
      </c>
      <c r="B2158" s="89"/>
      <c r="C2158" s="269" t="s">
        <v>616</v>
      </c>
      <c r="D2158" s="84">
        <v>43553</v>
      </c>
      <c r="E2158" s="85" t="s">
        <v>4586</v>
      </c>
      <c r="F2158" s="85" t="s">
        <v>3</v>
      </c>
      <c r="G2158" s="85">
        <v>1724211</v>
      </c>
      <c r="H2158" s="89"/>
      <c r="I2158" s="270" t="s">
        <v>5197</v>
      </c>
      <c r="J2158" s="89"/>
      <c r="K2158" s="89"/>
      <c r="L2158" s="89"/>
      <c r="M2158" s="89"/>
      <c r="N2158" s="271">
        <v>0</v>
      </c>
      <c r="O2158" s="271">
        <v>610</v>
      </c>
      <c r="P2158" s="89" t="s">
        <v>670</v>
      </c>
    </row>
    <row r="2159" spans="1:16" ht="51">
      <c r="A2159" s="268">
        <v>16</v>
      </c>
      <c r="B2159" s="89"/>
      <c r="C2159" s="269" t="s">
        <v>43</v>
      </c>
      <c r="D2159" s="84">
        <v>43553</v>
      </c>
      <c r="E2159" s="85" t="s">
        <v>4587</v>
      </c>
      <c r="F2159" s="85" t="s">
        <v>3</v>
      </c>
      <c r="G2159" s="85">
        <v>1724195</v>
      </c>
      <c r="H2159" s="89"/>
      <c r="I2159" s="270" t="s">
        <v>5198</v>
      </c>
      <c r="J2159" s="89"/>
      <c r="K2159" s="89"/>
      <c r="L2159" s="89"/>
      <c r="M2159" s="89"/>
      <c r="N2159" s="271">
        <v>0</v>
      </c>
      <c r="O2159" s="271">
        <v>3188</v>
      </c>
      <c r="P2159" s="89" t="s">
        <v>670</v>
      </c>
    </row>
    <row r="2160" spans="1:16" ht="63.75">
      <c r="A2160" s="268">
        <v>670</v>
      </c>
      <c r="B2160" s="89"/>
      <c r="C2160" s="269" t="s">
        <v>190</v>
      </c>
      <c r="D2160" s="84">
        <v>43553</v>
      </c>
      <c r="E2160" s="85" t="s">
        <v>4588</v>
      </c>
      <c r="F2160" s="85" t="s">
        <v>3</v>
      </c>
      <c r="G2160" s="85">
        <v>1724180</v>
      </c>
      <c r="H2160" s="89"/>
      <c r="I2160" s="270" t="s">
        <v>5199</v>
      </c>
      <c r="J2160" s="89"/>
      <c r="K2160" s="89"/>
      <c r="L2160" s="89"/>
      <c r="M2160" s="89"/>
      <c r="N2160" s="271">
        <v>0</v>
      </c>
      <c r="O2160" s="271">
        <v>720</v>
      </c>
      <c r="P2160" s="89" t="s">
        <v>670</v>
      </c>
    </row>
    <row r="2161" spans="1:16" ht="51">
      <c r="A2161" s="268" t="s">
        <v>565</v>
      </c>
      <c r="B2161" s="89"/>
      <c r="C2161" s="269" t="s">
        <v>615</v>
      </c>
      <c r="D2161" s="84">
        <v>43553</v>
      </c>
      <c r="E2161" s="85" t="s">
        <v>4589</v>
      </c>
      <c r="F2161" s="85" t="s">
        <v>3</v>
      </c>
      <c r="G2161" s="85">
        <v>1724177</v>
      </c>
      <c r="H2161" s="89"/>
      <c r="I2161" s="270" t="s">
        <v>5200</v>
      </c>
      <c r="J2161" s="89"/>
      <c r="K2161" s="89"/>
      <c r="L2161" s="89"/>
      <c r="M2161" s="89"/>
      <c r="N2161" s="271">
        <v>0</v>
      </c>
      <c r="O2161" s="271">
        <v>8631.2900000000009</v>
      </c>
      <c r="P2161" s="89" t="s">
        <v>670</v>
      </c>
    </row>
    <row r="2162" spans="1:16" ht="51">
      <c r="A2162" s="268" t="s">
        <v>565</v>
      </c>
      <c r="B2162" s="89"/>
      <c r="C2162" s="269" t="s">
        <v>615</v>
      </c>
      <c r="D2162" s="84">
        <v>43553</v>
      </c>
      <c r="E2162" s="85" t="s">
        <v>4590</v>
      </c>
      <c r="F2162" s="85" t="s">
        <v>3</v>
      </c>
      <c r="G2162" s="85">
        <v>1724173</v>
      </c>
      <c r="H2162" s="89"/>
      <c r="I2162" s="270" t="s">
        <v>5201</v>
      </c>
      <c r="J2162" s="89"/>
      <c r="K2162" s="89"/>
      <c r="L2162" s="89"/>
      <c r="M2162" s="89"/>
      <c r="N2162" s="271">
        <v>0</v>
      </c>
      <c r="O2162" s="271">
        <v>31201.72</v>
      </c>
      <c r="P2162" s="89" t="s">
        <v>670</v>
      </c>
    </row>
    <row r="2163" spans="1:16" ht="51">
      <c r="A2163" s="268">
        <v>590</v>
      </c>
      <c r="B2163" s="89"/>
      <c r="C2163" s="269" t="s">
        <v>611</v>
      </c>
      <c r="D2163" s="84">
        <v>43553</v>
      </c>
      <c r="E2163" s="85" t="s">
        <v>4591</v>
      </c>
      <c r="F2163" s="85" t="s">
        <v>3</v>
      </c>
      <c r="G2163" s="85">
        <v>1724169</v>
      </c>
      <c r="H2163" s="89"/>
      <c r="I2163" s="270" t="s">
        <v>5202</v>
      </c>
      <c r="J2163" s="89"/>
      <c r="K2163" s="89"/>
      <c r="L2163" s="89"/>
      <c r="M2163" s="89"/>
      <c r="N2163" s="271">
        <v>0</v>
      </c>
      <c r="O2163" s="271">
        <v>541.5</v>
      </c>
      <c r="P2163" s="89" t="s">
        <v>670</v>
      </c>
    </row>
    <row r="2164" spans="1:16" ht="76.5">
      <c r="A2164" s="268">
        <v>10</v>
      </c>
      <c r="B2164" s="89"/>
      <c r="C2164" s="269" t="s">
        <v>41</v>
      </c>
      <c r="D2164" s="84">
        <v>43553</v>
      </c>
      <c r="E2164" s="85" t="s">
        <v>4592</v>
      </c>
      <c r="F2164" s="85" t="s">
        <v>6</v>
      </c>
      <c r="G2164" s="85">
        <v>999916</v>
      </c>
      <c r="H2164" s="89"/>
      <c r="I2164" s="270" t="s">
        <v>5203</v>
      </c>
      <c r="J2164" s="89"/>
      <c r="K2164" s="89"/>
      <c r="L2164" s="89"/>
      <c r="M2164" s="89"/>
      <c r="N2164" s="271">
        <v>0</v>
      </c>
      <c r="O2164" s="271">
        <v>65518.49</v>
      </c>
      <c r="P2164" s="89" t="s">
        <v>670</v>
      </c>
    </row>
    <row r="2165" spans="1:16" ht="76.5">
      <c r="A2165" s="268">
        <v>41</v>
      </c>
      <c r="B2165" s="89"/>
      <c r="C2165" s="269" t="s">
        <v>47</v>
      </c>
      <c r="D2165" s="84">
        <v>43553</v>
      </c>
      <c r="E2165" s="85" t="s">
        <v>4593</v>
      </c>
      <c r="F2165" s="85" t="s">
        <v>628</v>
      </c>
      <c r="G2165" s="85">
        <v>275393</v>
      </c>
      <c r="H2165" s="89"/>
      <c r="I2165" s="270" t="s">
        <v>5204</v>
      </c>
      <c r="J2165" s="89"/>
      <c r="K2165" s="89"/>
      <c r="L2165" s="89"/>
      <c r="M2165" s="89"/>
      <c r="N2165" s="271">
        <v>0</v>
      </c>
      <c r="O2165" s="271">
        <v>128412</v>
      </c>
      <c r="P2165" s="89" t="s">
        <v>670</v>
      </c>
    </row>
    <row r="2166" spans="1:16" ht="63.75">
      <c r="A2166" s="268" t="s">
        <v>559</v>
      </c>
      <c r="B2166" s="89"/>
      <c r="C2166" s="269" t="s">
        <v>759</v>
      </c>
      <c r="D2166" s="84">
        <v>43553</v>
      </c>
      <c r="E2166" s="85" t="s">
        <v>4594</v>
      </c>
      <c r="F2166" s="85" t="s">
        <v>6</v>
      </c>
      <c r="G2166" s="85">
        <v>1099326</v>
      </c>
      <c r="H2166" s="89"/>
      <c r="I2166" s="270" t="s">
        <v>5205</v>
      </c>
      <c r="J2166" s="89"/>
      <c r="K2166" s="89"/>
      <c r="L2166" s="89"/>
      <c r="M2166" s="89"/>
      <c r="N2166" s="271">
        <v>0</v>
      </c>
      <c r="O2166" s="271">
        <v>800</v>
      </c>
      <c r="P2166" s="89" t="s">
        <v>670</v>
      </c>
    </row>
    <row r="2167" spans="1:16" ht="76.5">
      <c r="A2167" s="268">
        <v>41</v>
      </c>
      <c r="B2167" s="89"/>
      <c r="C2167" s="269" t="s">
        <v>47</v>
      </c>
      <c r="D2167" s="84">
        <v>43553</v>
      </c>
      <c r="E2167" s="85" t="s">
        <v>4595</v>
      </c>
      <c r="F2167" s="85" t="s">
        <v>628</v>
      </c>
      <c r="G2167" s="85">
        <v>281793</v>
      </c>
      <c r="H2167" s="89"/>
      <c r="I2167" s="270" t="s">
        <v>5206</v>
      </c>
      <c r="J2167" s="89"/>
      <c r="K2167" s="89"/>
      <c r="L2167" s="89"/>
      <c r="M2167" s="89"/>
      <c r="N2167" s="271">
        <v>0</v>
      </c>
      <c r="O2167" s="271">
        <v>17226</v>
      </c>
      <c r="P2167" s="89" t="s">
        <v>670</v>
      </c>
    </row>
    <row r="2168" spans="1:16" ht="76.5">
      <c r="A2168" s="268" t="s">
        <v>557</v>
      </c>
      <c r="B2168" s="89"/>
      <c r="C2168" s="269" t="s">
        <v>780</v>
      </c>
      <c r="D2168" s="84">
        <v>43553</v>
      </c>
      <c r="E2168" s="85" t="s">
        <v>4596</v>
      </c>
      <c r="F2168" s="85" t="s">
        <v>6</v>
      </c>
      <c r="G2168" s="85">
        <v>1099683</v>
      </c>
      <c r="H2168" s="89"/>
      <c r="I2168" s="270" t="s">
        <v>5207</v>
      </c>
      <c r="J2168" s="89"/>
      <c r="K2168" s="89"/>
      <c r="L2168" s="89"/>
      <c r="M2168" s="89"/>
      <c r="N2168" s="271">
        <v>0</v>
      </c>
      <c r="O2168" s="271">
        <v>338000</v>
      </c>
      <c r="P2168" s="89" t="s">
        <v>670</v>
      </c>
    </row>
    <row r="2169" spans="1:16" ht="51">
      <c r="A2169" s="268" t="s">
        <v>559</v>
      </c>
      <c r="B2169" s="89"/>
      <c r="C2169" s="269" t="s">
        <v>759</v>
      </c>
      <c r="D2169" s="84">
        <v>43553</v>
      </c>
      <c r="E2169" s="85" t="s">
        <v>4597</v>
      </c>
      <c r="F2169" s="85" t="s">
        <v>6</v>
      </c>
      <c r="G2169" s="85">
        <v>1099777</v>
      </c>
      <c r="H2169" s="89"/>
      <c r="I2169" s="270" t="s">
        <v>5208</v>
      </c>
      <c r="J2169" s="89"/>
      <c r="K2169" s="89"/>
      <c r="L2169" s="89"/>
      <c r="M2169" s="89"/>
      <c r="N2169" s="271">
        <v>0</v>
      </c>
      <c r="O2169" s="271">
        <v>898.04</v>
      </c>
      <c r="P2169" s="89" t="s">
        <v>670</v>
      </c>
    </row>
    <row r="2170" spans="1:16" ht="38.25">
      <c r="A2170" s="268" t="s">
        <v>711</v>
      </c>
      <c r="B2170" s="89"/>
      <c r="C2170" s="269" t="s">
        <v>1408</v>
      </c>
      <c r="D2170" s="84">
        <v>43553</v>
      </c>
      <c r="E2170" s="85" t="s">
        <v>4598</v>
      </c>
      <c r="F2170" s="85" t="s">
        <v>13</v>
      </c>
      <c r="G2170" s="85">
        <v>393626</v>
      </c>
      <c r="H2170" s="89"/>
      <c r="I2170" s="270" t="s">
        <v>720</v>
      </c>
      <c r="J2170" s="89"/>
      <c r="K2170" s="89"/>
      <c r="L2170" s="89"/>
      <c r="M2170" s="89"/>
      <c r="N2170" s="271">
        <v>1312697.7</v>
      </c>
      <c r="O2170" s="271">
        <v>0</v>
      </c>
      <c r="P2170" s="89" t="s">
        <v>670</v>
      </c>
    </row>
    <row r="2171" spans="1:16" ht="38.25">
      <c r="A2171" s="268" t="s">
        <v>711</v>
      </c>
      <c r="B2171" s="89"/>
      <c r="C2171" s="269" t="s">
        <v>1408</v>
      </c>
      <c r="D2171" s="84">
        <v>43553</v>
      </c>
      <c r="E2171" s="85" t="s">
        <v>4599</v>
      </c>
      <c r="F2171" s="85" t="s">
        <v>13</v>
      </c>
      <c r="G2171" s="85">
        <v>393628</v>
      </c>
      <c r="H2171" s="89"/>
      <c r="I2171" s="270" t="s">
        <v>720</v>
      </c>
      <c r="J2171" s="89"/>
      <c r="K2171" s="89"/>
      <c r="L2171" s="89"/>
      <c r="M2171" s="89"/>
      <c r="N2171" s="271">
        <v>1500637.9</v>
      </c>
      <c r="O2171" s="271">
        <v>0</v>
      </c>
      <c r="P2171" s="89" t="s">
        <v>670</v>
      </c>
    </row>
    <row r="2172" spans="1:16" ht="38.25">
      <c r="A2172" s="268" t="s">
        <v>711</v>
      </c>
      <c r="B2172" s="89"/>
      <c r="C2172" s="269" t="s">
        <v>1408</v>
      </c>
      <c r="D2172" s="84">
        <v>43553</v>
      </c>
      <c r="E2172" s="85" t="s">
        <v>4600</v>
      </c>
      <c r="F2172" s="85" t="s">
        <v>13</v>
      </c>
      <c r="G2172" s="85">
        <v>393630</v>
      </c>
      <c r="H2172" s="89"/>
      <c r="I2172" s="270" t="s">
        <v>720</v>
      </c>
      <c r="J2172" s="89"/>
      <c r="K2172" s="89"/>
      <c r="L2172" s="89"/>
      <c r="M2172" s="89"/>
      <c r="N2172" s="271">
        <v>1300830.04</v>
      </c>
      <c r="O2172" s="271">
        <v>0</v>
      </c>
      <c r="P2172" s="89" t="s">
        <v>670</v>
      </c>
    </row>
    <row r="2173" spans="1:16" ht="38.25">
      <c r="A2173" s="268" t="s">
        <v>711</v>
      </c>
      <c r="B2173" s="89"/>
      <c r="C2173" s="269" t="s">
        <v>1408</v>
      </c>
      <c r="D2173" s="84">
        <v>43553</v>
      </c>
      <c r="E2173" s="85" t="s">
        <v>4601</v>
      </c>
      <c r="F2173" s="85" t="s">
        <v>13</v>
      </c>
      <c r="G2173" s="85">
        <v>393632</v>
      </c>
      <c r="H2173" s="89"/>
      <c r="I2173" s="270" t="s">
        <v>720</v>
      </c>
      <c r="J2173" s="89"/>
      <c r="K2173" s="89"/>
      <c r="L2173" s="89"/>
      <c r="M2173" s="89"/>
      <c r="N2173" s="271">
        <v>3572882.41</v>
      </c>
      <c r="O2173" s="271">
        <v>0</v>
      </c>
      <c r="P2173" s="89" t="s">
        <v>670</v>
      </c>
    </row>
    <row r="2174" spans="1:16" ht="38.25">
      <c r="A2174" s="268" t="s">
        <v>711</v>
      </c>
      <c r="B2174" s="89"/>
      <c r="C2174" s="269" t="s">
        <v>1408</v>
      </c>
      <c r="D2174" s="84">
        <v>43553</v>
      </c>
      <c r="E2174" s="85" t="s">
        <v>4602</v>
      </c>
      <c r="F2174" s="85" t="s">
        <v>13</v>
      </c>
      <c r="G2174" s="85">
        <v>393634</v>
      </c>
      <c r="H2174" s="89"/>
      <c r="I2174" s="270" t="s">
        <v>720</v>
      </c>
      <c r="J2174" s="89"/>
      <c r="K2174" s="89"/>
      <c r="L2174" s="89"/>
      <c r="M2174" s="89"/>
      <c r="N2174" s="271">
        <v>1550028.18</v>
      </c>
      <c r="O2174" s="271">
        <v>0</v>
      </c>
      <c r="P2174" s="89" t="s">
        <v>670</v>
      </c>
    </row>
    <row r="2175" spans="1:16" ht="38.25">
      <c r="A2175" s="268" t="s">
        <v>711</v>
      </c>
      <c r="B2175" s="89"/>
      <c r="C2175" s="269" t="s">
        <v>1408</v>
      </c>
      <c r="D2175" s="84">
        <v>43553</v>
      </c>
      <c r="E2175" s="85" t="s">
        <v>4603</v>
      </c>
      <c r="F2175" s="85" t="s">
        <v>13</v>
      </c>
      <c r="G2175" s="85">
        <v>393636</v>
      </c>
      <c r="H2175" s="89"/>
      <c r="I2175" s="270" t="s">
        <v>720</v>
      </c>
      <c r="J2175" s="89"/>
      <c r="K2175" s="89"/>
      <c r="L2175" s="89"/>
      <c r="M2175" s="89"/>
      <c r="N2175" s="271">
        <v>3026597.84</v>
      </c>
      <c r="O2175" s="271">
        <v>0</v>
      </c>
      <c r="P2175" s="89" t="s">
        <v>670</v>
      </c>
    </row>
    <row r="2176" spans="1:16" ht="38.25">
      <c r="A2176" s="268" t="s">
        <v>711</v>
      </c>
      <c r="B2176" s="89"/>
      <c r="C2176" s="269" t="s">
        <v>1408</v>
      </c>
      <c r="D2176" s="84">
        <v>43553</v>
      </c>
      <c r="E2176" s="85" t="s">
        <v>4604</v>
      </c>
      <c r="F2176" s="85" t="s">
        <v>13</v>
      </c>
      <c r="G2176" s="85">
        <v>393638</v>
      </c>
      <c r="H2176" s="89"/>
      <c r="I2176" s="270" t="s">
        <v>720</v>
      </c>
      <c r="J2176" s="89"/>
      <c r="K2176" s="89"/>
      <c r="L2176" s="89"/>
      <c r="M2176" s="89"/>
      <c r="N2176" s="271">
        <v>3491484.12</v>
      </c>
      <c r="O2176" s="271">
        <v>0</v>
      </c>
      <c r="P2176" s="89" t="s">
        <v>670</v>
      </c>
    </row>
    <row r="2177" spans="1:16" ht="38.25">
      <c r="A2177" s="268" t="s">
        <v>711</v>
      </c>
      <c r="B2177" s="89"/>
      <c r="C2177" s="269" t="s">
        <v>1408</v>
      </c>
      <c r="D2177" s="84">
        <v>43553</v>
      </c>
      <c r="E2177" s="85" t="s">
        <v>4605</v>
      </c>
      <c r="F2177" s="85" t="s">
        <v>13</v>
      </c>
      <c r="G2177" s="85">
        <v>393640</v>
      </c>
      <c r="H2177" s="89"/>
      <c r="I2177" s="270" t="s">
        <v>720</v>
      </c>
      <c r="J2177" s="89"/>
      <c r="K2177" s="89"/>
      <c r="L2177" s="89"/>
      <c r="M2177" s="89"/>
      <c r="N2177" s="271">
        <v>1313032.81</v>
      </c>
      <c r="O2177" s="271">
        <v>0</v>
      </c>
      <c r="P2177" s="89" t="s">
        <v>670</v>
      </c>
    </row>
    <row r="2178" spans="1:16" ht="38.25">
      <c r="A2178" s="268" t="s">
        <v>711</v>
      </c>
      <c r="B2178" s="89"/>
      <c r="C2178" s="269" t="s">
        <v>1408</v>
      </c>
      <c r="D2178" s="84">
        <v>43553</v>
      </c>
      <c r="E2178" s="85" t="s">
        <v>4606</v>
      </c>
      <c r="F2178" s="85" t="s">
        <v>13</v>
      </c>
      <c r="G2178" s="85">
        <v>393642</v>
      </c>
      <c r="H2178" s="89"/>
      <c r="I2178" s="270" t="s">
        <v>720</v>
      </c>
      <c r="J2178" s="89"/>
      <c r="K2178" s="89"/>
      <c r="L2178" s="89"/>
      <c r="M2178" s="89"/>
      <c r="N2178" s="271">
        <v>3606398.93</v>
      </c>
      <c r="O2178" s="271">
        <v>0</v>
      </c>
      <c r="P2178" s="89" t="s">
        <v>670</v>
      </c>
    </row>
    <row r="2179" spans="1:16" ht="38.25">
      <c r="A2179" s="268" t="s">
        <v>711</v>
      </c>
      <c r="B2179" s="89"/>
      <c r="C2179" s="269" t="s">
        <v>1408</v>
      </c>
      <c r="D2179" s="84">
        <v>43553</v>
      </c>
      <c r="E2179" s="85" t="s">
        <v>4607</v>
      </c>
      <c r="F2179" s="85" t="s">
        <v>13</v>
      </c>
      <c r="G2179" s="85">
        <v>393644</v>
      </c>
      <c r="H2179" s="89"/>
      <c r="I2179" s="270" t="s">
        <v>720</v>
      </c>
      <c r="J2179" s="89"/>
      <c r="K2179" s="89"/>
      <c r="L2179" s="89"/>
      <c r="M2179" s="89"/>
      <c r="N2179" s="271">
        <v>8312906.4299999997</v>
      </c>
      <c r="O2179" s="271">
        <v>0</v>
      </c>
      <c r="P2179" s="89" t="s">
        <v>670</v>
      </c>
    </row>
    <row r="2180" spans="1:16" ht="38.25">
      <c r="A2180" s="268" t="s">
        <v>711</v>
      </c>
      <c r="B2180" s="89"/>
      <c r="C2180" s="269" t="s">
        <v>1408</v>
      </c>
      <c r="D2180" s="84">
        <v>43553</v>
      </c>
      <c r="E2180" s="85" t="s">
        <v>4608</v>
      </c>
      <c r="F2180" s="85" t="s">
        <v>13</v>
      </c>
      <c r="G2180" s="85">
        <v>393646</v>
      </c>
      <c r="H2180" s="89"/>
      <c r="I2180" s="270" t="s">
        <v>720</v>
      </c>
      <c r="J2180" s="89"/>
      <c r="K2180" s="89"/>
      <c r="L2180" s="89"/>
      <c r="M2180" s="89"/>
      <c r="N2180" s="271">
        <v>1529414.84</v>
      </c>
      <c r="O2180" s="271">
        <v>0</v>
      </c>
      <c r="P2180" s="89" t="s">
        <v>670</v>
      </c>
    </row>
    <row r="2181" spans="1:16" ht="38.25">
      <c r="A2181" s="268" t="s">
        <v>711</v>
      </c>
      <c r="B2181" s="89"/>
      <c r="C2181" s="269" t="s">
        <v>1408</v>
      </c>
      <c r="D2181" s="84">
        <v>43553</v>
      </c>
      <c r="E2181" s="85" t="s">
        <v>4609</v>
      </c>
      <c r="F2181" s="85" t="s">
        <v>13</v>
      </c>
      <c r="G2181" s="85">
        <v>393648</v>
      </c>
      <c r="H2181" s="89"/>
      <c r="I2181" s="270" t="s">
        <v>720</v>
      </c>
      <c r="J2181" s="89"/>
      <c r="K2181" s="89"/>
      <c r="L2181" s="89"/>
      <c r="M2181" s="89"/>
      <c r="N2181" s="271">
        <v>663507.98</v>
      </c>
      <c r="O2181" s="271">
        <v>0</v>
      </c>
      <c r="P2181" s="89" t="s">
        <v>670</v>
      </c>
    </row>
    <row r="2182" spans="1:16" ht="38.25">
      <c r="A2182" s="268" t="s">
        <v>711</v>
      </c>
      <c r="B2182" s="89"/>
      <c r="C2182" s="269" t="s">
        <v>1408</v>
      </c>
      <c r="D2182" s="84">
        <v>43553</v>
      </c>
      <c r="E2182" s="85" t="s">
        <v>4610</v>
      </c>
      <c r="F2182" s="85" t="s">
        <v>13</v>
      </c>
      <c r="G2182" s="85">
        <v>393650</v>
      </c>
      <c r="H2182" s="89"/>
      <c r="I2182" s="270" t="s">
        <v>720</v>
      </c>
      <c r="J2182" s="89"/>
      <c r="K2182" s="89"/>
      <c r="L2182" s="89"/>
      <c r="M2182" s="89"/>
      <c r="N2182" s="271">
        <v>12827432.85</v>
      </c>
      <c r="O2182" s="271">
        <v>0</v>
      </c>
      <c r="P2182" s="89" t="s">
        <v>670</v>
      </c>
    </row>
    <row r="2183" spans="1:16" ht="38.25">
      <c r="A2183" s="268" t="s">
        <v>711</v>
      </c>
      <c r="B2183" s="89"/>
      <c r="C2183" s="269" t="s">
        <v>1408</v>
      </c>
      <c r="D2183" s="84">
        <v>43553</v>
      </c>
      <c r="E2183" s="85" t="s">
        <v>4611</v>
      </c>
      <c r="F2183" s="85" t="s">
        <v>13</v>
      </c>
      <c r="G2183" s="85">
        <v>393652</v>
      </c>
      <c r="H2183" s="89"/>
      <c r="I2183" s="270" t="s">
        <v>720</v>
      </c>
      <c r="J2183" s="89"/>
      <c r="K2183" s="89"/>
      <c r="L2183" s="89"/>
      <c r="M2183" s="89"/>
      <c r="N2183" s="271">
        <v>12577132.51</v>
      </c>
      <c r="O2183" s="271">
        <v>0</v>
      </c>
      <c r="P2183" s="89" t="s">
        <v>670</v>
      </c>
    </row>
    <row r="2184" spans="1:16" ht="38.25">
      <c r="A2184" s="268" t="s">
        <v>711</v>
      </c>
      <c r="B2184" s="89"/>
      <c r="C2184" s="269" t="s">
        <v>1408</v>
      </c>
      <c r="D2184" s="84">
        <v>43553</v>
      </c>
      <c r="E2184" s="85" t="s">
        <v>4612</v>
      </c>
      <c r="F2184" s="85" t="s">
        <v>13</v>
      </c>
      <c r="G2184" s="85">
        <v>393654</v>
      </c>
      <c r="H2184" s="89"/>
      <c r="I2184" s="270" t="s">
        <v>720</v>
      </c>
      <c r="J2184" s="89"/>
      <c r="K2184" s="89"/>
      <c r="L2184" s="89"/>
      <c r="M2184" s="89"/>
      <c r="N2184" s="271">
        <v>6211748.6600000001</v>
      </c>
      <c r="O2184" s="271">
        <v>0</v>
      </c>
      <c r="P2184" s="89" t="s">
        <v>670</v>
      </c>
    </row>
    <row r="2185" spans="1:16" ht="38.25">
      <c r="A2185" s="268" t="s">
        <v>711</v>
      </c>
      <c r="B2185" s="89"/>
      <c r="C2185" s="269" t="s">
        <v>1408</v>
      </c>
      <c r="D2185" s="84">
        <v>43553</v>
      </c>
      <c r="E2185" s="85" t="s">
        <v>4613</v>
      </c>
      <c r="F2185" s="85" t="s">
        <v>13</v>
      </c>
      <c r="G2185" s="85">
        <v>393656</v>
      </c>
      <c r="H2185" s="89"/>
      <c r="I2185" s="270" t="s">
        <v>720</v>
      </c>
      <c r="J2185" s="89"/>
      <c r="K2185" s="89"/>
      <c r="L2185" s="89"/>
      <c r="M2185" s="89"/>
      <c r="N2185" s="271">
        <v>75001172.879999995</v>
      </c>
      <c r="O2185" s="271">
        <v>0</v>
      </c>
      <c r="P2185" s="89" t="s">
        <v>670</v>
      </c>
    </row>
    <row r="2186" spans="1:16" ht="38.25">
      <c r="A2186" s="268" t="s">
        <v>711</v>
      </c>
      <c r="B2186" s="89"/>
      <c r="C2186" s="269" t="s">
        <v>1408</v>
      </c>
      <c r="D2186" s="84">
        <v>43553</v>
      </c>
      <c r="E2186" s="85" t="s">
        <v>4614</v>
      </c>
      <c r="F2186" s="85" t="s">
        <v>13</v>
      </c>
      <c r="G2186" s="85">
        <v>393658</v>
      </c>
      <c r="H2186" s="89"/>
      <c r="I2186" s="270" t="s">
        <v>720</v>
      </c>
      <c r="J2186" s="89"/>
      <c r="K2186" s="89"/>
      <c r="L2186" s="89"/>
      <c r="M2186" s="89"/>
      <c r="N2186" s="271">
        <v>32235461.050000001</v>
      </c>
      <c r="O2186" s="271">
        <v>0</v>
      </c>
      <c r="P2186" s="89" t="s">
        <v>670</v>
      </c>
    </row>
    <row r="2187" spans="1:16" ht="38.25">
      <c r="A2187" s="268" t="s">
        <v>711</v>
      </c>
      <c r="B2187" s="89"/>
      <c r="C2187" s="269" t="s">
        <v>1408</v>
      </c>
      <c r="D2187" s="84">
        <v>43553</v>
      </c>
      <c r="E2187" s="85" t="s">
        <v>4615</v>
      </c>
      <c r="F2187" s="85" t="s">
        <v>13</v>
      </c>
      <c r="G2187" s="85">
        <v>393660</v>
      </c>
      <c r="H2187" s="89"/>
      <c r="I2187" s="270" t="s">
        <v>720</v>
      </c>
      <c r="J2187" s="89"/>
      <c r="K2187" s="89"/>
      <c r="L2187" s="89"/>
      <c r="M2187" s="89"/>
      <c r="N2187" s="271">
        <v>7443.37</v>
      </c>
      <c r="O2187" s="271">
        <v>0</v>
      </c>
      <c r="P2187" s="89" t="s">
        <v>670</v>
      </c>
    </row>
    <row r="2188" spans="1:16" ht="38.25">
      <c r="A2188" s="268" t="s">
        <v>711</v>
      </c>
      <c r="B2188" s="89"/>
      <c r="C2188" s="269" t="s">
        <v>1408</v>
      </c>
      <c r="D2188" s="84">
        <v>43553</v>
      </c>
      <c r="E2188" s="85" t="s">
        <v>4616</v>
      </c>
      <c r="F2188" s="85" t="s">
        <v>13</v>
      </c>
      <c r="G2188" s="85">
        <v>393662</v>
      </c>
      <c r="H2188" s="89"/>
      <c r="I2188" s="270" t="s">
        <v>720</v>
      </c>
      <c r="J2188" s="89"/>
      <c r="K2188" s="89"/>
      <c r="L2188" s="89"/>
      <c r="M2188" s="89"/>
      <c r="N2188" s="271">
        <v>11233.11</v>
      </c>
      <c r="O2188" s="271">
        <v>0</v>
      </c>
      <c r="P2188" s="89" t="s">
        <v>670</v>
      </c>
    </row>
    <row r="2189" spans="1:16" ht="38.25">
      <c r="A2189" s="268" t="s">
        <v>711</v>
      </c>
      <c r="B2189" s="89"/>
      <c r="C2189" s="269" t="s">
        <v>1408</v>
      </c>
      <c r="D2189" s="84">
        <v>43553</v>
      </c>
      <c r="E2189" s="85" t="s">
        <v>4617</v>
      </c>
      <c r="F2189" s="85" t="s">
        <v>13</v>
      </c>
      <c r="G2189" s="85">
        <v>393664</v>
      </c>
      <c r="H2189" s="89"/>
      <c r="I2189" s="270" t="s">
        <v>720</v>
      </c>
      <c r="J2189" s="89"/>
      <c r="K2189" s="89"/>
      <c r="L2189" s="89"/>
      <c r="M2189" s="89"/>
      <c r="N2189" s="271">
        <v>1201.3900000000001</v>
      </c>
      <c r="O2189" s="271">
        <v>0</v>
      </c>
      <c r="P2189" s="89" t="s">
        <v>670</v>
      </c>
    </row>
    <row r="2190" spans="1:16" ht="38.25">
      <c r="A2190" s="268" t="s">
        <v>711</v>
      </c>
      <c r="B2190" s="89"/>
      <c r="C2190" s="269" t="s">
        <v>1408</v>
      </c>
      <c r="D2190" s="84">
        <v>43553</v>
      </c>
      <c r="E2190" s="85" t="s">
        <v>4618</v>
      </c>
      <c r="F2190" s="85" t="s">
        <v>13</v>
      </c>
      <c r="G2190" s="85">
        <v>393666</v>
      </c>
      <c r="H2190" s="89"/>
      <c r="I2190" s="270" t="s">
        <v>720</v>
      </c>
      <c r="J2190" s="89"/>
      <c r="K2190" s="89"/>
      <c r="L2190" s="89"/>
      <c r="M2190" s="89"/>
      <c r="N2190" s="271">
        <v>11205.6</v>
      </c>
      <c r="O2190" s="271">
        <v>0</v>
      </c>
      <c r="P2190" s="89" t="s">
        <v>670</v>
      </c>
    </row>
    <row r="2191" spans="1:16" ht="38.25">
      <c r="A2191" s="268" t="s">
        <v>711</v>
      </c>
      <c r="B2191" s="89"/>
      <c r="C2191" s="269" t="s">
        <v>1408</v>
      </c>
      <c r="D2191" s="84">
        <v>43553</v>
      </c>
      <c r="E2191" s="85" t="s">
        <v>4619</v>
      </c>
      <c r="F2191" s="85" t="s">
        <v>13</v>
      </c>
      <c r="G2191" s="85">
        <v>393668</v>
      </c>
      <c r="H2191" s="89"/>
      <c r="I2191" s="270" t="s">
        <v>720</v>
      </c>
      <c r="J2191" s="89"/>
      <c r="K2191" s="89"/>
      <c r="L2191" s="89"/>
      <c r="M2191" s="89"/>
      <c r="N2191" s="271">
        <v>11205.6</v>
      </c>
      <c r="O2191" s="271">
        <v>0</v>
      </c>
      <c r="P2191" s="89" t="s">
        <v>670</v>
      </c>
    </row>
    <row r="2192" spans="1:16" ht="38.25">
      <c r="A2192" s="268" t="s">
        <v>711</v>
      </c>
      <c r="B2192" s="89"/>
      <c r="C2192" s="269" t="s">
        <v>1408</v>
      </c>
      <c r="D2192" s="84">
        <v>43553</v>
      </c>
      <c r="E2192" s="85" t="s">
        <v>4620</v>
      </c>
      <c r="F2192" s="85" t="s">
        <v>13</v>
      </c>
      <c r="G2192" s="85">
        <v>393670</v>
      </c>
      <c r="H2192" s="89"/>
      <c r="I2192" s="270" t="s">
        <v>720</v>
      </c>
      <c r="J2192" s="89"/>
      <c r="K2192" s="89"/>
      <c r="L2192" s="89"/>
      <c r="M2192" s="89"/>
      <c r="N2192" s="271">
        <v>11205.6</v>
      </c>
      <c r="O2192" s="271">
        <v>0</v>
      </c>
      <c r="P2192" s="89" t="s">
        <v>670</v>
      </c>
    </row>
    <row r="2193" spans="1:16" ht="38.25">
      <c r="A2193" s="268" t="s">
        <v>711</v>
      </c>
      <c r="B2193" s="89"/>
      <c r="C2193" s="269" t="s">
        <v>1408</v>
      </c>
      <c r="D2193" s="84">
        <v>43553</v>
      </c>
      <c r="E2193" s="85" t="s">
        <v>4621</v>
      </c>
      <c r="F2193" s="85" t="s">
        <v>13</v>
      </c>
      <c r="G2193" s="85">
        <v>393672</v>
      </c>
      <c r="H2193" s="89"/>
      <c r="I2193" s="270" t="s">
        <v>720</v>
      </c>
      <c r="J2193" s="89"/>
      <c r="K2193" s="89"/>
      <c r="L2193" s="89"/>
      <c r="M2193" s="89"/>
      <c r="N2193" s="271">
        <v>11205.6</v>
      </c>
      <c r="O2193" s="271">
        <v>0</v>
      </c>
      <c r="P2193" s="89" t="s">
        <v>670</v>
      </c>
    </row>
    <row r="2194" spans="1:16" ht="38.25">
      <c r="A2194" s="268" t="s">
        <v>711</v>
      </c>
      <c r="B2194" s="89"/>
      <c r="C2194" s="269" t="s">
        <v>1408</v>
      </c>
      <c r="D2194" s="84">
        <v>43553</v>
      </c>
      <c r="E2194" s="85" t="s">
        <v>4622</v>
      </c>
      <c r="F2194" s="85" t="s">
        <v>13</v>
      </c>
      <c r="G2194" s="85">
        <v>393674</v>
      </c>
      <c r="H2194" s="89"/>
      <c r="I2194" s="270" t="s">
        <v>720</v>
      </c>
      <c r="J2194" s="89"/>
      <c r="K2194" s="89"/>
      <c r="L2194" s="89"/>
      <c r="M2194" s="89"/>
      <c r="N2194" s="271">
        <v>214903.08</v>
      </c>
      <c r="O2194" s="271">
        <v>0</v>
      </c>
      <c r="P2194" s="89" t="s">
        <v>670</v>
      </c>
    </row>
    <row r="2195" spans="1:16" ht="38.25">
      <c r="A2195" s="268" t="s">
        <v>711</v>
      </c>
      <c r="B2195" s="89"/>
      <c r="C2195" s="269" t="s">
        <v>1408</v>
      </c>
      <c r="D2195" s="84">
        <v>43553</v>
      </c>
      <c r="E2195" s="85" t="s">
        <v>4623</v>
      </c>
      <c r="F2195" s="85" t="s">
        <v>13</v>
      </c>
      <c r="G2195" s="85">
        <v>393676</v>
      </c>
      <c r="H2195" s="89"/>
      <c r="I2195" s="270" t="s">
        <v>720</v>
      </c>
      <c r="J2195" s="89"/>
      <c r="K2195" s="89"/>
      <c r="L2195" s="89"/>
      <c r="M2195" s="89"/>
      <c r="N2195" s="271">
        <v>3970.02</v>
      </c>
      <c r="O2195" s="271">
        <v>0</v>
      </c>
      <c r="P2195" s="89" t="s">
        <v>670</v>
      </c>
    </row>
    <row r="2196" spans="1:16" ht="38.25">
      <c r="A2196" s="268" t="s">
        <v>711</v>
      </c>
      <c r="B2196" s="89"/>
      <c r="C2196" s="269" t="s">
        <v>1408</v>
      </c>
      <c r="D2196" s="84">
        <v>43553</v>
      </c>
      <c r="E2196" s="85" t="s">
        <v>4624</v>
      </c>
      <c r="F2196" s="85" t="s">
        <v>13</v>
      </c>
      <c r="G2196" s="85">
        <v>393678</v>
      </c>
      <c r="H2196" s="89"/>
      <c r="I2196" s="270" t="s">
        <v>720</v>
      </c>
      <c r="J2196" s="89"/>
      <c r="K2196" s="89"/>
      <c r="L2196" s="89"/>
      <c r="M2196" s="89"/>
      <c r="N2196" s="271">
        <v>424.57</v>
      </c>
      <c r="O2196" s="271">
        <v>0</v>
      </c>
      <c r="P2196" s="89" t="s">
        <v>670</v>
      </c>
    </row>
    <row r="2197" spans="1:16" ht="38.25">
      <c r="A2197" s="268" t="s">
        <v>711</v>
      </c>
      <c r="B2197" s="89"/>
      <c r="C2197" s="269" t="s">
        <v>1408</v>
      </c>
      <c r="D2197" s="84">
        <v>43553</v>
      </c>
      <c r="E2197" s="85" t="s">
        <v>4625</v>
      </c>
      <c r="F2197" s="85" t="s">
        <v>13</v>
      </c>
      <c r="G2197" s="85">
        <v>393680</v>
      </c>
      <c r="H2197" s="89"/>
      <c r="I2197" s="270" t="s">
        <v>720</v>
      </c>
      <c r="J2197" s="89"/>
      <c r="K2197" s="89"/>
      <c r="L2197" s="89"/>
      <c r="M2197" s="89"/>
      <c r="N2197" s="271">
        <v>895.37</v>
      </c>
      <c r="O2197" s="271">
        <v>0</v>
      </c>
      <c r="P2197" s="89" t="s">
        <v>670</v>
      </c>
    </row>
    <row r="2198" spans="1:16" ht="38.25">
      <c r="A2198" s="268" t="s">
        <v>711</v>
      </c>
      <c r="B2198" s="89"/>
      <c r="C2198" s="269" t="s">
        <v>1408</v>
      </c>
      <c r="D2198" s="84">
        <v>43553</v>
      </c>
      <c r="E2198" s="85" t="s">
        <v>4626</v>
      </c>
      <c r="F2198" s="85" t="s">
        <v>13</v>
      </c>
      <c r="G2198" s="85">
        <v>393682</v>
      </c>
      <c r="H2198" s="89"/>
      <c r="I2198" s="270" t="s">
        <v>720</v>
      </c>
      <c r="J2198" s="89"/>
      <c r="K2198" s="89"/>
      <c r="L2198" s="89"/>
      <c r="M2198" s="89"/>
      <c r="N2198" s="271">
        <v>3960.35</v>
      </c>
      <c r="O2198" s="271">
        <v>0</v>
      </c>
      <c r="P2198" s="89" t="s">
        <v>670</v>
      </c>
    </row>
    <row r="2199" spans="1:16" ht="38.25">
      <c r="A2199" s="268" t="s">
        <v>711</v>
      </c>
      <c r="B2199" s="89"/>
      <c r="C2199" s="269" t="s">
        <v>1408</v>
      </c>
      <c r="D2199" s="84">
        <v>43553</v>
      </c>
      <c r="E2199" s="85" t="s">
        <v>4627</v>
      </c>
      <c r="F2199" s="85" t="s">
        <v>13</v>
      </c>
      <c r="G2199" s="85">
        <v>393684</v>
      </c>
      <c r="H2199" s="89"/>
      <c r="I2199" s="270" t="s">
        <v>720</v>
      </c>
      <c r="J2199" s="89"/>
      <c r="K2199" s="89"/>
      <c r="L2199" s="89"/>
      <c r="M2199" s="89"/>
      <c r="N2199" s="271">
        <v>3960.35</v>
      </c>
      <c r="O2199" s="271">
        <v>0</v>
      </c>
      <c r="P2199" s="89" t="s">
        <v>670</v>
      </c>
    </row>
    <row r="2200" spans="1:16" ht="38.25">
      <c r="A2200" s="268" t="s">
        <v>711</v>
      </c>
      <c r="B2200" s="89"/>
      <c r="C2200" s="269" t="s">
        <v>1408</v>
      </c>
      <c r="D2200" s="84">
        <v>43553</v>
      </c>
      <c r="E2200" s="85" t="s">
        <v>4628</v>
      </c>
      <c r="F2200" s="85" t="s">
        <v>13</v>
      </c>
      <c r="G2200" s="85">
        <v>393686</v>
      </c>
      <c r="H2200" s="89"/>
      <c r="I2200" s="270" t="s">
        <v>720</v>
      </c>
      <c r="J2200" s="89"/>
      <c r="K2200" s="89"/>
      <c r="L2200" s="89"/>
      <c r="M2200" s="89"/>
      <c r="N2200" s="271">
        <v>3960.35</v>
      </c>
      <c r="O2200" s="271">
        <v>0</v>
      </c>
      <c r="P2200" s="89" t="s">
        <v>670</v>
      </c>
    </row>
    <row r="2201" spans="1:16" ht="38.25">
      <c r="A2201" s="268" t="s">
        <v>711</v>
      </c>
      <c r="B2201" s="89"/>
      <c r="C2201" s="269" t="s">
        <v>1408</v>
      </c>
      <c r="D2201" s="84">
        <v>43553</v>
      </c>
      <c r="E2201" s="85" t="s">
        <v>4629</v>
      </c>
      <c r="F2201" s="85" t="s">
        <v>13</v>
      </c>
      <c r="G2201" s="85">
        <v>393688</v>
      </c>
      <c r="H2201" s="89"/>
      <c r="I2201" s="270" t="s">
        <v>720</v>
      </c>
      <c r="J2201" s="89"/>
      <c r="K2201" s="89"/>
      <c r="L2201" s="89"/>
      <c r="M2201" s="89"/>
      <c r="N2201" s="271">
        <v>3960.35</v>
      </c>
      <c r="O2201" s="271">
        <v>0</v>
      </c>
      <c r="P2201" s="89" t="s">
        <v>670</v>
      </c>
    </row>
    <row r="2202" spans="1:16" ht="38.25">
      <c r="A2202" s="268" t="s">
        <v>711</v>
      </c>
      <c r="B2202" s="89"/>
      <c r="C2202" s="269" t="s">
        <v>1408</v>
      </c>
      <c r="D2202" s="84">
        <v>43553</v>
      </c>
      <c r="E2202" s="85" t="s">
        <v>4630</v>
      </c>
      <c r="F2202" s="85" t="s">
        <v>13</v>
      </c>
      <c r="G2202" s="85">
        <v>393690</v>
      </c>
      <c r="H2202" s="89"/>
      <c r="I2202" s="270" t="s">
        <v>720</v>
      </c>
      <c r="J2202" s="89"/>
      <c r="K2202" s="89"/>
      <c r="L2202" s="89"/>
      <c r="M2202" s="89"/>
      <c r="N2202" s="271">
        <v>30853.06</v>
      </c>
      <c r="O2202" s="271">
        <v>0</v>
      </c>
      <c r="P2202" s="89" t="s">
        <v>670</v>
      </c>
    </row>
    <row r="2203" spans="1:16" ht="38.25">
      <c r="A2203" s="268" t="s">
        <v>711</v>
      </c>
      <c r="B2203" s="89"/>
      <c r="C2203" s="269" t="s">
        <v>1408</v>
      </c>
      <c r="D2203" s="84">
        <v>43553</v>
      </c>
      <c r="E2203" s="85" t="s">
        <v>4631</v>
      </c>
      <c r="F2203" s="85" t="s">
        <v>13</v>
      </c>
      <c r="G2203" s="85">
        <v>393692</v>
      </c>
      <c r="H2203" s="89"/>
      <c r="I2203" s="270" t="s">
        <v>720</v>
      </c>
      <c r="J2203" s="89"/>
      <c r="K2203" s="89"/>
      <c r="L2203" s="89"/>
      <c r="M2203" s="89"/>
      <c r="N2203" s="271">
        <v>3299.73</v>
      </c>
      <c r="O2203" s="271">
        <v>0</v>
      </c>
      <c r="P2203" s="89" t="s">
        <v>670</v>
      </c>
    </row>
    <row r="2204" spans="1:16" ht="38.25">
      <c r="A2204" s="268" t="s">
        <v>711</v>
      </c>
      <c r="B2204" s="89"/>
      <c r="C2204" s="269" t="s">
        <v>1408</v>
      </c>
      <c r="D2204" s="84">
        <v>43553</v>
      </c>
      <c r="E2204" s="85" t="s">
        <v>4632</v>
      </c>
      <c r="F2204" s="85" t="s">
        <v>13</v>
      </c>
      <c r="G2204" s="85">
        <v>393694</v>
      </c>
      <c r="H2204" s="89"/>
      <c r="I2204" s="270" t="s">
        <v>720</v>
      </c>
      <c r="J2204" s="89"/>
      <c r="K2204" s="89"/>
      <c r="L2204" s="89"/>
      <c r="M2204" s="89"/>
      <c r="N2204" s="271">
        <v>6958.37</v>
      </c>
      <c r="O2204" s="271">
        <v>0</v>
      </c>
      <c r="P2204" s="89" t="s">
        <v>670</v>
      </c>
    </row>
    <row r="2205" spans="1:16" ht="38.25">
      <c r="A2205" s="268" t="s">
        <v>711</v>
      </c>
      <c r="B2205" s="89"/>
      <c r="C2205" s="269" t="s">
        <v>1408</v>
      </c>
      <c r="D2205" s="84">
        <v>43553</v>
      </c>
      <c r="E2205" s="85" t="s">
        <v>4633</v>
      </c>
      <c r="F2205" s="85" t="s">
        <v>13</v>
      </c>
      <c r="G2205" s="85">
        <v>393696</v>
      </c>
      <c r="H2205" s="89"/>
      <c r="I2205" s="270" t="s">
        <v>720</v>
      </c>
      <c r="J2205" s="89"/>
      <c r="K2205" s="89"/>
      <c r="L2205" s="89"/>
      <c r="M2205" s="89"/>
      <c r="N2205" s="271">
        <v>30777.599999999999</v>
      </c>
      <c r="O2205" s="271">
        <v>0</v>
      </c>
      <c r="P2205" s="89" t="s">
        <v>670</v>
      </c>
    </row>
    <row r="2206" spans="1:16" ht="38.25">
      <c r="A2206" s="268" t="s">
        <v>711</v>
      </c>
      <c r="B2206" s="89"/>
      <c r="C2206" s="269" t="s">
        <v>1408</v>
      </c>
      <c r="D2206" s="84">
        <v>43553</v>
      </c>
      <c r="E2206" s="85" t="s">
        <v>4634</v>
      </c>
      <c r="F2206" s="85" t="s">
        <v>13</v>
      </c>
      <c r="G2206" s="85">
        <v>393698</v>
      </c>
      <c r="H2206" s="89"/>
      <c r="I2206" s="270" t="s">
        <v>720</v>
      </c>
      <c r="J2206" s="89"/>
      <c r="K2206" s="89"/>
      <c r="L2206" s="89"/>
      <c r="M2206" s="89"/>
      <c r="N2206" s="271">
        <v>30777.599999999999</v>
      </c>
      <c r="O2206" s="271">
        <v>0</v>
      </c>
      <c r="P2206" s="89" t="s">
        <v>670</v>
      </c>
    </row>
    <row r="2207" spans="1:16" ht="38.25">
      <c r="A2207" s="268" t="s">
        <v>711</v>
      </c>
      <c r="B2207" s="89"/>
      <c r="C2207" s="269" t="s">
        <v>1408</v>
      </c>
      <c r="D2207" s="84">
        <v>43553</v>
      </c>
      <c r="E2207" s="85" t="s">
        <v>4635</v>
      </c>
      <c r="F2207" s="85" t="s">
        <v>13</v>
      </c>
      <c r="G2207" s="85">
        <v>393700</v>
      </c>
      <c r="H2207" s="89"/>
      <c r="I2207" s="270" t="s">
        <v>720</v>
      </c>
      <c r="J2207" s="89"/>
      <c r="K2207" s="89"/>
      <c r="L2207" s="89"/>
      <c r="M2207" s="89"/>
      <c r="N2207" s="271">
        <v>30777.599999999999</v>
      </c>
      <c r="O2207" s="271">
        <v>0</v>
      </c>
      <c r="P2207" s="89" t="s">
        <v>670</v>
      </c>
    </row>
    <row r="2208" spans="1:16" ht="38.25">
      <c r="A2208" s="268" t="s">
        <v>711</v>
      </c>
      <c r="B2208" s="89"/>
      <c r="C2208" s="269" t="s">
        <v>1408</v>
      </c>
      <c r="D2208" s="84">
        <v>43553</v>
      </c>
      <c r="E2208" s="85" t="s">
        <v>4636</v>
      </c>
      <c r="F2208" s="85" t="s">
        <v>13</v>
      </c>
      <c r="G2208" s="85">
        <v>393702</v>
      </c>
      <c r="H2208" s="89"/>
      <c r="I2208" s="270" t="s">
        <v>720</v>
      </c>
      <c r="J2208" s="89"/>
      <c r="K2208" s="89"/>
      <c r="L2208" s="89"/>
      <c r="M2208" s="89"/>
      <c r="N2208" s="271">
        <v>30777.599999999999</v>
      </c>
      <c r="O2208" s="271">
        <v>0</v>
      </c>
      <c r="P2208" s="89" t="s">
        <v>670</v>
      </c>
    </row>
    <row r="2209" spans="1:16" ht="38.25">
      <c r="A2209" s="268" t="s">
        <v>711</v>
      </c>
      <c r="B2209" s="89"/>
      <c r="C2209" s="269" t="s">
        <v>1408</v>
      </c>
      <c r="D2209" s="84">
        <v>43553</v>
      </c>
      <c r="E2209" s="85" t="s">
        <v>4637</v>
      </c>
      <c r="F2209" s="85" t="s">
        <v>13</v>
      </c>
      <c r="G2209" s="85">
        <v>393704</v>
      </c>
      <c r="H2209" s="89"/>
      <c r="I2209" s="270" t="s">
        <v>720</v>
      </c>
      <c r="J2209" s="89"/>
      <c r="K2209" s="89"/>
      <c r="L2209" s="89"/>
      <c r="M2209" s="89"/>
      <c r="N2209" s="271">
        <v>3064.98</v>
      </c>
      <c r="O2209" s="271">
        <v>0</v>
      </c>
      <c r="P2209" s="89" t="s">
        <v>670</v>
      </c>
    </row>
    <row r="2210" spans="1:16" ht="38.25">
      <c r="A2210" s="268" t="s">
        <v>711</v>
      </c>
      <c r="B2210" s="89"/>
      <c r="C2210" s="269" t="s">
        <v>1408</v>
      </c>
      <c r="D2210" s="84">
        <v>43553</v>
      </c>
      <c r="E2210" s="85" t="s">
        <v>4638</v>
      </c>
      <c r="F2210" s="85" t="s">
        <v>13</v>
      </c>
      <c r="G2210" s="85">
        <v>393706</v>
      </c>
      <c r="H2210" s="89"/>
      <c r="I2210" s="270" t="s">
        <v>720</v>
      </c>
      <c r="J2210" s="89"/>
      <c r="K2210" s="89"/>
      <c r="L2210" s="89"/>
      <c r="M2210" s="89"/>
      <c r="N2210" s="271">
        <v>3535.71</v>
      </c>
      <c r="O2210" s="271">
        <v>0</v>
      </c>
      <c r="P2210" s="89" t="s">
        <v>670</v>
      </c>
    </row>
    <row r="2211" spans="1:16" ht="38.25">
      <c r="A2211" s="268" t="s">
        <v>711</v>
      </c>
      <c r="B2211" s="89"/>
      <c r="C2211" s="269" t="s">
        <v>1408</v>
      </c>
      <c r="D2211" s="84">
        <v>43553</v>
      </c>
      <c r="E2211" s="85" t="s">
        <v>4639</v>
      </c>
      <c r="F2211" s="85" t="s">
        <v>13</v>
      </c>
      <c r="G2211" s="85">
        <v>393708</v>
      </c>
      <c r="H2211" s="89"/>
      <c r="I2211" s="270" t="s">
        <v>720</v>
      </c>
      <c r="J2211" s="89"/>
      <c r="K2211" s="89"/>
      <c r="L2211" s="89"/>
      <c r="M2211" s="89"/>
      <c r="N2211" s="271">
        <v>1329.67</v>
      </c>
      <c r="O2211" s="271">
        <v>0</v>
      </c>
      <c r="P2211" s="89" t="s">
        <v>670</v>
      </c>
    </row>
    <row r="2212" spans="1:16" ht="38.25">
      <c r="A2212" s="268" t="s">
        <v>711</v>
      </c>
      <c r="B2212" s="89"/>
      <c r="C2212" s="269" t="s">
        <v>1408</v>
      </c>
      <c r="D2212" s="84">
        <v>43553</v>
      </c>
      <c r="E2212" s="85" t="s">
        <v>4640</v>
      </c>
      <c r="F2212" s="85" t="s">
        <v>13</v>
      </c>
      <c r="G2212" s="85">
        <v>393710</v>
      </c>
      <c r="H2212" s="89"/>
      <c r="I2212" s="270" t="s">
        <v>720</v>
      </c>
      <c r="J2212" s="89"/>
      <c r="K2212" s="89"/>
      <c r="L2212" s="89"/>
      <c r="M2212" s="89"/>
      <c r="N2212" s="271">
        <v>3762.3</v>
      </c>
      <c r="O2212" s="271">
        <v>0</v>
      </c>
      <c r="P2212" s="89" t="s">
        <v>670</v>
      </c>
    </row>
    <row r="2213" spans="1:16" ht="38.25">
      <c r="A2213" s="268" t="s">
        <v>711</v>
      </c>
      <c r="B2213" s="89"/>
      <c r="C2213" s="269" t="s">
        <v>1408</v>
      </c>
      <c r="D2213" s="84">
        <v>43553</v>
      </c>
      <c r="E2213" s="85" t="s">
        <v>4641</v>
      </c>
      <c r="F2213" s="85" t="s">
        <v>13</v>
      </c>
      <c r="G2213" s="85">
        <v>393712</v>
      </c>
      <c r="H2213" s="89"/>
      <c r="I2213" s="270" t="s">
        <v>720</v>
      </c>
      <c r="J2213" s="89"/>
      <c r="K2213" s="89"/>
      <c r="L2213" s="89"/>
      <c r="M2213" s="89"/>
      <c r="N2213" s="271">
        <v>8672.2099999999991</v>
      </c>
      <c r="O2213" s="271">
        <v>0</v>
      </c>
      <c r="P2213" s="89" t="s">
        <v>670</v>
      </c>
    </row>
    <row r="2214" spans="1:16" ht="38.25">
      <c r="A2214" s="268" t="s">
        <v>711</v>
      </c>
      <c r="B2214" s="89"/>
      <c r="C2214" s="269" t="s">
        <v>1408</v>
      </c>
      <c r="D2214" s="84">
        <v>43553</v>
      </c>
      <c r="E2214" s="85" t="s">
        <v>4642</v>
      </c>
      <c r="F2214" s="85" t="s">
        <v>13</v>
      </c>
      <c r="G2214" s="85">
        <v>393714</v>
      </c>
      <c r="H2214" s="89"/>
      <c r="I2214" s="270" t="s">
        <v>720</v>
      </c>
      <c r="J2214" s="89"/>
      <c r="K2214" s="89"/>
      <c r="L2214" s="89"/>
      <c r="M2214" s="89"/>
      <c r="N2214" s="271">
        <v>10333.49</v>
      </c>
      <c r="O2214" s="271">
        <v>0</v>
      </c>
      <c r="P2214" s="89" t="s">
        <v>670</v>
      </c>
    </row>
    <row r="2215" spans="1:16" ht="38.25">
      <c r="A2215" s="268" t="s">
        <v>711</v>
      </c>
      <c r="B2215" s="89"/>
      <c r="C2215" s="269" t="s">
        <v>1408</v>
      </c>
      <c r="D2215" s="84">
        <v>43553</v>
      </c>
      <c r="E2215" s="85" t="s">
        <v>4643</v>
      </c>
      <c r="F2215" s="85" t="s">
        <v>13</v>
      </c>
      <c r="G2215" s="85">
        <v>393716</v>
      </c>
      <c r="H2215" s="89"/>
      <c r="I2215" s="270" t="s">
        <v>720</v>
      </c>
      <c r="J2215" s="89"/>
      <c r="K2215" s="89"/>
      <c r="L2215" s="89"/>
      <c r="M2215" s="89"/>
      <c r="N2215" s="271">
        <v>27477.87</v>
      </c>
      <c r="O2215" s="271">
        <v>0</v>
      </c>
      <c r="P2215" s="89" t="s">
        <v>670</v>
      </c>
    </row>
    <row r="2216" spans="1:16" ht="63.75">
      <c r="A2216" s="268" t="s">
        <v>556</v>
      </c>
      <c r="B2216" s="89"/>
      <c r="C2216" s="269" t="s">
        <v>616</v>
      </c>
      <c r="D2216" s="84">
        <v>43553</v>
      </c>
      <c r="E2216" s="85" t="s">
        <v>4644</v>
      </c>
      <c r="F2216" s="85" t="s">
        <v>11</v>
      </c>
      <c r="G2216" s="85">
        <v>950546</v>
      </c>
      <c r="H2216" s="89"/>
      <c r="I2216" s="270" t="s">
        <v>751</v>
      </c>
      <c r="J2216" s="89"/>
      <c r="K2216" s="89"/>
      <c r="L2216" s="89"/>
      <c r="M2216" s="89"/>
      <c r="N2216" s="271">
        <v>50</v>
      </c>
      <c r="O2216" s="271">
        <v>0</v>
      </c>
      <c r="P2216" s="89" t="s">
        <v>670</v>
      </c>
    </row>
    <row r="2217" spans="1:16" ht="38.25">
      <c r="A2217" s="268" t="s">
        <v>711</v>
      </c>
      <c r="B2217" s="89"/>
      <c r="C2217" s="269" t="s">
        <v>1408</v>
      </c>
      <c r="D2217" s="84">
        <v>43553</v>
      </c>
      <c r="E2217" s="85" t="s">
        <v>4645</v>
      </c>
      <c r="F2217" s="85" t="s">
        <v>13</v>
      </c>
      <c r="G2217" s="85">
        <v>393508</v>
      </c>
      <c r="H2217" s="89"/>
      <c r="I2217" s="270" t="s">
        <v>720</v>
      </c>
      <c r="J2217" s="89"/>
      <c r="K2217" s="89"/>
      <c r="L2217" s="89"/>
      <c r="M2217" s="89"/>
      <c r="N2217" s="271">
        <v>1680843.92</v>
      </c>
      <c r="O2217" s="271">
        <v>0</v>
      </c>
      <c r="P2217" s="89" t="s">
        <v>670</v>
      </c>
    </row>
    <row r="2218" spans="1:16" ht="38.25">
      <c r="A2218" s="268" t="s">
        <v>711</v>
      </c>
      <c r="B2218" s="89"/>
      <c r="C2218" s="269" t="s">
        <v>1408</v>
      </c>
      <c r="D2218" s="84">
        <v>43553</v>
      </c>
      <c r="E2218" s="85" t="s">
        <v>4646</v>
      </c>
      <c r="F2218" s="85" t="s">
        <v>13</v>
      </c>
      <c r="G2218" s="85">
        <v>393510</v>
      </c>
      <c r="H2218" s="89"/>
      <c r="I2218" s="270" t="s">
        <v>720</v>
      </c>
      <c r="J2218" s="89"/>
      <c r="K2218" s="89"/>
      <c r="L2218" s="89"/>
      <c r="M2218" s="89"/>
      <c r="N2218" s="271">
        <v>1680843.92</v>
      </c>
      <c r="O2218" s="271">
        <v>0</v>
      </c>
      <c r="P2218" s="89" t="s">
        <v>670</v>
      </c>
    </row>
    <row r="2219" spans="1:16" ht="38.25">
      <c r="A2219" s="268" t="s">
        <v>711</v>
      </c>
      <c r="B2219" s="89"/>
      <c r="C2219" s="269" t="s">
        <v>1408</v>
      </c>
      <c r="D2219" s="84">
        <v>43553</v>
      </c>
      <c r="E2219" s="85" t="s">
        <v>4647</v>
      </c>
      <c r="F2219" s="85" t="s">
        <v>13</v>
      </c>
      <c r="G2219" s="85">
        <v>393512</v>
      </c>
      <c r="H2219" s="89"/>
      <c r="I2219" s="270" t="s">
        <v>720</v>
      </c>
      <c r="J2219" s="89"/>
      <c r="K2219" s="89"/>
      <c r="L2219" s="89"/>
      <c r="M2219" s="89"/>
      <c r="N2219" s="271">
        <v>1680843.92</v>
      </c>
      <c r="O2219" s="271">
        <v>0</v>
      </c>
      <c r="P2219" s="89" t="s">
        <v>670</v>
      </c>
    </row>
    <row r="2220" spans="1:16" ht="38.25">
      <c r="A2220" s="268" t="s">
        <v>711</v>
      </c>
      <c r="B2220" s="89"/>
      <c r="C2220" s="269" t="s">
        <v>1408</v>
      </c>
      <c r="D2220" s="84">
        <v>43553</v>
      </c>
      <c r="E2220" s="85" t="s">
        <v>4648</v>
      </c>
      <c r="F2220" s="85" t="s">
        <v>13</v>
      </c>
      <c r="G2220" s="85">
        <v>393514</v>
      </c>
      <c r="H2220" s="89"/>
      <c r="I2220" s="270" t="s">
        <v>720</v>
      </c>
      <c r="J2220" s="89"/>
      <c r="K2220" s="89"/>
      <c r="L2220" s="89"/>
      <c r="M2220" s="89"/>
      <c r="N2220" s="271">
        <v>1680843.92</v>
      </c>
      <c r="O2220" s="271">
        <v>0</v>
      </c>
      <c r="P2220" s="89" t="s">
        <v>670</v>
      </c>
    </row>
    <row r="2221" spans="1:16" ht="38.25">
      <c r="A2221" s="268" t="s">
        <v>711</v>
      </c>
      <c r="B2221" s="89"/>
      <c r="C2221" s="269" t="s">
        <v>1408</v>
      </c>
      <c r="D2221" s="84">
        <v>43553</v>
      </c>
      <c r="E2221" s="85" t="s">
        <v>4649</v>
      </c>
      <c r="F2221" s="85" t="s">
        <v>13</v>
      </c>
      <c r="G2221" s="85">
        <v>393516</v>
      </c>
      <c r="H2221" s="89"/>
      <c r="I2221" s="270" t="s">
        <v>720</v>
      </c>
      <c r="J2221" s="89"/>
      <c r="K2221" s="89"/>
      <c r="L2221" s="89"/>
      <c r="M2221" s="89"/>
      <c r="N2221" s="271">
        <v>4616635.32</v>
      </c>
      <c r="O2221" s="271">
        <v>0</v>
      </c>
      <c r="P2221" s="89" t="s">
        <v>670</v>
      </c>
    </row>
    <row r="2222" spans="1:16" ht="38.25">
      <c r="A2222" s="268" t="s">
        <v>711</v>
      </c>
      <c r="B2222" s="89"/>
      <c r="C2222" s="269" t="s">
        <v>1408</v>
      </c>
      <c r="D2222" s="84">
        <v>43553</v>
      </c>
      <c r="E2222" s="85" t="s">
        <v>4650</v>
      </c>
      <c r="F2222" s="85" t="s">
        <v>13</v>
      </c>
      <c r="G2222" s="85">
        <v>393518</v>
      </c>
      <c r="H2222" s="89"/>
      <c r="I2222" s="270" t="s">
        <v>720</v>
      </c>
      <c r="J2222" s="89"/>
      <c r="K2222" s="89"/>
      <c r="L2222" s="89"/>
      <c r="M2222" s="89"/>
      <c r="N2222" s="271">
        <v>4616635.32</v>
      </c>
      <c r="O2222" s="271">
        <v>0</v>
      </c>
      <c r="P2222" s="89" t="s">
        <v>670</v>
      </c>
    </row>
    <row r="2223" spans="1:16" ht="38.25">
      <c r="A2223" s="268" t="s">
        <v>711</v>
      </c>
      <c r="B2223" s="89"/>
      <c r="C2223" s="269" t="s">
        <v>1408</v>
      </c>
      <c r="D2223" s="84">
        <v>43553</v>
      </c>
      <c r="E2223" s="85" t="s">
        <v>4651</v>
      </c>
      <c r="F2223" s="85" t="s">
        <v>13</v>
      </c>
      <c r="G2223" s="85">
        <v>393520</v>
      </c>
      <c r="H2223" s="89"/>
      <c r="I2223" s="270" t="s">
        <v>720</v>
      </c>
      <c r="J2223" s="89"/>
      <c r="K2223" s="89"/>
      <c r="L2223" s="89"/>
      <c r="M2223" s="89"/>
      <c r="N2223" s="271">
        <v>4616635.32</v>
      </c>
      <c r="O2223" s="271">
        <v>0</v>
      </c>
      <c r="P2223" s="89" t="s">
        <v>670</v>
      </c>
    </row>
    <row r="2224" spans="1:16" ht="38.25">
      <c r="A2224" s="268" t="s">
        <v>711</v>
      </c>
      <c r="B2224" s="89"/>
      <c r="C2224" s="269" t="s">
        <v>1408</v>
      </c>
      <c r="D2224" s="84">
        <v>43553</v>
      </c>
      <c r="E2224" s="85" t="s">
        <v>4652</v>
      </c>
      <c r="F2224" s="85" t="s">
        <v>13</v>
      </c>
      <c r="G2224" s="85">
        <v>393522</v>
      </c>
      <c r="H2224" s="89"/>
      <c r="I2224" s="270" t="s">
        <v>720</v>
      </c>
      <c r="J2224" s="89"/>
      <c r="K2224" s="89"/>
      <c r="L2224" s="89"/>
      <c r="M2224" s="89"/>
      <c r="N2224" s="271">
        <v>4616635.32</v>
      </c>
      <c r="O2224" s="271">
        <v>0</v>
      </c>
      <c r="P2224" s="89" t="s">
        <v>670</v>
      </c>
    </row>
    <row r="2225" spans="1:16" ht="38.25">
      <c r="A2225" s="268" t="s">
        <v>711</v>
      </c>
      <c r="B2225" s="89"/>
      <c r="C2225" s="269" t="s">
        <v>1408</v>
      </c>
      <c r="D2225" s="84">
        <v>43553</v>
      </c>
      <c r="E2225" s="85" t="s">
        <v>4653</v>
      </c>
      <c r="F2225" s="85" t="s">
        <v>13</v>
      </c>
      <c r="G2225" s="85">
        <v>393524</v>
      </c>
      <c r="H2225" s="89"/>
      <c r="I2225" s="270" t="s">
        <v>720</v>
      </c>
      <c r="J2225" s="89"/>
      <c r="K2225" s="89"/>
      <c r="L2225" s="89"/>
      <c r="M2225" s="89"/>
      <c r="N2225" s="271">
        <v>4616635.32</v>
      </c>
      <c r="O2225" s="271">
        <v>0</v>
      </c>
      <c r="P2225" s="89" t="s">
        <v>670</v>
      </c>
    </row>
    <row r="2226" spans="1:16" ht="38.25">
      <c r="A2226" s="268" t="s">
        <v>711</v>
      </c>
      <c r="B2226" s="89"/>
      <c r="C2226" s="269" t="s">
        <v>1408</v>
      </c>
      <c r="D2226" s="84">
        <v>43553</v>
      </c>
      <c r="E2226" s="85" t="s">
        <v>4654</v>
      </c>
      <c r="F2226" s="85" t="s">
        <v>13</v>
      </c>
      <c r="G2226" s="85">
        <v>393526</v>
      </c>
      <c r="H2226" s="89"/>
      <c r="I2226" s="270" t="s">
        <v>720</v>
      </c>
      <c r="J2226" s="89"/>
      <c r="K2226" s="89"/>
      <c r="L2226" s="89"/>
      <c r="M2226" s="89"/>
      <c r="N2226" s="271">
        <v>3910763.62</v>
      </c>
      <c r="O2226" s="271">
        <v>0</v>
      </c>
      <c r="P2226" s="89" t="s">
        <v>670</v>
      </c>
    </row>
    <row r="2227" spans="1:16" ht="38.25">
      <c r="A2227" s="268" t="s">
        <v>711</v>
      </c>
      <c r="B2227" s="89"/>
      <c r="C2227" s="269" t="s">
        <v>1408</v>
      </c>
      <c r="D2227" s="84">
        <v>43553</v>
      </c>
      <c r="E2227" s="85" t="s">
        <v>4655</v>
      </c>
      <c r="F2227" s="85" t="s">
        <v>13</v>
      </c>
      <c r="G2227" s="85">
        <v>393528</v>
      </c>
      <c r="H2227" s="89"/>
      <c r="I2227" s="270" t="s">
        <v>720</v>
      </c>
      <c r="J2227" s="89"/>
      <c r="K2227" s="89"/>
      <c r="L2227" s="89"/>
      <c r="M2227" s="89"/>
      <c r="N2227" s="271">
        <v>3910763.62</v>
      </c>
      <c r="O2227" s="271">
        <v>0</v>
      </c>
      <c r="P2227" s="89" t="s">
        <v>670</v>
      </c>
    </row>
    <row r="2228" spans="1:16" ht="38.25">
      <c r="A2228" s="268" t="s">
        <v>711</v>
      </c>
      <c r="B2228" s="89"/>
      <c r="C2228" s="269" t="s">
        <v>1408</v>
      </c>
      <c r="D2228" s="84">
        <v>43553</v>
      </c>
      <c r="E2228" s="85" t="s">
        <v>4656</v>
      </c>
      <c r="F2228" s="85" t="s">
        <v>13</v>
      </c>
      <c r="G2228" s="85">
        <v>393530</v>
      </c>
      <c r="H2228" s="89"/>
      <c r="I2228" s="270" t="s">
        <v>720</v>
      </c>
      <c r="J2228" s="89"/>
      <c r="K2228" s="89"/>
      <c r="L2228" s="89"/>
      <c r="M2228" s="89"/>
      <c r="N2228" s="271">
        <v>3910763.62</v>
      </c>
      <c r="O2228" s="271">
        <v>0</v>
      </c>
      <c r="P2228" s="89" t="s">
        <v>670</v>
      </c>
    </row>
    <row r="2229" spans="1:16" ht="38.25">
      <c r="A2229" s="268" t="s">
        <v>711</v>
      </c>
      <c r="B2229" s="89"/>
      <c r="C2229" s="269" t="s">
        <v>1408</v>
      </c>
      <c r="D2229" s="84">
        <v>43553</v>
      </c>
      <c r="E2229" s="85" t="s">
        <v>4657</v>
      </c>
      <c r="F2229" s="85" t="s">
        <v>13</v>
      </c>
      <c r="G2229" s="85">
        <v>393532</v>
      </c>
      <c r="H2229" s="89"/>
      <c r="I2229" s="270" t="s">
        <v>720</v>
      </c>
      <c r="J2229" s="89"/>
      <c r="K2229" s="89"/>
      <c r="L2229" s="89"/>
      <c r="M2229" s="89"/>
      <c r="N2229" s="271">
        <v>3910763.62</v>
      </c>
      <c r="O2229" s="271">
        <v>0</v>
      </c>
      <c r="P2229" s="89" t="s">
        <v>670</v>
      </c>
    </row>
    <row r="2230" spans="1:16" ht="38.25">
      <c r="A2230" s="268" t="s">
        <v>711</v>
      </c>
      <c r="B2230" s="89"/>
      <c r="C2230" s="269" t="s">
        <v>1408</v>
      </c>
      <c r="D2230" s="84">
        <v>43553</v>
      </c>
      <c r="E2230" s="85" t="s">
        <v>4658</v>
      </c>
      <c r="F2230" s="85" t="s">
        <v>13</v>
      </c>
      <c r="G2230" s="85">
        <v>393534</v>
      </c>
      <c r="H2230" s="89"/>
      <c r="I2230" s="270" t="s">
        <v>720</v>
      </c>
      <c r="J2230" s="89"/>
      <c r="K2230" s="89"/>
      <c r="L2230" s="89"/>
      <c r="M2230" s="89"/>
      <c r="N2230" s="271">
        <v>3910763.62</v>
      </c>
      <c r="O2230" s="271">
        <v>0</v>
      </c>
      <c r="P2230" s="89" t="s">
        <v>670</v>
      </c>
    </row>
    <row r="2231" spans="1:16" ht="38.25">
      <c r="A2231" s="268" t="s">
        <v>711</v>
      </c>
      <c r="B2231" s="89"/>
      <c r="C2231" s="269" t="s">
        <v>1408</v>
      </c>
      <c r="D2231" s="84">
        <v>43553</v>
      </c>
      <c r="E2231" s="85" t="s">
        <v>4659</v>
      </c>
      <c r="F2231" s="85" t="s">
        <v>13</v>
      </c>
      <c r="G2231" s="85">
        <v>393536</v>
      </c>
      <c r="H2231" s="89"/>
      <c r="I2231" s="270" t="s">
        <v>720</v>
      </c>
      <c r="J2231" s="89"/>
      <c r="K2231" s="89"/>
      <c r="L2231" s="89"/>
      <c r="M2231" s="89"/>
      <c r="N2231" s="271">
        <v>10741371.6</v>
      </c>
      <c r="O2231" s="271">
        <v>0</v>
      </c>
      <c r="P2231" s="89" t="s">
        <v>670</v>
      </c>
    </row>
    <row r="2232" spans="1:16" ht="38.25">
      <c r="A2232" s="268" t="s">
        <v>711</v>
      </c>
      <c r="B2232" s="89"/>
      <c r="C2232" s="269" t="s">
        <v>1408</v>
      </c>
      <c r="D2232" s="84">
        <v>43553</v>
      </c>
      <c r="E2232" s="85" t="s">
        <v>4660</v>
      </c>
      <c r="F2232" s="85" t="s">
        <v>13</v>
      </c>
      <c r="G2232" s="85">
        <v>393538</v>
      </c>
      <c r="H2232" s="89"/>
      <c r="I2232" s="270" t="s">
        <v>720</v>
      </c>
      <c r="J2232" s="89"/>
      <c r="K2232" s="89"/>
      <c r="L2232" s="89"/>
      <c r="M2232" s="89"/>
      <c r="N2232" s="271">
        <v>10741371.6</v>
      </c>
      <c r="O2232" s="271">
        <v>0</v>
      </c>
      <c r="P2232" s="89" t="s">
        <v>670</v>
      </c>
    </row>
    <row r="2233" spans="1:16" ht="38.25">
      <c r="A2233" s="268" t="s">
        <v>711</v>
      </c>
      <c r="B2233" s="89"/>
      <c r="C2233" s="269" t="s">
        <v>1408</v>
      </c>
      <c r="D2233" s="84">
        <v>43553</v>
      </c>
      <c r="E2233" s="85" t="s">
        <v>4661</v>
      </c>
      <c r="F2233" s="85" t="s">
        <v>13</v>
      </c>
      <c r="G2233" s="85">
        <v>393540</v>
      </c>
      <c r="H2233" s="89"/>
      <c r="I2233" s="270" t="s">
        <v>720</v>
      </c>
      <c r="J2233" s="89"/>
      <c r="K2233" s="89"/>
      <c r="L2233" s="89"/>
      <c r="M2233" s="89"/>
      <c r="N2233" s="271">
        <v>10741371.6</v>
      </c>
      <c r="O2233" s="271">
        <v>0</v>
      </c>
      <c r="P2233" s="89" t="s">
        <v>670</v>
      </c>
    </row>
    <row r="2234" spans="1:16" ht="38.25">
      <c r="A2234" s="268" t="s">
        <v>711</v>
      </c>
      <c r="B2234" s="89"/>
      <c r="C2234" s="269" t="s">
        <v>1408</v>
      </c>
      <c r="D2234" s="84">
        <v>43553</v>
      </c>
      <c r="E2234" s="85" t="s">
        <v>4662</v>
      </c>
      <c r="F2234" s="85" t="s">
        <v>13</v>
      </c>
      <c r="G2234" s="85">
        <v>393542</v>
      </c>
      <c r="H2234" s="89"/>
      <c r="I2234" s="270" t="s">
        <v>720</v>
      </c>
      <c r="J2234" s="89"/>
      <c r="K2234" s="89"/>
      <c r="L2234" s="89"/>
      <c r="M2234" s="89"/>
      <c r="N2234" s="271">
        <v>10741371.6</v>
      </c>
      <c r="O2234" s="271">
        <v>0</v>
      </c>
      <c r="P2234" s="89" t="s">
        <v>670</v>
      </c>
    </row>
    <row r="2235" spans="1:16" ht="38.25">
      <c r="A2235" s="268" t="s">
        <v>711</v>
      </c>
      <c r="B2235" s="89"/>
      <c r="C2235" s="269" t="s">
        <v>1408</v>
      </c>
      <c r="D2235" s="84">
        <v>43553</v>
      </c>
      <c r="E2235" s="85" t="s">
        <v>4663</v>
      </c>
      <c r="F2235" s="85" t="s">
        <v>13</v>
      </c>
      <c r="G2235" s="85">
        <v>393544</v>
      </c>
      <c r="H2235" s="89"/>
      <c r="I2235" s="270" t="s">
        <v>720</v>
      </c>
      <c r="J2235" s="89"/>
      <c r="K2235" s="89"/>
      <c r="L2235" s="89"/>
      <c r="M2235" s="89"/>
      <c r="N2235" s="271">
        <v>10741371.6</v>
      </c>
      <c r="O2235" s="271">
        <v>0</v>
      </c>
      <c r="P2235" s="89" t="s">
        <v>670</v>
      </c>
    </row>
    <row r="2236" spans="1:16" ht="38.25">
      <c r="A2236" s="268" t="s">
        <v>711</v>
      </c>
      <c r="B2236" s="89"/>
      <c r="C2236" s="269" t="s">
        <v>1408</v>
      </c>
      <c r="D2236" s="84">
        <v>43553</v>
      </c>
      <c r="E2236" s="85" t="s">
        <v>4664</v>
      </c>
      <c r="F2236" s="85" t="s">
        <v>13</v>
      </c>
      <c r="G2236" s="85">
        <v>393546</v>
      </c>
      <c r="H2236" s="89"/>
      <c r="I2236" s="270" t="s">
        <v>720</v>
      </c>
      <c r="J2236" s="89"/>
      <c r="K2236" s="89"/>
      <c r="L2236" s="89"/>
      <c r="M2236" s="89"/>
      <c r="N2236" s="271">
        <v>1976205.68</v>
      </c>
      <c r="O2236" s="271">
        <v>0</v>
      </c>
      <c r="P2236" s="89" t="s">
        <v>670</v>
      </c>
    </row>
    <row r="2237" spans="1:16" ht="38.25">
      <c r="A2237" s="268" t="s">
        <v>711</v>
      </c>
      <c r="B2237" s="89"/>
      <c r="C2237" s="269" t="s">
        <v>1408</v>
      </c>
      <c r="D2237" s="84">
        <v>43553</v>
      </c>
      <c r="E2237" s="85" t="s">
        <v>4665</v>
      </c>
      <c r="F2237" s="85" t="s">
        <v>13</v>
      </c>
      <c r="G2237" s="85">
        <v>393548</v>
      </c>
      <c r="H2237" s="89"/>
      <c r="I2237" s="270" t="s">
        <v>720</v>
      </c>
      <c r="J2237" s="89"/>
      <c r="K2237" s="89"/>
      <c r="L2237" s="89"/>
      <c r="M2237" s="89"/>
      <c r="N2237" s="271">
        <v>1976205.68</v>
      </c>
      <c r="O2237" s="271">
        <v>0</v>
      </c>
      <c r="P2237" s="89" t="s">
        <v>670</v>
      </c>
    </row>
    <row r="2238" spans="1:16" ht="38.25">
      <c r="A2238" s="268" t="s">
        <v>711</v>
      </c>
      <c r="B2238" s="89"/>
      <c r="C2238" s="269" t="s">
        <v>1408</v>
      </c>
      <c r="D2238" s="84">
        <v>43553</v>
      </c>
      <c r="E2238" s="85" t="s">
        <v>4666</v>
      </c>
      <c r="F2238" s="85" t="s">
        <v>13</v>
      </c>
      <c r="G2238" s="85">
        <v>393550</v>
      </c>
      <c r="H2238" s="89"/>
      <c r="I2238" s="270" t="s">
        <v>720</v>
      </c>
      <c r="J2238" s="89"/>
      <c r="K2238" s="89"/>
      <c r="L2238" s="89"/>
      <c r="M2238" s="89"/>
      <c r="N2238" s="271">
        <v>1684964.66</v>
      </c>
      <c r="O2238" s="271">
        <v>0</v>
      </c>
      <c r="P2238" s="89" t="s">
        <v>670</v>
      </c>
    </row>
    <row r="2239" spans="1:16" ht="38.25">
      <c r="A2239" s="268" t="s">
        <v>711</v>
      </c>
      <c r="B2239" s="89"/>
      <c r="C2239" s="269" t="s">
        <v>1408</v>
      </c>
      <c r="D2239" s="84">
        <v>43553</v>
      </c>
      <c r="E2239" s="85" t="s">
        <v>4667</v>
      </c>
      <c r="F2239" s="85" t="s">
        <v>13</v>
      </c>
      <c r="G2239" s="85">
        <v>393552</v>
      </c>
      <c r="H2239" s="89"/>
      <c r="I2239" s="270" t="s">
        <v>720</v>
      </c>
      <c r="J2239" s="89"/>
      <c r="K2239" s="89"/>
      <c r="L2239" s="89"/>
      <c r="M2239" s="89"/>
      <c r="N2239" s="271">
        <v>1043752.91</v>
      </c>
      <c r="O2239" s="271">
        <v>0</v>
      </c>
      <c r="P2239" s="89" t="s">
        <v>670</v>
      </c>
    </row>
    <row r="2240" spans="1:16" ht="38.25">
      <c r="A2240" s="268" t="s">
        <v>711</v>
      </c>
      <c r="B2240" s="89"/>
      <c r="C2240" s="269" t="s">
        <v>1408</v>
      </c>
      <c r="D2240" s="84">
        <v>43553</v>
      </c>
      <c r="E2240" s="85" t="s">
        <v>4668</v>
      </c>
      <c r="F2240" s="85" t="s">
        <v>13</v>
      </c>
      <c r="G2240" s="85">
        <v>393554</v>
      </c>
      <c r="H2240" s="89"/>
      <c r="I2240" s="270" t="s">
        <v>720</v>
      </c>
      <c r="J2240" s="89"/>
      <c r="K2240" s="89"/>
      <c r="L2240" s="89"/>
      <c r="M2240" s="89"/>
      <c r="N2240" s="271">
        <v>2597730.7400000002</v>
      </c>
      <c r="O2240" s="271">
        <v>0</v>
      </c>
      <c r="P2240" s="89" t="s">
        <v>670</v>
      </c>
    </row>
    <row r="2241" spans="1:16" ht="38.25">
      <c r="A2241" s="268" t="s">
        <v>711</v>
      </c>
      <c r="B2241" s="89"/>
      <c r="C2241" s="269" t="s">
        <v>1408</v>
      </c>
      <c r="D2241" s="84">
        <v>43553</v>
      </c>
      <c r="E2241" s="85" t="s">
        <v>4669</v>
      </c>
      <c r="F2241" s="85" t="s">
        <v>13</v>
      </c>
      <c r="G2241" s="85">
        <v>393556</v>
      </c>
      <c r="H2241" s="89"/>
      <c r="I2241" s="270" t="s">
        <v>720</v>
      </c>
      <c r="J2241" s="89"/>
      <c r="K2241" s="89"/>
      <c r="L2241" s="89"/>
      <c r="M2241" s="89"/>
      <c r="N2241" s="271">
        <v>2428465.1800000002</v>
      </c>
      <c r="O2241" s="271">
        <v>0</v>
      </c>
      <c r="P2241" s="89" t="s">
        <v>670</v>
      </c>
    </row>
    <row r="2242" spans="1:16" ht="38.25">
      <c r="A2242" s="268" t="s">
        <v>711</v>
      </c>
      <c r="B2242" s="89"/>
      <c r="C2242" s="269" t="s">
        <v>1408</v>
      </c>
      <c r="D2242" s="84">
        <v>43553</v>
      </c>
      <c r="E2242" s="85" t="s">
        <v>4670</v>
      </c>
      <c r="F2242" s="85" t="s">
        <v>13</v>
      </c>
      <c r="G2242" s="85">
        <v>393558</v>
      </c>
      <c r="H2242" s="89"/>
      <c r="I2242" s="270" t="s">
        <v>720</v>
      </c>
      <c r="J2242" s="89"/>
      <c r="K2242" s="89"/>
      <c r="L2242" s="89"/>
      <c r="M2242" s="89"/>
      <c r="N2242" s="271">
        <v>211872.33</v>
      </c>
      <c r="O2242" s="271">
        <v>0</v>
      </c>
      <c r="P2242" s="89" t="s">
        <v>670</v>
      </c>
    </row>
    <row r="2243" spans="1:16" ht="38.25">
      <c r="A2243" s="268" t="s">
        <v>711</v>
      </c>
      <c r="B2243" s="89"/>
      <c r="C2243" s="269" t="s">
        <v>1408</v>
      </c>
      <c r="D2243" s="84">
        <v>43553</v>
      </c>
      <c r="E2243" s="85" t="s">
        <v>4671</v>
      </c>
      <c r="F2243" s="85" t="s">
        <v>13</v>
      </c>
      <c r="G2243" s="85">
        <v>393560</v>
      </c>
      <c r="H2243" s="89"/>
      <c r="I2243" s="270" t="s">
        <v>720</v>
      </c>
      <c r="J2243" s="89"/>
      <c r="K2243" s="89"/>
      <c r="L2243" s="89"/>
      <c r="M2243" s="89"/>
      <c r="N2243" s="271">
        <v>564340.78</v>
      </c>
      <c r="O2243" s="271">
        <v>0</v>
      </c>
      <c r="P2243" s="89" t="s">
        <v>670</v>
      </c>
    </row>
    <row r="2244" spans="1:16" ht="38.25">
      <c r="A2244" s="268" t="s">
        <v>711</v>
      </c>
      <c r="B2244" s="89"/>
      <c r="C2244" s="269" t="s">
        <v>1408</v>
      </c>
      <c r="D2244" s="84">
        <v>43553</v>
      </c>
      <c r="E2244" s="85" t="s">
        <v>4672</v>
      </c>
      <c r="F2244" s="85" t="s">
        <v>13</v>
      </c>
      <c r="G2244" s="85">
        <v>393562</v>
      </c>
      <c r="H2244" s="89"/>
      <c r="I2244" s="270" t="s">
        <v>720</v>
      </c>
      <c r="J2244" s="89"/>
      <c r="K2244" s="89"/>
      <c r="L2244" s="89"/>
      <c r="M2244" s="89"/>
      <c r="N2244" s="271">
        <v>4121678.23</v>
      </c>
      <c r="O2244" s="271">
        <v>0</v>
      </c>
      <c r="P2244" s="89" t="s">
        <v>670</v>
      </c>
    </row>
    <row r="2245" spans="1:16" ht="38.25">
      <c r="A2245" s="268" t="s">
        <v>711</v>
      </c>
      <c r="B2245" s="89"/>
      <c r="C2245" s="269" t="s">
        <v>1408</v>
      </c>
      <c r="D2245" s="84">
        <v>43553</v>
      </c>
      <c r="E2245" s="85" t="s">
        <v>4673</v>
      </c>
      <c r="F2245" s="85" t="s">
        <v>13</v>
      </c>
      <c r="G2245" s="85">
        <v>393564</v>
      </c>
      <c r="H2245" s="89"/>
      <c r="I2245" s="270" t="s">
        <v>720</v>
      </c>
      <c r="J2245" s="89"/>
      <c r="K2245" s="89"/>
      <c r="L2245" s="89"/>
      <c r="M2245" s="89"/>
      <c r="N2245" s="271">
        <v>9589771.2599999998</v>
      </c>
      <c r="O2245" s="271">
        <v>0</v>
      </c>
      <c r="P2245" s="89" t="s">
        <v>670</v>
      </c>
    </row>
    <row r="2246" spans="1:16" ht="38.25">
      <c r="A2246" s="268" t="s">
        <v>711</v>
      </c>
      <c r="B2246" s="89"/>
      <c r="C2246" s="269" t="s">
        <v>1408</v>
      </c>
      <c r="D2246" s="84">
        <v>43553</v>
      </c>
      <c r="E2246" s="85" t="s">
        <v>4674</v>
      </c>
      <c r="F2246" s="85" t="s">
        <v>13</v>
      </c>
      <c r="G2246" s="85">
        <v>393566</v>
      </c>
      <c r="H2246" s="89"/>
      <c r="I2246" s="270" t="s">
        <v>720</v>
      </c>
      <c r="J2246" s="89"/>
      <c r="K2246" s="89"/>
      <c r="L2246" s="89"/>
      <c r="M2246" s="89"/>
      <c r="N2246" s="271">
        <v>1764333.42</v>
      </c>
      <c r="O2246" s="271">
        <v>0</v>
      </c>
      <c r="P2246" s="89" t="s">
        <v>670</v>
      </c>
    </row>
    <row r="2247" spans="1:16" ht="38.25">
      <c r="A2247" s="268" t="s">
        <v>711</v>
      </c>
      <c r="B2247" s="89"/>
      <c r="C2247" s="269" t="s">
        <v>1408</v>
      </c>
      <c r="D2247" s="84">
        <v>43553</v>
      </c>
      <c r="E2247" s="85" t="s">
        <v>4675</v>
      </c>
      <c r="F2247" s="85" t="s">
        <v>13</v>
      </c>
      <c r="G2247" s="85">
        <v>393568</v>
      </c>
      <c r="H2247" s="89"/>
      <c r="I2247" s="270" t="s">
        <v>720</v>
      </c>
      <c r="J2247" s="89"/>
      <c r="K2247" s="89"/>
      <c r="L2247" s="89"/>
      <c r="M2247" s="89"/>
      <c r="N2247" s="271">
        <v>16128199.640000001</v>
      </c>
      <c r="O2247" s="271">
        <v>0</v>
      </c>
      <c r="P2247" s="89" t="s">
        <v>670</v>
      </c>
    </row>
    <row r="2248" spans="1:16" ht="38.25">
      <c r="A2248" s="268" t="s">
        <v>711</v>
      </c>
      <c r="B2248" s="89"/>
      <c r="C2248" s="269" t="s">
        <v>1408</v>
      </c>
      <c r="D2248" s="84">
        <v>43553</v>
      </c>
      <c r="E2248" s="85" t="s">
        <v>4676</v>
      </c>
      <c r="F2248" s="85" t="s">
        <v>13</v>
      </c>
      <c r="G2248" s="85">
        <v>393570</v>
      </c>
      <c r="H2248" s="89"/>
      <c r="I2248" s="270" t="s">
        <v>720</v>
      </c>
      <c r="J2248" s="89"/>
      <c r="K2248" s="89"/>
      <c r="L2248" s="89"/>
      <c r="M2248" s="89"/>
      <c r="N2248" s="271">
        <v>5513223.3300000001</v>
      </c>
      <c r="O2248" s="271">
        <v>0</v>
      </c>
      <c r="P2248" s="89" t="s">
        <v>670</v>
      </c>
    </row>
    <row r="2249" spans="1:16" ht="38.25">
      <c r="A2249" s="268" t="s">
        <v>711</v>
      </c>
      <c r="B2249" s="89"/>
      <c r="C2249" s="269" t="s">
        <v>1408</v>
      </c>
      <c r="D2249" s="84">
        <v>43553</v>
      </c>
      <c r="E2249" s="85" t="s">
        <v>4677</v>
      </c>
      <c r="F2249" s="85" t="s">
        <v>13</v>
      </c>
      <c r="G2249" s="85">
        <v>393572</v>
      </c>
      <c r="H2249" s="89"/>
      <c r="I2249" s="270" t="s">
        <v>720</v>
      </c>
      <c r="J2249" s="89"/>
      <c r="K2249" s="89"/>
      <c r="L2249" s="89"/>
      <c r="M2249" s="89"/>
      <c r="N2249" s="271">
        <v>2533.4</v>
      </c>
      <c r="O2249" s="271">
        <v>0</v>
      </c>
      <c r="P2249" s="89" t="s">
        <v>670</v>
      </c>
    </row>
    <row r="2250" spans="1:16" ht="38.25">
      <c r="A2250" s="268" t="s">
        <v>711</v>
      </c>
      <c r="B2250" s="89"/>
      <c r="C2250" s="269" t="s">
        <v>1408</v>
      </c>
      <c r="D2250" s="84">
        <v>43553</v>
      </c>
      <c r="E2250" s="85" t="s">
        <v>4678</v>
      </c>
      <c r="F2250" s="85" t="s">
        <v>13</v>
      </c>
      <c r="G2250" s="85">
        <v>393574</v>
      </c>
      <c r="H2250" s="89"/>
      <c r="I2250" s="270" t="s">
        <v>720</v>
      </c>
      <c r="J2250" s="89"/>
      <c r="K2250" s="89"/>
      <c r="L2250" s="89"/>
      <c r="M2250" s="89"/>
      <c r="N2250" s="271">
        <v>11205.6</v>
      </c>
      <c r="O2250" s="271">
        <v>0</v>
      </c>
      <c r="P2250" s="89" t="s">
        <v>670</v>
      </c>
    </row>
    <row r="2251" spans="1:16" ht="38.25">
      <c r="A2251" s="268" t="s">
        <v>711</v>
      </c>
      <c r="B2251" s="89"/>
      <c r="C2251" s="269" t="s">
        <v>1408</v>
      </c>
      <c r="D2251" s="84">
        <v>43553</v>
      </c>
      <c r="E2251" s="85" t="s">
        <v>4679</v>
      </c>
      <c r="F2251" s="85" t="s">
        <v>13</v>
      </c>
      <c r="G2251" s="85">
        <v>393576</v>
      </c>
      <c r="H2251" s="89"/>
      <c r="I2251" s="270" t="s">
        <v>720</v>
      </c>
      <c r="J2251" s="89"/>
      <c r="K2251" s="89"/>
      <c r="L2251" s="89"/>
      <c r="M2251" s="89"/>
      <c r="N2251" s="271">
        <v>2630.67</v>
      </c>
      <c r="O2251" s="271">
        <v>0</v>
      </c>
      <c r="P2251" s="89" t="s">
        <v>670</v>
      </c>
    </row>
    <row r="2252" spans="1:16" ht="38.25">
      <c r="A2252" s="268" t="s">
        <v>711</v>
      </c>
      <c r="B2252" s="89"/>
      <c r="C2252" s="269" t="s">
        <v>1408</v>
      </c>
      <c r="D2252" s="84">
        <v>43553</v>
      </c>
      <c r="E2252" s="85" t="s">
        <v>4680</v>
      </c>
      <c r="F2252" s="85" t="s">
        <v>13</v>
      </c>
      <c r="G2252" s="85">
        <v>393578</v>
      </c>
      <c r="H2252" s="89"/>
      <c r="I2252" s="270" t="s">
        <v>720</v>
      </c>
      <c r="J2252" s="89"/>
      <c r="K2252" s="89"/>
      <c r="L2252" s="89"/>
      <c r="M2252" s="89"/>
      <c r="N2252" s="271">
        <v>3960.35</v>
      </c>
      <c r="O2252" s="271">
        <v>0</v>
      </c>
      <c r="P2252" s="89" t="s">
        <v>670</v>
      </c>
    </row>
    <row r="2253" spans="1:16" ht="38.25">
      <c r="A2253" s="268" t="s">
        <v>711</v>
      </c>
      <c r="B2253" s="89"/>
      <c r="C2253" s="269" t="s">
        <v>1408</v>
      </c>
      <c r="D2253" s="84">
        <v>43553</v>
      </c>
      <c r="E2253" s="85" t="s">
        <v>4681</v>
      </c>
      <c r="F2253" s="85" t="s">
        <v>13</v>
      </c>
      <c r="G2253" s="85">
        <v>393580</v>
      </c>
      <c r="H2253" s="89"/>
      <c r="I2253" s="270" t="s">
        <v>720</v>
      </c>
      <c r="J2253" s="89"/>
      <c r="K2253" s="89"/>
      <c r="L2253" s="89"/>
      <c r="M2253" s="89"/>
      <c r="N2253" s="271">
        <v>20444.03</v>
      </c>
      <c r="O2253" s="271">
        <v>0</v>
      </c>
      <c r="P2253" s="89" t="s">
        <v>670</v>
      </c>
    </row>
    <row r="2254" spans="1:16" ht="38.25">
      <c r="A2254" s="268" t="s">
        <v>711</v>
      </c>
      <c r="B2254" s="89"/>
      <c r="C2254" s="269" t="s">
        <v>1408</v>
      </c>
      <c r="D2254" s="84">
        <v>43553</v>
      </c>
      <c r="E2254" s="85" t="s">
        <v>4682</v>
      </c>
      <c r="F2254" s="85" t="s">
        <v>13</v>
      </c>
      <c r="G2254" s="85">
        <v>393582</v>
      </c>
      <c r="H2254" s="89"/>
      <c r="I2254" s="270" t="s">
        <v>720</v>
      </c>
      <c r="J2254" s="89"/>
      <c r="K2254" s="89"/>
      <c r="L2254" s="89"/>
      <c r="M2254" s="89"/>
      <c r="N2254" s="271">
        <v>30777.599999999999</v>
      </c>
      <c r="O2254" s="271">
        <v>0</v>
      </c>
      <c r="P2254" s="89" t="s">
        <v>670</v>
      </c>
    </row>
    <row r="2255" spans="1:16" ht="38.25">
      <c r="A2255" s="268" t="s">
        <v>711</v>
      </c>
      <c r="B2255" s="89"/>
      <c r="C2255" s="269" t="s">
        <v>1408</v>
      </c>
      <c r="D2255" s="84">
        <v>43553</v>
      </c>
      <c r="E2255" s="85" t="s">
        <v>4683</v>
      </c>
      <c r="F2255" s="85" t="s">
        <v>13</v>
      </c>
      <c r="G2255" s="85">
        <v>393584</v>
      </c>
      <c r="H2255" s="89"/>
      <c r="I2255" s="270" t="s">
        <v>720</v>
      </c>
      <c r="J2255" s="89"/>
      <c r="K2255" s="89"/>
      <c r="L2255" s="89"/>
      <c r="M2255" s="89"/>
      <c r="N2255" s="271">
        <v>36754.85</v>
      </c>
      <c r="O2255" s="271">
        <v>0</v>
      </c>
      <c r="P2255" s="89" t="s">
        <v>670</v>
      </c>
    </row>
    <row r="2256" spans="1:16" ht="38.25">
      <c r="A2256" s="268" t="s">
        <v>711</v>
      </c>
      <c r="B2256" s="89"/>
      <c r="C2256" s="269" t="s">
        <v>1408</v>
      </c>
      <c r="D2256" s="84">
        <v>43553</v>
      </c>
      <c r="E2256" s="85" t="s">
        <v>4684</v>
      </c>
      <c r="F2256" s="85" t="s">
        <v>13</v>
      </c>
      <c r="G2256" s="85">
        <v>393586</v>
      </c>
      <c r="H2256" s="89"/>
      <c r="I2256" s="270" t="s">
        <v>720</v>
      </c>
      <c r="J2256" s="89"/>
      <c r="K2256" s="89"/>
      <c r="L2256" s="89"/>
      <c r="M2256" s="89"/>
      <c r="N2256" s="271">
        <v>10004.280000000001</v>
      </c>
      <c r="O2256" s="271">
        <v>0</v>
      </c>
      <c r="P2256" s="89" t="s">
        <v>670</v>
      </c>
    </row>
    <row r="2257" spans="1:16" ht="38.25">
      <c r="A2257" s="268" t="s">
        <v>711</v>
      </c>
      <c r="B2257" s="89"/>
      <c r="C2257" s="269" t="s">
        <v>1408</v>
      </c>
      <c r="D2257" s="84">
        <v>43553</v>
      </c>
      <c r="E2257" s="85" t="s">
        <v>4685</v>
      </c>
      <c r="F2257" s="85" t="s">
        <v>13</v>
      </c>
      <c r="G2257" s="85">
        <v>393588</v>
      </c>
      <c r="H2257" s="89"/>
      <c r="I2257" s="270" t="s">
        <v>720</v>
      </c>
      <c r="J2257" s="89"/>
      <c r="K2257" s="89"/>
      <c r="L2257" s="89"/>
      <c r="M2257" s="89"/>
      <c r="N2257" s="271">
        <v>23819.22</v>
      </c>
      <c r="O2257" s="271">
        <v>0</v>
      </c>
      <c r="P2257" s="89" t="s">
        <v>670</v>
      </c>
    </row>
    <row r="2258" spans="1:16" ht="38.25">
      <c r="A2258" s="268" t="s">
        <v>711</v>
      </c>
      <c r="B2258" s="89"/>
      <c r="C2258" s="269" t="s">
        <v>1408</v>
      </c>
      <c r="D2258" s="84">
        <v>43553</v>
      </c>
      <c r="E2258" s="85" t="s">
        <v>4686</v>
      </c>
      <c r="F2258" s="85" t="s">
        <v>13</v>
      </c>
      <c r="G2258" s="85">
        <v>393590</v>
      </c>
      <c r="H2258" s="89"/>
      <c r="I2258" s="270" t="s">
        <v>720</v>
      </c>
      <c r="J2258" s="89"/>
      <c r="K2258" s="89"/>
      <c r="L2258" s="89"/>
      <c r="M2258" s="89"/>
      <c r="N2258" s="271">
        <v>1680843.92</v>
      </c>
      <c r="O2258" s="271">
        <v>0</v>
      </c>
      <c r="P2258" s="89" t="s">
        <v>670</v>
      </c>
    </row>
    <row r="2259" spans="1:16" ht="38.25">
      <c r="A2259" s="268" t="s">
        <v>711</v>
      </c>
      <c r="B2259" s="89"/>
      <c r="C2259" s="269" t="s">
        <v>1408</v>
      </c>
      <c r="D2259" s="84">
        <v>43553</v>
      </c>
      <c r="E2259" s="85" t="s">
        <v>4687</v>
      </c>
      <c r="F2259" s="85" t="s">
        <v>13</v>
      </c>
      <c r="G2259" s="85">
        <v>393592</v>
      </c>
      <c r="H2259" s="89"/>
      <c r="I2259" s="270" t="s">
        <v>720</v>
      </c>
      <c r="J2259" s="89"/>
      <c r="K2259" s="89"/>
      <c r="L2259" s="89"/>
      <c r="M2259" s="89"/>
      <c r="N2259" s="271">
        <v>1976205.68</v>
      </c>
      <c r="O2259" s="271">
        <v>0</v>
      </c>
      <c r="P2259" s="89" t="s">
        <v>670</v>
      </c>
    </row>
    <row r="2260" spans="1:16" ht="38.25">
      <c r="A2260" s="268" t="s">
        <v>711</v>
      </c>
      <c r="B2260" s="89"/>
      <c r="C2260" s="269" t="s">
        <v>1408</v>
      </c>
      <c r="D2260" s="84">
        <v>43553</v>
      </c>
      <c r="E2260" s="85" t="s">
        <v>4688</v>
      </c>
      <c r="F2260" s="85" t="s">
        <v>13</v>
      </c>
      <c r="G2260" s="85">
        <v>393594</v>
      </c>
      <c r="H2260" s="89"/>
      <c r="I2260" s="270" t="s">
        <v>720</v>
      </c>
      <c r="J2260" s="89"/>
      <c r="K2260" s="89"/>
      <c r="L2260" s="89"/>
      <c r="M2260" s="89"/>
      <c r="N2260" s="271">
        <v>1976205.68</v>
      </c>
      <c r="O2260" s="271">
        <v>0</v>
      </c>
      <c r="P2260" s="89" t="s">
        <v>670</v>
      </c>
    </row>
    <row r="2261" spans="1:16" ht="38.25">
      <c r="A2261" s="268" t="s">
        <v>711</v>
      </c>
      <c r="B2261" s="89"/>
      <c r="C2261" s="269" t="s">
        <v>1408</v>
      </c>
      <c r="D2261" s="84">
        <v>43553</v>
      </c>
      <c r="E2261" s="85" t="s">
        <v>4689</v>
      </c>
      <c r="F2261" s="85" t="s">
        <v>13</v>
      </c>
      <c r="G2261" s="85">
        <v>393596</v>
      </c>
      <c r="H2261" s="89"/>
      <c r="I2261" s="270" t="s">
        <v>720</v>
      </c>
      <c r="J2261" s="89"/>
      <c r="K2261" s="89"/>
      <c r="L2261" s="89"/>
      <c r="M2261" s="89"/>
      <c r="N2261" s="271">
        <v>1976205.68</v>
      </c>
      <c r="O2261" s="271">
        <v>0</v>
      </c>
      <c r="P2261" s="89" t="s">
        <v>670</v>
      </c>
    </row>
    <row r="2262" spans="1:16" ht="38.25">
      <c r="A2262" s="268" t="s">
        <v>711</v>
      </c>
      <c r="B2262" s="89"/>
      <c r="C2262" s="269" t="s">
        <v>1408</v>
      </c>
      <c r="D2262" s="84">
        <v>43553</v>
      </c>
      <c r="E2262" s="85" t="s">
        <v>4690</v>
      </c>
      <c r="F2262" s="85" t="s">
        <v>13</v>
      </c>
      <c r="G2262" s="85">
        <v>393598</v>
      </c>
      <c r="H2262" s="89"/>
      <c r="I2262" s="270" t="s">
        <v>720</v>
      </c>
      <c r="J2262" s="89"/>
      <c r="K2262" s="89"/>
      <c r="L2262" s="89"/>
      <c r="M2262" s="89"/>
      <c r="N2262" s="271">
        <v>1116503.21</v>
      </c>
      <c r="O2262" s="271">
        <v>0</v>
      </c>
      <c r="P2262" s="89" t="s">
        <v>670</v>
      </c>
    </row>
    <row r="2263" spans="1:16" ht="38.25">
      <c r="A2263" s="268" t="s">
        <v>711</v>
      </c>
      <c r="B2263" s="89"/>
      <c r="C2263" s="269" t="s">
        <v>1408</v>
      </c>
      <c r="D2263" s="84">
        <v>43553</v>
      </c>
      <c r="E2263" s="85" t="s">
        <v>4691</v>
      </c>
      <c r="F2263" s="85" t="s">
        <v>13</v>
      </c>
      <c r="G2263" s="85">
        <v>393600</v>
      </c>
      <c r="H2263" s="89"/>
      <c r="I2263" s="270" t="s">
        <v>720</v>
      </c>
      <c r="J2263" s="89"/>
      <c r="K2263" s="89"/>
      <c r="L2263" s="89"/>
      <c r="M2263" s="89"/>
      <c r="N2263" s="271">
        <v>180206.09</v>
      </c>
      <c r="O2263" s="271">
        <v>0</v>
      </c>
      <c r="P2263" s="89" t="s">
        <v>670</v>
      </c>
    </row>
    <row r="2264" spans="1:16" ht="38.25">
      <c r="A2264" s="268" t="s">
        <v>711</v>
      </c>
      <c r="B2264" s="89"/>
      <c r="C2264" s="269" t="s">
        <v>1408</v>
      </c>
      <c r="D2264" s="84">
        <v>43553</v>
      </c>
      <c r="E2264" s="85" t="s">
        <v>4692</v>
      </c>
      <c r="F2264" s="85" t="s">
        <v>13</v>
      </c>
      <c r="G2264" s="85">
        <v>393602</v>
      </c>
      <c r="H2264" s="89"/>
      <c r="I2264" s="270" t="s">
        <v>720</v>
      </c>
      <c r="J2264" s="89"/>
      <c r="K2264" s="89"/>
      <c r="L2264" s="89"/>
      <c r="M2264" s="89"/>
      <c r="N2264" s="271">
        <v>380013.95</v>
      </c>
      <c r="O2264" s="271">
        <v>0</v>
      </c>
      <c r="P2264" s="89" t="s">
        <v>670</v>
      </c>
    </row>
    <row r="2265" spans="1:16" ht="38.25">
      <c r="A2265" s="268" t="s">
        <v>711</v>
      </c>
      <c r="B2265" s="89"/>
      <c r="C2265" s="269" t="s">
        <v>1408</v>
      </c>
      <c r="D2265" s="84">
        <v>43553</v>
      </c>
      <c r="E2265" s="85" t="s">
        <v>4693</v>
      </c>
      <c r="F2265" s="85" t="s">
        <v>13</v>
      </c>
      <c r="G2265" s="85">
        <v>393604</v>
      </c>
      <c r="H2265" s="89"/>
      <c r="I2265" s="270" t="s">
        <v>720</v>
      </c>
      <c r="J2265" s="89"/>
      <c r="K2265" s="89"/>
      <c r="L2265" s="89"/>
      <c r="M2265" s="89"/>
      <c r="N2265" s="271">
        <v>3066607.14</v>
      </c>
      <c r="O2265" s="271">
        <v>0</v>
      </c>
      <c r="P2265" s="89" t="s">
        <v>670</v>
      </c>
    </row>
    <row r="2266" spans="1:16" ht="38.25">
      <c r="A2266" s="268" t="s">
        <v>711</v>
      </c>
      <c r="B2266" s="89"/>
      <c r="C2266" s="269" t="s">
        <v>1408</v>
      </c>
      <c r="D2266" s="84">
        <v>43553</v>
      </c>
      <c r="E2266" s="85" t="s">
        <v>4694</v>
      </c>
      <c r="F2266" s="85" t="s">
        <v>13</v>
      </c>
      <c r="G2266" s="85">
        <v>393606</v>
      </c>
      <c r="H2266" s="89"/>
      <c r="I2266" s="270" t="s">
        <v>720</v>
      </c>
      <c r="J2266" s="89"/>
      <c r="K2266" s="89"/>
      <c r="L2266" s="89"/>
      <c r="M2266" s="89"/>
      <c r="N2266" s="271">
        <v>4627953.43</v>
      </c>
      <c r="O2266" s="271">
        <v>0</v>
      </c>
      <c r="P2266" s="89" t="s">
        <v>670</v>
      </c>
    </row>
    <row r="2267" spans="1:16" ht="38.25">
      <c r="A2267" s="268" t="s">
        <v>711</v>
      </c>
      <c r="B2267" s="89"/>
      <c r="C2267" s="269" t="s">
        <v>1408</v>
      </c>
      <c r="D2267" s="84">
        <v>43553</v>
      </c>
      <c r="E2267" s="85" t="s">
        <v>4695</v>
      </c>
      <c r="F2267" s="85" t="s">
        <v>13</v>
      </c>
      <c r="G2267" s="85">
        <v>393608</v>
      </c>
      <c r="H2267" s="89"/>
      <c r="I2267" s="270" t="s">
        <v>720</v>
      </c>
      <c r="J2267" s="89"/>
      <c r="K2267" s="89"/>
      <c r="L2267" s="89"/>
      <c r="M2267" s="89"/>
      <c r="N2267" s="271">
        <v>494957.16</v>
      </c>
      <c r="O2267" s="271">
        <v>0</v>
      </c>
      <c r="P2267" s="89" t="s">
        <v>670</v>
      </c>
    </row>
    <row r="2268" spans="1:16" ht="38.25">
      <c r="A2268" s="268" t="s">
        <v>711</v>
      </c>
      <c r="B2268" s="89"/>
      <c r="C2268" s="269" t="s">
        <v>1408</v>
      </c>
      <c r="D2268" s="84">
        <v>43553</v>
      </c>
      <c r="E2268" s="85" t="s">
        <v>4696</v>
      </c>
      <c r="F2268" s="85" t="s">
        <v>13</v>
      </c>
      <c r="G2268" s="85">
        <v>393610</v>
      </c>
      <c r="H2268" s="89"/>
      <c r="I2268" s="270" t="s">
        <v>720</v>
      </c>
      <c r="J2268" s="89"/>
      <c r="K2268" s="89"/>
      <c r="L2268" s="89"/>
      <c r="M2268" s="89"/>
      <c r="N2268" s="271">
        <v>884165.78</v>
      </c>
      <c r="O2268" s="271">
        <v>0</v>
      </c>
      <c r="P2268" s="89" t="s">
        <v>670</v>
      </c>
    </row>
    <row r="2269" spans="1:16" ht="38.25">
      <c r="A2269" s="268" t="s">
        <v>711</v>
      </c>
      <c r="B2269" s="89"/>
      <c r="C2269" s="269" t="s">
        <v>1408</v>
      </c>
      <c r="D2269" s="84">
        <v>43553</v>
      </c>
      <c r="E2269" s="85" t="s">
        <v>4697</v>
      </c>
      <c r="F2269" s="85" t="s">
        <v>13</v>
      </c>
      <c r="G2269" s="85">
        <v>393612</v>
      </c>
      <c r="H2269" s="89"/>
      <c r="I2269" s="270" t="s">
        <v>720</v>
      </c>
      <c r="J2269" s="89"/>
      <c r="K2269" s="89"/>
      <c r="L2269" s="89"/>
      <c r="M2269" s="89"/>
      <c r="N2269" s="271">
        <v>3920351.15</v>
      </c>
      <c r="O2269" s="271">
        <v>0</v>
      </c>
      <c r="P2269" s="89" t="s">
        <v>670</v>
      </c>
    </row>
    <row r="2270" spans="1:16" ht="38.25">
      <c r="A2270" s="268" t="s">
        <v>711</v>
      </c>
      <c r="B2270" s="89"/>
      <c r="C2270" s="269" t="s">
        <v>1408</v>
      </c>
      <c r="D2270" s="84">
        <v>43553</v>
      </c>
      <c r="E2270" s="85" t="s">
        <v>4698</v>
      </c>
      <c r="F2270" s="85" t="s">
        <v>13</v>
      </c>
      <c r="G2270" s="85">
        <v>393614</v>
      </c>
      <c r="H2270" s="89"/>
      <c r="I2270" s="270" t="s">
        <v>720</v>
      </c>
      <c r="J2270" s="89"/>
      <c r="K2270" s="89"/>
      <c r="L2270" s="89"/>
      <c r="M2270" s="89"/>
      <c r="N2270" s="271">
        <v>419279.5</v>
      </c>
      <c r="O2270" s="271">
        <v>0</v>
      </c>
      <c r="P2270" s="89" t="s">
        <v>670</v>
      </c>
    </row>
    <row r="2271" spans="1:16" ht="38.25">
      <c r="A2271" s="268" t="s">
        <v>711</v>
      </c>
      <c r="B2271" s="89"/>
      <c r="C2271" s="269" t="s">
        <v>1408</v>
      </c>
      <c r="D2271" s="84">
        <v>43553</v>
      </c>
      <c r="E2271" s="85" t="s">
        <v>4699</v>
      </c>
      <c r="F2271" s="85" t="s">
        <v>13</v>
      </c>
      <c r="G2271" s="85">
        <v>393616</v>
      </c>
      <c r="H2271" s="89"/>
      <c r="I2271" s="270" t="s">
        <v>720</v>
      </c>
      <c r="J2271" s="89"/>
      <c r="K2271" s="89"/>
      <c r="L2271" s="89"/>
      <c r="M2271" s="89"/>
      <c r="N2271" s="271">
        <v>1151600.3400000001</v>
      </c>
      <c r="O2271" s="271">
        <v>0</v>
      </c>
      <c r="P2271" s="89" t="s">
        <v>670</v>
      </c>
    </row>
    <row r="2272" spans="1:16" ht="38.25">
      <c r="A2272" s="268" t="s">
        <v>711</v>
      </c>
      <c r="B2272" s="89"/>
      <c r="C2272" s="269" t="s">
        <v>1408</v>
      </c>
      <c r="D2272" s="84">
        <v>43553</v>
      </c>
      <c r="E2272" s="85" t="s">
        <v>4700</v>
      </c>
      <c r="F2272" s="85" t="s">
        <v>13</v>
      </c>
      <c r="G2272" s="85">
        <v>393618</v>
      </c>
      <c r="H2272" s="89"/>
      <c r="I2272" s="270" t="s">
        <v>720</v>
      </c>
      <c r="J2272" s="89"/>
      <c r="K2272" s="89"/>
      <c r="L2272" s="89"/>
      <c r="M2272" s="89"/>
      <c r="N2272" s="271">
        <v>10767705.02</v>
      </c>
      <c r="O2272" s="271">
        <v>0</v>
      </c>
      <c r="P2272" s="89" t="s">
        <v>670</v>
      </c>
    </row>
    <row r="2273" spans="1:16" ht="38.25">
      <c r="A2273" s="268" t="s">
        <v>711</v>
      </c>
      <c r="B2273" s="89"/>
      <c r="C2273" s="269" t="s">
        <v>1408</v>
      </c>
      <c r="D2273" s="84">
        <v>43553</v>
      </c>
      <c r="E2273" s="85" t="s">
        <v>4701</v>
      </c>
      <c r="F2273" s="85" t="s">
        <v>13</v>
      </c>
      <c r="G2273" s="85">
        <v>393620</v>
      </c>
      <c r="H2273" s="89"/>
      <c r="I2273" s="270" t="s">
        <v>720</v>
      </c>
      <c r="J2273" s="89"/>
      <c r="K2273" s="89"/>
      <c r="L2273" s="89"/>
      <c r="M2273" s="89"/>
      <c r="N2273" s="271">
        <v>7134972.6699999999</v>
      </c>
      <c r="O2273" s="271">
        <v>0</v>
      </c>
      <c r="P2273" s="89" t="s">
        <v>670</v>
      </c>
    </row>
    <row r="2274" spans="1:16" ht="38.25">
      <c r="A2274" s="268" t="s">
        <v>711</v>
      </c>
      <c r="B2274" s="89"/>
      <c r="C2274" s="269" t="s">
        <v>1408</v>
      </c>
      <c r="D2274" s="84">
        <v>43553</v>
      </c>
      <c r="E2274" s="85" t="s">
        <v>4702</v>
      </c>
      <c r="F2274" s="85" t="s">
        <v>13</v>
      </c>
      <c r="G2274" s="85">
        <v>393622</v>
      </c>
      <c r="H2274" s="89"/>
      <c r="I2274" s="270" t="s">
        <v>720</v>
      </c>
      <c r="J2274" s="89"/>
      <c r="K2274" s="89"/>
      <c r="L2274" s="89"/>
      <c r="M2274" s="89"/>
      <c r="N2274" s="271">
        <v>1981050.56</v>
      </c>
      <c r="O2274" s="271">
        <v>0</v>
      </c>
      <c r="P2274" s="89" t="s">
        <v>670</v>
      </c>
    </row>
    <row r="2275" spans="1:16" ht="38.25">
      <c r="A2275" s="268" t="s">
        <v>711</v>
      </c>
      <c r="B2275" s="89"/>
      <c r="C2275" s="269" t="s">
        <v>1408</v>
      </c>
      <c r="D2275" s="84">
        <v>43553</v>
      </c>
      <c r="E2275" s="85" t="s">
        <v>4703</v>
      </c>
      <c r="F2275" s="85" t="s">
        <v>13</v>
      </c>
      <c r="G2275" s="85">
        <v>393624</v>
      </c>
      <c r="H2275" s="89"/>
      <c r="I2275" s="270" t="s">
        <v>720</v>
      </c>
      <c r="J2275" s="89"/>
      <c r="K2275" s="89"/>
      <c r="L2275" s="89"/>
      <c r="M2275" s="89"/>
      <c r="N2275" s="271">
        <v>446790.84</v>
      </c>
      <c r="O2275" s="271">
        <v>0</v>
      </c>
      <c r="P2275" s="89" t="s">
        <v>670</v>
      </c>
    </row>
    <row r="2276" spans="1:16" ht="63.75">
      <c r="A2276" s="268" t="s">
        <v>557</v>
      </c>
      <c r="B2276" s="89"/>
      <c r="C2276" s="269" t="s">
        <v>780</v>
      </c>
      <c r="D2276" s="84">
        <v>43553</v>
      </c>
      <c r="E2276" s="85" t="s">
        <v>4704</v>
      </c>
      <c r="F2276" s="85" t="s">
        <v>11</v>
      </c>
      <c r="G2276" s="85">
        <v>11957</v>
      </c>
      <c r="H2276" s="89"/>
      <c r="I2276" s="270" t="s">
        <v>5209</v>
      </c>
      <c r="J2276" s="89"/>
      <c r="K2276" s="89"/>
      <c r="L2276" s="89"/>
      <c r="M2276" s="89"/>
      <c r="N2276" s="271">
        <v>966.77</v>
      </c>
      <c r="O2276" s="271">
        <v>0</v>
      </c>
      <c r="P2276" s="89" t="s">
        <v>670</v>
      </c>
    </row>
    <row r="2277" spans="1:16" ht="51">
      <c r="A2277" s="268" t="s">
        <v>556</v>
      </c>
      <c r="B2277" s="89"/>
      <c r="C2277" s="269" t="s">
        <v>616</v>
      </c>
      <c r="D2277" s="84">
        <v>43553</v>
      </c>
      <c r="E2277" s="85" t="s">
        <v>4705</v>
      </c>
      <c r="F2277" s="85" t="s">
        <v>11</v>
      </c>
      <c r="G2277" s="85">
        <v>950409</v>
      </c>
      <c r="H2277" s="89"/>
      <c r="I2277" s="270" t="s">
        <v>5211</v>
      </c>
      <c r="J2277" s="89"/>
      <c r="K2277" s="89"/>
      <c r="L2277" s="89"/>
      <c r="M2277" s="89"/>
      <c r="N2277" s="271">
        <v>50</v>
      </c>
      <c r="O2277" s="271">
        <v>0</v>
      </c>
      <c r="P2277" s="89" t="s">
        <v>670</v>
      </c>
    </row>
    <row r="2278" spans="1:16" ht="51">
      <c r="A2278" s="268" t="s">
        <v>557</v>
      </c>
      <c r="B2278" s="89"/>
      <c r="C2278" s="269" t="s">
        <v>780</v>
      </c>
      <c r="D2278" s="84">
        <v>43556</v>
      </c>
      <c r="E2278" s="85" t="s">
        <v>5299</v>
      </c>
      <c r="F2278" s="85" t="s">
        <v>6</v>
      </c>
      <c r="G2278" s="85">
        <v>1001305</v>
      </c>
      <c r="H2278" s="89"/>
      <c r="I2278" s="270" t="s">
        <v>6041</v>
      </c>
      <c r="J2278" s="89"/>
      <c r="K2278" s="89"/>
      <c r="L2278" s="89"/>
      <c r="M2278" s="89"/>
      <c r="N2278" s="271">
        <v>0</v>
      </c>
      <c r="O2278" s="271">
        <v>12476.22</v>
      </c>
      <c r="P2278" s="89" t="s">
        <v>670</v>
      </c>
    </row>
    <row r="2279" spans="1:16" ht="51">
      <c r="A2279" s="268" t="s">
        <v>557</v>
      </c>
      <c r="B2279" s="89"/>
      <c r="C2279" s="269" t="s">
        <v>780</v>
      </c>
      <c r="D2279" s="84">
        <v>43556</v>
      </c>
      <c r="E2279" s="85" t="s">
        <v>5300</v>
      </c>
      <c r="F2279" s="85" t="s">
        <v>6</v>
      </c>
      <c r="G2279" s="85">
        <v>1001306</v>
      </c>
      <c r="H2279" s="89"/>
      <c r="I2279" s="270" t="s">
        <v>6042</v>
      </c>
      <c r="J2279" s="89"/>
      <c r="K2279" s="89"/>
      <c r="L2279" s="89"/>
      <c r="M2279" s="89"/>
      <c r="N2279" s="271">
        <v>0</v>
      </c>
      <c r="O2279" s="271">
        <v>9195.6200000000008</v>
      </c>
      <c r="P2279" s="89" t="s">
        <v>670</v>
      </c>
    </row>
    <row r="2280" spans="1:16" ht="51">
      <c r="A2280" s="268" t="s">
        <v>557</v>
      </c>
      <c r="B2280" s="89"/>
      <c r="C2280" s="269" t="s">
        <v>780</v>
      </c>
      <c r="D2280" s="84">
        <v>43556</v>
      </c>
      <c r="E2280" s="85" t="s">
        <v>5301</v>
      </c>
      <c r="F2280" s="85" t="s">
        <v>6</v>
      </c>
      <c r="G2280" s="85">
        <v>1001319</v>
      </c>
      <c r="H2280" s="89"/>
      <c r="I2280" s="270" t="s">
        <v>6043</v>
      </c>
      <c r="J2280" s="89"/>
      <c r="K2280" s="89"/>
      <c r="L2280" s="89"/>
      <c r="M2280" s="89"/>
      <c r="N2280" s="271">
        <v>0</v>
      </c>
      <c r="O2280" s="271">
        <v>1013593.5</v>
      </c>
      <c r="P2280" s="89" t="s">
        <v>670</v>
      </c>
    </row>
    <row r="2281" spans="1:16" ht="63.75">
      <c r="A2281" s="268" t="s">
        <v>556</v>
      </c>
      <c r="B2281" s="89"/>
      <c r="C2281" s="269" t="s">
        <v>616</v>
      </c>
      <c r="D2281" s="84">
        <v>43556</v>
      </c>
      <c r="E2281" s="85" t="s">
        <v>5302</v>
      </c>
      <c r="F2281" s="85" t="s">
        <v>11</v>
      </c>
      <c r="G2281" s="85">
        <v>950611</v>
      </c>
      <c r="H2281" s="89"/>
      <c r="I2281" s="270" t="s">
        <v>6044</v>
      </c>
      <c r="J2281" s="89"/>
      <c r="K2281" s="89"/>
      <c r="L2281" s="89"/>
      <c r="M2281" s="89"/>
      <c r="N2281" s="271">
        <v>50</v>
      </c>
      <c r="O2281" s="271">
        <v>0</v>
      </c>
      <c r="P2281" s="89" t="s">
        <v>670</v>
      </c>
    </row>
    <row r="2282" spans="1:16" ht="89.25">
      <c r="A2282" s="268" t="s">
        <v>557</v>
      </c>
      <c r="B2282" s="89"/>
      <c r="C2282" s="269" t="s">
        <v>780</v>
      </c>
      <c r="D2282" s="84">
        <v>43556</v>
      </c>
      <c r="E2282" s="85" t="s">
        <v>5303</v>
      </c>
      <c r="F2282" s="85" t="s">
        <v>13</v>
      </c>
      <c r="G2282" s="85">
        <v>950620</v>
      </c>
      <c r="H2282" s="89"/>
      <c r="I2282" s="270" t="s">
        <v>6045</v>
      </c>
      <c r="J2282" s="89"/>
      <c r="K2282" s="89"/>
      <c r="L2282" s="89"/>
      <c r="M2282" s="89"/>
      <c r="N2282" s="271">
        <v>220447.64</v>
      </c>
      <c r="O2282" s="271">
        <v>0</v>
      </c>
      <c r="P2282" s="89" t="s">
        <v>670</v>
      </c>
    </row>
    <row r="2283" spans="1:16" ht="89.25">
      <c r="A2283" s="268" t="s">
        <v>557</v>
      </c>
      <c r="B2283" s="89"/>
      <c r="C2283" s="269" t="s">
        <v>780</v>
      </c>
      <c r="D2283" s="84">
        <v>43556</v>
      </c>
      <c r="E2283" s="85" t="s">
        <v>5304</v>
      </c>
      <c r="F2283" s="85" t="s">
        <v>11</v>
      </c>
      <c r="G2283" s="85">
        <v>950620</v>
      </c>
      <c r="H2283" s="89"/>
      <c r="I2283" s="270" t="s">
        <v>6046</v>
      </c>
      <c r="J2283" s="89"/>
      <c r="K2283" s="89"/>
      <c r="L2283" s="89"/>
      <c r="M2283" s="89"/>
      <c r="N2283" s="271">
        <v>50</v>
      </c>
      <c r="O2283" s="271">
        <v>0</v>
      </c>
      <c r="P2283" s="89" t="s">
        <v>670</v>
      </c>
    </row>
    <row r="2284" spans="1:16" ht="76.5">
      <c r="A2284" s="268">
        <v>599</v>
      </c>
      <c r="B2284" s="89"/>
      <c r="C2284" s="269" t="s">
        <v>1369</v>
      </c>
      <c r="D2284" s="84">
        <v>43556</v>
      </c>
      <c r="E2284" s="85" t="s">
        <v>5305</v>
      </c>
      <c r="F2284" s="85" t="s">
        <v>13</v>
      </c>
      <c r="G2284" s="85">
        <v>950622</v>
      </c>
      <c r="H2284" s="89"/>
      <c r="I2284" s="270" t="s">
        <v>6047</v>
      </c>
      <c r="J2284" s="89"/>
      <c r="K2284" s="89"/>
      <c r="L2284" s="89"/>
      <c r="M2284" s="89"/>
      <c r="N2284" s="271">
        <v>578755.78</v>
      </c>
      <c r="O2284" s="271">
        <v>0</v>
      </c>
      <c r="P2284" s="89" t="s">
        <v>670</v>
      </c>
    </row>
    <row r="2285" spans="1:16" ht="89.25">
      <c r="A2285" s="268">
        <v>599</v>
      </c>
      <c r="B2285" s="89"/>
      <c r="C2285" s="269" t="s">
        <v>1369</v>
      </c>
      <c r="D2285" s="84">
        <v>43556</v>
      </c>
      <c r="E2285" s="85" t="s">
        <v>5306</v>
      </c>
      <c r="F2285" s="85" t="s">
        <v>11</v>
      </c>
      <c r="G2285" s="85">
        <v>950625</v>
      </c>
      <c r="H2285" s="89"/>
      <c r="I2285" s="270" t="s">
        <v>6048</v>
      </c>
      <c r="J2285" s="89"/>
      <c r="K2285" s="89"/>
      <c r="L2285" s="89"/>
      <c r="M2285" s="89"/>
      <c r="N2285" s="271">
        <v>50</v>
      </c>
      <c r="O2285" s="271">
        <v>0</v>
      </c>
      <c r="P2285" s="89" t="s">
        <v>670</v>
      </c>
    </row>
    <row r="2286" spans="1:16" ht="51">
      <c r="A2286" s="268">
        <v>15</v>
      </c>
      <c r="B2286" s="89"/>
      <c r="C2286" s="269" t="s">
        <v>42</v>
      </c>
      <c r="D2286" s="84">
        <v>43556</v>
      </c>
      <c r="E2286" s="85" t="s">
        <v>5514</v>
      </c>
      <c r="F2286" s="85" t="s">
        <v>3</v>
      </c>
      <c r="G2286" s="85">
        <v>1724721</v>
      </c>
      <c r="H2286" s="89"/>
      <c r="I2286" s="270" t="s">
        <v>6170</v>
      </c>
      <c r="J2286" s="89"/>
      <c r="K2286" s="89"/>
      <c r="L2286" s="89"/>
      <c r="M2286" s="89"/>
      <c r="N2286" s="271">
        <v>0</v>
      </c>
      <c r="O2286" s="271">
        <v>50</v>
      </c>
      <c r="P2286" s="89" t="s">
        <v>670</v>
      </c>
    </row>
    <row r="2287" spans="1:16" ht="51">
      <c r="A2287" s="268" t="s">
        <v>565</v>
      </c>
      <c r="B2287" s="89"/>
      <c r="C2287" s="269" t="s">
        <v>615</v>
      </c>
      <c r="D2287" s="84">
        <v>43556</v>
      </c>
      <c r="E2287" s="85" t="s">
        <v>5515</v>
      </c>
      <c r="F2287" s="85" t="s">
        <v>3</v>
      </c>
      <c r="G2287" s="85">
        <v>1724698</v>
      </c>
      <c r="H2287" s="89"/>
      <c r="I2287" s="270" t="s">
        <v>6171</v>
      </c>
      <c r="J2287" s="89"/>
      <c r="K2287" s="89"/>
      <c r="L2287" s="89"/>
      <c r="M2287" s="89"/>
      <c r="N2287" s="271">
        <v>0</v>
      </c>
      <c r="O2287" s="271">
        <v>1623.92</v>
      </c>
      <c r="P2287" s="89" t="s">
        <v>670</v>
      </c>
    </row>
    <row r="2288" spans="1:16" ht="51">
      <c r="A2288" s="268" t="s">
        <v>565</v>
      </c>
      <c r="B2288" s="89"/>
      <c r="C2288" s="269" t="s">
        <v>615</v>
      </c>
      <c r="D2288" s="84">
        <v>43556</v>
      </c>
      <c r="E2288" s="85" t="s">
        <v>5516</v>
      </c>
      <c r="F2288" s="85" t="s">
        <v>3</v>
      </c>
      <c r="G2288" s="85">
        <v>1724678</v>
      </c>
      <c r="H2288" s="89"/>
      <c r="I2288" s="270" t="s">
        <v>713</v>
      </c>
      <c r="J2288" s="89"/>
      <c r="K2288" s="89"/>
      <c r="L2288" s="89"/>
      <c r="M2288" s="89"/>
      <c r="N2288" s="271">
        <v>0</v>
      </c>
      <c r="O2288" s="271">
        <v>1000</v>
      </c>
      <c r="P2288" s="89" t="s">
        <v>670</v>
      </c>
    </row>
    <row r="2289" spans="1:16" ht="51">
      <c r="A2289" s="268">
        <v>41</v>
      </c>
      <c r="B2289" s="89"/>
      <c r="C2289" s="269" t="s">
        <v>47</v>
      </c>
      <c r="D2289" s="84">
        <v>43556</v>
      </c>
      <c r="E2289" s="85" t="s">
        <v>5517</v>
      </c>
      <c r="F2289" s="85" t="s">
        <v>3</v>
      </c>
      <c r="G2289" s="85">
        <v>1724741</v>
      </c>
      <c r="H2289" s="89"/>
      <c r="I2289" s="270" t="s">
        <v>6172</v>
      </c>
      <c r="J2289" s="89"/>
      <c r="K2289" s="89"/>
      <c r="L2289" s="89"/>
      <c r="M2289" s="89"/>
      <c r="N2289" s="271">
        <v>0</v>
      </c>
      <c r="O2289" s="271">
        <v>340</v>
      </c>
      <c r="P2289" s="89" t="s">
        <v>670</v>
      </c>
    </row>
    <row r="2290" spans="1:16" ht="51">
      <c r="A2290" s="268">
        <v>35</v>
      </c>
      <c r="B2290" s="89"/>
      <c r="C2290" s="269" t="s">
        <v>46</v>
      </c>
      <c r="D2290" s="84">
        <v>43556</v>
      </c>
      <c r="E2290" s="85" t="s">
        <v>5518</v>
      </c>
      <c r="F2290" s="85" t="s">
        <v>3</v>
      </c>
      <c r="G2290" s="85">
        <v>1724759</v>
      </c>
      <c r="H2290" s="89"/>
      <c r="I2290" s="270" t="s">
        <v>6173</v>
      </c>
      <c r="J2290" s="89"/>
      <c r="K2290" s="89"/>
      <c r="L2290" s="89"/>
      <c r="M2290" s="89"/>
      <c r="N2290" s="271">
        <v>0</v>
      </c>
      <c r="O2290" s="271">
        <v>1133.48</v>
      </c>
      <c r="P2290" s="89" t="s">
        <v>670</v>
      </c>
    </row>
    <row r="2291" spans="1:16" ht="51">
      <c r="A2291" s="268">
        <v>130</v>
      </c>
      <c r="B2291" s="89"/>
      <c r="C2291" s="269" t="s">
        <v>67</v>
      </c>
      <c r="D2291" s="84">
        <v>43556</v>
      </c>
      <c r="E2291" s="85" t="s">
        <v>5519</v>
      </c>
      <c r="F2291" s="85" t="s">
        <v>3</v>
      </c>
      <c r="G2291" s="85">
        <v>1724773</v>
      </c>
      <c r="H2291" s="89"/>
      <c r="I2291" s="270" t="s">
        <v>6174</v>
      </c>
      <c r="J2291" s="89"/>
      <c r="K2291" s="89"/>
      <c r="L2291" s="89"/>
      <c r="M2291" s="89"/>
      <c r="N2291" s="271">
        <v>0</v>
      </c>
      <c r="O2291" s="271">
        <v>5</v>
      </c>
      <c r="P2291" s="89" t="s">
        <v>670</v>
      </c>
    </row>
    <row r="2292" spans="1:16" ht="63.75">
      <c r="A2292" s="268">
        <v>310</v>
      </c>
      <c r="B2292" s="89"/>
      <c r="C2292" s="269" t="s">
        <v>141</v>
      </c>
      <c r="D2292" s="84">
        <v>43556</v>
      </c>
      <c r="E2292" s="85" t="s">
        <v>5520</v>
      </c>
      <c r="F2292" s="85" t="s">
        <v>3</v>
      </c>
      <c r="G2292" s="85">
        <v>1724780</v>
      </c>
      <c r="H2292" s="89"/>
      <c r="I2292" s="270" t="s">
        <v>6175</v>
      </c>
      <c r="J2292" s="89"/>
      <c r="K2292" s="89"/>
      <c r="L2292" s="89"/>
      <c r="M2292" s="89"/>
      <c r="N2292" s="271">
        <v>0</v>
      </c>
      <c r="O2292" s="271">
        <v>410.35</v>
      </c>
      <c r="P2292" s="89" t="s">
        <v>670</v>
      </c>
    </row>
    <row r="2293" spans="1:16" ht="38.25">
      <c r="A2293" s="268">
        <v>650</v>
      </c>
      <c r="B2293" s="89"/>
      <c r="C2293" s="269" t="s">
        <v>187</v>
      </c>
      <c r="D2293" s="84">
        <v>43556</v>
      </c>
      <c r="E2293" s="85" t="s">
        <v>5521</v>
      </c>
      <c r="F2293" s="85" t="s">
        <v>3</v>
      </c>
      <c r="G2293" s="85">
        <v>1724795</v>
      </c>
      <c r="H2293" s="89"/>
      <c r="I2293" s="270" t="s">
        <v>6176</v>
      </c>
      <c r="J2293" s="89"/>
      <c r="K2293" s="89"/>
      <c r="L2293" s="89"/>
      <c r="M2293" s="89"/>
      <c r="N2293" s="271">
        <v>0</v>
      </c>
      <c r="O2293" s="271">
        <v>0.05</v>
      </c>
      <c r="P2293" s="89" t="s">
        <v>670</v>
      </c>
    </row>
    <row r="2294" spans="1:16" ht="51">
      <c r="A2294" s="268" t="s">
        <v>556</v>
      </c>
      <c r="B2294" s="89"/>
      <c r="C2294" s="269" t="s">
        <v>616</v>
      </c>
      <c r="D2294" s="84">
        <v>43556</v>
      </c>
      <c r="E2294" s="85" t="s">
        <v>5522</v>
      </c>
      <c r="F2294" s="85" t="s">
        <v>3</v>
      </c>
      <c r="G2294" s="85">
        <v>1724826</v>
      </c>
      <c r="H2294" s="89"/>
      <c r="I2294" s="270" t="s">
        <v>6177</v>
      </c>
      <c r="J2294" s="89"/>
      <c r="K2294" s="89"/>
      <c r="L2294" s="89"/>
      <c r="M2294" s="89"/>
      <c r="N2294" s="271">
        <v>0</v>
      </c>
      <c r="O2294" s="271">
        <v>0.05</v>
      </c>
      <c r="P2294" s="89" t="s">
        <v>670</v>
      </c>
    </row>
    <row r="2295" spans="1:16" ht="63.75">
      <c r="A2295" s="268">
        <v>25</v>
      </c>
      <c r="B2295" s="89"/>
      <c r="C2295" s="269" t="s">
        <v>45</v>
      </c>
      <c r="D2295" s="84">
        <v>43556</v>
      </c>
      <c r="E2295" s="85" t="s">
        <v>5523</v>
      </c>
      <c r="F2295" s="85" t="s">
        <v>3</v>
      </c>
      <c r="G2295" s="85">
        <v>1724562</v>
      </c>
      <c r="H2295" s="89"/>
      <c r="I2295" s="270" t="s">
        <v>6178</v>
      </c>
      <c r="J2295" s="89"/>
      <c r="K2295" s="89"/>
      <c r="L2295" s="89"/>
      <c r="M2295" s="89"/>
      <c r="N2295" s="271">
        <v>0</v>
      </c>
      <c r="O2295" s="271">
        <v>916886.38</v>
      </c>
      <c r="P2295" s="89" t="s">
        <v>670</v>
      </c>
    </row>
    <row r="2296" spans="1:16" ht="51">
      <c r="A2296" s="268">
        <v>10</v>
      </c>
      <c r="B2296" s="89"/>
      <c r="C2296" s="269" t="s">
        <v>41</v>
      </c>
      <c r="D2296" s="84">
        <v>43556</v>
      </c>
      <c r="E2296" s="85" t="s">
        <v>5524</v>
      </c>
      <c r="F2296" s="85" t="s">
        <v>3</v>
      </c>
      <c r="G2296" s="85">
        <v>1724599</v>
      </c>
      <c r="H2296" s="89"/>
      <c r="I2296" s="270" t="s">
        <v>6179</v>
      </c>
      <c r="J2296" s="89"/>
      <c r="K2296" s="89"/>
      <c r="L2296" s="89"/>
      <c r="M2296" s="89"/>
      <c r="N2296" s="271">
        <v>0</v>
      </c>
      <c r="O2296" s="271">
        <v>4259</v>
      </c>
      <c r="P2296" s="89" t="s">
        <v>670</v>
      </c>
    </row>
    <row r="2297" spans="1:16" ht="63.75">
      <c r="A2297" s="268">
        <v>10</v>
      </c>
      <c r="B2297" s="89"/>
      <c r="C2297" s="269" t="s">
        <v>41</v>
      </c>
      <c r="D2297" s="84">
        <v>43556</v>
      </c>
      <c r="E2297" s="85" t="s">
        <v>5525</v>
      </c>
      <c r="F2297" s="85" t="s">
        <v>3</v>
      </c>
      <c r="G2297" s="85">
        <v>1724605</v>
      </c>
      <c r="H2297" s="89"/>
      <c r="I2297" s="270" t="s">
        <v>6180</v>
      </c>
      <c r="J2297" s="89"/>
      <c r="K2297" s="89"/>
      <c r="L2297" s="89"/>
      <c r="M2297" s="89"/>
      <c r="N2297" s="271">
        <v>0</v>
      </c>
      <c r="O2297" s="271">
        <v>139.20000000000002</v>
      </c>
      <c r="P2297" s="89" t="s">
        <v>670</v>
      </c>
    </row>
    <row r="2298" spans="1:16" ht="51">
      <c r="A2298" s="268" t="s">
        <v>565</v>
      </c>
      <c r="B2298" s="89"/>
      <c r="C2298" s="269" t="s">
        <v>615</v>
      </c>
      <c r="D2298" s="84">
        <v>43556</v>
      </c>
      <c r="E2298" s="85" t="s">
        <v>5526</v>
      </c>
      <c r="F2298" s="85" t="s">
        <v>3</v>
      </c>
      <c r="G2298" s="85">
        <v>1724626</v>
      </c>
      <c r="H2298" s="89"/>
      <c r="I2298" s="270" t="s">
        <v>6181</v>
      </c>
      <c r="J2298" s="89"/>
      <c r="K2298" s="89"/>
      <c r="L2298" s="89"/>
      <c r="M2298" s="89"/>
      <c r="N2298" s="271">
        <v>0</v>
      </c>
      <c r="O2298" s="271">
        <v>7108.54</v>
      </c>
      <c r="P2298" s="89" t="s">
        <v>670</v>
      </c>
    </row>
    <row r="2299" spans="1:16" ht="51">
      <c r="A2299" s="268" t="s">
        <v>565</v>
      </c>
      <c r="B2299" s="89"/>
      <c r="C2299" s="269" t="s">
        <v>615</v>
      </c>
      <c r="D2299" s="84">
        <v>43556</v>
      </c>
      <c r="E2299" s="85" t="s">
        <v>5527</v>
      </c>
      <c r="F2299" s="85" t="s">
        <v>3</v>
      </c>
      <c r="G2299" s="85">
        <v>1724627</v>
      </c>
      <c r="H2299" s="89"/>
      <c r="I2299" s="270" t="s">
        <v>6182</v>
      </c>
      <c r="J2299" s="89"/>
      <c r="K2299" s="89"/>
      <c r="L2299" s="89"/>
      <c r="M2299" s="89"/>
      <c r="N2299" s="271">
        <v>0</v>
      </c>
      <c r="O2299" s="271">
        <v>7108.54</v>
      </c>
      <c r="P2299" s="89" t="s">
        <v>670</v>
      </c>
    </row>
    <row r="2300" spans="1:16" ht="51">
      <c r="A2300" s="268" t="s">
        <v>559</v>
      </c>
      <c r="B2300" s="89"/>
      <c r="C2300" s="269" t="s">
        <v>759</v>
      </c>
      <c r="D2300" s="84">
        <v>43556</v>
      </c>
      <c r="E2300" s="85" t="s">
        <v>5528</v>
      </c>
      <c r="F2300" s="85" t="s">
        <v>3</v>
      </c>
      <c r="G2300" s="85">
        <v>1724676</v>
      </c>
      <c r="H2300" s="89"/>
      <c r="I2300" s="270" t="s">
        <v>6183</v>
      </c>
      <c r="J2300" s="89"/>
      <c r="K2300" s="89"/>
      <c r="L2300" s="89"/>
      <c r="M2300" s="89"/>
      <c r="N2300" s="271">
        <v>0</v>
      </c>
      <c r="O2300" s="271">
        <v>20000</v>
      </c>
      <c r="P2300" s="89" t="s">
        <v>670</v>
      </c>
    </row>
    <row r="2301" spans="1:16" ht="51">
      <c r="A2301" s="268">
        <v>593</v>
      </c>
      <c r="B2301" s="89"/>
      <c r="C2301" s="269" t="s">
        <v>612</v>
      </c>
      <c r="D2301" s="84">
        <v>43556</v>
      </c>
      <c r="E2301" s="85" t="s">
        <v>5529</v>
      </c>
      <c r="F2301" s="85" t="s">
        <v>3</v>
      </c>
      <c r="G2301" s="85">
        <v>1724679</v>
      </c>
      <c r="H2301" s="89"/>
      <c r="I2301" s="270" t="s">
        <v>6184</v>
      </c>
      <c r="J2301" s="89"/>
      <c r="K2301" s="89"/>
      <c r="L2301" s="89"/>
      <c r="M2301" s="89"/>
      <c r="N2301" s="271">
        <v>0</v>
      </c>
      <c r="O2301" s="271">
        <v>284499.02</v>
      </c>
      <c r="P2301" s="89" t="s">
        <v>670</v>
      </c>
    </row>
    <row r="2302" spans="1:16" ht="63.75">
      <c r="A2302" s="268" t="s">
        <v>565</v>
      </c>
      <c r="B2302" s="89"/>
      <c r="C2302" s="269" t="s">
        <v>615</v>
      </c>
      <c r="D2302" s="84">
        <v>43556</v>
      </c>
      <c r="E2302" s="85" t="s">
        <v>5530</v>
      </c>
      <c r="F2302" s="85" t="s">
        <v>3</v>
      </c>
      <c r="G2302" s="85">
        <v>1724655</v>
      </c>
      <c r="H2302" s="89"/>
      <c r="I2302" s="270" t="s">
        <v>6185</v>
      </c>
      <c r="J2302" s="89"/>
      <c r="K2302" s="89"/>
      <c r="L2302" s="89"/>
      <c r="M2302" s="89"/>
      <c r="N2302" s="271">
        <v>0</v>
      </c>
      <c r="O2302" s="271">
        <v>9830</v>
      </c>
      <c r="P2302" s="89" t="s">
        <v>670</v>
      </c>
    </row>
    <row r="2303" spans="1:16" ht="51">
      <c r="A2303" s="268" t="s">
        <v>565</v>
      </c>
      <c r="B2303" s="89"/>
      <c r="C2303" s="269" t="s">
        <v>615</v>
      </c>
      <c r="D2303" s="84">
        <v>43556</v>
      </c>
      <c r="E2303" s="85" t="s">
        <v>5531</v>
      </c>
      <c r="F2303" s="85" t="s">
        <v>3</v>
      </c>
      <c r="G2303" s="85">
        <v>1724641</v>
      </c>
      <c r="H2303" s="89"/>
      <c r="I2303" s="270" t="s">
        <v>776</v>
      </c>
      <c r="J2303" s="89"/>
      <c r="K2303" s="89"/>
      <c r="L2303" s="89"/>
      <c r="M2303" s="89"/>
      <c r="N2303" s="271">
        <v>0</v>
      </c>
      <c r="O2303" s="271">
        <v>5020</v>
      </c>
      <c r="P2303" s="89" t="s">
        <v>670</v>
      </c>
    </row>
    <row r="2304" spans="1:16" ht="51">
      <c r="A2304" s="268" t="s">
        <v>565</v>
      </c>
      <c r="B2304" s="89"/>
      <c r="C2304" s="269" t="s">
        <v>615</v>
      </c>
      <c r="D2304" s="84">
        <v>43556</v>
      </c>
      <c r="E2304" s="85" t="s">
        <v>5532</v>
      </c>
      <c r="F2304" s="85" t="s">
        <v>3</v>
      </c>
      <c r="G2304" s="85">
        <v>1724638</v>
      </c>
      <c r="H2304" s="89"/>
      <c r="I2304" s="270" t="s">
        <v>728</v>
      </c>
      <c r="J2304" s="89"/>
      <c r="K2304" s="89"/>
      <c r="L2304" s="89"/>
      <c r="M2304" s="89"/>
      <c r="N2304" s="271">
        <v>0</v>
      </c>
      <c r="O2304" s="271">
        <v>695</v>
      </c>
      <c r="P2304" s="89" t="s">
        <v>670</v>
      </c>
    </row>
    <row r="2305" spans="1:16" ht="51">
      <c r="A2305" s="268" t="s">
        <v>565</v>
      </c>
      <c r="B2305" s="89"/>
      <c r="C2305" s="269" t="s">
        <v>615</v>
      </c>
      <c r="D2305" s="84">
        <v>43556</v>
      </c>
      <c r="E2305" s="85" t="s">
        <v>5533</v>
      </c>
      <c r="F2305" s="85" t="s">
        <v>3</v>
      </c>
      <c r="G2305" s="85">
        <v>1724635</v>
      </c>
      <c r="H2305" s="89"/>
      <c r="I2305" s="270" t="s">
        <v>6186</v>
      </c>
      <c r="J2305" s="89"/>
      <c r="K2305" s="89"/>
      <c r="L2305" s="89"/>
      <c r="M2305" s="89"/>
      <c r="N2305" s="271">
        <v>0</v>
      </c>
      <c r="O2305" s="271">
        <v>4202</v>
      </c>
      <c r="P2305" s="89" t="s">
        <v>670</v>
      </c>
    </row>
    <row r="2306" spans="1:16" ht="38.25">
      <c r="A2306" s="268" t="s">
        <v>565</v>
      </c>
      <c r="B2306" s="89"/>
      <c r="C2306" s="269" t="s">
        <v>615</v>
      </c>
      <c r="D2306" s="84">
        <v>43556</v>
      </c>
      <c r="E2306" s="85" t="s">
        <v>5534</v>
      </c>
      <c r="F2306" s="85" t="s">
        <v>3</v>
      </c>
      <c r="G2306" s="85">
        <v>1724583</v>
      </c>
      <c r="H2306" s="89"/>
      <c r="I2306" s="270" t="s">
        <v>6187</v>
      </c>
      <c r="J2306" s="89"/>
      <c r="K2306" s="89"/>
      <c r="L2306" s="89"/>
      <c r="M2306" s="89"/>
      <c r="N2306" s="271">
        <v>0</v>
      </c>
      <c r="O2306" s="271">
        <v>300</v>
      </c>
      <c r="P2306" s="89" t="s">
        <v>670</v>
      </c>
    </row>
    <row r="2307" spans="1:16" ht="51">
      <c r="A2307" s="268" t="s">
        <v>556</v>
      </c>
      <c r="B2307" s="89"/>
      <c r="C2307" s="269" t="s">
        <v>616</v>
      </c>
      <c r="D2307" s="84">
        <v>43557</v>
      </c>
      <c r="E2307" s="85" t="s">
        <v>5307</v>
      </c>
      <c r="F2307" s="85" t="s">
        <v>6</v>
      </c>
      <c r="G2307" s="85">
        <v>950662</v>
      </c>
      <c r="H2307" s="89"/>
      <c r="I2307" s="270" t="s">
        <v>6049</v>
      </c>
      <c r="J2307" s="89"/>
      <c r="K2307" s="89"/>
      <c r="L2307" s="89"/>
      <c r="M2307" s="89"/>
      <c r="N2307" s="271">
        <v>0</v>
      </c>
      <c r="O2307" s="271">
        <v>50</v>
      </c>
      <c r="P2307" s="89" t="s">
        <v>670</v>
      </c>
    </row>
    <row r="2308" spans="1:16" ht="51">
      <c r="A2308" s="268">
        <v>591</v>
      </c>
      <c r="B2308" s="89"/>
      <c r="C2308" s="269" t="s">
        <v>1367</v>
      </c>
      <c r="D2308" s="84">
        <v>43557</v>
      </c>
      <c r="E2308" s="85" t="s">
        <v>5535</v>
      </c>
      <c r="F2308" s="85" t="s">
        <v>3</v>
      </c>
      <c r="G2308" s="85">
        <v>1725088</v>
      </c>
      <c r="H2308" s="89"/>
      <c r="I2308" s="270" t="s">
        <v>6188</v>
      </c>
      <c r="J2308" s="89"/>
      <c r="K2308" s="89"/>
      <c r="L2308" s="89"/>
      <c r="M2308" s="89"/>
      <c r="N2308" s="271">
        <v>0</v>
      </c>
      <c r="O2308" s="271">
        <v>355.28000000000003</v>
      </c>
      <c r="P2308" s="89" t="s">
        <v>670</v>
      </c>
    </row>
    <row r="2309" spans="1:16" ht="38.25">
      <c r="A2309" s="268" t="s">
        <v>565</v>
      </c>
      <c r="B2309" s="89"/>
      <c r="C2309" s="269" t="s">
        <v>615</v>
      </c>
      <c r="D2309" s="84">
        <v>43557</v>
      </c>
      <c r="E2309" s="85" t="s">
        <v>5536</v>
      </c>
      <c r="F2309" s="85" t="s">
        <v>3</v>
      </c>
      <c r="G2309" s="85">
        <v>1725093</v>
      </c>
      <c r="H2309" s="89"/>
      <c r="I2309" s="270" t="s">
        <v>6189</v>
      </c>
      <c r="J2309" s="89"/>
      <c r="K2309" s="89"/>
      <c r="L2309" s="89"/>
      <c r="M2309" s="89"/>
      <c r="N2309" s="271">
        <v>0</v>
      </c>
      <c r="O2309" s="271">
        <v>1317.04</v>
      </c>
      <c r="P2309" s="89" t="s">
        <v>670</v>
      </c>
    </row>
    <row r="2310" spans="1:16" ht="51">
      <c r="A2310" s="268">
        <v>41</v>
      </c>
      <c r="B2310" s="89"/>
      <c r="C2310" s="269" t="s">
        <v>47</v>
      </c>
      <c r="D2310" s="84">
        <v>43557</v>
      </c>
      <c r="E2310" s="85" t="s">
        <v>5537</v>
      </c>
      <c r="F2310" s="85" t="s">
        <v>3</v>
      </c>
      <c r="G2310" s="85">
        <v>1725115</v>
      </c>
      <c r="H2310" s="89"/>
      <c r="I2310" s="270" t="s">
        <v>6190</v>
      </c>
      <c r="J2310" s="89"/>
      <c r="K2310" s="89"/>
      <c r="L2310" s="89"/>
      <c r="M2310" s="89"/>
      <c r="N2310" s="271">
        <v>0</v>
      </c>
      <c r="O2310" s="271">
        <v>341</v>
      </c>
      <c r="P2310" s="89" t="s">
        <v>670</v>
      </c>
    </row>
    <row r="2311" spans="1:16" ht="51">
      <c r="A2311" s="268">
        <v>591</v>
      </c>
      <c r="B2311" s="89"/>
      <c r="C2311" s="269" t="s">
        <v>1367</v>
      </c>
      <c r="D2311" s="84">
        <v>43557</v>
      </c>
      <c r="E2311" s="85" t="s">
        <v>5538</v>
      </c>
      <c r="F2311" s="85" t="s">
        <v>3</v>
      </c>
      <c r="G2311" s="85">
        <v>1725084</v>
      </c>
      <c r="H2311" s="89"/>
      <c r="I2311" s="270" t="s">
        <v>6188</v>
      </c>
      <c r="J2311" s="89"/>
      <c r="K2311" s="89"/>
      <c r="L2311" s="89"/>
      <c r="M2311" s="89"/>
      <c r="N2311" s="271">
        <v>0</v>
      </c>
      <c r="O2311" s="271">
        <v>16.740000000000002</v>
      </c>
      <c r="P2311" s="89" t="s">
        <v>670</v>
      </c>
    </row>
    <row r="2312" spans="1:16" ht="51">
      <c r="A2312" s="268">
        <v>591</v>
      </c>
      <c r="B2312" s="89"/>
      <c r="C2312" s="269" t="s">
        <v>1367</v>
      </c>
      <c r="D2312" s="84">
        <v>43557</v>
      </c>
      <c r="E2312" s="85" t="s">
        <v>5539</v>
      </c>
      <c r="F2312" s="85" t="s">
        <v>3</v>
      </c>
      <c r="G2312" s="85">
        <v>1725083</v>
      </c>
      <c r="H2312" s="89"/>
      <c r="I2312" s="270" t="s">
        <v>6188</v>
      </c>
      <c r="J2312" s="89"/>
      <c r="K2312" s="89"/>
      <c r="L2312" s="89"/>
      <c r="M2312" s="89"/>
      <c r="N2312" s="271">
        <v>0</v>
      </c>
      <c r="O2312" s="271">
        <v>27.2</v>
      </c>
      <c r="P2312" s="89" t="s">
        <v>670</v>
      </c>
    </row>
    <row r="2313" spans="1:16" ht="38.25">
      <c r="A2313" s="268">
        <v>526</v>
      </c>
      <c r="B2313" s="89"/>
      <c r="C2313" s="269" t="s">
        <v>610</v>
      </c>
      <c r="D2313" s="84">
        <v>43557</v>
      </c>
      <c r="E2313" s="85" t="s">
        <v>5540</v>
      </c>
      <c r="F2313" s="85" t="s">
        <v>3</v>
      </c>
      <c r="G2313" s="85">
        <v>1725052</v>
      </c>
      <c r="H2313" s="89"/>
      <c r="I2313" s="270" t="s">
        <v>6191</v>
      </c>
      <c r="J2313" s="89"/>
      <c r="K2313" s="89"/>
      <c r="L2313" s="89"/>
      <c r="M2313" s="89"/>
      <c r="N2313" s="271">
        <v>0</v>
      </c>
      <c r="O2313" s="271">
        <v>76</v>
      </c>
      <c r="P2313" s="89" t="s">
        <v>670</v>
      </c>
    </row>
    <row r="2314" spans="1:16" ht="38.25">
      <c r="A2314" s="268">
        <v>526</v>
      </c>
      <c r="B2314" s="89"/>
      <c r="C2314" s="269" t="s">
        <v>610</v>
      </c>
      <c r="D2314" s="84">
        <v>43557</v>
      </c>
      <c r="E2314" s="85" t="s">
        <v>5541</v>
      </c>
      <c r="F2314" s="85" t="s">
        <v>3</v>
      </c>
      <c r="G2314" s="85">
        <v>1725051</v>
      </c>
      <c r="H2314" s="89"/>
      <c r="I2314" s="270" t="s">
        <v>6192</v>
      </c>
      <c r="J2314" s="89"/>
      <c r="K2314" s="89"/>
      <c r="L2314" s="89"/>
      <c r="M2314" s="89"/>
      <c r="N2314" s="271">
        <v>0</v>
      </c>
      <c r="O2314" s="271">
        <v>70</v>
      </c>
      <c r="P2314" s="89" t="s">
        <v>670</v>
      </c>
    </row>
    <row r="2315" spans="1:16" ht="38.25">
      <c r="A2315" s="268">
        <v>526</v>
      </c>
      <c r="B2315" s="89"/>
      <c r="C2315" s="269" t="s">
        <v>610</v>
      </c>
      <c r="D2315" s="84">
        <v>43557</v>
      </c>
      <c r="E2315" s="85" t="s">
        <v>5542</v>
      </c>
      <c r="F2315" s="85" t="s">
        <v>3</v>
      </c>
      <c r="G2315" s="85">
        <v>1725049</v>
      </c>
      <c r="H2315" s="89"/>
      <c r="I2315" s="270" t="s">
        <v>6193</v>
      </c>
      <c r="J2315" s="89"/>
      <c r="K2315" s="89"/>
      <c r="L2315" s="89"/>
      <c r="M2315" s="89"/>
      <c r="N2315" s="271">
        <v>0</v>
      </c>
      <c r="O2315" s="271">
        <v>70</v>
      </c>
      <c r="P2315" s="89" t="s">
        <v>670</v>
      </c>
    </row>
    <row r="2316" spans="1:16" ht="51">
      <c r="A2316" s="268" t="s">
        <v>565</v>
      </c>
      <c r="B2316" s="89"/>
      <c r="C2316" s="269" t="s">
        <v>615</v>
      </c>
      <c r="D2316" s="84">
        <v>43557</v>
      </c>
      <c r="E2316" s="85" t="s">
        <v>5543</v>
      </c>
      <c r="F2316" s="85" t="s">
        <v>3</v>
      </c>
      <c r="G2316" s="85">
        <v>1725247</v>
      </c>
      <c r="H2316" s="89"/>
      <c r="I2316" s="270" t="s">
        <v>6194</v>
      </c>
      <c r="J2316" s="89"/>
      <c r="K2316" s="89"/>
      <c r="L2316" s="89"/>
      <c r="M2316" s="89"/>
      <c r="N2316" s="271">
        <v>0</v>
      </c>
      <c r="O2316" s="271">
        <v>300</v>
      </c>
      <c r="P2316" s="89" t="s">
        <v>670</v>
      </c>
    </row>
    <row r="2317" spans="1:16" ht="51">
      <c r="A2317" s="268" t="s">
        <v>565</v>
      </c>
      <c r="B2317" s="89"/>
      <c r="C2317" s="269" t="s">
        <v>615</v>
      </c>
      <c r="D2317" s="84">
        <v>43557</v>
      </c>
      <c r="E2317" s="85" t="s">
        <v>5544</v>
      </c>
      <c r="F2317" s="85" t="s">
        <v>3</v>
      </c>
      <c r="G2317" s="85">
        <v>1725245</v>
      </c>
      <c r="H2317" s="89"/>
      <c r="I2317" s="270" t="s">
        <v>6195</v>
      </c>
      <c r="J2317" s="89"/>
      <c r="K2317" s="89"/>
      <c r="L2317" s="89"/>
      <c r="M2317" s="89"/>
      <c r="N2317" s="271">
        <v>0</v>
      </c>
      <c r="O2317" s="271">
        <v>1152</v>
      </c>
      <c r="P2317" s="89" t="s">
        <v>670</v>
      </c>
    </row>
    <row r="2318" spans="1:16" ht="38.25">
      <c r="A2318" s="268">
        <v>35</v>
      </c>
      <c r="B2318" s="89"/>
      <c r="C2318" s="269" t="s">
        <v>46</v>
      </c>
      <c r="D2318" s="84">
        <v>43557</v>
      </c>
      <c r="E2318" s="85" t="s">
        <v>5545</v>
      </c>
      <c r="F2318" s="85" t="s">
        <v>3</v>
      </c>
      <c r="G2318" s="85">
        <v>1725240</v>
      </c>
      <c r="H2318" s="89"/>
      <c r="I2318" s="270" t="s">
        <v>1413</v>
      </c>
      <c r="J2318" s="89"/>
      <c r="K2318" s="89"/>
      <c r="L2318" s="89"/>
      <c r="M2318" s="89"/>
      <c r="N2318" s="271">
        <v>0</v>
      </c>
      <c r="O2318" s="271">
        <v>1000</v>
      </c>
      <c r="P2318" s="89" t="s">
        <v>670</v>
      </c>
    </row>
    <row r="2319" spans="1:16" ht="63.75">
      <c r="A2319" s="268">
        <v>221</v>
      </c>
      <c r="B2319" s="89"/>
      <c r="C2319" s="269" t="s">
        <v>102</v>
      </c>
      <c r="D2319" s="84">
        <v>43557</v>
      </c>
      <c r="E2319" s="85" t="s">
        <v>5546</v>
      </c>
      <c r="F2319" s="85" t="s">
        <v>3</v>
      </c>
      <c r="G2319" s="85">
        <v>1725221</v>
      </c>
      <c r="H2319" s="89"/>
      <c r="I2319" s="270" t="s">
        <v>6196</v>
      </c>
      <c r="J2319" s="89"/>
      <c r="K2319" s="89"/>
      <c r="L2319" s="89"/>
      <c r="M2319" s="89"/>
      <c r="N2319" s="271">
        <v>0</v>
      </c>
      <c r="O2319" s="271">
        <v>2.6</v>
      </c>
      <c r="P2319" s="89" t="s">
        <v>670</v>
      </c>
    </row>
    <row r="2320" spans="1:16" ht="51">
      <c r="A2320" s="268">
        <v>670</v>
      </c>
      <c r="B2320" s="89"/>
      <c r="C2320" s="269" t="s">
        <v>190</v>
      </c>
      <c r="D2320" s="84">
        <v>43557</v>
      </c>
      <c r="E2320" s="85" t="s">
        <v>5547</v>
      </c>
      <c r="F2320" s="85" t="s">
        <v>3</v>
      </c>
      <c r="G2320" s="85">
        <v>1724995</v>
      </c>
      <c r="H2320" s="89"/>
      <c r="I2320" s="270" t="s">
        <v>6197</v>
      </c>
      <c r="J2320" s="89"/>
      <c r="K2320" s="89"/>
      <c r="L2320" s="89"/>
      <c r="M2320" s="89"/>
      <c r="N2320" s="271">
        <v>0</v>
      </c>
      <c r="O2320" s="271">
        <v>800</v>
      </c>
      <c r="P2320" s="89" t="s">
        <v>670</v>
      </c>
    </row>
    <row r="2321" spans="1:16" ht="63.75">
      <c r="A2321" s="268">
        <v>87</v>
      </c>
      <c r="B2321" s="89"/>
      <c r="C2321" s="269" t="s">
        <v>57</v>
      </c>
      <c r="D2321" s="84">
        <v>43557</v>
      </c>
      <c r="E2321" s="85" t="s">
        <v>5548</v>
      </c>
      <c r="F2321" s="85" t="s">
        <v>3</v>
      </c>
      <c r="G2321" s="85">
        <v>1724989</v>
      </c>
      <c r="H2321" s="89"/>
      <c r="I2321" s="270" t="s">
        <v>6198</v>
      </c>
      <c r="J2321" s="89"/>
      <c r="K2321" s="89"/>
      <c r="L2321" s="89"/>
      <c r="M2321" s="89"/>
      <c r="N2321" s="271">
        <v>0</v>
      </c>
      <c r="O2321" s="271">
        <v>1899</v>
      </c>
      <c r="P2321" s="89" t="s">
        <v>670</v>
      </c>
    </row>
    <row r="2322" spans="1:16" ht="63.75">
      <c r="A2322" s="268" t="s">
        <v>556</v>
      </c>
      <c r="B2322" s="89"/>
      <c r="C2322" s="269" t="s">
        <v>616</v>
      </c>
      <c r="D2322" s="84">
        <v>43557</v>
      </c>
      <c r="E2322" s="85" t="s">
        <v>5549</v>
      </c>
      <c r="F2322" s="85" t="s">
        <v>3</v>
      </c>
      <c r="G2322" s="85">
        <v>1724985</v>
      </c>
      <c r="H2322" s="89"/>
      <c r="I2322" s="270" t="s">
        <v>6199</v>
      </c>
      <c r="J2322" s="89"/>
      <c r="K2322" s="89"/>
      <c r="L2322" s="89"/>
      <c r="M2322" s="89"/>
      <c r="N2322" s="271">
        <v>0</v>
      </c>
      <c r="O2322" s="271">
        <v>492</v>
      </c>
      <c r="P2322" s="89" t="s">
        <v>670</v>
      </c>
    </row>
    <row r="2323" spans="1:16" ht="51">
      <c r="A2323" s="268" t="s">
        <v>565</v>
      </c>
      <c r="B2323" s="89"/>
      <c r="C2323" s="269" t="s">
        <v>615</v>
      </c>
      <c r="D2323" s="84">
        <v>43557</v>
      </c>
      <c r="E2323" s="85" t="s">
        <v>5550</v>
      </c>
      <c r="F2323" s="85" t="s">
        <v>3</v>
      </c>
      <c r="G2323" s="85">
        <v>1725009</v>
      </c>
      <c r="H2323" s="89"/>
      <c r="I2323" s="270" t="s">
        <v>6200</v>
      </c>
      <c r="J2323" s="89"/>
      <c r="K2323" s="89"/>
      <c r="L2323" s="89"/>
      <c r="M2323" s="89"/>
      <c r="N2323" s="271">
        <v>0</v>
      </c>
      <c r="O2323" s="271">
        <v>3557</v>
      </c>
      <c r="P2323" s="89" t="s">
        <v>670</v>
      </c>
    </row>
    <row r="2324" spans="1:16" ht="51">
      <c r="A2324" s="268">
        <v>41</v>
      </c>
      <c r="B2324" s="89"/>
      <c r="C2324" s="269" t="s">
        <v>47</v>
      </c>
      <c r="D2324" s="84">
        <v>43557</v>
      </c>
      <c r="E2324" s="85" t="s">
        <v>5551</v>
      </c>
      <c r="F2324" s="85" t="s">
        <v>3</v>
      </c>
      <c r="G2324" s="85">
        <v>1725000</v>
      </c>
      <c r="H2324" s="89"/>
      <c r="I2324" s="270" t="s">
        <v>6201</v>
      </c>
      <c r="J2324" s="89"/>
      <c r="K2324" s="89"/>
      <c r="L2324" s="89"/>
      <c r="M2324" s="89"/>
      <c r="N2324" s="271">
        <v>0</v>
      </c>
      <c r="O2324" s="271">
        <v>90</v>
      </c>
      <c r="P2324" s="89" t="s">
        <v>670</v>
      </c>
    </row>
    <row r="2325" spans="1:16" ht="51">
      <c r="A2325" s="268">
        <v>41</v>
      </c>
      <c r="B2325" s="89"/>
      <c r="C2325" s="269" t="s">
        <v>47</v>
      </c>
      <c r="D2325" s="84">
        <v>43557</v>
      </c>
      <c r="E2325" s="85" t="s">
        <v>5552</v>
      </c>
      <c r="F2325" s="85" t="s">
        <v>3</v>
      </c>
      <c r="G2325" s="85">
        <v>1724998</v>
      </c>
      <c r="H2325" s="89"/>
      <c r="I2325" s="270" t="s">
        <v>6202</v>
      </c>
      <c r="J2325" s="89"/>
      <c r="K2325" s="89"/>
      <c r="L2325" s="89"/>
      <c r="M2325" s="89"/>
      <c r="N2325" s="271">
        <v>0</v>
      </c>
      <c r="O2325" s="271">
        <v>120</v>
      </c>
      <c r="P2325" s="89" t="s">
        <v>670</v>
      </c>
    </row>
    <row r="2326" spans="1:16" ht="51">
      <c r="A2326" s="268">
        <v>41</v>
      </c>
      <c r="B2326" s="89"/>
      <c r="C2326" s="269" t="s">
        <v>47</v>
      </c>
      <c r="D2326" s="84">
        <v>43557</v>
      </c>
      <c r="E2326" s="85" t="s">
        <v>5553</v>
      </c>
      <c r="F2326" s="85" t="s">
        <v>3</v>
      </c>
      <c r="G2326" s="85">
        <v>1724996</v>
      </c>
      <c r="H2326" s="89"/>
      <c r="I2326" s="270" t="s">
        <v>6203</v>
      </c>
      <c r="J2326" s="89"/>
      <c r="K2326" s="89"/>
      <c r="L2326" s="89"/>
      <c r="M2326" s="89"/>
      <c r="N2326" s="271">
        <v>0</v>
      </c>
      <c r="O2326" s="271">
        <v>55</v>
      </c>
      <c r="P2326" s="89" t="s">
        <v>670</v>
      </c>
    </row>
    <row r="2327" spans="1:16" ht="51">
      <c r="A2327" s="268">
        <v>593</v>
      </c>
      <c r="B2327" s="89"/>
      <c r="C2327" s="269" t="s">
        <v>612</v>
      </c>
      <c r="D2327" s="84">
        <v>43557</v>
      </c>
      <c r="E2327" s="85" t="s">
        <v>5554</v>
      </c>
      <c r="F2327" s="85" t="s">
        <v>3</v>
      </c>
      <c r="G2327" s="85">
        <v>1725092</v>
      </c>
      <c r="H2327" s="89"/>
      <c r="I2327" s="270" t="s">
        <v>6204</v>
      </c>
      <c r="J2327" s="89"/>
      <c r="K2327" s="89"/>
      <c r="L2327" s="89"/>
      <c r="M2327" s="89"/>
      <c r="N2327" s="271">
        <v>0</v>
      </c>
      <c r="O2327" s="271">
        <v>294789.91000000003</v>
      </c>
      <c r="P2327" s="89" t="s">
        <v>670</v>
      </c>
    </row>
    <row r="2328" spans="1:16" ht="51">
      <c r="A2328" s="268">
        <v>163</v>
      </c>
      <c r="B2328" s="89"/>
      <c r="C2328" s="269" t="s">
        <v>88</v>
      </c>
      <c r="D2328" s="84">
        <v>43558</v>
      </c>
      <c r="E2328" s="85" t="s">
        <v>5308</v>
      </c>
      <c r="F2328" s="85" t="s">
        <v>671</v>
      </c>
      <c r="G2328" s="85">
        <v>296065</v>
      </c>
      <c r="H2328" s="89"/>
      <c r="I2328" s="270" t="s">
        <v>6050</v>
      </c>
      <c r="J2328" s="89"/>
      <c r="K2328" s="89"/>
      <c r="L2328" s="89"/>
      <c r="M2328" s="89"/>
      <c r="N2328" s="271">
        <v>819.48</v>
      </c>
      <c r="O2328" s="271">
        <v>0</v>
      </c>
      <c r="P2328" s="89" t="s">
        <v>670</v>
      </c>
    </row>
    <row r="2329" spans="1:16" ht="76.5">
      <c r="A2329" s="268" t="s">
        <v>557</v>
      </c>
      <c r="B2329" s="89"/>
      <c r="C2329" s="269" t="s">
        <v>780</v>
      </c>
      <c r="D2329" s="84">
        <v>43558</v>
      </c>
      <c r="E2329" s="85" t="s">
        <v>5309</v>
      </c>
      <c r="F2329" s="85" t="s">
        <v>6</v>
      </c>
      <c r="G2329" s="85">
        <v>1101468</v>
      </c>
      <c r="H2329" s="89"/>
      <c r="I2329" s="270" t="s">
        <v>6051</v>
      </c>
      <c r="J2329" s="89"/>
      <c r="K2329" s="89"/>
      <c r="L2329" s="89"/>
      <c r="M2329" s="89"/>
      <c r="N2329" s="271">
        <v>0</v>
      </c>
      <c r="O2329" s="271">
        <v>302000</v>
      </c>
      <c r="P2329" s="89" t="s">
        <v>670</v>
      </c>
    </row>
    <row r="2330" spans="1:16" ht="51">
      <c r="A2330" s="268">
        <v>86</v>
      </c>
      <c r="B2330" s="89"/>
      <c r="C2330" s="269" t="s">
        <v>56</v>
      </c>
      <c r="D2330" s="84">
        <v>43558</v>
      </c>
      <c r="E2330" s="85" t="s">
        <v>5310</v>
      </c>
      <c r="F2330" s="85" t="s">
        <v>6</v>
      </c>
      <c r="G2330" s="85">
        <v>950737</v>
      </c>
      <c r="H2330" s="89"/>
      <c r="I2330" s="270" t="s">
        <v>6052</v>
      </c>
      <c r="J2330" s="89"/>
      <c r="K2330" s="89"/>
      <c r="L2330" s="89"/>
      <c r="M2330" s="89"/>
      <c r="N2330" s="271">
        <v>0</v>
      </c>
      <c r="O2330" s="271">
        <v>1450419.36</v>
      </c>
      <c r="P2330" s="89" t="s">
        <v>670</v>
      </c>
    </row>
    <row r="2331" spans="1:16" ht="51">
      <c r="A2331" s="268" t="s">
        <v>565</v>
      </c>
      <c r="B2331" s="89"/>
      <c r="C2331" s="269" t="s">
        <v>615</v>
      </c>
      <c r="D2331" s="84">
        <v>43558</v>
      </c>
      <c r="E2331" s="85" t="s">
        <v>5555</v>
      </c>
      <c r="F2331" s="85" t="s">
        <v>3</v>
      </c>
      <c r="G2331" s="85">
        <v>1725573</v>
      </c>
      <c r="H2331" s="89"/>
      <c r="I2331" s="270" t="s">
        <v>6205</v>
      </c>
      <c r="J2331" s="89"/>
      <c r="K2331" s="89"/>
      <c r="L2331" s="89"/>
      <c r="M2331" s="89"/>
      <c r="N2331" s="271">
        <v>0</v>
      </c>
      <c r="O2331" s="271">
        <v>510</v>
      </c>
      <c r="P2331" s="89" t="s">
        <v>670</v>
      </c>
    </row>
    <row r="2332" spans="1:16" ht="51">
      <c r="A2332" s="268" t="s">
        <v>565</v>
      </c>
      <c r="B2332" s="89"/>
      <c r="C2332" s="269" t="s">
        <v>615</v>
      </c>
      <c r="D2332" s="84">
        <v>43558</v>
      </c>
      <c r="E2332" s="85" t="s">
        <v>5556</v>
      </c>
      <c r="F2332" s="85" t="s">
        <v>3</v>
      </c>
      <c r="G2332" s="85">
        <v>1725568</v>
      </c>
      <c r="H2332" s="89"/>
      <c r="I2332" s="270" t="s">
        <v>6206</v>
      </c>
      <c r="J2332" s="89"/>
      <c r="K2332" s="89"/>
      <c r="L2332" s="89"/>
      <c r="M2332" s="89"/>
      <c r="N2332" s="271">
        <v>0</v>
      </c>
      <c r="O2332" s="271">
        <v>510</v>
      </c>
      <c r="P2332" s="89" t="s">
        <v>670</v>
      </c>
    </row>
    <row r="2333" spans="1:16" ht="51">
      <c r="A2333" s="268" t="s">
        <v>565</v>
      </c>
      <c r="B2333" s="89"/>
      <c r="C2333" s="269" t="s">
        <v>615</v>
      </c>
      <c r="D2333" s="84">
        <v>43558</v>
      </c>
      <c r="E2333" s="85" t="s">
        <v>5557</v>
      </c>
      <c r="F2333" s="85" t="s">
        <v>3</v>
      </c>
      <c r="G2333" s="85">
        <v>1725690</v>
      </c>
      <c r="H2333" s="89"/>
      <c r="I2333" s="270" t="s">
        <v>6207</v>
      </c>
      <c r="J2333" s="89"/>
      <c r="K2333" s="89"/>
      <c r="L2333" s="89"/>
      <c r="M2333" s="89"/>
      <c r="N2333" s="271">
        <v>0</v>
      </c>
      <c r="O2333" s="271">
        <v>1350.08</v>
      </c>
      <c r="P2333" s="89" t="s">
        <v>670</v>
      </c>
    </row>
    <row r="2334" spans="1:16" ht="63.75">
      <c r="A2334" s="268">
        <v>266</v>
      </c>
      <c r="B2334" s="89"/>
      <c r="C2334" s="269" t="s">
        <v>1353</v>
      </c>
      <c r="D2334" s="84">
        <v>43558</v>
      </c>
      <c r="E2334" s="85" t="s">
        <v>5558</v>
      </c>
      <c r="F2334" s="85" t="s">
        <v>3</v>
      </c>
      <c r="G2334" s="85">
        <v>1725683</v>
      </c>
      <c r="H2334" s="89"/>
      <c r="I2334" s="270" t="s">
        <v>6208</v>
      </c>
      <c r="J2334" s="89"/>
      <c r="K2334" s="89"/>
      <c r="L2334" s="89"/>
      <c r="M2334" s="89"/>
      <c r="N2334" s="271">
        <v>0</v>
      </c>
      <c r="O2334" s="271">
        <v>1892.25</v>
      </c>
      <c r="P2334" s="89" t="s">
        <v>670</v>
      </c>
    </row>
    <row r="2335" spans="1:16" ht="63.75">
      <c r="A2335" s="268">
        <v>266</v>
      </c>
      <c r="B2335" s="89"/>
      <c r="C2335" s="269" t="s">
        <v>1353</v>
      </c>
      <c r="D2335" s="84">
        <v>43558</v>
      </c>
      <c r="E2335" s="85" t="s">
        <v>5559</v>
      </c>
      <c r="F2335" s="85" t="s">
        <v>3</v>
      </c>
      <c r="G2335" s="85">
        <v>1725681</v>
      </c>
      <c r="H2335" s="89"/>
      <c r="I2335" s="270" t="s">
        <v>6209</v>
      </c>
      <c r="J2335" s="89"/>
      <c r="K2335" s="89"/>
      <c r="L2335" s="89"/>
      <c r="M2335" s="89"/>
      <c r="N2335" s="271">
        <v>0</v>
      </c>
      <c r="O2335" s="271">
        <v>4215.1499999999996</v>
      </c>
      <c r="P2335" s="89" t="s">
        <v>670</v>
      </c>
    </row>
    <row r="2336" spans="1:16" ht="63.75">
      <c r="A2336" s="268">
        <v>512</v>
      </c>
      <c r="B2336" s="89"/>
      <c r="C2336" s="269" t="s">
        <v>782</v>
      </c>
      <c r="D2336" s="84">
        <v>43558</v>
      </c>
      <c r="E2336" s="85" t="s">
        <v>5560</v>
      </c>
      <c r="F2336" s="85" t="s">
        <v>3</v>
      </c>
      <c r="G2336" s="85">
        <v>1725649</v>
      </c>
      <c r="H2336" s="89"/>
      <c r="I2336" s="270" t="s">
        <v>6210</v>
      </c>
      <c r="J2336" s="89"/>
      <c r="K2336" s="89"/>
      <c r="L2336" s="89"/>
      <c r="M2336" s="89"/>
      <c r="N2336" s="271">
        <v>0</v>
      </c>
      <c r="O2336" s="271">
        <v>411</v>
      </c>
      <c r="P2336" s="89" t="s">
        <v>670</v>
      </c>
    </row>
    <row r="2337" spans="1:16" ht="51">
      <c r="A2337" s="268">
        <v>119</v>
      </c>
      <c r="B2337" s="89"/>
      <c r="C2337" s="269" t="s">
        <v>63</v>
      </c>
      <c r="D2337" s="84">
        <v>43558</v>
      </c>
      <c r="E2337" s="85" t="s">
        <v>5561</v>
      </c>
      <c r="F2337" s="85" t="s">
        <v>3</v>
      </c>
      <c r="G2337" s="85">
        <v>1725617</v>
      </c>
      <c r="H2337" s="89"/>
      <c r="I2337" s="270" t="s">
        <v>6211</v>
      </c>
      <c r="J2337" s="89"/>
      <c r="K2337" s="89"/>
      <c r="L2337" s="89"/>
      <c r="M2337" s="89"/>
      <c r="N2337" s="271">
        <v>0</v>
      </c>
      <c r="O2337" s="271">
        <v>15</v>
      </c>
      <c r="P2337" s="89" t="s">
        <v>670</v>
      </c>
    </row>
    <row r="2338" spans="1:16" ht="51">
      <c r="A2338" s="268" t="s">
        <v>565</v>
      </c>
      <c r="B2338" s="89"/>
      <c r="C2338" s="269" t="s">
        <v>615</v>
      </c>
      <c r="D2338" s="84">
        <v>43558</v>
      </c>
      <c r="E2338" s="85" t="s">
        <v>5562</v>
      </c>
      <c r="F2338" s="85" t="s">
        <v>3</v>
      </c>
      <c r="G2338" s="85">
        <v>1725613</v>
      </c>
      <c r="H2338" s="89"/>
      <c r="I2338" s="270" t="s">
        <v>6212</v>
      </c>
      <c r="J2338" s="89"/>
      <c r="K2338" s="89"/>
      <c r="L2338" s="89"/>
      <c r="M2338" s="89"/>
      <c r="N2338" s="271">
        <v>0</v>
      </c>
      <c r="O2338" s="271">
        <v>309</v>
      </c>
      <c r="P2338" s="89" t="s">
        <v>670</v>
      </c>
    </row>
    <row r="2339" spans="1:16" ht="51">
      <c r="A2339" s="268" t="s">
        <v>565</v>
      </c>
      <c r="B2339" s="89"/>
      <c r="C2339" s="269" t="s">
        <v>615</v>
      </c>
      <c r="D2339" s="84">
        <v>43558</v>
      </c>
      <c r="E2339" s="85" t="s">
        <v>5563</v>
      </c>
      <c r="F2339" s="85" t="s">
        <v>3</v>
      </c>
      <c r="G2339" s="85">
        <v>1725467</v>
      </c>
      <c r="H2339" s="89"/>
      <c r="I2339" s="270" t="s">
        <v>742</v>
      </c>
      <c r="J2339" s="89"/>
      <c r="K2339" s="89"/>
      <c r="L2339" s="89"/>
      <c r="M2339" s="89"/>
      <c r="N2339" s="271">
        <v>0</v>
      </c>
      <c r="O2339" s="271">
        <v>3000</v>
      </c>
      <c r="P2339" s="89" t="s">
        <v>670</v>
      </c>
    </row>
    <row r="2340" spans="1:16" ht="63.75">
      <c r="A2340" s="268" t="s">
        <v>565</v>
      </c>
      <c r="B2340" s="89"/>
      <c r="C2340" s="269" t="s">
        <v>615</v>
      </c>
      <c r="D2340" s="84">
        <v>43558</v>
      </c>
      <c r="E2340" s="85" t="s">
        <v>5564</v>
      </c>
      <c r="F2340" s="85" t="s">
        <v>3</v>
      </c>
      <c r="G2340" s="85">
        <v>1725427</v>
      </c>
      <c r="H2340" s="89"/>
      <c r="I2340" s="270" t="s">
        <v>6214</v>
      </c>
      <c r="J2340" s="89"/>
      <c r="K2340" s="89"/>
      <c r="L2340" s="89"/>
      <c r="M2340" s="89"/>
      <c r="N2340" s="271">
        <v>0</v>
      </c>
      <c r="O2340" s="271">
        <v>4054.7000000000003</v>
      </c>
      <c r="P2340" s="89" t="s">
        <v>670</v>
      </c>
    </row>
    <row r="2341" spans="1:16" ht="38.25">
      <c r="A2341" s="268" t="s">
        <v>565</v>
      </c>
      <c r="B2341" s="89"/>
      <c r="C2341" s="269" t="s">
        <v>615</v>
      </c>
      <c r="D2341" s="84">
        <v>43558</v>
      </c>
      <c r="E2341" s="85" t="s">
        <v>5565</v>
      </c>
      <c r="F2341" s="85" t="s">
        <v>3</v>
      </c>
      <c r="G2341" s="85">
        <v>1725404</v>
      </c>
      <c r="H2341" s="89"/>
      <c r="I2341" s="270" t="s">
        <v>712</v>
      </c>
      <c r="J2341" s="89"/>
      <c r="K2341" s="89"/>
      <c r="L2341" s="89"/>
      <c r="M2341" s="89"/>
      <c r="N2341" s="271">
        <v>0</v>
      </c>
      <c r="O2341" s="271">
        <v>545</v>
      </c>
      <c r="P2341" s="89" t="s">
        <v>670</v>
      </c>
    </row>
    <row r="2342" spans="1:16" ht="51">
      <c r="A2342" s="268" t="s">
        <v>565</v>
      </c>
      <c r="B2342" s="89"/>
      <c r="C2342" s="269" t="s">
        <v>615</v>
      </c>
      <c r="D2342" s="84">
        <v>43558</v>
      </c>
      <c r="E2342" s="85" t="s">
        <v>5566</v>
      </c>
      <c r="F2342" s="85" t="s">
        <v>3</v>
      </c>
      <c r="G2342" s="85">
        <v>1725395</v>
      </c>
      <c r="H2342" s="89"/>
      <c r="I2342" s="270" t="s">
        <v>3527</v>
      </c>
      <c r="J2342" s="89"/>
      <c r="K2342" s="89"/>
      <c r="L2342" s="89"/>
      <c r="M2342" s="89"/>
      <c r="N2342" s="271">
        <v>0</v>
      </c>
      <c r="O2342" s="271">
        <v>220</v>
      </c>
      <c r="P2342" s="89" t="s">
        <v>670</v>
      </c>
    </row>
    <row r="2343" spans="1:16" ht="63.75">
      <c r="A2343" s="268" t="s">
        <v>565</v>
      </c>
      <c r="B2343" s="89"/>
      <c r="C2343" s="269" t="s">
        <v>615</v>
      </c>
      <c r="D2343" s="84">
        <v>43558</v>
      </c>
      <c r="E2343" s="85" t="s">
        <v>5567</v>
      </c>
      <c r="F2343" s="85" t="s">
        <v>3</v>
      </c>
      <c r="G2343" s="85">
        <v>1725507</v>
      </c>
      <c r="H2343" s="89"/>
      <c r="I2343" s="270" t="s">
        <v>6215</v>
      </c>
      <c r="J2343" s="89"/>
      <c r="K2343" s="89"/>
      <c r="L2343" s="89"/>
      <c r="M2343" s="89"/>
      <c r="N2343" s="271">
        <v>0</v>
      </c>
      <c r="O2343" s="271">
        <v>20493.95</v>
      </c>
      <c r="P2343" s="89" t="s">
        <v>670</v>
      </c>
    </row>
    <row r="2344" spans="1:16" ht="51">
      <c r="A2344" s="268">
        <v>291</v>
      </c>
      <c r="B2344" s="89"/>
      <c r="C2344" s="269" t="s">
        <v>129</v>
      </c>
      <c r="D2344" s="84">
        <v>43558</v>
      </c>
      <c r="E2344" s="85" t="s">
        <v>5568</v>
      </c>
      <c r="F2344" s="85" t="s">
        <v>3</v>
      </c>
      <c r="G2344" s="85">
        <v>1725457</v>
      </c>
      <c r="H2344" s="89"/>
      <c r="I2344" s="270" t="s">
        <v>6216</v>
      </c>
      <c r="J2344" s="89"/>
      <c r="K2344" s="89"/>
      <c r="L2344" s="89"/>
      <c r="M2344" s="89"/>
      <c r="N2344" s="271">
        <v>0</v>
      </c>
      <c r="O2344" s="271">
        <v>26361.02</v>
      </c>
      <c r="P2344" s="89" t="s">
        <v>670</v>
      </c>
    </row>
    <row r="2345" spans="1:16" ht="63.75">
      <c r="A2345" s="268">
        <v>592</v>
      </c>
      <c r="B2345" s="89"/>
      <c r="C2345" s="269" t="s">
        <v>645</v>
      </c>
      <c r="D2345" s="84">
        <v>43558</v>
      </c>
      <c r="E2345" s="85" t="s">
        <v>5569</v>
      </c>
      <c r="F2345" s="85" t="s">
        <v>3</v>
      </c>
      <c r="G2345" s="85">
        <v>1725441</v>
      </c>
      <c r="H2345" s="89"/>
      <c r="I2345" s="270" t="s">
        <v>6217</v>
      </c>
      <c r="J2345" s="89"/>
      <c r="K2345" s="89"/>
      <c r="L2345" s="89"/>
      <c r="M2345" s="89"/>
      <c r="N2345" s="271">
        <v>0</v>
      </c>
      <c r="O2345" s="271">
        <v>705</v>
      </c>
      <c r="P2345" s="89" t="s">
        <v>670</v>
      </c>
    </row>
    <row r="2346" spans="1:16" ht="51">
      <c r="A2346" s="268">
        <v>30</v>
      </c>
      <c r="B2346" s="89"/>
      <c r="C2346" s="269" t="s">
        <v>675</v>
      </c>
      <c r="D2346" s="84">
        <v>43558</v>
      </c>
      <c r="E2346" s="85" t="s">
        <v>5570</v>
      </c>
      <c r="F2346" s="85" t="s">
        <v>3</v>
      </c>
      <c r="G2346" s="85">
        <v>1725399</v>
      </c>
      <c r="H2346" s="89"/>
      <c r="I2346" s="270" t="s">
        <v>6218</v>
      </c>
      <c r="J2346" s="89"/>
      <c r="K2346" s="89"/>
      <c r="L2346" s="89"/>
      <c r="M2346" s="89"/>
      <c r="N2346" s="271">
        <v>0</v>
      </c>
      <c r="O2346" s="271">
        <v>462</v>
      </c>
      <c r="P2346" s="89" t="s">
        <v>670</v>
      </c>
    </row>
    <row r="2347" spans="1:16" ht="63.75">
      <c r="A2347" s="268">
        <v>287</v>
      </c>
      <c r="B2347" s="89"/>
      <c r="C2347" s="269" t="s">
        <v>126</v>
      </c>
      <c r="D2347" s="84">
        <v>43558</v>
      </c>
      <c r="E2347" s="85" t="s">
        <v>5571</v>
      </c>
      <c r="F2347" s="85" t="s">
        <v>3</v>
      </c>
      <c r="G2347" s="85">
        <v>1725385</v>
      </c>
      <c r="H2347" s="89"/>
      <c r="I2347" s="270" t="s">
        <v>6219</v>
      </c>
      <c r="J2347" s="89"/>
      <c r="K2347" s="89"/>
      <c r="L2347" s="89"/>
      <c r="M2347" s="89"/>
      <c r="N2347" s="271">
        <v>0</v>
      </c>
      <c r="O2347" s="271">
        <v>10518.880000000001</v>
      </c>
      <c r="P2347" s="89" t="s">
        <v>670</v>
      </c>
    </row>
    <row r="2348" spans="1:16" ht="51">
      <c r="A2348" s="268" t="s">
        <v>565</v>
      </c>
      <c r="B2348" s="89"/>
      <c r="C2348" s="269" t="s">
        <v>615</v>
      </c>
      <c r="D2348" s="84">
        <v>43558</v>
      </c>
      <c r="E2348" s="85" t="s">
        <v>5572</v>
      </c>
      <c r="F2348" s="85" t="s">
        <v>3</v>
      </c>
      <c r="G2348" s="85">
        <v>1725506</v>
      </c>
      <c r="H2348" s="89"/>
      <c r="I2348" s="270" t="s">
        <v>6220</v>
      </c>
      <c r="J2348" s="89"/>
      <c r="K2348" s="89"/>
      <c r="L2348" s="89"/>
      <c r="M2348" s="89"/>
      <c r="N2348" s="271">
        <v>0</v>
      </c>
      <c r="O2348" s="271">
        <v>806.4</v>
      </c>
      <c r="P2348" s="89" t="s">
        <v>670</v>
      </c>
    </row>
    <row r="2349" spans="1:16" ht="38.25">
      <c r="A2349" s="268">
        <v>20</v>
      </c>
      <c r="B2349" s="89"/>
      <c r="C2349" s="269" t="s">
        <v>44</v>
      </c>
      <c r="D2349" s="84">
        <v>43558</v>
      </c>
      <c r="E2349" s="85" t="s">
        <v>5573</v>
      </c>
      <c r="F2349" s="85" t="s">
        <v>3</v>
      </c>
      <c r="G2349" s="85">
        <v>1725537</v>
      </c>
      <c r="H2349" s="89"/>
      <c r="I2349" s="270" t="s">
        <v>6221</v>
      </c>
      <c r="J2349" s="89"/>
      <c r="K2349" s="89"/>
      <c r="L2349" s="89"/>
      <c r="M2349" s="89"/>
      <c r="N2349" s="271">
        <v>0</v>
      </c>
      <c r="O2349" s="271">
        <v>16276.08</v>
      </c>
      <c r="P2349" s="89" t="s">
        <v>670</v>
      </c>
    </row>
    <row r="2350" spans="1:16" ht="89.25">
      <c r="A2350" s="268" t="s">
        <v>557</v>
      </c>
      <c r="B2350" s="89"/>
      <c r="C2350" s="269" t="s">
        <v>780</v>
      </c>
      <c r="D2350" s="84">
        <v>43559</v>
      </c>
      <c r="E2350" s="85" t="s">
        <v>5311</v>
      </c>
      <c r="F2350" s="85" t="s">
        <v>11</v>
      </c>
      <c r="G2350" s="85">
        <v>950763</v>
      </c>
      <c r="H2350" s="89"/>
      <c r="I2350" s="270" t="s">
        <v>6053</v>
      </c>
      <c r="J2350" s="89"/>
      <c r="K2350" s="89"/>
      <c r="L2350" s="89"/>
      <c r="M2350" s="89"/>
      <c r="N2350" s="271">
        <v>270</v>
      </c>
      <c r="O2350" s="271">
        <v>0</v>
      </c>
      <c r="P2350" s="89" t="s">
        <v>670</v>
      </c>
    </row>
    <row r="2351" spans="1:16" ht="63.75">
      <c r="A2351" s="268">
        <v>592</v>
      </c>
      <c r="B2351" s="89"/>
      <c r="C2351" s="269" t="s">
        <v>645</v>
      </c>
      <c r="D2351" s="84">
        <v>43559</v>
      </c>
      <c r="E2351" s="85" t="s">
        <v>5574</v>
      </c>
      <c r="F2351" s="85" t="s">
        <v>3</v>
      </c>
      <c r="G2351" s="85">
        <v>1725975</v>
      </c>
      <c r="H2351" s="89"/>
      <c r="I2351" s="270" t="s">
        <v>6222</v>
      </c>
      <c r="J2351" s="89"/>
      <c r="K2351" s="89"/>
      <c r="L2351" s="89"/>
      <c r="M2351" s="89"/>
      <c r="N2351" s="271">
        <v>0</v>
      </c>
      <c r="O2351" s="271">
        <v>1074</v>
      </c>
      <c r="P2351" s="89" t="s">
        <v>670</v>
      </c>
    </row>
    <row r="2352" spans="1:16" ht="51">
      <c r="A2352" s="268" t="s">
        <v>565</v>
      </c>
      <c r="B2352" s="89"/>
      <c r="C2352" s="269" t="s">
        <v>615</v>
      </c>
      <c r="D2352" s="84">
        <v>43559</v>
      </c>
      <c r="E2352" s="85" t="s">
        <v>5575</v>
      </c>
      <c r="F2352" s="85" t="s">
        <v>3</v>
      </c>
      <c r="G2352" s="85">
        <v>1725974</v>
      </c>
      <c r="H2352" s="89"/>
      <c r="I2352" s="270" t="s">
        <v>6223</v>
      </c>
      <c r="J2352" s="89"/>
      <c r="K2352" s="89"/>
      <c r="L2352" s="89"/>
      <c r="M2352" s="89"/>
      <c r="N2352" s="271">
        <v>0</v>
      </c>
      <c r="O2352" s="271">
        <v>2195</v>
      </c>
      <c r="P2352" s="89" t="s">
        <v>670</v>
      </c>
    </row>
    <row r="2353" spans="1:16" ht="51">
      <c r="A2353" s="268" t="s">
        <v>565</v>
      </c>
      <c r="B2353" s="89"/>
      <c r="C2353" s="269" t="s">
        <v>615</v>
      </c>
      <c r="D2353" s="84">
        <v>43559</v>
      </c>
      <c r="E2353" s="85" t="s">
        <v>5576</v>
      </c>
      <c r="F2353" s="85" t="s">
        <v>3</v>
      </c>
      <c r="G2353" s="85">
        <v>1725963</v>
      </c>
      <c r="H2353" s="89"/>
      <c r="I2353" s="270" t="s">
        <v>6224</v>
      </c>
      <c r="J2353" s="89"/>
      <c r="K2353" s="89"/>
      <c r="L2353" s="89"/>
      <c r="M2353" s="89"/>
      <c r="N2353" s="271">
        <v>0</v>
      </c>
      <c r="O2353" s="271">
        <v>424.38</v>
      </c>
      <c r="P2353" s="89" t="s">
        <v>670</v>
      </c>
    </row>
    <row r="2354" spans="1:16" ht="38.25">
      <c r="A2354" s="268" t="s">
        <v>565</v>
      </c>
      <c r="B2354" s="89"/>
      <c r="C2354" s="269" t="s">
        <v>615</v>
      </c>
      <c r="D2354" s="84">
        <v>43559</v>
      </c>
      <c r="E2354" s="85" t="s">
        <v>5577</v>
      </c>
      <c r="F2354" s="85" t="s">
        <v>3</v>
      </c>
      <c r="G2354" s="85">
        <v>1725962</v>
      </c>
      <c r="H2354" s="89"/>
      <c r="I2354" s="270" t="s">
        <v>747</v>
      </c>
      <c r="J2354" s="89"/>
      <c r="K2354" s="89"/>
      <c r="L2354" s="89"/>
      <c r="M2354" s="89"/>
      <c r="N2354" s="271">
        <v>0</v>
      </c>
      <c r="O2354" s="271">
        <v>6200</v>
      </c>
      <c r="P2354" s="89" t="s">
        <v>670</v>
      </c>
    </row>
    <row r="2355" spans="1:16" ht="38.25">
      <c r="A2355" s="268" t="s">
        <v>565</v>
      </c>
      <c r="B2355" s="89"/>
      <c r="C2355" s="269" t="s">
        <v>615</v>
      </c>
      <c r="D2355" s="84">
        <v>43559</v>
      </c>
      <c r="E2355" s="85" t="s">
        <v>5578</v>
      </c>
      <c r="F2355" s="85" t="s">
        <v>3</v>
      </c>
      <c r="G2355" s="85">
        <v>1725935</v>
      </c>
      <c r="H2355" s="89"/>
      <c r="I2355" s="270" t="s">
        <v>6225</v>
      </c>
      <c r="J2355" s="89"/>
      <c r="K2355" s="89"/>
      <c r="L2355" s="89"/>
      <c r="M2355" s="89"/>
      <c r="N2355" s="271">
        <v>0</v>
      </c>
      <c r="O2355" s="271">
        <v>2097.7600000000002</v>
      </c>
      <c r="P2355" s="89" t="s">
        <v>670</v>
      </c>
    </row>
    <row r="2356" spans="1:16" ht="38.25">
      <c r="A2356" s="268" t="s">
        <v>565</v>
      </c>
      <c r="B2356" s="89"/>
      <c r="C2356" s="269" t="s">
        <v>615</v>
      </c>
      <c r="D2356" s="84">
        <v>43559</v>
      </c>
      <c r="E2356" s="85" t="s">
        <v>5579</v>
      </c>
      <c r="F2356" s="85" t="s">
        <v>3</v>
      </c>
      <c r="G2356" s="85">
        <v>1726023</v>
      </c>
      <c r="H2356" s="89"/>
      <c r="I2356" s="270" t="s">
        <v>6226</v>
      </c>
      <c r="J2356" s="89"/>
      <c r="K2356" s="89"/>
      <c r="L2356" s="89"/>
      <c r="M2356" s="89"/>
      <c r="N2356" s="271">
        <v>0</v>
      </c>
      <c r="O2356" s="271">
        <v>5720</v>
      </c>
      <c r="P2356" s="89" t="s">
        <v>670</v>
      </c>
    </row>
    <row r="2357" spans="1:16" ht="51">
      <c r="A2357" s="268">
        <v>48</v>
      </c>
      <c r="B2357" s="89"/>
      <c r="C2357" s="269" t="s">
        <v>50</v>
      </c>
      <c r="D2357" s="84">
        <v>43559</v>
      </c>
      <c r="E2357" s="85" t="s">
        <v>5580</v>
      </c>
      <c r="F2357" s="85" t="s">
        <v>3</v>
      </c>
      <c r="G2357" s="85">
        <v>1726021</v>
      </c>
      <c r="H2357" s="89"/>
      <c r="I2357" s="270" t="s">
        <v>6227</v>
      </c>
      <c r="J2357" s="89"/>
      <c r="K2357" s="89"/>
      <c r="L2357" s="89"/>
      <c r="M2357" s="89"/>
      <c r="N2357" s="271">
        <v>0</v>
      </c>
      <c r="O2357" s="271">
        <v>1684.17</v>
      </c>
      <c r="P2357" s="89" t="s">
        <v>670</v>
      </c>
    </row>
    <row r="2358" spans="1:16" ht="38.25">
      <c r="A2358" s="268" t="s">
        <v>565</v>
      </c>
      <c r="B2358" s="89"/>
      <c r="C2358" s="269" t="s">
        <v>615</v>
      </c>
      <c r="D2358" s="84">
        <v>43559</v>
      </c>
      <c r="E2358" s="85" t="s">
        <v>5581</v>
      </c>
      <c r="F2358" s="85" t="s">
        <v>3</v>
      </c>
      <c r="G2358" s="85">
        <v>1726020</v>
      </c>
      <c r="H2358" s="89"/>
      <c r="I2358" s="270" t="s">
        <v>6228</v>
      </c>
      <c r="J2358" s="89"/>
      <c r="K2358" s="89"/>
      <c r="L2358" s="89"/>
      <c r="M2358" s="89"/>
      <c r="N2358" s="271">
        <v>0</v>
      </c>
      <c r="O2358" s="271">
        <v>5720</v>
      </c>
      <c r="P2358" s="89" t="s">
        <v>670</v>
      </c>
    </row>
    <row r="2359" spans="1:16" ht="63.75">
      <c r="A2359" s="268">
        <v>592</v>
      </c>
      <c r="B2359" s="89"/>
      <c r="C2359" s="269" t="s">
        <v>645</v>
      </c>
      <c r="D2359" s="84">
        <v>43559</v>
      </c>
      <c r="E2359" s="85" t="s">
        <v>5582</v>
      </c>
      <c r="F2359" s="85" t="s">
        <v>3</v>
      </c>
      <c r="G2359" s="85">
        <v>1725980</v>
      </c>
      <c r="H2359" s="89"/>
      <c r="I2359" s="270" t="s">
        <v>6229</v>
      </c>
      <c r="J2359" s="89"/>
      <c r="K2359" s="89"/>
      <c r="L2359" s="89"/>
      <c r="M2359" s="89"/>
      <c r="N2359" s="271">
        <v>0</v>
      </c>
      <c r="O2359" s="271">
        <v>1734</v>
      </c>
      <c r="P2359" s="89" t="s">
        <v>670</v>
      </c>
    </row>
    <row r="2360" spans="1:16" ht="38.25">
      <c r="A2360" s="268" t="s">
        <v>565</v>
      </c>
      <c r="B2360" s="89"/>
      <c r="C2360" s="269" t="s">
        <v>615</v>
      </c>
      <c r="D2360" s="84">
        <v>43559</v>
      </c>
      <c r="E2360" s="85" t="s">
        <v>5583</v>
      </c>
      <c r="F2360" s="85" t="s">
        <v>3</v>
      </c>
      <c r="G2360" s="85">
        <v>1725976</v>
      </c>
      <c r="H2360" s="89"/>
      <c r="I2360" s="270" t="s">
        <v>717</v>
      </c>
      <c r="J2360" s="89"/>
      <c r="K2360" s="89"/>
      <c r="L2360" s="89"/>
      <c r="M2360" s="89"/>
      <c r="N2360" s="271">
        <v>0</v>
      </c>
      <c r="O2360" s="271">
        <v>800</v>
      </c>
      <c r="P2360" s="89" t="s">
        <v>670</v>
      </c>
    </row>
    <row r="2361" spans="1:16" ht="38.25">
      <c r="A2361" s="268" t="s">
        <v>565</v>
      </c>
      <c r="B2361" s="89"/>
      <c r="C2361" s="269" t="s">
        <v>615</v>
      </c>
      <c r="D2361" s="84">
        <v>43559</v>
      </c>
      <c r="E2361" s="85" t="s">
        <v>5584</v>
      </c>
      <c r="F2361" s="85" t="s">
        <v>3</v>
      </c>
      <c r="G2361" s="85">
        <v>1725848</v>
      </c>
      <c r="H2361" s="89"/>
      <c r="I2361" s="270" t="s">
        <v>6230</v>
      </c>
      <c r="J2361" s="89"/>
      <c r="K2361" s="89"/>
      <c r="L2361" s="89"/>
      <c r="M2361" s="89"/>
      <c r="N2361" s="271">
        <v>0</v>
      </c>
      <c r="O2361" s="271">
        <v>5738.03</v>
      </c>
      <c r="P2361" s="89" t="s">
        <v>670</v>
      </c>
    </row>
    <row r="2362" spans="1:16" ht="51">
      <c r="A2362" s="268" t="s">
        <v>565</v>
      </c>
      <c r="B2362" s="89"/>
      <c r="C2362" s="269" t="s">
        <v>615</v>
      </c>
      <c r="D2362" s="84">
        <v>43559</v>
      </c>
      <c r="E2362" s="85" t="s">
        <v>5585</v>
      </c>
      <c r="F2362" s="85" t="s">
        <v>3</v>
      </c>
      <c r="G2362" s="85">
        <v>1725832</v>
      </c>
      <c r="H2362" s="89"/>
      <c r="I2362" s="270" t="s">
        <v>6231</v>
      </c>
      <c r="J2362" s="89"/>
      <c r="K2362" s="89"/>
      <c r="L2362" s="89"/>
      <c r="M2362" s="89"/>
      <c r="N2362" s="271">
        <v>0</v>
      </c>
      <c r="O2362" s="271">
        <v>1465.5</v>
      </c>
      <c r="P2362" s="89" t="s">
        <v>670</v>
      </c>
    </row>
    <row r="2363" spans="1:16" ht="51">
      <c r="A2363" s="268">
        <v>35</v>
      </c>
      <c r="B2363" s="89"/>
      <c r="C2363" s="269" t="s">
        <v>46</v>
      </c>
      <c r="D2363" s="84">
        <v>43559</v>
      </c>
      <c r="E2363" s="85" t="s">
        <v>5586</v>
      </c>
      <c r="F2363" s="85" t="s">
        <v>3</v>
      </c>
      <c r="G2363" s="85">
        <v>1725831</v>
      </c>
      <c r="H2363" s="89"/>
      <c r="I2363" s="270" t="s">
        <v>3516</v>
      </c>
      <c r="J2363" s="89"/>
      <c r="K2363" s="89"/>
      <c r="L2363" s="89"/>
      <c r="M2363" s="89"/>
      <c r="N2363" s="271">
        <v>0</v>
      </c>
      <c r="O2363" s="271">
        <v>400</v>
      </c>
      <c r="P2363" s="89" t="s">
        <v>670</v>
      </c>
    </row>
    <row r="2364" spans="1:16" ht="63.75">
      <c r="A2364" s="268" t="s">
        <v>565</v>
      </c>
      <c r="B2364" s="89"/>
      <c r="C2364" s="269" t="s">
        <v>615</v>
      </c>
      <c r="D2364" s="84">
        <v>43559</v>
      </c>
      <c r="E2364" s="85" t="s">
        <v>5587</v>
      </c>
      <c r="F2364" s="85" t="s">
        <v>3</v>
      </c>
      <c r="G2364" s="85">
        <v>1725826</v>
      </c>
      <c r="H2364" s="89"/>
      <c r="I2364" s="270" t="s">
        <v>6232</v>
      </c>
      <c r="J2364" s="89"/>
      <c r="K2364" s="89"/>
      <c r="L2364" s="89"/>
      <c r="M2364" s="89"/>
      <c r="N2364" s="271">
        <v>0</v>
      </c>
      <c r="O2364" s="271">
        <v>11018</v>
      </c>
      <c r="P2364" s="89" t="s">
        <v>670</v>
      </c>
    </row>
    <row r="2365" spans="1:16" ht="51">
      <c r="A2365" s="268">
        <v>70</v>
      </c>
      <c r="B2365" s="89"/>
      <c r="C2365" s="269" t="s">
        <v>53</v>
      </c>
      <c r="D2365" s="84">
        <v>43559</v>
      </c>
      <c r="E2365" s="85" t="s">
        <v>5588</v>
      </c>
      <c r="F2365" s="85" t="s">
        <v>3</v>
      </c>
      <c r="G2365" s="85">
        <v>1725820</v>
      </c>
      <c r="H2365" s="89"/>
      <c r="I2365" s="270" t="s">
        <v>6233</v>
      </c>
      <c r="J2365" s="89"/>
      <c r="K2365" s="89"/>
      <c r="L2365" s="89"/>
      <c r="M2365" s="89"/>
      <c r="N2365" s="271">
        <v>0</v>
      </c>
      <c r="O2365" s="271">
        <v>20</v>
      </c>
      <c r="P2365" s="89" t="s">
        <v>670</v>
      </c>
    </row>
    <row r="2366" spans="1:16" ht="51">
      <c r="A2366" s="268">
        <v>291</v>
      </c>
      <c r="B2366" s="89"/>
      <c r="C2366" s="269" t="s">
        <v>129</v>
      </c>
      <c r="D2366" s="84">
        <v>43559</v>
      </c>
      <c r="E2366" s="85" t="s">
        <v>5589</v>
      </c>
      <c r="F2366" s="85" t="s">
        <v>3</v>
      </c>
      <c r="G2366" s="85">
        <v>1725901</v>
      </c>
      <c r="H2366" s="89"/>
      <c r="I2366" s="270" t="s">
        <v>6234</v>
      </c>
      <c r="J2366" s="89"/>
      <c r="K2366" s="89"/>
      <c r="L2366" s="89"/>
      <c r="M2366" s="89"/>
      <c r="N2366" s="271">
        <v>0</v>
      </c>
      <c r="O2366" s="271">
        <v>2000</v>
      </c>
      <c r="P2366" s="89" t="s">
        <v>670</v>
      </c>
    </row>
    <row r="2367" spans="1:16" ht="63.75">
      <c r="A2367" s="268" t="s">
        <v>556</v>
      </c>
      <c r="B2367" s="89"/>
      <c r="C2367" s="269" t="s">
        <v>616</v>
      </c>
      <c r="D2367" s="84">
        <v>43559</v>
      </c>
      <c r="E2367" s="85" t="s">
        <v>5590</v>
      </c>
      <c r="F2367" s="85" t="s">
        <v>3</v>
      </c>
      <c r="G2367" s="85">
        <v>1725862</v>
      </c>
      <c r="H2367" s="89"/>
      <c r="I2367" s="270" t="s">
        <v>6235</v>
      </c>
      <c r="J2367" s="89"/>
      <c r="K2367" s="89"/>
      <c r="L2367" s="89"/>
      <c r="M2367" s="89"/>
      <c r="N2367" s="271">
        <v>0</v>
      </c>
      <c r="O2367" s="271">
        <v>417.11</v>
      </c>
      <c r="P2367" s="89" t="s">
        <v>670</v>
      </c>
    </row>
    <row r="2368" spans="1:16" ht="76.5">
      <c r="A2368" s="268">
        <v>10</v>
      </c>
      <c r="B2368" s="89"/>
      <c r="C2368" s="269" t="s">
        <v>41</v>
      </c>
      <c r="D2368" s="84">
        <v>43559</v>
      </c>
      <c r="E2368" s="85" t="s">
        <v>5591</v>
      </c>
      <c r="F2368" s="85" t="s">
        <v>3</v>
      </c>
      <c r="G2368" s="85">
        <v>1725847</v>
      </c>
      <c r="H2368" s="89"/>
      <c r="I2368" s="270" t="s">
        <v>6236</v>
      </c>
      <c r="J2368" s="89"/>
      <c r="K2368" s="89"/>
      <c r="L2368" s="89"/>
      <c r="M2368" s="89"/>
      <c r="N2368" s="271">
        <v>0</v>
      </c>
      <c r="O2368" s="271">
        <v>3306.73</v>
      </c>
      <c r="P2368" s="89" t="s">
        <v>670</v>
      </c>
    </row>
    <row r="2369" spans="1:16" ht="51">
      <c r="A2369" s="268">
        <v>302</v>
      </c>
      <c r="B2369" s="89"/>
      <c r="C2369" s="269" t="s">
        <v>139</v>
      </c>
      <c r="D2369" s="84">
        <v>43559</v>
      </c>
      <c r="E2369" s="85" t="s">
        <v>5592</v>
      </c>
      <c r="F2369" s="85" t="s">
        <v>3</v>
      </c>
      <c r="G2369" s="85">
        <v>1725845</v>
      </c>
      <c r="H2369" s="89"/>
      <c r="I2369" s="270" t="s">
        <v>6237</v>
      </c>
      <c r="J2369" s="89"/>
      <c r="K2369" s="89"/>
      <c r="L2369" s="89"/>
      <c r="M2369" s="89"/>
      <c r="N2369" s="271">
        <v>0</v>
      </c>
      <c r="O2369" s="271">
        <v>1067280</v>
      </c>
      <c r="P2369" s="89" t="s">
        <v>670</v>
      </c>
    </row>
    <row r="2370" spans="1:16" ht="51">
      <c r="A2370" s="268">
        <v>133</v>
      </c>
      <c r="B2370" s="89"/>
      <c r="C2370" s="269" t="s">
        <v>69</v>
      </c>
      <c r="D2370" s="84">
        <v>43559</v>
      </c>
      <c r="E2370" s="85" t="s">
        <v>5593</v>
      </c>
      <c r="F2370" s="85" t="s">
        <v>3</v>
      </c>
      <c r="G2370" s="85">
        <v>1725926</v>
      </c>
      <c r="H2370" s="89"/>
      <c r="I2370" s="270" t="s">
        <v>6238</v>
      </c>
      <c r="J2370" s="89"/>
      <c r="K2370" s="89"/>
      <c r="L2370" s="89"/>
      <c r="M2370" s="89"/>
      <c r="N2370" s="271">
        <v>0</v>
      </c>
      <c r="O2370" s="271">
        <v>20395</v>
      </c>
      <c r="P2370" s="89" t="s">
        <v>670</v>
      </c>
    </row>
    <row r="2371" spans="1:16" ht="38.25">
      <c r="A2371" s="268" t="s">
        <v>565</v>
      </c>
      <c r="B2371" s="89"/>
      <c r="C2371" s="269" t="s">
        <v>615</v>
      </c>
      <c r="D2371" s="84">
        <v>43559</v>
      </c>
      <c r="E2371" s="85" t="s">
        <v>5594</v>
      </c>
      <c r="F2371" s="85" t="s">
        <v>3</v>
      </c>
      <c r="G2371" s="85">
        <v>1725924</v>
      </c>
      <c r="H2371" s="89"/>
      <c r="I2371" s="270" t="s">
        <v>6239</v>
      </c>
      <c r="J2371" s="89"/>
      <c r="K2371" s="89"/>
      <c r="L2371" s="89"/>
      <c r="M2371" s="89"/>
      <c r="N2371" s="271">
        <v>0</v>
      </c>
      <c r="O2371" s="271">
        <v>2042.42</v>
      </c>
      <c r="P2371" s="89" t="s">
        <v>670</v>
      </c>
    </row>
    <row r="2372" spans="1:16" ht="38.25">
      <c r="A2372" s="268" t="s">
        <v>565</v>
      </c>
      <c r="B2372" s="89"/>
      <c r="C2372" s="269" t="s">
        <v>615</v>
      </c>
      <c r="D2372" s="84">
        <v>43559</v>
      </c>
      <c r="E2372" s="85" t="s">
        <v>5595</v>
      </c>
      <c r="F2372" s="85" t="s">
        <v>3</v>
      </c>
      <c r="G2372" s="85">
        <v>1725854</v>
      </c>
      <c r="H2372" s="89"/>
      <c r="I2372" s="270" t="s">
        <v>3734</v>
      </c>
      <c r="J2372" s="89"/>
      <c r="K2372" s="89"/>
      <c r="L2372" s="89"/>
      <c r="M2372" s="89"/>
      <c r="N2372" s="271">
        <v>0</v>
      </c>
      <c r="O2372" s="271">
        <v>606.56000000000006</v>
      </c>
      <c r="P2372" s="89" t="s">
        <v>670</v>
      </c>
    </row>
    <row r="2373" spans="1:16" ht="51">
      <c r="A2373" s="268">
        <v>15</v>
      </c>
      <c r="B2373" s="89"/>
      <c r="C2373" s="269" t="s">
        <v>42</v>
      </c>
      <c r="D2373" s="84">
        <v>43559</v>
      </c>
      <c r="E2373" s="85" t="s">
        <v>5596</v>
      </c>
      <c r="F2373" s="85" t="s">
        <v>3</v>
      </c>
      <c r="G2373" s="85">
        <v>1725860</v>
      </c>
      <c r="H2373" s="89"/>
      <c r="I2373" s="270" t="s">
        <v>5133</v>
      </c>
      <c r="J2373" s="89"/>
      <c r="K2373" s="89"/>
      <c r="L2373" s="89"/>
      <c r="M2373" s="89"/>
      <c r="N2373" s="271">
        <v>0</v>
      </c>
      <c r="O2373" s="271">
        <v>2013</v>
      </c>
      <c r="P2373" s="89" t="s">
        <v>670</v>
      </c>
    </row>
    <row r="2374" spans="1:16" ht="38.25">
      <c r="A2374" s="268">
        <v>35</v>
      </c>
      <c r="B2374" s="89"/>
      <c r="C2374" s="269" t="s">
        <v>46</v>
      </c>
      <c r="D2374" s="84">
        <v>43559</v>
      </c>
      <c r="E2374" s="85" t="s">
        <v>5597</v>
      </c>
      <c r="F2374" s="85" t="s">
        <v>3</v>
      </c>
      <c r="G2374" s="85">
        <v>1725863</v>
      </c>
      <c r="H2374" s="89"/>
      <c r="I2374" s="270" t="s">
        <v>6240</v>
      </c>
      <c r="J2374" s="89"/>
      <c r="K2374" s="89"/>
      <c r="L2374" s="89"/>
      <c r="M2374" s="89"/>
      <c r="N2374" s="271">
        <v>0</v>
      </c>
      <c r="O2374" s="271">
        <v>1278</v>
      </c>
      <c r="P2374" s="89" t="s">
        <v>670</v>
      </c>
    </row>
    <row r="2375" spans="1:16" ht="76.5">
      <c r="A2375" s="268" t="s">
        <v>557</v>
      </c>
      <c r="B2375" s="89"/>
      <c r="C2375" s="269" t="s">
        <v>780</v>
      </c>
      <c r="D2375" s="84">
        <v>43560</v>
      </c>
      <c r="E2375" s="85" t="s">
        <v>5312</v>
      </c>
      <c r="F2375" s="85" t="s">
        <v>6</v>
      </c>
      <c r="G2375" s="85">
        <v>1102647</v>
      </c>
      <c r="H2375" s="89"/>
      <c r="I2375" s="270" t="s">
        <v>6054</v>
      </c>
      <c r="J2375" s="89"/>
      <c r="K2375" s="89"/>
      <c r="L2375" s="89"/>
      <c r="M2375" s="89"/>
      <c r="N2375" s="271">
        <v>0</v>
      </c>
      <c r="O2375" s="271">
        <v>442000</v>
      </c>
      <c r="P2375" s="89" t="s">
        <v>670</v>
      </c>
    </row>
    <row r="2376" spans="1:16" ht="51">
      <c r="A2376" s="268">
        <v>340</v>
      </c>
      <c r="B2376" s="89"/>
      <c r="C2376" s="269" t="s">
        <v>147</v>
      </c>
      <c r="D2376" s="84">
        <v>43560</v>
      </c>
      <c r="E2376" s="85" t="s">
        <v>5313</v>
      </c>
      <c r="F2376" s="85" t="s">
        <v>15</v>
      </c>
      <c r="G2376" s="85">
        <v>1006546</v>
      </c>
      <c r="H2376" s="89"/>
      <c r="I2376" s="270" t="s">
        <v>6055</v>
      </c>
      <c r="J2376" s="89"/>
      <c r="K2376" s="89"/>
      <c r="L2376" s="89"/>
      <c r="M2376" s="89"/>
      <c r="N2376" s="271">
        <v>50</v>
      </c>
      <c r="O2376" s="271">
        <v>0</v>
      </c>
      <c r="P2376" s="89" t="s">
        <v>670</v>
      </c>
    </row>
    <row r="2377" spans="1:16" ht="51">
      <c r="A2377" s="268" t="s">
        <v>557</v>
      </c>
      <c r="B2377" s="89"/>
      <c r="C2377" s="269" t="s">
        <v>780</v>
      </c>
      <c r="D2377" s="84">
        <v>43560</v>
      </c>
      <c r="E2377" s="85" t="s">
        <v>5314</v>
      </c>
      <c r="F2377" s="85" t="s">
        <v>11</v>
      </c>
      <c r="G2377" s="85">
        <v>12067</v>
      </c>
      <c r="H2377" s="89"/>
      <c r="I2377" s="270" t="s">
        <v>6056</v>
      </c>
      <c r="J2377" s="89"/>
      <c r="K2377" s="89"/>
      <c r="L2377" s="89"/>
      <c r="M2377" s="89"/>
      <c r="N2377" s="271">
        <v>278.99</v>
      </c>
      <c r="O2377" s="271">
        <v>0</v>
      </c>
      <c r="P2377" s="89" t="s">
        <v>670</v>
      </c>
    </row>
    <row r="2378" spans="1:16" ht="63.75">
      <c r="A2378" s="268">
        <v>70</v>
      </c>
      <c r="B2378" s="89"/>
      <c r="C2378" s="269" t="s">
        <v>53</v>
      </c>
      <c r="D2378" s="84">
        <v>43560</v>
      </c>
      <c r="E2378" s="85" t="s">
        <v>5598</v>
      </c>
      <c r="F2378" s="85" t="s">
        <v>3</v>
      </c>
      <c r="G2378" s="85">
        <v>1726408</v>
      </c>
      <c r="H2378" s="89"/>
      <c r="I2378" s="270" t="s">
        <v>6241</v>
      </c>
      <c r="J2378" s="89"/>
      <c r="K2378" s="89"/>
      <c r="L2378" s="89"/>
      <c r="M2378" s="89"/>
      <c r="N2378" s="271">
        <v>0</v>
      </c>
      <c r="O2378" s="271">
        <v>3014</v>
      </c>
      <c r="P2378" s="89" t="s">
        <v>670</v>
      </c>
    </row>
    <row r="2379" spans="1:16" ht="51">
      <c r="A2379" s="268">
        <v>35</v>
      </c>
      <c r="B2379" s="89"/>
      <c r="C2379" s="269" t="s">
        <v>46</v>
      </c>
      <c r="D2379" s="84">
        <v>43560</v>
      </c>
      <c r="E2379" s="85" t="s">
        <v>5599</v>
      </c>
      <c r="F2379" s="85" t="s">
        <v>3</v>
      </c>
      <c r="G2379" s="85">
        <v>1726441</v>
      </c>
      <c r="H2379" s="89"/>
      <c r="I2379" s="270" t="s">
        <v>6242</v>
      </c>
      <c r="J2379" s="89"/>
      <c r="K2379" s="89"/>
      <c r="L2379" s="89"/>
      <c r="M2379" s="89"/>
      <c r="N2379" s="271">
        <v>0</v>
      </c>
      <c r="O2379" s="271">
        <v>494</v>
      </c>
      <c r="P2379" s="89" t="s">
        <v>670</v>
      </c>
    </row>
    <row r="2380" spans="1:16" ht="51">
      <c r="A2380" s="268">
        <v>190</v>
      </c>
      <c r="B2380" s="89"/>
      <c r="C2380" s="269" t="s">
        <v>92</v>
      </c>
      <c r="D2380" s="84">
        <v>43560</v>
      </c>
      <c r="E2380" s="85" t="s">
        <v>5600</v>
      </c>
      <c r="F2380" s="85" t="s">
        <v>3</v>
      </c>
      <c r="G2380" s="85">
        <v>1726455</v>
      </c>
      <c r="H2380" s="89"/>
      <c r="I2380" s="270" t="s">
        <v>6243</v>
      </c>
      <c r="J2380" s="89"/>
      <c r="K2380" s="89"/>
      <c r="L2380" s="89"/>
      <c r="M2380" s="89"/>
      <c r="N2380" s="271">
        <v>0</v>
      </c>
      <c r="O2380" s="271">
        <v>48</v>
      </c>
      <c r="P2380" s="89" t="s">
        <v>670</v>
      </c>
    </row>
    <row r="2381" spans="1:16" ht="63.75">
      <c r="A2381" s="268">
        <v>70</v>
      </c>
      <c r="B2381" s="89"/>
      <c r="C2381" s="269" t="s">
        <v>53</v>
      </c>
      <c r="D2381" s="84">
        <v>43560</v>
      </c>
      <c r="E2381" s="85" t="s">
        <v>5601</v>
      </c>
      <c r="F2381" s="85" t="s">
        <v>3</v>
      </c>
      <c r="G2381" s="85">
        <v>1726407</v>
      </c>
      <c r="H2381" s="89"/>
      <c r="I2381" s="270" t="s">
        <v>6244</v>
      </c>
      <c r="J2381" s="89"/>
      <c r="K2381" s="89"/>
      <c r="L2381" s="89"/>
      <c r="M2381" s="89"/>
      <c r="N2381" s="271">
        <v>0</v>
      </c>
      <c r="O2381" s="271">
        <v>3014</v>
      </c>
      <c r="P2381" s="89" t="s">
        <v>670</v>
      </c>
    </row>
    <row r="2382" spans="1:16" ht="51">
      <c r="A2382" s="268">
        <v>70</v>
      </c>
      <c r="B2382" s="89"/>
      <c r="C2382" s="269" t="s">
        <v>53</v>
      </c>
      <c r="D2382" s="84">
        <v>43560</v>
      </c>
      <c r="E2382" s="85" t="s">
        <v>5602</v>
      </c>
      <c r="F2382" s="85" t="s">
        <v>3</v>
      </c>
      <c r="G2382" s="85">
        <v>1726385</v>
      </c>
      <c r="H2382" s="89"/>
      <c r="I2382" s="270" t="s">
        <v>6245</v>
      </c>
      <c r="J2382" s="89"/>
      <c r="K2382" s="89"/>
      <c r="L2382" s="89"/>
      <c r="M2382" s="89"/>
      <c r="N2382" s="271">
        <v>0</v>
      </c>
      <c r="O2382" s="271">
        <v>3014</v>
      </c>
      <c r="P2382" s="89" t="s">
        <v>670</v>
      </c>
    </row>
    <row r="2383" spans="1:16" ht="51">
      <c r="A2383" s="268">
        <v>206</v>
      </c>
      <c r="B2383" s="89"/>
      <c r="C2383" s="269" t="s">
        <v>97</v>
      </c>
      <c r="D2383" s="84">
        <v>43560</v>
      </c>
      <c r="E2383" s="85" t="s">
        <v>5603</v>
      </c>
      <c r="F2383" s="85" t="s">
        <v>3</v>
      </c>
      <c r="G2383" s="85">
        <v>1726325</v>
      </c>
      <c r="H2383" s="89"/>
      <c r="I2383" s="270" t="s">
        <v>6246</v>
      </c>
      <c r="J2383" s="89"/>
      <c r="K2383" s="89"/>
      <c r="L2383" s="89"/>
      <c r="M2383" s="89"/>
      <c r="N2383" s="271">
        <v>0</v>
      </c>
      <c r="O2383" s="271">
        <v>72</v>
      </c>
      <c r="P2383" s="89" t="s">
        <v>670</v>
      </c>
    </row>
    <row r="2384" spans="1:16" ht="38.25">
      <c r="A2384" s="268">
        <v>206</v>
      </c>
      <c r="B2384" s="89"/>
      <c r="C2384" s="269" t="s">
        <v>97</v>
      </c>
      <c r="D2384" s="84">
        <v>43560</v>
      </c>
      <c r="E2384" s="85" t="s">
        <v>5604</v>
      </c>
      <c r="F2384" s="85" t="s">
        <v>3</v>
      </c>
      <c r="G2384" s="85">
        <v>1726322</v>
      </c>
      <c r="H2384" s="89"/>
      <c r="I2384" s="270" t="s">
        <v>6247</v>
      </c>
      <c r="J2384" s="89"/>
      <c r="K2384" s="89"/>
      <c r="L2384" s="89"/>
      <c r="M2384" s="89"/>
      <c r="N2384" s="271">
        <v>0</v>
      </c>
      <c r="O2384" s="271">
        <v>18</v>
      </c>
      <c r="P2384" s="89" t="s">
        <v>670</v>
      </c>
    </row>
    <row r="2385" spans="1:16" ht="51">
      <c r="A2385" s="268" t="s">
        <v>565</v>
      </c>
      <c r="B2385" s="89"/>
      <c r="C2385" s="269" t="s">
        <v>615</v>
      </c>
      <c r="D2385" s="84">
        <v>43560</v>
      </c>
      <c r="E2385" s="85" t="s">
        <v>5605</v>
      </c>
      <c r="F2385" s="85" t="s">
        <v>3</v>
      </c>
      <c r="G2385" s="85">
        <v>1726321</v>
      </c>
      <c r="H2385" s="89"/>
      <c r="I2385" s="270" t="s">
        <v>6248</v>
      </c>
      <c r="J2385" s="89"/>
      <c r="K2385" s="89"/>
      <c r="L2385" s="89"/>
      <c r="M2385" s="89"/>
      <c r="N2385" s="271">
        <v>0</v>
      </c>
      <c r="O2385" s="271">
        <v>290</v>
      </c>
      <c r="P2385" s="89" t="s">
        <v>670</v>
      </c>
    </row>
    <row r="2386" spans="1:16" ht="51">
      <c r="A2386" s="268" t="s">
        <v>565</v>
      </c>
      <c r="B2386" s="89"/>
      <c r="C2386" s="269" t="s">
        <v>615</v>
      </c>
      <c r="D2386" s="84">
        <v>43560</v>
      </c>
      <c r="E2386" s="85" t="s">
        <v>5606</v>
      </c>
      <c r="F2386" s="85" t="s">
        <v>3</v>
      </c>
      <c r="G2386" s="85">
        <v>1726320</v>
      </c>
      <c r="H2386" s="89"/>
      <c r="I2386" s="270" t="s">
        <v>6249</v>
      </c>
      <c r="J2386" s="89"/>
      <c r="K2386" s="89"/>
      <c r="L2386" s="89"/>
      <c r="M2386" s="89"/>
      <c r="N2386" s="271">
        <v>0</v>
      </c>
      <c r="O2386" s="271">
        <v>30</v>
      </c>
      <c r="P2386" s="89" t="s">
        <v>670</v>
      </c>
    </row>
    <row r="2387" spans="1:16" ht="51">
      <c r="A2387" s="268">
        <v>592</v>
      </c>
      <c r="B2387" s="89"/>
      <c r="C2387" s="269" t="s">
        <v>645</v>
      </c>
      <c r="D2387" s="84">
        <v>43560</v>
      </c>
      <c r="E2387" s="85" t="s">
        <v>5607</v>
      </c>
      <c r="F2387" s="85" t="s">
        <v>3</v>
      </c>
      <c r="G2387" s="85">
        <v>1726594</v>
      </c>
      <c r="H2387" s="89"/>
      <c r="I2387" s="270" t="s">
        <v>6250</v>
      </c>
      <c r="J2387" s="89"/>
      <c r="K2387" s="89"/>
      <c r="L2387" s="89"/>
      <c r="M2387" s="89"/>
      <c r="N2387" s="271">
        <v>0</v>
      </c>
      <c r="O2387" s="271">
        <v>453</v>
      </c>
      <c r="P2387" s="89" t="s">
        <v>670</v>
      </c>
    </row>
    <row r="2388" spans="1:16" ht="51">
      <c r="A2388" s="268">
        <v>592</v>
      </c>
      <c r="B2388" s="89"/>
      <c r="C2388" s="269" t="s">
        <v>645</v>
      </c>
      <c r="D2388" s="84">
        <v>43560</v>
      </c>
      <c r="E2388" s="85" t="s">
        <v>5608</v>
      </c>
      <c r="F2388" s="85" t="s">
        <v>3</v>
      </c>
      <c r="G2388" s="85">
        <v>1726591</v>
      </c>
      <c r="H2388" s="89"/>
      <c r="I2388" s="270" t="s">
        <v>6251</v>
      </c>
      <c r="J2388" s="89"/>
      <c r="K2388" s="89"/>
      <c r="L2388" s="89"/>
      <c r="M2388" s="89"/>
      <c r="N2388" s="271">
        <v>0</v>
      </c>
      <c r="O2388" s="271">
        <v>2460</v>
      </c>
      <c r="P2388" s="89" t="s">
        <v>670</v>
      </c>
    </row>
    <row r="2389" spans="1:16" ht="51">
      <c r="A2389" s="268" t="s">
        <v>565</v>
      </c>
      <c r="B2389" s="89"/>
      <c r="C2389" s="269" t="s">
        <v>615</v>
      </c>
      <c r="D2389" s="84">
        <v>43560</v>
      </c>
      <c r="E2389" s="85" t="s">
        <v>5609</v>
      </c>
      <c r="F2389" s="85" t="s">
        <v>3</v>
      </c>
      <c r="G2389" s="85">
        <v>1726589</v>
      </c>
      <c r="H2389" s="89"/>
      <c r="I2389" s="270" t="s">
        <v>3542</v>
      </c>
      <c r="J2389" s="89"/>
      <c r="K2389" s="89"/>
      <c r="L2389" s="89"/>
      <c r="M2389" s="89"/>
      <c r="N2389" s="271">
        <v>0</v>
      </c>
      <c r="O2389" s="271">
        <v>4310</v>
      </c>
      <c r="P2389" s="89" t="s">
        <v>670</v>
      </c>
    </row>
    <row r="2390" spans="1:16" ht="51">
      <c r="A2390" s="268">
        <v>592</v>
      </c>
      <c r="B2390" s="89"/>
      <c r="C2390" s="269" t="s">
        <v>645</v>
      </c>
      <c r="D2390" s="84">
        <v>43560</v>
      </c>
      <c r="E2390" s="85" t="s">
        <v>5610</v>
      </c>
      <c r="F2390" s="85" t="s">
        <v>3</v>
      </c>
      <c r="G2390" s="85">
        <v>1726586</v>
      </c>
      <c r="H2390" s="89"/>
      <c r="I2390" s="270" t="s">
        <v>6252</v>
      </c>
      <c r="J2390" s="89"/>
      <c r="K2390" s="89"/>
      <c r="L2390" s="89"/>
      <c r="M2390" s="89"/>
      <c r="N2390" s="271">
        <v>0</v>
      </c>
      <c r="O2390" s="271">
        <v>35845.300000000003</v>
      </c>
      <c r="P2390" s="89" t="s">
        <v>670</v>
      </c>
    </row>
    <row r="2391" spans="1:16" ht="51">
      <c r="A2391" s="268">
        <v>592</v>
      </c>
      <c r="B2391" s="89"/>
      <c r="C2391" s="269" t="s">
        <v>645</v>
      </c>
      <c r="D2391" s="84">
        <v>43560</v>
      </c>
      <c r="E2391" s="85" t="s">
        <v>5611</v>
      </c>
      <c r="F2391" s="85" t="s">
        <v>3</v>
      </c>
      <c r="G2391" s="85">
        <v>1726584</v>
      </c>
      <c r="H2391" s="89"/>
      <c r="I2391" s="270" t="s">
        <v>6253</v>
      </c>
      <c r="J2391" s="89"/>
      <c r="K2391" s="89"/>
      <c r="L2391" s="89"/>
      <c r="M2391" s="89"/>
      <c r="N2391" s="271">
        <v>0</v>
      </c>
      <c r="O2391" s="271">
        <v>179</v>
      </c>
      <c r="P2391" s="89" t="s">
        <v>670</v>
      </c>
    </row>
    <row r="2392" spans="1:16" ht="51">
      <c r="A2392" s="268">
        <v>590</v>
      </c>
      <c r="B2392" s="89"/>
      <c r="C2392" s="269" t="s">
        <v>611</v>
      </c>
      <c r="D2392" s="84">
        <v>43560</v>
      </c>
      <c r="E2392" s="85" t="s">
        <v>5612</v>
      </c>
      <c r="F2392" s="85" t="s">
        <v>3</v>
      </c>
      <c r="G2392" s="85">
        <v>1726571</v>
      </c>
      <c r="H2392" s="89"/>
      <c r="I2392" s="270" t="s">
        <v>6254</v>
      </c>
      <c r="J2392" s="89"/>
      <c r="K2392" s="89"/>
      <c r="L2392" s="89"/>
      <c r="M2392" s="89"/>
      <c r="N2392" s="271">
        <v>0</v>
      </c>
      <c r="O2392" s="271">
        <v>1398</v>
      </c>
      <c r="P2392" s="89" t="s">
        <v>670</v>
      </c>
    </row>
    <row r="2393" spans="1:16" ht="63.75">
      <c r="A2393" s="268">
        <v>287</v>
      </c>
      <c r="B2393" s="89"/>
      <c r="C2393" s="269" t="s">
        <v>126</v>
      </c>
      <c r="D2393" s="84">
        <v>43560</v>
      </c>
      <c r="E2393" s="85" t="s">
        <v>5613</v>
      </c>
      <c r="F2393" s="85" t="s">
        <v>3</v>
      </c>
      <c r="G2393" s="85">
        <v>1726554</v>
      </c>
      <c r="H2393" s="89"/>
      <c r="I2393" s="270" t="s">
        <v>6255</v>
      </c>
      <c r="J2393" s="89"/>
      <c r="K2393" s="89"/>
      <c r="L2393" s="89"/>
      <c r="M2393" s="89"/>
      <c r="N2393" s="271">
        <v>0</v>
      </c>
      <c r="O2393" s="271">
        <v>1699.1000000000001</v>
      </c>
      <c r="P2393" s="89" t="s">
        <v>670</v>
      </c>
    </row>
    <row r="2394" spans="1:16" ht="38.25">
      <c r="A2394" s="268" t="s">
        <v>565</v>
      </c>
      <c r="B2394" s="89"/>
      <c r="C2394" s="269" t="s">
        <v>615</v>
      </c>
      <c r="D2394" s="84">
        <v>43560</v>
      </c>
      <c r="E2394" s="85" t="s">
        <v>5614</v>
      </c>
      <c r="F2394" s="85" t="s">
        <v>3</v>
      </c>
      <c r="G2394" s="85">
        <v>1726533</v>
      </c>
      <c r="H2394" s="89"/>
      <c r="I2394" s="270" t="s">
        <v>6256</v>
      </c>
      <c r="J2394" s="89"/>
      <c r="K2394" s="89"/>
      <c r="L2394" s="89"/>
      <c r="M2394" s="89"/>
      <c r="N2394" s="271">
        <v>0</v>
      </c>
      <c r="O2394" s="271">
        <v>1100</v>
      </c>
      <c r="P2394" s="89" t="s">
        <v>670</v>
      </c>
    </row>
    <row r="2395" spans="1:16" ht="38.25">
      <c r="A2395" s="268" t="s">
        <v>565</v>
      </c>
      <c r="B2395" s="89"/>
      <c r="C2395" s="269" t="s">
        <v>615</v>
      </c>
      <c r="D2395" s="84">
        <v>43560</v>
      </c>
      <c r="E2395" s="85" t="s">
        <v>5615</v>
      </c>
      <c r="F2395" s="85" t="s">
        <v>3</v>
      </c>
      <c r="G2395" s="85">
        <v>1726516</v>
      </c>
      <c r="H2395" s="89"/>
      <c r="I2395" s="270" t="s">
        <v>6257</v>
      </c>
      <c r="J2395" s="89"/>
      <c r="K2395" s="89"/>
      <c r="L2395" s="89"/>
      <c r="M2395" s="89"/>
      <c r="N2395" s="271">
        <v>0</v>
      </c>
      <c r="O2395" s="271">
        <v>2491.39</v>
      </c>
      <c r="P2395" s="89" t="s">
        <v>670</v>
      </c>
    </row>
    <row r="2396" spans="1:16" ht="51">
      <c r="A2396" s="268" t="s">
        <v>565</v>
      </c>
      <c r="B2396" s="89"/>
      <c r="C2396" s="269" t="s">
        <v>615</v>
      </c>
      <c r="D2396" s="84">
        <v>43560</v>
      </c>
      <c r="E2396" s="85" t="s">
        <v>5616</v>
      </c>
      <c r="F2396" s="85" t="s">
        <v>3</v>
      </c>
      <c r="G2396" s="85">
        <v>1726495</v>
      </c>
      <c r="H2396" s="89"/>
      <c r="I2396" s="270" t="s">
        <v>714</v>
      </c>
      <c r="J2396" s="89"/>
      <c r="K2396" s="89"/>
      <c r="L2396" s="89"/>
      <c r="M2396" s="89"/>
      <c r="N2396" s="271">
        <v>0</v>
      </c>
      <c r="O2396" s="271">
        <v>711.18000000000006</v>
      </c>
      <c r="P2396" s="89" t="s">
        <v>670</v>
      </c>
    </row>
    <row r="2397" spans="1:16" ht="38.25">
      <c r="A2397" s="268" t="s">
        <v>565</v>
      </c>
      <c r="B2397" s="89"/>
      <c r="C2397" s="269" t="s">
        <v>615</v>
      </c>
      <c r="D2397" s="84">
        <v>43560</v>
      </c>
      <c r="E2397" s="85" t="s">
        <v>5617</v>
      </c>
      <c r="F2397" s="85" t="s">
        <v>3</v>
      </c>
      <c r="G2397" s="85">
        <v>1726486</v>
      </c>
      <c r="H2397" s="89"/>
      <c r="I2397" s="270" t="s">
        <v>6258</v>
      </c>
      <c r="J2397" s="89"/>
      <c r="K2397" s="89"/>
      <c r="L2397" s="89"/>
      <c r="M2397" s="89"/>
      <c r="N2397" s="271">
        <v>0</v>
      </c>
      <c r="O2397" s="271">
        <v>500</v>
      </c>
      <c r="P2397" s="89" t="s">
        <v>670</v>
      </c>
    </row>
    <row r="2398" spans="1:16" ht="51">
      <c r="A2398" s="268">
        <v>670</v>
      </c>
      <c r="B2398" s="89"/>
      <c r="C2398" s="269" t="s">
        <v>190</v>
      </c>
      <c r="D2398" s="84">
        <v>43560</v>
      </c>
      <c r="E2398" s="85" t="s">
        <v>5618</v>
      </c>
      <c r="F2398" s="85" t="s">
        <v>3</v>
      </c>
      <c r="G2398" s="85">
        <v>1726482</v>
      </c>
      <c r="H2398" s="89"/>
      <c r="I2398" s="270" t="s">
        <v>6259</v>
      </c>
      <c r="J2398" s="89"/>
      <c r="K2398" s="89"/>
      <c r="L2398" s="89"/>
      <c r="M2398" s="89"/>
      <c r="N2398" s="271">
        <v>0</v>
      </c>
      <c r="O2398" s="271">
        <v>288</v>
      </c>
      <c r="P2398" s="89" t="s">
        <v>670</v>
      </c>
    </row>
    <row r="2399" spans="1:16" ht="38.25">
      <c r="A2399" s="268" t="s">
        <v>565</v>
      </c>
      <c r="B2399" s="89"/>
      <c r="C2399" s="269" t="s">
        <v>615</v>
      </c>
      <c r="D2399" s="84">
        <v>43560</v>
      </c>
      <c r="E2399" s="85" t="s">
        <v>5619</v>
      </c>
      <c r="F2399" s="85" t="s">
        <v>3</v>
      </c>
      <c r="G2399" s="85">
        <v>1726474</v>
      </c>
      <c r="H2399" s="89"/>
      <c r="I2399" s="270" t="s">
        <v>777</v>
      </c>
      <c r="J2399" s="89"/>
      <c r="K2399" s="89"/>
      <c r="L2399" s="89"/>
      <c r="M2399" s="89"/>
      <c r="N2399" s="271">
        <v>0</v>
      </c>
      <c r="O2399" s="271">
        <v>1360</v>
      </c>
      <c r="P2399" s="89" t="s">
        <v>670</v>
      </c>
    </row>
    <row r="2400" spans="1:16" ht="51">
      <c r="A2400" s="268">
        <v>87</v>
      </c>
      <c r="B2400" s="89"/>
      <c r="C2400" s="269" t="s">
        <v>57</v>
      </c>
      <c r="D2400" s="84">
        <v>43560</v>
      </c>
      <c r="E2400" s="85" t="s">
        <v>5620</v>
      </c>
      <c r="F2400" s="85" t="s">
        <v>3</v>
      </c>
      <c r="G2400" s="85">
        <v>1726377</v>
      </c>
      <c r="H2400" s="89"/>
      <c r="I2400" s="270" t="s">
        <v>6260</v>
      </c>
      <c r="J2400" s="89"/>
      <c r="K2400" s="89"/>
      <c r="L2400" s="89"/>
      <c r="M2400" s="89"/>
      <c r="N2400" s="271">
        <v>0</v>
      </c>
      <c r="O2400" s="271">
        <v>12554.92</v>
      </c>
      <c r="P2400" s="89" t="s">
        <v>670</v>
      </c>
    </row>
    <row r="2401" spans="1:16" ht="51">
      <c r="A2401" s="268" t="s">
        <v>565</v>
      </c>
      <c r="B2401" s="89"/>
      <c r="C2401" s="269" t="s">
        <v>615</v>
      </c>
      <c r="D2401" s="84">
        <v>43560</v>
      </c>
      <c r="E2401" s="85" t="s">
        <v>5621</v>
      </c>
      <c r="F2401" s="85" t="s">
        <v>3</v>
      </c>
      <c r="G2401" s="85">
        <v>1726371</v>
      </c>
      <c r="H2401" s="89"/>
      <c r="I2401" s="270" t="s">
        <v>6261</v>
      </c>
      <c r="J2401" s="89"/>
      <c r="K2401" s="89"/>
      <c r="L2401" s="89"/>
      <c r="M2401" s="89"/>
      <c r="N2401" s="271">
        <v>0</v>
      </c>
      <c r="O2401" s="271">
        <v>14293.800000000001</v>
      </c>
      <c r="P2401" s="89" t="s">
        <v>670</v>
      </c>
    </row>
    <row r="2402" spans="1:16" ht="51">
      <c r="A2402" s="268">
        <v>315</v>
      </c>
      <c r="B2402" s="89"/>
      <c r="C2402" s="269" t="s">
        <v>1355</v>
      </c>
      <c r="D2402" s="84">
        <v>43560</v>
      </c>
      <c r="E2402" s="85" t="s">
        <v>5622</v>
      </c>
      <c r="F2402" s="85" t="s">
        <v>3</v>
      </c>
      <c r="G2402" s="85">
        <v>1726363</v>
      </c>
      <c r="H2402" s="89"/>
      <c r="I2402" s="270" t="s">
        <v>6262</v>
      </c>
      <c r="J2402" s="89"/>
      <c r="K2402" s="89"/>
      <c r="L2402" s="89"/>
      <c r="M2402" s="89"/>
      <c r="N2402" s="271">
        <v>0</v>
      </c>
      <c r="O2402" s="271">
        <v>7730.1</v>
      </c>
      <c r="P2402" s="89" t="s">
        <v>670</v>
      </c>
    </row>
    <row r="2403" spans="1:16" ht="51">
      <c r="A2403" s="268">
        <v>87</v>
      </c>
      <c r="B2403" s="89"/>
      <c r="C2403" s="269" t="s">
        <v>57</v>
      </c>
      <c r="D2403" s="84">
        <v>43560</v>
      </c>
      <c r="E2403" s="85" t="s">
        <v>5623</v>
      </c>
      <c r="F2403" s="85" t="s">
        <v>3</v>
      </c>
      <c r="G2403" s="85">
        <v>1726362</v>
      </c>
      <c r="H2403" s="89"/>
      <c r="I2403" s="270" t="s">
        <v>6263</v>
      </c>
      <c r="J2403" s="89"/>
      <c r="K2403" s="89"/>
      <c r="L2403" s="89"/>
      <c r="M2403" s="89"/>
      <c r="N2403" s="271">
        <v>0</v>
      </c>
      <c r="O2403" s="271">
        <v>21901.27</v>
      </c>
      <c r="P2403" s="89" t="s">
        <v>670</v>
      </c>
    </row>
    <row r="2404" spans="1:16" ht="51">
      <c r="A2404" s="268">
        <v>373</v>
      </c>
      <c r="B2404" s="89"/>
      <c r="C2404" s="269" t="s">
        <v>636</v>
      </c>
      <c r="D2404" s="84">
        <v>43560</v>
      </c>
      <c r="E2404" s="85" t="s">
        <v>5624</v>
      </c>
      <c r="F2404" s="85" t="s">
        <v>3</v>
      </c>
      <c r="G2404" s="85">
        <v>1726361</v>
      </c>
      <c r="H2404" s="89"/>
      <c r="I2404" s="270" t="s">
        <v>6264</v>
      </c>
      <c r="J2404" s="89"/>
      <c r="K2404" s="89"/>
      <c r="L2404" s="89"/>
      <c r="M2404" s="89"/>
      <c r="N2404" s="271">
        <v>0</v>
      </c>
      <c r="O2404" s="271">
        <v>5741.28</v>
      </c>
      <c r="P2404" s="89" t="s">
        <v>670</v>
      </c>
    </row>
    <row r="2405" spans="1:16" ht="51">
      <c r="A2405" s="268">
        <v>70</v>
      </c>
      <c r="B2405" s="89"/>
      <c r="C2405" s="269" t="s">
        <v>53</v>
      </c>
      <c r="D2405" s="84">
        <v>43560</v>
      </c>
      <c r="E2405" s="85" t="s">
        <v>5625</v>
      </c>
      <c r="F2405" s="85" t="s">
        <v>3</v>
      </c>
      <c r="G2405" s="85">
        <v>1726354</v>
      </c>
      <c r="H2405" s="89"/>
      <c r="I2405" s="270" t="s">
        <v>6265</v>
      </c>
      <c r="J2405" s="89"/>
      <c r="K2405" s="89"/>
      <c r="L2405" s="89"/>
      <c r="M2405" s="89"/>
      <c r="N2405" s="271">
        <v>0</v>
      </c>
      <c r="O2405" s="271">
        <v>0.04</v>
      </c>
      <c r="P2405" s="89" t="s">
        <v>741</v>
      </c>
    </row>
    <row r="2406" spans="1:16" ht="63.75">
      <c r="A2406" s="268" t="s">
        <v>556</v>
      </c>
      <c r="B2406" s="89"/>
      <c r="C2406" s="269" t="s">
        <v>616</v>
      </c>
      <c r="D2406" s="84">
        <v>43560</v>
      </c>
      <c r="E2406" s="85" t="s">
        <v>5626</v>
      </c>
      <c r="F2406" s="85" t="s">
        <v>3</v>
      </c>
      <c r="G2406" s="85">
        <v>1726341</v>
      </c>
      <c r="H2406" s="89"/>
      <c r="I2406" s="270" t="s">
        <v>6266</v>
      </c>
      <c r="J2406" s="89"/>
      <c r="K2406" s="89"/>
      <c r="L2406" s="89"/>
      <c r="M2406" s="89"/>
      <c r="N2406" s="271">
        <v>0</v>
      </c>
      <c r="O2406" s="271">
        <v>825.91</v>
      </c>
      <c r="P2406" s="89" t="s">
        <v>670</v>
      </c>
    </row>
    <row r="2407" spans="1:16" ht="51">
      <c r="A2407" s="268">
        <v>15</v>
      </c>
      <c r="B2407" s="89"/>
      <c r="C2407" s="269" t="s">
        <v>42</v>
      </c>
      <c r="D2407" s="84">
        <v>43560</v>
      </c>
      <c r="E2407" s="85" t="s">
        <v>5627</v>
      </c>
      <c r="F2407" s="85" t="s">
        <v>3</v>
      </c>
      <c r="G2407" s="85">
        <v>1726318</v>
      </c>
      <c r="H2407" s="89"/>
      <c r="I2407" s="270" t="s">
        <v>6267</v>
      </c>
      <c r="J2407" s="89"/>
      <c r="K2407" s="89"/>
      <c r="L2407" s="89"/>
      <c r="M2407" s="89"/>
      <c r="N2407" s="271">
        <v>0</v>
      </c>
      <c r="O2407" s="271">
        <v>770</v>
      </c>
      <c r="P2407" s="89" t="s">
        <v>670</v>
      </c>
    </row>
    <row r="2408" spans="1:16" ht="51">
      <c r="A2408" s="268">
        <v>15</v>
      </c>
      <c r="B2408" s="89"/>
      <c r="C2408" s="269" t="s">
        <v>42</v>
      </c>
      <c r="D2408" s="84">
        <v>43560</v>
      </c>
      <c r="E2408" s="85" t="s">
        <v>5628</v>
      </c>
      <c r="F2408" s="85" t="s">
        <v>3</v>
      </c>
      <c r="G2408" s="85">
        <v>1726316</v>
      </c>
      <c r="H2408" s="89"/>
      <c r="I2408" s="270" t="s">
        <v>6268</v>
      </c>
      <c r="J2408" s="89"/>
      <c r="K2408" s="89"/>
      <c r="L2408" s="89"/>
      <c r="M2408" s="89"/>
      <c r="N2408" s="271">
        <v>0</v>
      </c>
      <c r="O2408" s="271">
        <v>1059</v>
      </c>
      <c r="P2408" s="89" t="s">
        <v>670</v>
      </c>
    </row>
    <row r="2409" spans="1:16" ht="51">
      <c r="A2409" s="268">
        <v>15</v>
      </c>
      <c r="B2409" s="89"/>
      <c r="C2409" s="269" t="s">
        <v>42</v>
      </c>
      <c r="D2409" s="84">
        <v>43560</v>
      </c>
      <c r="E2409" s="85" t="s">
        <v>5629</v>
      </c>
      <c r="F2409" s="85" t="s">
        <v>3</v>
      </c>
      <c r="G2409" s="85">
        <v>1726315</v>
      </c>
      <c r="H2409" s="89"/>
      <c r="I2409" s="270" t="s">
        <v>6269</v>
      </c>
      <c r="J2409" s="89"/>
      <c r="K2409" s="89"/>
      <c r="L2409" s="89"/>
      <c r="M2409" s="89"/>
      <c r="N2409" s="271">
        <v>0</v>
      </c>
      <c r="O2409" s="271">
        <v>2466</v>
      </c>
      <c r="P2409" s="89" t="s">
        <v>670</v>
      </c>
    </row>
    <row r="2410" spans="1:16" ht="51">
      <c r="A2410" s="268">
        <v>15</v>
      </c>
      <c r="B2410" s="89"/>
      <c r="C2410" s="269" t="s">
        <v>42</v>
      </c>
      <c r="D2410" s="84">
        <v>43560</v>
      </c>
      <c r="E2410" s="85" t="s">
        <v>5630</v>
      </c>
      <c r="F2410" s="85" t="s">
        <v>3</v>
      </c>
      <c r="G2410" s="85">
        <v>1726307</v>
      </c>
      <c r="H2410" s="89"/>
      <c r="I2410" s="270" t="s">
        <v>6270</v>
      </c>
      <c r="J2410" s="89"/>
      <c r="K2410" s="89"/>
      <c r="L2410" s="89"/>
      <c r="M2410" s="89"/>
      <c r="N2410" s="271">
        <v>0</v>
      </c>
      <c r="O2410" s="271">
        <v>539</v>
      </c>
      <c r="P2410" s="89" t="s">
        <v>670</v>
      </c>
    </row>
    <row r="2411" spans="1:16" ht="51">
      <c r="A2411" s="268" t="s">
        <v>565</v>
      </c>
      <c r="B2411" s="89"/>
      <c r="C2411" s="269" t="s">
        <v>615</v>
      </c>
      <c r="D2411" s="84">
        <v>43560</v>
      </c>
      <c r="E2411" s="85" t="s">
        <v>5631</v>
      </c>
      <c r="F2411" s="85" t="s">
        <v>3</v>
      </c>
      <c r="G2411" s="85">
        <v>1726275</v>
      </c>
      <c r="H2411" s="89"/>
      <c r="I2411" s="270" t="s">
        <v>6271</v>
      </c>
      <c r="J2411" s="89"/>
      <c r="K2411" s="89"/>
      <c r="L2411" s="89"/>
      <c r="M2411" s="89"/>
      <c r="N2411" s="271">
        <v>0</v>
      </c>
      <c r="O2411" s="271">
        <v>2000</v>
      </c>
      <c r="P2411" s="89" t="s">
        <v>670</v>
      </c>
    </row>
    <row r="2412" spans="1:16" ht="51">
      <c r="A2412" s="268" t="s">
        <v>565</v>
      </c>
      <c r="B2412" s="89"/>
      <c r="C2412" s="269" t="s">
        <v>615</v>
      </c>
      <c r="D2412" s="84">
        <v>43560</v>
      </c>
      <c r="E2412" s="85" t="s">
        <v>5632</v>
      </c>
      <c r="F2412" s="85" t="s">
        <v>3</v>
      </c>
      <c r="G2412" s="85">
        <v>1726274</v>
      </c>
      <c r="H2412" s="89"/>
      <c r="I2412" s="270" t="s">
        <v>6272</v>
      </c>
      <c r="J2412" s="89"/>
      <c r="K2412" s="89"/>
      <c r="L2412" s="89"/>
      <c r="M2412" s="89"/>
      <c r="N2412" s="271">
        <v>0</v>
      </c>
      <c r="O2412" s="271">
        <v>2000</v>
      </c>
      <c r="P2412" s="89" t="s">
        <v>670</v>
      </c>
    </row>
    <row r="2413" spans="1:16" ht="76.5">
      <c r="A2413" s="268">
        <v>512</v>
      </c>
      <c r="B2413" s="89"/>
      <c r="C2413" s="269" t="s">
        <v>782</v>
      </c>
      <c r="D2413" s="84">
        <v>43560</v>
      </c>
      <c r="E2413" s="85" t="s">
        <v>5633</v>
      </c>
      <c r="F2413" s="85" t="s">
        <v>3</v>
      </c>
      <c r="G2413" s="85">
        <v>1726242</v>
      </c>
      <c r="H2413" s="89"/>
      <c r="I2413" s="270" t="s">
        <v>6273</v>
      </c>
      <c r="J2413" s="89"/>
      <c r="K2413" s="89"/>
      <c r="L2413" s="89"/>
      <c r="M2413" s="89"/>
      <c r="N2413" s="271">
        <v>0</v>
      </c>
      <c r="O2413" s="271">
        <v>13401.33</v>
      </c>
      <c r="P2413" s="89" t="s">
        <v>741</v>
      </c>
    </row>
    <row r="2414" spans="1:16" ht="76.5">
      <c r="A2414" s="268">
        <v>283</v>
      </c>
      <c r="B2414" s="89"/>
      <c r="C2414" s="269" t="s">
        <v>125</v>
      </c>
      <c r="D2414" s="84">
        <v>43560</v>
      </c>
      <c r="E2414" s="85" t="s">
        <v>5633</v>
      </c>
      <c r="F2414" s="85" t="s">
        <v>3</v>
      </c>
      <c r="G2414" s="85">
        <v>1726242</v>
      </c>
      <c r="H2414" s="89"/>
      <c r="I2414" s="270" t="s">
        <v>6273</v>
      </c>
      <c r="J2414" s="89"/>
      <c r="K2414" s="89"/>
      <c r="L2414" s="89"/>
      <c r="M2414" s="89"/>
      <c r="N2414" s="271">
        <v>0</v>
      </c>
      <c r="O2414" s="271">
        <v>7522.4</v>
      </c>
      <c r="P2414" s="89" t="s">
        <v>741</v>
      </c>
    </row>
    <row r="2415" spans="1:16" ht="76.5">
      <c r="A2415" s="268">
        <v>283</v>
      </c>
      <c r="B2415" s="89"/>
      <c r="C2415" s="269" t="s">
        <v>125</v>
      </c>
      <c r="D2415" s="84">
        <v>43560</v>
      </c>
      <c r="E2415" s="85" t="s">
        <v>5633</v>
      </c>
      <c r="F2415" s="85" t="s">
        <v>3</v>
      </c>
      <c r="G2415" s="85">
        <v>1726242</v>
      </c>
      <c r="H2415" s="89"/>
      <c r="I2415" s="270" t="s">
        <v>6273</v>
      </c>
      <c r="J2415" s="89"/>
      <c r="K2415" s="89"/>
      <c r="L2415" s="89"/>
      <c r="M2415" s="89"/>
      <c r="N2415" s="271">
        <v>0</v>
      </c>
      <c r="O2415" s="271">
        <v>13307.3</v>
      </c>
      <c r="P2415" s="89" t="s">
        <v>741</v>
      </c>
    </row>
    <row r="2416" spans="1:16" ht="76.5">
      <c r="A2416" s="268">
        <v>267</v>
      </c>
      <c r="B2416" s="89"/>
      <c r="C2416" s="269" t="s">
        <v>117</v>
      </c>
      <c r="D2416" s="84">
        <v>43560</v>
      </c>
      <c r="E2416" s="85" t="s">
        <v>5633</v>
      </c>
      <c r="F2416" s="85" t="s">
        <v>3</v>
      </c>
      <c r="G2416" s="85">
        <v>1726242</v>
      </c>
      <c r="H2416" s="89"/>
      <c r="I2416" s="270" t="s">
        <v>6273</v>
      </c>
      <c r="J2416" s="89"/>
      <c r="K2416" s="89"/>
      <c r="L2416" s="89"/>
      <c r="M2416" s="89"/>
      <c r="N2416" s="271">
        <v>0</v>
      </c>
      <c r="O2416" s="271">
        <v>378954.66</v>
      </c>
      <c r="P2416" s="89" t="s">
        <v>741</v>
      </c>
    </row>
    <row r="2417" spans="1:16" ht="76.5">
      <c r="A2417" s="268">
        <v>267</v>
      </c>
      <c r="B2417" s="89"/>
      <c r="C2417" s="269" t="s">
        <v>117</v>
      </c>
      <c r="D2417" s="84">
        <v>43560</v>
      </c>
      <c r="E2417" s="85" t="s">
        <v>5633</v>
      </c>
      <c r="F2417" s="85" t="s">
        <v>3</v>
      </c>
      <c r="G2417" s="85">
        <v>1726242</v>
      </c>
      <c r="H2417" s="89"/>
      <c r="I2417" s="270" t="s">
        <v>6273</v>
      </c>
      <c r="J2417" s="89"/>
      <c r="K2417" s="89"/>
      <c r="L2417" s="89"/>
      <c r="M2417" s="89"/>
      <c r="N2417" s="271">
        <v>0</v>
      </c>
      <c r="O2417" s="271">
        <v>566715.94999999995</v>
      </c>
      <c r="P2417" s="89" t="s">
        <v>741</v>
      </c>
    </row>
    <row r="2418" spans="1:16" ht="76.5">
      <c r="A2418" s="268">
        <v>253</v>
      </c>
      <c r="B2418" s="89"/>
      <c r="C2418" s="269" t="s">
        <v>114</v>
      </c>
      <c r="D2418" s="84">
        <v>43560</v>
      </c>
      <c r="E2418" s="85" t="s">
        <v>5633</v>
      </c>
      <c r="F2418" s="85" t="s">
        <v>3</v>
      </c>
      <c r="G2418" s="85">
        <v>1726242</v>
      </c>
      <c r="H2418" s="89"/>
      <c r="I2418" s="270" t="s">
        <v>6273</v>
      </c>
      <c r="J2418" s="89"/>
      <c r="K2418" s="89"/>
      <c r="L2418" s="89"/>
      <c r="M2418" s="89"/>
      <c r="N2418" s="271">
        <v>0</v>
      </c>
      <c r="O2418" s="271">
        <v>6113.75</v>
      </c>
      <c r="P2418" s="89" t="s">
        <v>741</v>
      </c>
    </row>
    <row r="2419" spans="1:16" ht="76.5">
      <c r="A2419" s="268">
        <v>681</v>
      </c>
      <c r="B2419" s="89"/>
      <c r="C2419" s="269" t="s">
        <v>192</v>
      </c>
      <c r="D2419" s="84">
        <v>43560</v>
      </c>
      <c r="E2419" s="85" t="s">
        <v>5633</v>
      </c>
      <c r="F2419" s="85" t="s">
        <v>3</v>
      </c>
      <c r="G2419" s="85">
        <v>1726242</v>
      </c>
      <c r="H2419" s="89"/>
      <c r="I2419" s="270" t="s">
        <v>6273</v>
      </c>
      <c r="J2419" s="89"/>
      <c r="K2419" s="89"/>
      <c r="L2419" s="89"/>
      <c r="M2419" s="89"/>
      <c r="N2419" s="271">
        <v>0</v>
      </c>
      <c r="O2419" s="271">
        <v>616.79999999999995</v>
      </c>
      <c r="P2419" s="89" t="s">
        <v>741</v>
      </c>
    </row>
    <row r="2420" spans="1:16" ht="76.5">
      <c r="A2420" s="268">
        <v>681</v>
      </c>
      <c r="B2420" s="89"/>
      <c r="C2420" s="269" t="s">
        <v>192</v>
      </c>
      <c r="D2420" s="84">
        <v>43560</v>
      </c>
      <c r="E2420" s="85" t="s">
        <v>5633</v>
      </c>
      <c r="F2420" s="85" t="s">
        <v>3</v>
      </c>
      <c r="G2420" s="85">
        <v>1726242</v>
      </c>
      <c r="H2420" s="89"/>
      <c r="I2420" s="270" t="s">
        <v>6273</v>
      </c>
      <c r="J2420" s="89"/>
      <c r="K2420" s="89"/>
      <c r="L2420" s="89"/>
      <c r="M2420" s="89"/>
      <c r="N2420" s="271">
        <v>0</v>
      </c>
      <c r="O2420" s="271">
        <v>3331.74</v>
      </c>
      <c r="P2420" s="89" t="s">
        <v>741</v>
      </c>
    </row>
    <row r="2421" spans="1:16" ht="76.5">
      <c r="A2421" s="268">
        <v>287</v>
      </c>
      <c r="B2421" s="89"/>
      <c r="C2421" s="269" t="s">
        <v>126</v>
      </c>
      <c r="D2421" s="84">
        <v>43560</v>
      </c>
      <c r="E2421" s="85" t="s">
        <v>5633</v>
      </c>
      <c r="F2421" s="85" t="s">
        <v>3</v>
      </c>
      <c r="G2421" s="85">
        <v>1726242</v>
      </c>
      <c r="H2421" s="89"/>
      <c r="I2421" s="270" t="s">
        <v>6273</v>
      </c>
      <c r="J2421" s="89"/>
      <c r="K2421" s="89"/>
      <c r="L2421" s="89"/>
      <c r="M2421" s="89"/>
      <c r="N2421" s="271">
        <v>0</v>
      </c>
      <c r="O2421" s="271">
        <v>303.52</v>
      </c>
      <c r="P2421" s="89" t="s">
        <v>741</v>
      </c>
    </row>
    <row r="2422" spans="1:16" ht="76.5">
      <c r="A2422" s="268">
        <v>206</v>
      </c>
      <c r="B2422" s="89"/>
      <c r="C2422" s="269" t="s">
        <v>97</v>
      </c>
      <c r="D2422" s="84">
        <v>43560</v>
      </c>
      <c r="E2422" s="85" t="s">
        <v>5633</v>
      </c>
      <c r="F2422" s="85" t="s">
        <v>3</v>
      </c>
      <c r="G2422" s="85">
        <v>1726242</v>
      </c>
      <c r="H2422" s="89"/>
      <c r="I2422" s="270" t="s">
        <v>6273</v>
      </c>
      <c r="J2422" s="89"/>
      <c r="K2422" s="89"/>
      <c r="L2422" s="89"/>
      <c r="M2422" s="89"/>
      <c r="N2422" s="271">
        <v>0</v>
      </c>
      <c r="O2422" s="271">
        <v>214.43</v>
      </c>
      <c r="P2422" s="89" t="s">
        <v>741</v>
      </c>
    </row>
    <row r="2423" spans="1:16" ht="76.5">
      <c r="A2423" s="268">
        <v>224</v>
      </c>
      <c r="B2423" s="89"/>
      <c r="C2423" s="269" t="s">
        <v>105</v>
      </c>
      <c r="D2423" s="84">
        <v>43560</v>
      </c>
      <c r="E2423" s="85" t="s">
        <v>5633</v>
      </c>
      <c r="F2423" s="85" t="s">
        <v>3</v>
      </c>
      <c r="G2423" s="85">
        <v>1726242</v>
      </c>
      <c r="H2423" s="89"/>
      <c r="I2423" s="270" t="s">
        <v>6273</v>
      </c>
      <c r="J2423" s="89"/>
      <c r="K2423" s="89"/>
      <c r="L2423" s="89"/>
      <c r="M2423" s="89"/>
      <c r="N2423" s="271">
        <v>0</v>
      </c>
      <c r="O2423" s="271">
        <v>14498.25</v>
      </c>
      <c r="P2423" s="89" t="s">
        <v>741</v>
      </c>
    </row>
    <row r="2424" spans="1:16" ht="76.5">
      <c r="A2424" s="268">
        <v>224</v>
      </c>
      <c r="B2424" s="89"/>
      <c r="C2424" s="269" t="s">
        <v>105</v>
      </c>
      <c r="D2424" s="84">
        <v>43560</v>
      </c>
      <c r="E2424" s="85" t="s">
        <v>5633</v>
      </c>
      <c r="F2424" s="85" t="s">
        <v>3</v>
      </c>
      <c r="G2424" s="85">
        <v>1726242</v>
      </c>
      <c r="H2424" s="89"/>
      <c r="I2424" s="270" t="s">
        <v>6273</v>
      </c>
      <c r="J2424" s="89"/>
      <c r="K2424" s="89"/>
      <c r="L2424" s="89"/>
      <c r="M2424" s="89"/>
      <c r="N2424" s="271">
        <v>0</v>
      </c>
      <c r="O2424" s="271">
        <v>445.6</v>
      </c>
      <c r="P2424" s="89" t="s">
        <v>741</v>
      </c>
    </row>
    <row r="2425" spans="1:16" ht="76.5">
      <c r="A2425" s="268">
        <v>20</v>
      </c>
      <c r="B2425" s="89"/>
      <c r="C2425" s="269" t="s">
        <v>44</v>
      </c>
      <c r="D2425" s="84">
        <v>43560</v>
      </c>
      <c r="E2425" s="85" t="s">
        <v>5633</v>
      </c>
      <c r="F2425" s="85" t="s">
        <v>3</v>
      </c>
      <c r="G2425" s="85">
        <v>1726242</v>
      </c>
      <c r="H2425" s="89"/>
      <c r="I2425" s="270" t="s">
        <v>6273</v>
      </c>
      <c r="J2425" s="89"/>
      <c r="K2425" s="89"/>
      <c r="L2425" s="89"/>
      <c r="M2425" s="89"/>
      <c r="N2425" s="271">
        <v>0</v>
      </c>
      <c r="O2425" s="271">
        <v>2208.8000000000002</v>
      </c>
      <c r="P2425" s="89" t="s">
        <v>741</v>
      </c>
    </row>
    <row r="2426" spans="1:16" ht="76.5">
      <c r="A2426" s="268">
        <v>20</v>
      </c>
      <c r="B2426" s="89"/>
      <c r="C2426" s="269" t="s">
        <v>44</v>
      </c>
      <c r="D2426" s="84">
        <v>43560</v>
      </c>
      <c r="E2426" s="85" t="s">
        <v>5633</v>
      </c>
      <c r="F2426" s="85" t="s">
        <v>3</v>
      </c>
      <c r="G2426" s="85">
        <v>1726242</v>
      </c>
      <c r="H2426" s="89"/>
      <c r="I2426" s="270" t="s">
        <v>6273</v>
      </c>
      <c r="J2426" s="89"/>
      <c r="K2426" s="89"/>
      <c r="L2426" s="89"/>
      <c r="M2426" s="89"/>
      <c r="N2426" s="271">
        <v>0</v>
      </c>
      <c r="O2426" s="271">
        <v>4735.68</v>
      </c>
      <c r="P2426" s="89" t="s">
        <v>741</v>
      </c>
    </row>
    <row r="2427" spans="1:16" ht="76.5">
      <c r="A2427" s="268">
        <v>670</v>
      </c>
      <c r="B2427" s="89"/>
      <c r="C2427" s="269" t="s">
        <v>190</v>
      </c>
      <c r="D2427" s="84">
        <v>43560</v>
      </c>
      <c r="E2427" s="85" t="s">
        <v>5633</v>
      </c>
      <c r="F2427" s="85" t="s">
        <v>3</v>
      </c>
      <c r="G2427" s="85">
        <v>1726242</v>
      </c>
      <c r="H2427" s="89"/>
      <c r="I2427" s="270" t="s">
        <v>6273</v>
      </c>
      <c r="J2427" s="89"/>
      <c r="K2427" s="89"/>
      <c r="L2427" s="89"/>
      <c r="M2427" s="89"/>
      <c r="N2427" s="271">
        <v>0</v>
      </c>
      <c r="O2427" s="271">
        <v>2312.66</v>
      </c>
      <c r="P2427" s="89" t="s">
        <v>741</v>
      </c>
    </row>
    <row r="2428" spans="1:16" ht="76.5">
      <c r="A2428" s="268">
        <v>670</v>
      </c>
      <c r="B2428" s="89"/>
      <c r="C2428" s="269" t="s">
        <v>190</v>
      </c>
      <c r="D2428" s="84">
        <v>43560</v>
      </c>
      <c r="E2428" s="85" t="s">
        <v>5633</v>
      </c>
      <c r="F2428" s="85" t="s">
        <v>3</v>
      </c>
      <c r="G2428" s="85">
        <v>1726242</v>
      </c>
      <c r="H2428" s="89"/>
      <c r="I2428" s="270" t="s">
        <v>6273</v>
      </c>
      <c r="J2428" s="89"/>
      <c r="K2428" s="89"/>
      <c r="L2428" s="89"/>
      <c r="M2428" s="89"/>
      <c r="N2428" s="271">
        <v>0</v>
      </c>
      <c r="O2428" s="271">
        <v>4340.49</v>
      </c>
      <c r="P2428" s="89" t="s">
        <v>741</v>
      </c>
    </row>
    <row r="2429" spans="1:16" ht="76.5">
      <c r="A2429" s="268">
        <v>46</v>
      </c>
      <c r="B2429" s="89"/>
      <c r="C2429" s="269" t="s">
        <v>48</v>
      </c>
      <c r="D2429" s="84">
        <v>43560</v>
      </c>
      <c r="E2429" s="85" t="s">
        <v>5633</v>
      </c>
      <c r="F2429" s="85" t="s">
        <v>3</v>
      </c>
      <c r="G2429" s="85">
        <v>1726242</v>
      </c>
      <c r="H2429" s="89"/>
      <c r="I2429" s="270" t="s">
        <v>6273</v>
      </c>
      <c r="J2429" s="89"/>
      <c r="K2429" s="89"/>
      <c r="L2429" s="89"/>
      <c r="M2429" s="89"/>
      <c r="N2429" s="271">
        <v>0</v>
      </c>
      <c r="O2429" s="271">
        <v>4764.76</v>
      </c>
      <c r="P2429" s="89" t="s">
        <v>741</v>
      </c>
    </row>
    <row r="2430" spans="1:16" ht="76.5">
      <c r="A2430" s="268">
        <v>46</v>
      </c>
      <c r="B2430" s="89"/>
      <c r="C2430" s="269" t="s">
        <v>48</v>
      </c>
      <c r="D2430" s="84">
        <v>43560</v>
      </c>
      <c r="E2430" s="85" t="s">
        <v>5633</v>
      </c>
      <c r="F2430" s="85" t="s">
        <v>3</v>
      </c>
      <c r="G2430" s="85">
        <v>1726242</v>
      </c>
      <c r="H2430" s="89"/>
      <c r="I2430" s="270" t="s">
        <v>6273</v>
      </c>
      <c r="J2430" s="89"/>
      <c r="K2430" s="89"/>
      <c r="L2430" s="89"/>
      <c r="M2430" s="89"/>
      <c r="N2430" s="271">
        <v>0</v>
      </c>
      <c r="O2430" s="271">
        <v>9775.09</v>
      </c>
      <c r="P2430" s="89" t="s">
        <v>741</v>
      </c>
    </row>
    <row r="2431" spans="1:16" ht="76.5">
      <c r="A2431" s="268">
        <v>46</v>
      </c>
      <c r="B2431" s="89"/>
      <c r="C2431" s="269" t="s">
        <v>48</v>
      </c>
      <c r="D2431" s="84">
        <v>43560</v>
      </c>
      <c r="E2431" s="85" t="s">
        <v>5633</v>
      </c>
      <c r="F2431" s="85" t="s">
        <v>3</v>
      </c>
      <c r="G2431" s="85">
        <v>1726242</v>
      </c>
      <c r="H2431" s="89"/>
      <c r="I2431" s="270" t="s">
        <v>6273</v>
      </c>
      <c r="J2431" s="89"/>
      <c r="K2431" s="89"/>
      <c r="L2431" s="89"/>
      <c r="M2431" s="89"/>
      <c r="N2431" s="271">
        <v>0</v>
      </c>
      <c r="O2431" s="271">
        <v>34090.57</v>
      </c>
      <c r="P2431" s="89" t="s">
        <v>741</v>
      </c>
    </row>
    <row r="2432" spans="1:16" ht="76.5">
      <c r="A2432" s="268">
        <v>46</v>
      </c>
      <c r="B2432" s="89"/>
      <c r="C2432" s="269" t="s">
        <v>48</v>
      </c>
      <c r="D2432" s="84">
        <v>43560</v>
      </c>
      <c r="E2432" s="85" t="s">
        <v>5633</v>
      </c>
      <c r="F2432" s="85" t="s">
        <v>3</v>
      </c>
      <c r="G2432" s="85">
        <v>1726242</v>
      </c>
      <c r="H2432" s="89"/>
      <c r="I2432" s="270" t="s">
        <v>6273</v>
      </c>
      <c r="J2432" s="89"/>
      <c r="K2432" s="89"/>
      <c r="L2432" s="89"/>
      <c r="M2432" s="89"/>
      <c r="N2432" s="271">
        <v>0</v>
      </c>
      <c r="O2432" s="271">
        <v>207042.75</v>
      </c>
      <c r="P2432" s="89" t="s">
        <v>741</v>
      </c>
    </row>
    <row r="2433" spans="1:16" ht="76.5">
      <c r="A2433" s="268">
        <v>35</v>
      </c>
      <c r="B2433" s="89"/>
      <c r="C2433" s="269" t="s">
        <v>46</v>
      </c>
      <c r="D2433" s="84">
        <v>43560</v>
      </c>
      <c r="E2433" s="85" t="s">
        <v>5633</v>
      </c>
      <c r="F2433" s="85" t="s">
        <v>3</v>
      </c>
      <c r="G2433" s="85">
        <v>1726242</v>
      </c>
      <c r="H2433" s="89"/>
      <c r="I2433" s="270" t="s">
        <v>6273</v>
      </c>
      <c r="J2433" s="89"/>
      <c r="K2433" s="89"/>
      <c r="L2433" s="89"/>
      <c r="M2433" s="89"/>
      <c r="N2433" s="271">
        <v>0</v>
      </c>
      <c r="O2433" s="271">
        <v>1790.18</v>
      </c>
      <c r="P2433" s="89" t="s">
        <v>741</v>
      </c>
    </row>
    <row r="2434" spans="1:16" ht="76.5">
      <c r="A2434" s="268">
        <v>86</v>
      </c>
      <c r="B2434" s="89"/>
      <c r="C2434" s="269" t="s">
        <v>56</v>
      </c>
      <c r="D2434" s="84">
        <v>43560</v>
      </c>
      <c r="E2434" s="85" t="s">
        <v>5633</v>
      </c>
      <c r="F2434" s="85" t="s">
        <v>3</v>
      </c>
      <c r="G2434" s="85">
        <v>1726242</v>
      </c>
      <c r="H2434" s="89"/>
      <c r="I2434" s="270" t="s">
        <v>6273</v>
      </c>
      <c r="J2434" s="89"/>
      <c r="K2434" s="89"/>
      <c r="L2434" s="89"/>
      <c r="M2434" s="89"/>
      <c r="N2434" s="271">
        <v>0</v>
      </c>
      <c r="O2434" s="271">
        <v>8118.6</v>
      </c>
      <c r="P2434" s="89" t="s">
        <v>741</v>
      </c>
    </row>
    <row r="2435" spans="1:16" ht="76.5">
      <c r="A2435" s="268">
        <v>86</v>
      </c>
      <c r="B2435" s="89"/>
      <c r="C2435" s="269" t="s">
        <v>56</v>
      </c>
      <c r="D2435" s="84">
        <v>43560</v>
      </c>
      <c r="E2435" s="85" t="s">
        <v>5633</v>
      </c>
      <c r="F2435" s="85" t="s">
        <v>3</v>
      </c>
      <c r="G2435" s="85">
        <v>1726242</v>
      </c>
      <c r="H2435" s="89"/>
      <c r="I2435" s="270" t="s">
        <v>6273</v>
      </c>
      <c r="J2435" s="89"/>
      <c r="K2435" s="89"/>
      <c r="L2435" s="89"/>
      <c r="M2435" s="89"/>
      <c r="N2435" s="271">
        <v>0</v>
      </c>
      <c r="O2435" s="271">
        <v>96.35</v>
      </c>
      <c r="P2435" s="89" t="s">
        <v>741</v>
      </c>
    </row>
    <row r="2436" spans="1:16" ht="76.5">
      <c r="A2436" s="268">
        <v>660</v>
      </c>
      <c r="B2436" s="89"/>
      <c r="C2436" s="269" t="s">
        <v>188</v>
      </c>
      <c r="D2436" s="84">
        <v>43560</v>
      </c>
      <c r="E2436" s="85" t="s">
        <v>5633</v>
      </c>
      <c r="F2436" s="85" t="s">
        <v>3</v>
      </c>
      <c r="G2436" s="85">
        <v>1726242</v>
      </c>
      <c r="H2436" s="89"/>
      <c r="I2436" s="270" t="s">
        <v>6273</v>
      </c>
      <c r="J2436" s="89"/>
      <c r="K2436" s="89"/>
      <c r="L2436" s="89"/>
      <c r="M2436" s="89"/>
      <c r="N2436" s="271">
        <v>0</v>
      </c>
      <c r="O2436" s="271">
        <v>36187.980000000003</v>
      </c>
      <c r="P2436" s="89" t="s">
        <v>741</v>
      </c>
    </row>
    <row r="2437" spans="1:16" ht="76.5">
      <c r="A2437" s="268">
        <v>660</v>
      </c>
      <c r="B2437" s="89"/>
      <c r="C2437" s="269" t="s">
        <v>188</v>
      </c>
      <c r="D2437" s="84">
        <v>43560</v>
      </c>
      <c r="E2437" s="85" t="s">
        <v>5633</v>
      </c>
      <c r="F2437" s="85" t="s">
        <v>3</v>
      </c>
      <c r="G2437" s="85">
        <v>1726242</v>
      </c>
      <c r="H2437" s="89"/>
      <c r="I2437" s="270" t="s">
        <v>6273</v>
      </c>
      <c r="J2437" s="89"/>
      <c r="K2437" s="89"/>
      <c r="L2437" s="89"/>
      <c r="M2437" s="89"/>
      <c r="N2437" s="271">
        <v>0</v>
      </c>
      <c r="O2437" s="271">
        <v>27758.29</v>
      </c>
      <c r="P2437" s="89" t="s">
        <v>741</v>
      </c>
    </row>
    <row r="2438" spans="1:16" ht="76.5">
      <c r="A2438" s="268">
        <v>283</v>
      </c>
      <c r="B2438" s="89"/>
      <c r="C2438" s="269" t="s">
        <v>125</v>
      </c>
      <c r="D2438" s="84">
        <v>43560</v>
      </c>
      <c r="E2438" s="85" t="s">
        <v>5633</v>
      </c>
      <c r="F2438" s="85" t="s">
        <v>3</v>
      </c>
      <c r="G2438" s="85">
        <v>1726242</v>
      </c>
      <c r="H2438" s="89"/>
      <c r="I2438" s="270" t="s">
        <v>6273</v>
      </c>
      <c r="J2438" s="89"/>
      <c r="K2438" s="89"/>
      <c r="L2438" s="89"/>
      <c r="M2438" s="89"/>
      <c r="N2438" s="271">
        <v>0</v>
      </c>
      <c r="O2438" s="271">
        <v>3731.19</v>
      </c>
      <c r="P2438" s="89" t="s">
        <v>741</v>
      </c>
    </row>
    <row r="2439" spans="1:16" ht="76.5">
      <c r="A2439" s="268">
        <v>670</v>
      </c>
      <c r="B2439" s="89"/>
      <c r="C2439" s="269" t="s">
        <v>190</v>
      </c>
      <c r="D2439" s="84">
        <v>43560</v>
      </c>
      <c r="E2439" s="85" t="s">
        <v>5633</v>
      </c>
      <c r="F2439" s="85" t="s">
        <v>3</v>
      </c>
      <c r="G2439" s="85">
        <v>1726242</v>
      </c>
      <c r="H2439" s="89"/>
      <c r="I2439" s="270" t="s">
        <v>6273</v>
      </c>
      <c r="J2439" s="89"/>
      <c r="K2439" s="89"/>
      <c r="L2439" s="89"/>
      <c r="M2439" s="89"/>
      <c r="N2439" s="271">
        <v>0</v>
      </c>
      <c r="O2439" s="271">
        <v>1185.42</v>
      </c>
      <c r="P2439" s="89" t="s">
        <v>741</v>
      </c>
    </row>
    <row r="2440" spans="1:16" ht="76.5">
      <c r="A2440" s="268">
        <v>670</v>
      </c>
      <c r="B2440" s="89"/>
      <c r="C2440" s="269" t="s">
        <v>190</v>
      </c>
      <c r="D2440" s="84">
        <v>43560</v>
      </c>
      <c r="E2440" s="85" t="s">
        <v>5633</v>
      </c>
      <c r="F2440" s="85" t="s">
        <v>3</v>
      </c>
      <c r="G2440" s="85">
        <v>1726242</v>
      </c>
      <c r="H2440" s="89"/>
      <c r="I2440" s="270" t="s">
        <v>6273</v>
      </c>
      <c r="J2440" s="89"/>
      <c r="K2440" s="89"/>
      <c r="L2440" s="89"/>
      <c r="M2440" s="89"/>
      <c r="N2440" s="271">
        <v>0</v>
      </c>
      <c r="O2440" s="271">
        <v>48302.58</v>
      </c>
      <c r="P2440" s="89" t="s">
        <v>741</v>
      </c>
    </row>
    <row r="2441" spans="1:16" ht="76.5">
      <c r="A2441" s="268">
        <v>16</v>
      </c>
      <c r="B2441" s="89"/>
      <c r="C2441" s="269" t="s">
        <v>43</v>
      </c>
      <c r="D2441" s="84">
        <v>43560</v>
      </c>
      <c r="E2441" s="85" t="s">
        <v>5633</v>
      </c>
      <c r="F2441" s="85" t="s">
        <v>3</v>
      </c>
      <c r="G2441" s="85">
        <v>1726242</v>
      </c>
      <c r="H2441" s="89"/>
      <c r="I2441" s="270" t="s">
        <v>6273</v>
      </c>
      <c r="J2441" s="89"/>
      <c r="K2441" s="89"/>
      <c r="L2441" s="89"/>
      <c r="M2441" s="89"/>
      <c r="N2441" s="271">
        <v>0</v>
      </c>
      <c r="O2441" s="271">
        <v>11378.4</v>
      </c>
      <c r="P2441" s="89" t="s">
        <v>741</v>
      </c>
    </row>
    <row r="2442" spans="1:16" ht="76.5">
      <c r="A2442" s="268">
        <v>16</v>
      </c>
      <c r="B2442" s="89"/>
      <c r="C2442" s="269" t="s">
        <v>43</v>
      </c>
      <c r="D2442" s="84">
        <v>43560</v>
      </c>
      <c r="E2442" s="85" t="s">
        <v>5633</v>
      </c>
      <c r="F2442" s="85" t="s">
        <v>3</v>
      </c>
      <c r="G2442" s="85">
        <v>1726242</v>
      </c>
      <c r="H2442" s="89"/>
      <c r="I2442" s="270" t="s">
        <v>6273</v>
      </c>
      <c r="J2442" s="89"/>
      <c r="K2442" s="89"/>
      <c r="L2442" s="89"/>
      <c r="M2442" s="89"/>
      <c r="N2442" s="271">
        <v>0</v>
      </c>
      <c r="O2442" s="271">
        <v>7461.72</v>
      </c>
      <c r="P2442" s="89" t="s">
        <v>741</v>
      </c>
    </row>
    <row r="2443" spans="1:16" ht="63.75">
      <c r="A2443" s="268">
        <v>660</v>
      </c>
      <c r="B2443" s="89"/>
      <c r="C2443" s="269" t="s">
        <v>188</v>
      </c>
      <c r="D2443" s="84">
        <v>43560</v>
      </c>
      <c r="E2443" s="85" t="s">
        <v>5634</v>
      </c>
      <c r="F2443" s="85" t="s">
        <v>3</v>
      </c>
      <c r="G2443" s="85">
        <v>1726241</v>
      </c>
      <c r="H2443" s="89"/>
      <c r="I2443" s="270" t="s">
        <v>6274</v>
      </c>
      <c r="J2443" s="89"/>
      <c r="K2443" s="89"/>
      <c r="L2443" s="89"/>
      <c r="M2443" s="89"/>
      <c r="N2443" s="271">
        <v>0</v>
      </c>
      <c r="O2443" s="271">
        <v>6722.1</v>
      </c>
      <c r="P2443" s="89" t="s">
        <v>670</v>
      </c>
    </row>
    <row r="2444" spans="1:16" ht="63.75">
      <c r="A2444" s="268">
        <v>660</v>
      </c>
      <c r="B2444" s="89"/>
      <c r="C2444" s="269" t="s">
        <v>188</v>
      </c>
      <c r="D2444" s="84">
        <v>43560</v>
      </c>
      <c r="E2444" s="85" t="s">
        <v>5634</v>
      </c>
      <c r="F2444" s="85" t="s">
        <v>3</v>
      </c>
      <c r="G2444" s="85">
        <v>1726241</v>
      </c>
      <c r="H2444" s="89"/>
      <c r="I2444" s="270" t="s">
        <v>6274</v>
      </c>
      <c r="J2444" s="89"/>
      <c r="K2444" s="89"/>
      <c r="L2444" s="89"/>
      <c r="M2444" s="89"/>
      <c r="N2444" s="271">
        <v>0</v>
      </c>
      <c r="O2444" s="271">
        <v>823.16</v>
      </c>
      <c r="P2444" s="89" t="s">
        <v>670</v>
      </c>
    </row>
    <row r="2445" spans="1:16" ht="63.75">
      <c r="A2445" s="268">
        <v>265</v>
      </c>
      <c r="B2445" s="89"/>
      <c r="C2445" s="269" t="s">
        <v>116</v>
      </c>
      <c r="D2445" s="84">
        <v>43560</v>
      </c>
      <c r="E2445" s="85" t="s">
        <v>5634</v>
      </c>
      <c r="F2445" s="85" t="s">
        <v>3</v>
      </c>
      <c r="G2445" s="85">
        <v>1726241</v>
      </c>
      <c r="H2445" s="89"/>
      <c r="I2445" s="270" t="s">
        <v>6274</v>
      </c>
      <c r="J2445" s="89"/>
      <c r="K2445" s="89"/>
      <c r="L2445" s="89"/>
      <c r="M2445" s="89"/>
      <c r="N2445" s="271">
        <v>0</v>
      </c>
      <c r="O2445" s="271">
        <v>206554</v>
      </c>
      <c r="P2445" s="89" t="s">
        <v>670</v>
      </c>
    </row>
    <row r="2446" spans="1:16" ht="63.75">
      <c r="A2446" s="268">
        <v>265</v>
      </c>
      <c r="B2446" s="89"/>
      <c r="C2446" s="269" t="s">
        <v>116</v>
      </c>
      <c r="D2446" s="84">
        <v>43560</v>
      </c>
      <c r="E2446" s="85" t="s">
        <v>5634</v>
      </c>
      <c r="F2446" s="85" t="s">
        <v>3</v>
      </c>
      <c r="G2446" s="85">
        <v>1726241</v>
      </c>
      <c r="H2446" s="89"/>
      <c r="I2446" s="270" t="s">
        <v>6274</v>
      </c>
      <c r="J2446" s="89"/>
      <c r="K2446" s="89"/>
      <c r="L2446" s="89"/>
      <c r="M2446" s="89"/>
      <c r="N2446" s="271">
        <v>0</v>
      </c>
      <c r="O2446" s="271">
        <v>211189.91</v>
      </c>
      <c r="P2446" s="89" t="s">
        <v>670</v>
      </c>
    </row>
    <row r="2447" spans="1:16" ht="63.75">
      <c r="A2447" s="268">
        <v>265</v>
      </c>
      <c r="B2447" s="89"/>
      <c r="C2447" s="269" t="s">
        <v>116</v>
      </c>
      <c r="D2447" s="84">
        <v>43560</v>
      </c>
      <c r="E2447" s="85" t="s">
        <v>5634</v>
      </c>
      <c r="F2447" s="85" t="s">
        <v>3</v>
      </c>
      <c r="G2447" s="85">
        <v>1726241</v>
      </c>
      <c r="H2447" s="89"/>
      <c r="I2447" s="270" t="s">
        <v>6274</v>
      </c>
      <c r="J2447" s="89"/>
      <c r="K2447" s="89"/>
      <c r="L2447" s="89"/>
      <c r="M2447" s="89"/>
      <c r="N2447" s="271">
        <v>0</v>
      </c>
      <c r="O2447" s="271">
        <v>192924.98</v>
      </c>
      <c r="P2447" s="89" t="s">
        <v>670</v>
      </c>
    </row>
    <row r="2448" spans="1:16" ht="63.75">
      <c r="A2448" s="268">
        <v>681</v>
      </c>
      <c r="B2448" s="89"/>
      <c r="C2448" s="269" t="s">
        <v>192</v>
      </c>
      <c r="D2448" s="84">
        <v>43560</v>
      </c>
      <c r="E2448" s="85" t="s">
        <v>5634</v>
      </c>
      <c r="F2448" s="85" t="s">
        <v>3</v>
      </c>
      <c r="G2448" s="85">
        <v>1726241</v>
      </c>
      <c r="H2448" s="89"/>
      <c r="I2448" s="270" t="s">
        <v>6274</v>
      </c>
      <c r="J2448" s="89"/>
      <c r="K2448" s="89"/>
      <c r="L2448" s="89"/>
      <c r="M2448" s="89"/>
      <c r="N2448" s="271">
        <v>0</v>
      </c>
      <c r="O2448" s="271">
        <v>2046.6</v>
      </c>
      <c r="P2448" s="89" t="s">
        <v>670</v>
      </c>
    </row>
    <row r="2449" spans="1:16" ht="63.75">
      <c r="A2449" s="268">
        <v>681</v>
      </c>
      <c r="B2449" s="89"/>
      <c r="C2449" s="269" t="s">
        <v>192</v>
      </c>
      <c r="D2449" s="84">
        <v>43560</v>
      </c>
      <c r="E2449" s="85" t="s">
        <v>5634</v>
      </c>
      <c r="F2449" s="85" t="s">
        <v>3</v>
      </c>
      <c r="G2449" s="85">
        <v>1726241</v>
      </c>
      <c r="H2449" s="89"/>
      <c r="I2449" s="270" t="s">
        <v>6274</v>
      </c>
      <c r="J2449" s="89"/>
      <c r="K2449" s="89"/>
      <c r="L2449" s="89"/>
      <c r="M2449" s="89"/>
      <c r="N2449" s="271">
        <v>0</v>
      </c>
      <c r="O2449" s="271">
        <v>750.18</v>
      </c>
      <c r="P2449" s="89" t="s">
        <v>670</v>
      </c>
    </row>
    <row r="2450" spans="1:16" ht="63.75">
      <c r="A2450" s="268">
        <v>670</v>
      </c>
      <c r="B2450" s="89"/>
      <c r="C2450" s="269" t="s">
        <v>190</v>
      </c>
      <c r="D2450" s="84">
        <v>43560</v>
      </c>
      <c r="E2450" s="85" t="s">
        <v>5634</v>
      </c>
      <c r="F2450" s="85" t="s">
        <v>3</v>
      </c>
      <c r="G2450" s="85">
        <v>1726241</v>
      </c>
      <c r="H2450" s="89"/>
      <c r="I2450" s="270" t="s">
        <v>6274</v>
      </c>
      <c r="J2450" s="89"/>
      <c r="K2450" s="89"/>
      <c r="L2450" s="89"/>
      <c r="M2450" s="89"/>
      <c r="N2450" s="271">
        <v>0</v>
      </c>
      <c r="O2450" s="271">
        <v>7331.85</v>
      </c>
      <c r="P2450" s="89" t="s">
        <v>670</v>
      </c>
    </row>
    <row r="2451" spans="1:16" ht="63.75">
      <c r="A2451" s="268">
        <v>15</v>
      </c>
      <c r="B2451" s="89"/>
      <c r="C2451" s="269" t="s">
        <v>42</v>
      </c>
      <c r="D2451" s="84">
        <v>43560</v>
      </c>
      <c r="E2451" s="85" t="s">
        <v>5634</v>
      </c>
      <c r="F2451" s="85" t="s">
        <v>3</v>
      </c>
      <c r="G2451" s="85">
        <v>1726241</v>
      </c>
      <c r="H2451" s="89"/>
      <c r="I2451" s="270" t="s">
        <v>6274</v>
      </c>
      <c r="J2451" s="89"/>
      <c r="K2451" s="89"/>
      <c r="L2451" s="89"/>
      <c r="M2451" s="89"/>
      <c r="N2451" s="271">
        <v>0</v>
      </c>
      <c r="O2451" s="271">
        <v>39757.19</v>
      </c>
      <c r="P2451" s="89" t="s">
        <v>670</v>
      </c>
    </row>
    <row r="2452" spans="1:16" ht="63.75">
      <c r="A2452" s="268">
        <v>15</v>
      </c>
      <c r="B2452" s="89"/>
      <c r="C2452" s="269" t="s">
        <v>42</v>
      </c>
      <c r="D2452" s="84">
        <v>43560</v>
      </c>
      <c r="E2452" s="85" t="s">
        <v>5634</v>
      </c>
      <c r="F2452" s="85" t="s">
        <v>3</v>
      </c>
      <c r="G2452" s="85">
        <v>1726241</v>
      </c>
      <c r="H2452" s="89"/>
      <c r="I2452" s="270" t="s">
        <v>6274</v>
      </c>
      <c r="J2452" s="89"/>
      <c r="K2452" s="89"/>
      <c r="L2452" s="89"/>
      <c r="M2452" s="89"/>
      <c r="N2452" s="271">
        <v>0</v>
      </c>
      <c r="O2452" s="271">
        <v>28557.41</v>
      </c>
      <c r="P2452" s="89" t="s">
        <v>670</v>
      </c>
    </row>
    <row r="2453" spans="1:16" ht="63.75">
      <c r="A2453" s="268">
        <v>661</v>
      </c>
      <c r="B2453" s="89"/>
      <c r="C2453" s="269" t="s">
        <v>189</v>
      </c>
      <c r="D2453" s="84">
        <v>43560</v>
      </c>
      <c r="E2453" s="85" t="s">
        <v>5634</v>
      </c>
      <c r="F2453" s="85" t="s">
        <v>3</v>
      </c>
      <c r="G2453" s="85">
        <v>1726241</v>
      </c>
      <c r="H2453" s="89"/>
      <c r="I2453" s="270" t="s">
        <v>6274</v>
      </c>
      <c r="J2453" s="89"/>
      <c r="K2453" s="89"/>
      <c r="L2453" s="89"/>
      <c r="M2453" s="89"/>
      <c r="N2453" s="271">
        <v>0</v>
      </c>
      <c r="O2453" s="271">
        <v>789.1</v>
      </c>
      <c r="P2453" s="89" t="s">
        <v>670</v>
      </c>
    </row>
    <row r="2454" spans="1:16" ht="63.75">
      <c r="A2454" s="268">
        <v>660</v>
      </c>
      <c r="B2454" s="89"/>
      <c r="C2454" s="269" t="s">
        <v>188</v>
      </c>
      <c r="D2454" s="84">
        <v>43560</v>
      </c>
      <c r="E2454" s="85" t="s">
        <v>5634</v>
      </c>
      <c r="F2454" s="85" t="s">
        <v>3</v>
      </c>
      <c r="G2454" s="85">
        <v>1726241</v>
      </c>
      <c r="H2454" s="89"/>
      <c r="I2454" s="270" t="s">
        <v>6274</v>
      </c>
      <c r="J2454" s="89"/>
      <c r="K2454" s="89"/>
      <c r="L2454" s="89"/>
      <c r="M2454" s="89"/>
      <c r="N2454" s="271">
        <v>0</v>
      </c>
      <c r="O2454" s="271">
        <v>6679.08</v>
      </c>
      <c r="P2454" s="89" t="s">
        <v>670</v>
      </c>
    </row>
    <row r="2455" spans="1:16" ht="63.75">
      <c r="A2455" s="268">
        <v>660</v>
      </c>
      <c r="B2455" s="89"/>
      <c r="C2455" s="269" t="s">
        <v>188</v>
      </c>
      <c r="D2455" s="84">
        <v>43560</v>
      </c>
      <c r="E2455" s="85" t="s">
        <v>5634</v>
      </c>
      <c r="F2455" s="85" t="s">
        <v>3</v>
      </c>
      <c r="G2455" s="85">
        <v>1726241</v>
      </c>
      <c r="H2455" s="89"/>
      <c r="I2455" s="270" t="s">
        <v>6274</v>
      </c>
      <c r="J2455" s="89"/>
      <c r="K2455" s="89"/>
      <c r="L2455" s="89"/>
      <c r="M2455" s="89"/>
      <c r="N2455" s="271">
        <v>0</v>
      </c>
      <c r="O2455" s="271">
        <v>16745.23</v>
      </c>
      <c r="P2455" s="89" t="s">
        <v>670</v>
      </c>
    </row>
    <row r="2456" spans="1:16" ht="63.75">
      <c r="A2456" s="268">
        <v>660</v>
      </c>
      <c r="B2456" s="89"/>
      <c r="C2456" s="269" t="s">
        <v>188</v>
      </c>
      <c r="D2456" s="84">
        <v>43560</v>
      </c>
      <c r="E2456" s="85" t="s">
        <v>5634</v>
      </c>
      <c r="F2456" s="85" t="s">
        <v>3</v>
      </c>
      <c r="G2456" s="85">
        <v>1726241</v>
      </c>
      <c r="H2456" s="89"/>
      <c r="I2456" s="270" t="s">
        <v>6274</v>
      </c>
      <c r="J2456" s="89"/>
      <c r="K2456" s="89"/>
      <c r="L2456" s="89"/>
      <c r="M2456" s="89"/>
      <c r="N2456" s="271">
        <v>0</v>
      </c>
      <c r="O2456" s="271">
        <v>54192.77</v>
      </c>
      <c r="P2456" s="89" t="s">
        <v>670</v>
      </c>
    </row>
    <row r="2457" spans="1:16" ht="63.75">
      <c r="A2457" s="268">
        <v>670</v>
      </c>
      <c r="B2457" s="89"/>
      <c r="C2457" s="269" t="s">
        <v>190</v>
      </c>
      <c r="D2457" s="84">
        <v>43560</v>
      </c>
      <c r="E2457" s="85" t="s">
        <v>5634</v>
      </c>
      <c r="F2457" s="85" t="s">
        <v>3</v>
      </c>
      <c r="G2457" s="85">
        <v>1726241</v>
      </c>
      <c r="H2457" s="89"/>
      <c r="I2457" s="270" t="s">
        <v>6274</v>
      </c>
      <c r="J2457" s="89"/>
      <c r="K2457" s="89"/>
      <c r="L2457" s="89"/>
      <c r="M2457" s="89"/>
      <c r="N2457" s="271">
        <v>0</v>
      </c>
      <c r="O2457" s="271">
        <v>2843.57</v>
      </c>
      <c r="P2457" s="89" t="s">
        <v>670</v>
      </c>
    </row>
    <row r="2458" spans="1:16" ht="38.25">
      <c r="A2458" s="268">
        <v>15</v>
      </c>
      <c r="B2458" s="89"/>
      <c r="C2458" s="269" t="s">
        <v>42</v>
      </c>
      <c r="D2458" s="84">
        <v>43560</v>
      </c>
      <c r="E2458" s="85" t="s">
        <v>5635</v>
      </c>
      <c r="F2458" s="85" t="s">
        <v>3</v>
      </c>
      <c r="G2458" s="85">
        <v>1726304</v>
      </c>
      <c r="H2458" s="89"/>
      <c r="I2458" s="270" t="s">
        <v>2058</v>
      </c>
      <c r="J2458" s="89"/>
      <c r="K2458" s="89"/>
      <c r="L2458" s="89"/>
      <c r="M2458" s="89"/>
      <c r="N2458" s="271">
        <v>0</v>
      </c>
      <c r="O2458" s="271">
        <v>204</v>
      </c>
      <c r="P2458" s="89" t="s">
        <v>670</v>
      </c>
    </row>
    <row r="2459" spans="1:16" ht="63.75">
      <c r="A2459" s="268">
        <v>86</v>
      </c>
      <c r="B2459" s="89"/>
      <c r="C2459" s="269" t="s">
        <v>56</v>
      </c>
      <c r="D2459" s="84">
        <v>43560</v>
      </c>
      <c r="E2459" s="85" t="s">
        <v>5636</v>
      </c>
      <c r="F2459" s="85" t="s">
        <v>3</v>
      </c>
      <c r="G2459" s="85">
        <v>1726299</v>
      </c>
      <c r="H2459" s="89"/>
      <c r="I2459" s="270" t="s">
        <v>6275</v>
      </c>
      <c r="J2459" s="89"/>
      <c r="K2459" s="89"/>
      <c r="L2459" s="89"/>
      <c r="M2459" s="89"/>
      <c r="N2459" s="271">
        <v>0</v>
      </c>
      <c r="O2459" s="271">
        <v>205.8</v>
      </c>
      <c r="P2459" s="89" t="s">
        <v>670</v>
      </c>
    </row>
    <row r="2460" spans="1:16" ht="51">
      <c r="A2460" s="268">
        <v>86</v>
      </c>
      <c r="B2460" s="89"/>
      <c r="C2460" s="269" t="s">
        <v>56</v>
      </c>
      <c r="D2460" s="84">
        <v>43560</v>
      </c>
      <c r="E2460" s="85" t="s">
        <v>5637</v>
      </c>
      <c r="F2460" s="85" t="s">
        <v>3</v>
      </c>
      <c r="G2460" s="85">
        <v>1726298</v>
      </c>
      <c r="H2460" s="89"/>
      <c r="I2460" s="270" t="s">
        <v>6276</v>
      </c>
      <c r="J2460" s="89"/>
      <c r="K2460" s="89"/>
      <c r="L2460" s="89"/>
      <c r="M2460" s="89"/>
      <c r="N2460" s="271">
        <v>0</v>
      </c>
      <c r="O2460" s="271">
        <v>823.2</v>
      </c>
      <c r="P2460" s="89" t="s">
        <v>670</v>
      </c>
    </row>
    <row r="2461" spans="1:16" ht="51">
      <c r="A2461" s="268">
        <v>35</v>
      </c>
      <c r="B2461" s="89"/>
      <c r="C2461" s="269" t="s">
        <v>46</v>
      </c>
      <c r="D2461" s="84">
        <v>43560</v>
      </c>
      <c r="E2461" s="85" t="s">
        <v>5638</v>
      </c>
      <c r="F2461" s="85" t="s">
        <v>3</v>
      </c>
      <c r="G2461" s="85">
        <v>1726294</v>
      </c>
      <c r="H2461" s="89"/>
      <c r="I2461" s="270" t="s">
        <v>3583</v>
      </c>
      <c r="J2461" s="89"/>
      <c r="K2461" s="89"/>
      <c r="L2461" s="89"/>
      <c r="M2461" s="89"/>
      <c r="N2461" s="271">
        <v>0</v>
      </c>
      <c r="O2461" s="271">
        <v>1500</v>
      </c>
      <c r="P2461" s="89" t="s">
        <v>670</v>
      </c>
    </row>
    <row r="2462" spans="1:16" ht="63.75">
      <c r="A2462" s="268" t="s">
        <v>565</v>
      </c>
      <c r="B2462" s="89"/>
      <c r="C2462" s="269" t="s">
        <v>615</v>
      </c>
      <c r="D2462" s="84">
        <v>43560</v>
      </c>
      <c r="E2462" s="85" t="s">
        <v>5639</v>
      </c>
      <c r="F2462" s="85" t="s">
        <v>3</v>
      </c>
      <c r="G2462" s="85">
        <v>1726293</v>
      </c>
      <c r="H2462" s="89"/>
      <c r="I2462" s="270" t="s">
        <v>6277</v>
      </c>
      <c r="J2462" s="89"/>
      <c r="K2462" s="89"/>
      <c r="L2462" s="89"/>
      <c r="M2462" s="89"/>
      <c r="N2462" s="271">
        <v>0</v>
      </c>
      <c r="O2462" s="271">
        <v>6609.5</v>
      </c>
      <c r="P2462" s="89" t="s">
        <v>670</v>
      </c>
    </row>
    <row r="2463" spans="1:16" ht="51">
      <c r="A2463" s="268">
        <v>35</v>
      </c>
      <c r="B2463" s="89"/>
      <c r="C2463" s="269" t="s">
        <v>46</v>
      </c>
      <c r="D2463" s="84">
        <v>43560</v>
      </c>
      <c r="E2463" s="85" t="s">
        <v>5640</v>
      </c>
      <c r="F2463" s="85" t="s">
        <v>3</v>
      </c>
      <c r="G2463" s="85">
        <v>1726286</v>
      </c>
      <c r="H2463" s="89"/>
      <c r="I2463" s="270" t="s">
        <v>6278</v>
      </c>
      <c r="J2463" s="89"/>
      <c r="K2463" s="89"/>
      <c r="L2463" s="89"/>
      <c r="M2463" s="89"/>
      <c r="N2463" s="271">
        <v>0</v>
      </c>
      <c r="O2463" s="271">
        <v>1277</v>
      </c>
      <c r="P2463" s="89" t="s">
        <v>670</v>
      </c>
    </row>
    <row r="2464" spans="1:16" ht="51">
      <c r="A2464" s="268" t="s">
        <v>556</v>
      </c>
      <c r="B2464" s="89"/>
      <c r="C2464" s="269" t="s">
        <v>616</v>
      </c>
      <c r="D2464" s="84">
        <v>43560</v>
      </c>
      <c r="E2464" s="85" t="s">
        <v>5641</v>
      </c>
      <c r="F2464" s="85" t="s">
        <v>3</v>
      </c>
      <c r="G2464" s="85">
        <v>1726270</v>
      </c>
      <c r="H2464" s="89"/>
      <c r="I2464" s="270" t="s">
        <v>6279</v>
      </c>
      <c r="J2464" s="89"/>
      <c r="K2464" s="89"/>
      <c r="L2464" s="89"/>
      <c r="M2464" s="89"/>
      <c r="N2464" s="271">
        <v>0</v>
      </c>
      <c r="O2464" s="271">
        <v>11981.45</v>
      </c>
      <c r="P2464" s="89" t="s">
        <v>670</v>
      </c>
    </row>
    <row r="2465" spans="1:16" ht="38.25">
      <c r="A2465" s="268" t="s">
        <v>565</v>
      </c>
      <c r="B2465" s="89"/>
      <c r="C2465" s="269" t="s">
        <v>615</v>
      </c>
      <c r="D2465" s="84">
        <v>43560</v>
      </c>
      <c r="E2465" s="85" t="s">
        <v>5642</v>
      </c>
      <c r="F2465" s="85" t="s">
        <v>3</v>
      </c>
      <c r="G2465" s="85">
        <v>1726200</v>
      </c>
      <c r="H2465" s="89"/>
      <c r="I2465" s="270" t="s">
        <v>6280</v>
      </c>
      <c r="J2465" s="89"/>
      <c r="K2465" s="89"/>
      <c r="L2465" s="89"/>
      <c r="M2465" s="89"/>
      <c r="N2465" s="271">
        <v>0</v>
      </c>
      <c r="O2465" s="271">
        <v>836.07</v>
      </c>
      <c r="P2465" s="89" t="s">
        <v>670</v>
      </c>
    </row>
    <row r="2466" spans="1:16" ht="38.25">
      <c r="A2466" s="268" t="s">
        <v>565</v>
      </c>
      <c r="B2466" s="89"/>
      <c r="C2466" s="269" t="s">
        <v>615</v>
      </c>
      <c r="D2466" s="84">
        <v>43560</v>
      </c>
      <c r="E2466" s="85" t="s">
        <v>5643</v>
      </c>
      <c r="F2466" s="85" t="s">
        <v>3</v>
      </c>
      <c r="G2466" s="85">
        <v>1726204</v>
      </c>
      <c r="H2466" s="89"/>
      <c r="I2466" s="270" t="s">
        <v>6280</v>
      </c>
      <c r="J2466" s="89"/>
      <c r="K2466" s="89"/>
      <c r="L2466" s="89"/>
      <c r="M2466" s="89"/>
      <c r="N2466" s="271">
        <v>0</v>
      </c>
      <c r="O2466" s="271">
        <v>3920.29</v>
      </c>
      <c r="P2466" s="89" t="s">
        <v>670</v>
      </c>
    </row>
    <row r="2467" spans="1:16" ht="63.75">
      <c r="A2467" s="268">
        <v>310</v>
      </c>
      <c r="B2467" s="89"/>
      <c r="C2467" s="269" t="s">
        <v>141</v>
      </c>
      <c r="D2467" s="84">
        <v>43560</v>
      </c>
      <c r="E2467" s="85" t="s">
        <v>5644</v>
      </c>
      <c r="F2467" s="85" t="s">
        <v>3</v>
      </c>
      <c r="G2467" s="85">
        <v>1726205</v>
      </c>
      <c r="H2467" s="89"/>
      <c r="I2467" s="270" t="s">
        <v>6281</v>
      </c>
      <c r="J2467" s="89"/>
      <c r="K2467" s="89"/>
      <c r="L2467" s="89"/>
      <c r="M2467" s="89"/>
      <c r="N2467" s="271">
        <v>0</v>
      </c>
      <c r="O2467" s="271">
        <v>353.55</v>
      </c>
      <c r="P2467" s="89" t="s">
        <v>670</v>
      </c>
    </row>
    <row r="2468" spans="1:16" ht="38.25">
      <c r="A2468" s="268" t="s">
        <v>565</v>
      </c>
      <c r="B2468" s="89"/>
      <c r="C2468" s="269" t="s">
        <v>615</v>
      </c>
      <c r="D2468" s="84">
        <v>43560</v>
      </c>
      <c r="E2468" s="85" t="s">
        <v>5645</v>
      </c>
      <c r="F2468" s="85" t="s">
        <v>3</v>
      </c>
      <c r="G2468" s="85">
        <v>1726243</v>
      </c>
      <c r="H2468" s="89"/>
      <c r="I2468" s="270" t="s">
        <v>6282</v>
      </c>
      <c r="J2468" s="89"/>
      <c r="K2468" s="89"/>
      <c r="L2468" s="89"/>
      <c r="M2468" s="89"/>
      <c r="N2468" s="271">
        <v>0</v>
      </c>
      <c r="O2468" s="271">
        <v>939.19</v>
      </c>
      <c r="P2468" s="89" t="s">
        <v>670</v>
      </c>
    </row>
    <row r="2469" spans="1:16" ht="51">
      <c r="A2469" s="268">
        <v>35</v>
      </c>
      <c r="B2469" s="89"/>
      <c r="C2469" s="269" t="s">
        <v>46</v>
      </c>
      <c r="D2469" s="84">
        <v>43560</v>
      </c>
      <c r="E2469" s="85" t="s">
        <v>5646</v>
      </c>
      <c r="F2469" s="85" t="s">
        <v>3</v>
      </c>
      <c r="G2469" s="85">
        <v>1726246</v>
      </c>
      <c r="H2469" s="89"/>
      <c r="I2469" s="270" t="s">
        <v>6283</v>
      </c>
      <c r="J2469" s="89"/>
      <c r="K2469" s="89"/>
      <c r="L2469" s="89"/>
      <c r="M2469" s="89"/>
      <c r="N2469" s="271">
        <v>0</v>
      </c>
      <c r="O2469" s="271">
        <v>925</v>
      </c>
      <c r="P2469" s="89" t="s">
        <v>670</v>
      </c>
    </row>
    <row r="2470" spans="1:16" ht="38.25">
      <c r="A2470" s="268" t="s">
        <v>565</v>
      </c>
      <c r="B2470" s="89"/>
      <c r="C2470" s="269" t="s">
        <v>615</v>
      </c>
      <c r="D2470" s="84">
        <v>43560</v>
      </c>
      <c r="E2470" s="85" t="s">
        <v>5647</v>
      </c>
      <c r="F2470" s="85" t="s">
        <v>3</v>
      </c>
      <c r="G2470" s="85">
        <v>1726247</v>
      </c>
      <c r="H2470" s="89"/>
      <c r="I2470" s="270" t="s">
        <v>6282</v>
      </c>
      <c r="J2470" s="89"/>
      <c r="K2470" s="89"/>
      <c r="L2470" s="89"/>
      <c r="M2470" s="89"/>
      <c r="N2470" s="271">
        <v>0</v>
      </c>
      <c r="O2470" s="271">
        <v>732.31000000000006</v>
      </c>
      <c r="P2470" s="89" t="s">
        <v>670</v>
      </c>
    </row>
    <row r="2471" spans="1:16" ht="38.25">
      <c r="A2471" s="268" t="s">
        <v>565</v>
      </c>
      <c r="B2471" s="89"/>
      <c r="C2471" s="269" t="s">
        <v>615</v>
      </c>
      <c r="D2471" s="84">
        <v>43560</v>
      </c>
      <c r="E2471" s="85" t="s">
        <v>5648</v>
      </c>
      <c r="F2471" s="85" t="s">
        <v>3</v>
      </c>
      <c r="G2471" s="85">
        <v>1726249</v>
      </c>
      <c r="H2471" s="89"/>
      <c r="I2471" s="270" t="s">
        <v>6282</v>
      </c>
      <c r="J2471" s="89"/>
      <c r="K2471" s="89"/>
      <c r="L2471" s="89"/>
      <c r="M2471" s="89"/>
      <c r="N2471" s="271">
        <v>0</v>
      </c>
      <c r="O2471" s="271">
        <v>1098.4000000000001</v>
      </c>
      <c r="P2471" s="89" t="s">
        <v>670</v>
      </c>
    </row>
    <row r="2472" spans="1:16" ht="38.25">
      <c r="A2472" s="268" t="s">
        <v>565</v>
      </c>
      <c r="B2472" s="89"/>
      <c r="C2472" s="269" t="s">
        <v>615</v>
      </c>
      <c r="D2472" s="84">
        <v>43560</v>
      </c>
      <c r="E2472" s="85" t="s">
        <v>5649</v>
      </c>
      <c r="F2472" s="85" t="s">
        <v>3</v>
      </c>
      <c r="G2472" s="85">
        <v>1726250</v>
      </c>
      <c r="H2472" s="89"/>
      <c r="I2472" s="270" t="s">
        <v>6282</v>
      </c>
      <c r="J2472" s="89"/>
      <c r="K2472" s="89"/>
      <c r="L2472" s="89"/>
      <c r="M2472" s="89"/>
      <c r="N2472" s="271">
        <v>0</v>
      </c>
      <c r="O2472" s="271">
        <v>1098.4000000000001</v>
      </c>
      <c r="P2472" s="89" t="s">
        <v>670</v>
      </c>
    </row>
    <row r="2473" spans="1:16" ht="38.25">
      <c r="A2473" s="268" t="s">
        <v>565</v>
      </c>
      <c r="B2473" s="89"/>
      <c r="C2473" s="269" t="s">
        <v>615</v>
      </c>
      <c r="D2473" s="84">
        <v>43560</v>
      </c>
      <c r="E2473" s="85" t="s">
        <v>5650</v>
      </c>
      <c r="F2473" s="85" t="s">
        <v>3</v>
      </c>
      <c r="G2473" s="85">
        <v>1726251</v>
      </c>
      <c r="H2473" s="89"/>
      <c r="I2473" s="270" t="s">
        <v>6282</v>
      </c>
      <c r="J2473" s="89"/>
      <c r="K2473" s="89"/>
      <c r="L2473" s="89"/>
      <c r="M2473" s="89"/>
      <c r="N2473" s="271">
        <v>0</v>
      </c>
      <c r="O2473" s="271">
        <v>939.19</v>
      </c>
      <c r="P2473" s="89" t="s">
        <v>670</v>
      </c>
    </row>
    <row r="2474" spans="1:16" ht="38.25">
      <c r="A2474" s="268" t="s">
        <v>565</v>
      </c>
      <c r="B2474" s="89"/>
      <c r="C2474" s="269" t="s">
        <v>615</v>
      </c>
      <c r="D2474" s="84">
        <v>43560</v>
      </c>
      <c r="E2474" s="85" t="s">
        <v>5651</v>
      </c>
      <c r="F2474" s="85" t="s">
        <v>3</v>
      </c>
      <c r="G2474" s="85">
        <v>1726259</v>
      </c>
      <c r="H2474" s="89"/>
      <c r="I2474" s="270" t="s">
        <v>4006</v>
      </c>
      <c r="J2474" s="89"/>
      <c r="K2474" s="89"/>
      <c r="L2474" s="89"/>
      <c r="M2474" s="89"/>
      <c r="N2474" s="271">
        <v>0</v>
      </c>
      <c r="O2474" s="271">
        <v>2075</v>
      </c>
      <c r="P2474" s="89" t="s">
        <v>670</v>
      </c>
    </row>
    <row r="2475" spans="1:16" ht="51">
      <c r="A2475" s="268">
        <v>35</v>
      </c>
      <c r="B2475" s="89"/>
      <c r="C2475" s="269" t="s">
        <v>46</v>
      </c>
      <c r="D2475" s="84">
        <v>43560</v>
      </c>
      <c r="E2475" s="85" t="s">
        <v>5652</v>
      </c>
      <c r="F2475" s="85" t="s">
        <v>3</v>
      </c>
      <c r="G2475" s="85">
        <v>1726261</v>
      </c>
      <c r="H2475" s="89"/>
      <c r="I2475" s="270" t="s">
        <v>778</v>
      </c>
      <c r="J2475" s="89"/>
      <c r="K2475" s="89"/>
      <c r="L2475" s="89"/>
      <c r="M2475" s="89"/>
      <c r="N2475" s="271">
        <v>0</v>
      </c>
      <c r="O2475" s="271">
        <v>460</v>
      </c>
      <c r="P2475" s="89" t="s">
        <v>670</v>
      </c>
    </row>
    <row r="2476" spans="1:16" ht="38.25">
      <c r="A2476" s="268" t="s">
        <v>565</v>
      </c>
      <c r="B2476" s="89"/>
      <c r="C2476" s="269" t="s">
        <v>615</v>
      </c>
      <c r="D2476" s="84">
        <v>43560</v>
      </c>
      <c r="E2476" s="85" t="s">
        <v>5653</v>
      </c>
      <c r="F2476" s="85" t="s">
        <v>3</v>
      </c>
      <c r="G2476" s="85">
        <v>1726267</v>
      </c>
      <c r="H2476" s="89"/>
      <c r="I2476" s="270" t="s">
        <v>729</v>
      </c>
      <c r="J2476" s="89"/>
      <c r="K2476" s="89"/>
      <c r="L2476" s="89"/>
      <c r="M2476" s="89"/>
      <c r="N2476" s="271">
        <v>0</v>
      </c>
      <c r="O2476" s="271">
        <v>800</v>
      </c>
      <c r="P2476" s="89" t="s">
        <v>670</v>
      </c>
    </row>
    <row r="2477" spans="1:16" ht="76.5">
      <c r="A2477" s="268" t="s">
        <v>557</v>
      </c>
      <c r="B2477" s="89"/>
      <c r="C2477" s="269" t="s">
        <v>780</v>
      </c>
      <c r="D2477" s="84">
        <v>43563</v>
      </c>
      <c r="E2477" s="85" t="s">
        <v>5315</v>
      </c>
      <c r="F2477" s="85" t="s">
        <v>6</v>
      </c>
      <c r="G2477" s="85">
        <v>1103193</v>
      </c>
      <c r="H2477" s="89"/>
      <c r="I2477" s="270" t="s">
        <v>6057</v>
      </c>
      <c r="J2477" s="89"/>
      <c r="K2477" s="89"/>
      <c r="L2477" s="89"/>
      <c r="M2477" s="89"/>
      <c r="N2477" s="271">
        <v>0</v>
      </c>
      <c r="O2477" s="271">
        <v>244000</v>
      </c>
      <c r="P2477" s="89" t="s">
        <v>670</v>
      </c>
    </row>
    <row r="2478" spans="1:16" ht="63.75">
      <c r="A2478" s="268" t="s">
        <v>563</v>
      </c>
      <c r="B2478" s="89"/>
      <c r="C2478" s="269" t="s">
        <v>614</v>
      </c>
      <c r="D2478" s="84">
        <v>43563</v>
      </c>
      <c r="E2478" s="85" t="s">
        <v>5316</v>
      </c>
      <c r="F2478" s="85" t="s">
        <v>6</v>
      </c>
      <c r="G2478" s="85">
        <v>1103286</v>
      </c>
      <c r="H2478" s="89"/>
      <c r="I2478" s="270" t="s">
        <v>6058</v>
      </c>
      <c r="J2478" s="89"/>
      <c r="K2478" s="89"/>
      <c r="L2478" s="89"/>
      <c r="M2478" s="89"/>
      <c r="N2478" s="271">
        <v>0</v>
      </c>
      <c r="O2478" s="271">
        <v>827.78</v>
      </c>
      <c r="P2478" s="89" t="s">
        <v>670</v>
      </c>
    </row>
    <row r="2479" spans="1:16" ht="51">
      <c r="A2479" s="268" t="s">
        <v>563</v>
      </c>
      <c r="B2479" s="89"/>
      <c r="C2479" s="269" t="s">
        <v>614</v>
      </c>
      <c r="D2479" s="84">
        <v>43563</v>
      </c>
      <c r="E2479" s="85" t="s">
        <v>5317</v>
      </c>
      <c r="F2479" s="85" t="s">
        <v>6</v>
      </c>
      <c r="G2479" s="85">
        <v>1103287</v>
      </c>
      <c r="H2479" s="89"/>
      <c r="I2479" s="270" t="s">
        <v>6059</v>
      </c>
      <c r="J2479" s="89"/>
      <c r="K2479" s="89"/>
      <c r="L2479" s="89"/>
      <c r="M2479" s="89"/>
      <c r="N2479" s="271">
        <v>0</v>
      </c>
      <c r="O2479" s="271">
        <v>3477.5</v>
      </c>
      <c r="P2479" s="89" t="s">
        <v>670</v>
      </c>
    </row>
    <row r="2480" spans="1:16" ht="89.25">
      <c r="A2480" s="268" t="s">
        <v>557</v>
      </c>
      <c r="B2480" s="89"/>
      <c r="C2480" s="269" t="s">
        <v>780</v>
      </c>
      <c r="D2480" s="84">
        <v>43563</v>
      </c>
      <c r="E2480" s="85" t="s">
        <v>5318</v>
      </c>
      <c r="F2480" s="85" t="s">
        <v>13</v>
      </c>
      <c r="G2480" s="85">
        <v>950994</v>
      </c>
      <c r="H2480" s="89"/>
      <c r="I2480" s="270" t="s">
        <v>6060</v>
      </c>
      <c r="J2480" s="89"/>
      <c r="K2480" s="89"/>
      <c r="L2480" s="89"/>
      <c r="M2480" s="89"/>
      <c r="N2480" s="271">
        <v>224244.05</v>
      </c>
      <c r="O2480" s="271">
        <v>0</v>
      </c>
      <c r="P2480" s="89" t="s">
        <v>670</v>
      </c>
    </row>
    <row r="2481" spans="1:16" ht="89.25">
      <c r="A2481" s="268" t="s">
        <v>557</v>
      </c>
      <c r="B2481" s="89"/>
      <c r="C2481" s="269" t="s">
        <v>780</v>
      </c>
      <c r="D2481" s="84">
        <v>43563</v>
      </c>
      <c r="E2481" s="85" t="s">
        <v>5319</v>
      </c>
      <c r="F2481" s="85" t="s">
        <v>11</v>
      </c>
      <c r="G2481" s="85">
        <v>950994</v>
      </c>
      <c r="H2481" s="89"/>
      <c r="I2481" s="270" t="s">
        <v>6061</v>
      </c>
      <c r="J2481" s="89"/>
      <c r="K2481" s="89"/>
      <c r="L2481" s="89"/>
      <c r="M2481" s="89"/>
      <c r="N2481" s="271">
        <v>50</v>
      </c>
      <c r="O2481" s="271">
        <v>0</v>
      </c>
      <c r="P2481" s="89" t="s">
        <v>670</v>
      </c>
    </row>
    <row r="2482" spans="1:16" ht="51">
      <c r="A2482" s="268">
        <v>340</v>
      </c>
      <c r="B2482" s="89"/>
      <c r="C2482" s="269" t="s">
        <v>147</v>
      </c>
      <c r="D2482" s="84">
        <v>43563</v>
      </c>
      <c r="E2482" s="85" t="s">
        <v>5320</v>
      </c>
      <c r="F2482" s="85" t="s">
        <v>15</v>
      </c>
      <c r="G2482" s="85">
        <v>1008629</v>
      </c>
      <c r="H2482" s="89"/>
      <c r="I2482" s="270" t="s">
        <v>6062</v>
      </c>
      <c r="J2482" s="89"/>
      <c r="K2482" s="89"/>
      <c r="L2482" s="89"/>
      <c r="M2482" s="89"/>
      <c r="N2482" s="271">
        <v>50</v>
      </c>
      <c r="O2482" s="271">
        <v>0</v>
      </c>
      <c r="P2482" s="89" t="s">
        <v>670</v>
      </c>
    </row>
    <row r="2483" spans="1:16" ht="51">
      <c r="A2483" s="268" t="s">
        <v>565</v>
      </c>
      <c r="B2483" s="89"/>
      <c r="C2483" s="269" t="s">
        <v>615</v>
      </c>
      <c r="D2483" s="84">
        <v>43563</v>
      </c>
      <c r="E2483" s="85" t="s">
        <v>5654</v>
      </c>
      <c r="F2483" s="85" t="s">
        <v>3</v>
      </c>
      <c r="G2483" s="85">
        <v>1726985</v>
      </c>
      <c r="H2483" s="89"/>
      <c r="I2483" s="270" t="s">
        <v>6284</v>
      </c>
      <c r="J2483" s="89"/>
      <c r="K2483" s="89"/>
      <c r="L2483" s="89"/>
      <c r="M2483" s="89"/>
      <c r="N2483" s="271">
        <v>0</v>
      </c>
      <c r="O2483" s="271">
        <v>43.75</v>
      </c>
      <c r="P2483" s="89" t="s">
        <v>670</v>
      </c>
    </row>
    <row r="2484" spans="1:16" ht="38.25">
      <c r="A2484" s="268">
        <v>20</v>
      </c>
      <c r="B2484" s="89"/>
      <c r="C2484" s="269" t="s">
        <v>44</v>
      </c>
      <c r="D2484" s="84">
        <v>43563</v>
      </c>
      <c r="E2484" s="85" t="s">
        <v>5655</v>
      </c>
      <c r="F2484" s="85" t="s">
        <v>3</v>
      </c>
      <c r="G2484" s="85">
        <v>1726974</v>
      </c>
      <c r="H2484" s="89"/>
      <c r="I2484" s="270" t="s">
        <v>6285</v>
      </c>
      <c r="J2484" s="89"/>
      <c r="K2484" s="89"/>
      <c r="L2484" s="89"/>
      <c r="M2484" s="89"/>
      <c r="N2484" s="271">
        <v>0</v>
      </c>
      <c r="O2484" s="271">
        <v>11</v>
      </c>
      <c r="P2484" s="89" t="s">
        <v>670</v>
      </c>
    </row>
    <row r="2485" spans="1:16" ht="51">
      <c r="A2485" s="268" t="s">
        <v>565</v>
      </c>
      <c r="B2485" s="89"/>
      <c r="C2485" s="269" t="s">
        <v>615</v>
      </c>
      <c r="D2485" s="84">
        <v>43563</v>
      </c>
      <c r="E2485" s="85" t="s">
        <v>5656</v>
      </c>
      <c r="F2485" s="85" t="s">
        <v>3</v>
      </c>
      <c r="G2485" s="85">
        <v>1726965</v>
      </c>
      <c r="H2485" s="89"/>
      <c r="I2485" s="270" t="s">
        <v>6286</v>
      </c>
      <c r="J2485" s="89"/>
      <c r="K2485" s="89"/>
      <c r="L2485" s="89"/>
      <c r="M2485" s="89"/>
      <c r="N2485" s="271">
        <v>0</v>
      </c>
      <c r="O2485" s="271">
        <v>160</v>
      </c>
      <c r="P2485" s="89" t="s">
        <v>670</v>
      </c>
    </row>
    <row r="2486" spans="1:16" ht="51">
      <c r="A2486" s="268" t="s">
        <v>565</v>
      </c>
      <c r="B2486" s="89"/>
      <c r="C2486" s="269" t="s">
        <v>615</v>
      </c>
      <c r="D2486" s="84">
        <v>43563</v>
      </c>
      <c r="E2486" s="85" t="s">
        <v>5657</v>
      </c>
      <c r="F2486" s="85" t="s">
        <v>3</v>
      </c>
      <c r="G2486" s="85">
        <v>1726928</v>
      </c>
      <c r="H2486" s="89"/>
      <c r="I2486" s="270" t="s">
        <v>6287</v>
      </c>
      <c r="J2486" s="89"/>
      <c r="K2486" s="89"/>
      <c r="L2486" s="89"/>
      <c r="M2486" s="89"/>
      <c r="N2486" s="271">
        <v>0</v>
      </c>
      <c r="O2486" s="271">
        <v>1726</v>
      </c>
      <c r="P2486" s="89" t="s">
        <v>670</v>
      </c>
    </row>
    <row r="2487" spans="1:16" ht="38.25">
      <c r="A2487" s="268" t="s">
        <v>565</v>
      </c>
      <c r="B2487" s="89"/>
      <c r="C2487" s="269" t="s">
        <v>615</v>
      </c>
      <c r="D2487" s="84">
        <v>43563</v>
      </c>
      <c r="E2487" s="85" t="s">
        <v>5658</v>
      </c>
      <c r="F2487" s="85" t="s">
        <v>3</v>
      </c>
      <c r="G2487" s="85">
        <v>1726926</v>
      </c>
      <c r="H2487" s="89"/>
      <c r="I2487" s="270" t="s">
        <v>6288</v>
      </c>
      <c r="J2487" s="89"/>
      <c r="K2487" s="89"/>
      <c r="L2487" s="89"/>
      <c r="M2487" s="89"/>
      <c r="N2487" s="271">
        <v>0</v>
      </c>
      <c r="O2487" s="271">
        <v>1624.4</v>
      </c>
      <c r="P2487" s="89" t="s">
        <v>670</v>
      </c>
    </row>
    <row r="2488" spans="1:16" ht="38.25">
      <c r="A2488" s="268" t="s">
        <v>565</v>
      </c>
      <c r="B2488" s="89"/>
      <c r="C2488" s="269" t="s">
        <v>615</v>
      </c>
      <c r="D2488" s="84">
        <v>43563</v>
      </c>
      <c r="E2488" s="85" t="s">
        <v>5659</v>
      </c>
      <c r="F2488" s="85" t="s">
        <v>3</v>
      </c>
      <c r="G2488" s="85">
        <v>1726888</v>
      </c>
      <c r="H2488" s="89"/>
      <c r="I2488" s="270" t="s">
        <v>6289</v>
      </c>
      <c r="J2488" s="89"/>
      <c r="K2488" s="89"/>
      <c r="L2488" s="89"/>
      <c r="M2488" s="89"/>
      <c r="N2488" s="271">
        <v>0</v>
      </c>
      <c r="O2488" s="271">
        <v>1669</v>
      </c>
      <c r="P2488" s="89" t="s">
        <v>670</v>
      </c>
    </row>
    <row r="2489" spans="1:16" ht="51">
      <c r="A2489" s="268" t="s">
        <v>565</v>
      </c>
      <c r="B2489" s="89"/>
      <c r="C2489" s="269" t="s">
        <v>615</v>
      </c>
      <c r="D2489" s="84">
        <v>43563</v>
      </c>
      <c r="E2489" s="85" t="s">
        <v>5660</v>
      </c>
      <c r="F2489" s="85" t="s">
        <v>3</v>
      </c>
      <c r="G2489" s="85">
        <v>1727031</v>
      </c>
      <c r="H2489" s="89"/>
      <c r="I2489" s="270" t="s">
        <v>6290</v>
      </c>
      <c r="J2489" s="89"/>
      <c r="K2489" s="89"/>
      <c r="L2489" s="89"/>
      <c r="M2489" s="89"/>
      <c r="N2489" s="271">
        <v>0</v>
      </c>
      <c r="O2489" s="271">
        <v>403.28000000000003</v>
      </c>
      <c r="P2489" s="89" t="s">
        <v>670</v>
      </c>
    </row>
    <row r="2490" spans="1:16" ht="38.25">
      <c r="A2490" s="268" t="s">
        <v>565</v>
      </c>
      <c r="B2490" s="89"/>
      <c r="C2490" s="269" t="s">
        <v>615</v>
      </c>
      <c r="D2490" s="84">
        <v>43563</v>
      </c>
      <c r="E2490" s="85" t="s">
        <v>5661</v>
      </c>
      <c r="F2490" s="85" t="s">
        <v>3</v>
      </c>
      <c r="G2490" s="85">
        <v>1727027</v>
      </c>
      <c r="H2490" s="89"/>
      <c r="I2490" s="270" t="s">
        <v>6291</v>
      </c>
      <c r="J2490" s="89"/>
      <c r="K2490" s="89"/>
      <c r="L2490" s="89"/>
      <c r="M2490" s="89"/>
      <c r="N2490" s="271">
        <v>0</v>
      </c>
      <c r="O2490" s="271">
        <v>600</v>
      </c>
      <c r="P2490" s="89" t="s">
        <v>670</v>
      </c>
    </row>
    <row r="2491" spans="1:16" ht="51">
      <c r="A2491" s="268" t="s">
        <v>565</v>
      </c>
      <c r="B2491" s="89"/>
      <c r="C2491" s="269" t="s">
        <v>615</v>
      </c>
      <c r="D2491" s="84">
        <v>43563</v>
      </c>
      <c r="E2491" s="85" t="s">
        <v>5662</v>
      </c>
      <c r="F2491" s="85" t="s">
        <v>3</v>
      </c>
      <c r="G2491" s="85">
        <v>1727014</v>
      </c>
      <c r="H2491" s="89"/>
      <c r="I2491" s="270" t="s">
        <v>6292</v>
      </c>
      <c r="J2491" s="89"/>
      <c r="K2491" s="89"/>
      <c r="L2491" s="89"/>
      <c r="M2491" s="89"/>
      <c r="N2491" s="271">
        <v>0</v>
      </c>
      <c r="O2491" s="271">
        <v>4992.99</v>
      </c>
      <c r="P2491" s="89" t="s">
        <v>670</v>
      </c>
    </row>
    <row r="2492" spans="1:16" ht="63.75">
      <c r="A2492" s="268">
        <v>301</v>
      </c>
      <c r="B2492" s="89"/>
      <c r="C2492" s="269" t="s">
        <v>138</v>
      </c>
      <c r="D2492" s="84">
        <v>43563</v>
      </c>
      <c r="E2492" s="85" t="s">
        <v>5663</v>
      </c>
      <c r="F2492" s="85" t="s">
        <v>3</v>
      </c>
      <c r="G2492" s="85">
        <v>1726788</v>
      </c>
      <c r="H2492" s="89"/>
      <c r="I2492" s="270" t="s">
        <v>6293</v>
      </c>
      <c r="J2492" s="89"/>
      <c r="K2492" s="89"/>
      <c r="L2492" s="89"/>
      <c r="M2492" s="89"/>
      <c r="N2492" s="271">
        <v>0</v>
      </c>
      <c r="O2492" s="271">
        <v>3</v>
      </c>
      <c r="P2492" s="89" t="s">
        <v>670</v>
      </c>
    </row>
    <row r="2493" spans="1:16" ht="51">
      <c r="A2493" s="268">
        <v>41</v>
      </c>
      <c r="B2493" s="89"/>
      <c r="C2493" s="269" t="s">
        <v>47</v>
      </c>
      <c r="D2493" s="84">
        <v>43563</v>
      </c>
      <c r="E2493" s="85" t="s">
        <v>5664</v>
      </c>
      <c r="F2493" s="85" t="s">
        <v>3</v>
      </c>
      <c r="G2493" s="85">
        <v>1726774</v>
      </c>
      <c r="H2493" s="89"/>
      <c r="I2493" s="270" t="s">
        <v>6294</v>
      </c>
      <c r="J2493" s="89"/>
      <c r="K2493" s="89"/>
      <c r="L2493" s="89"/>
      <c r="M2493" s="89"/>
      <c r="N2493" s="271">
        <v>0</v>
      </c>
      <c r="O2493" s="271">
        <v>360</v>
      </c>
      <c r="P2493" s="89" t="s">
        <v>670</v>
      </c>
    </row>
    <row r="2494" spans="1:16" ht="38.25">
      <c r="A2494" s="268">
        <v>35</v>
      </c>
      <c r="B2494" s="89"/>
      <c r="C2494" s="269" t="s">
        <v>46</v>
      </c>
      <c r="D2494" s="84">
        <v>43563</v>
      </c>
      <c r="E2494" s="85" t="s">
        <v>5665</v>
      </c>
      <c r="F2494" s="85" t="s">
        <v>3</v>
      </c>
      <c r="G2494" s="85">
        <v>1726773</v>
      </c>
      <c r="H2494" s="89"/>
      <c r="I2494" s="270" t="s">
        <v>6295</v>
      </c>
      <c r="J2494" s="89"/>
      <c r="K2494" s="89"/>
      <c r="L2494" s="89"/>
      <c r="M2494" s="89"/>
      <c r="N2494" s="271">
        <v>0</v>
      </c>
      <c r="O2494" s="271">
        <v>1203.3900000000001</v>
      </c>
      <c r="P2494" s="89" t="s">
        <v>670</v>
      </c>
    </row>
    <row r="2495" spans="1:16" ht="38.25">
      <c r="A2495" s="268" t="s">
        <v>565</v>
      </c>
      <c r="B2495" s="89"/>
      <c r="C2495" s="269" t="s">
        <v>615</v>
      </c>
      <c r="D2495" s="84">
        <v>43563</v>
      </c>
      <c r="E2495" s="85" t="s">
        <v>5666</v>
      </c>
      <c r="F2495" s="85" t="s">
        <v>3</v>
      </c>
      <c r="G2495" s="85">
        <v>1726762</v>
      </c>
      <c r="H2495" s="89"/>
      <c r="I2495" s="270" t="s">
        <v>3601</v>
      </c>
      <c r="J2495" s="89"/>
      <c r="K2495" s="89"/>
      <c r="L2495" s="89"/>
      <c r="M2495" s="89"/>
      <c r="N2495" s="271">
        <v>0</v>
      </c>
      <c r="O2495" s="271">
        <v>571.76</v>
      </c>
      <c r="P2495" s="89" t="s">
        <v>670</v>
      </c>
    </row>
    <row r="2496" spans="1:16" ht="51">
      <c r="A2496" s="268" t="s">
        <v>565</v>
      </c>
      <c r="B2496" s="89"/>
      <c r="C2496" s="269" t="s">
        <v>615</v>
      </c>
      <c r="D2496" s="84">
        <v>43563</v>
      </c>
      <c r="E2496" s="85" t="s">
        <v>5667</v>
      </c>
      <c r="F2496" s="85" t="s">
        <v>3</v>
      </c>
      <c r="G2496" s="85">
        <v>1726739</v>
      </c>
      <c r="H2496" s="89"/>
      <c r="I2496" s="270" t="s">
        <v>6296</v>
      </c>
      <c r="J2496" s="89"/>
      <c r="K2496" s="89"/>
      <c r="L2496" s="89"/>
      <c r="M2496" s="89"/>
      <c r="N2496" s="271">
        <v>0</v>
      </c>
      <c r="O2496" s="271">
        <v>5720</v>
      </c>
      <c r="P2496" s="89" t="s">
        <v>670</v>
      </c>
    </row>
    <row r="2497" spans="1:16" ht="51">
      <c r="A2497" s="268">
        <v>291</v>
      </c>
      <c r="B2497" s="89"/>
      <c r="C2497" s="269" t="s">
        <v>129</v>
      </c>
      <c r="D2497" s="84">
        <v>43563</v>
      </c>
      <c r="E2497" s="85" t="s">
        <v>5668</v>
      </c>
      <c r="F2497" s="85" t="s">
        <v>3</v>
      </c>
      <c r="G2497" s="85">
        <v>1726863</v>
      </c>
      <c r="H2497" s="89"/>
      <c r="I2497" s="270" t="s">
        <v>6297</v>
      </c>
      <c r="J2497" s="89"/>
      <c r="K2497" s="89"/>
      <c r="L2497" s="89"/>
      <c r="M2497" s="89"/>
      <c r="N2497" s="271">
        <v>0</v>
      </c>
      <c r="O2497" s="271">
        <v>62201.200000000004</v>
      </c>
      <c r="P2497" s="89" t="s">
        <v>670</v>
      </c>
    </row>
    <row r="2498" spans="1:16" ht="51">
      <c r="A2498" s="268" t="s">
        <v>565</v>
      </c>
      <c r="B2498" s="89"/>
      <c r="C2498" s="269" t="s">
        <v>615</v>
      </c>
      <c r="D2498" s="84">
        <v>43563</v>
      </c>
      <c r="E2498" s="85" t="s">
        <v>5669</v>
      </c>
      <c r="F2498" s="85" t="s">
        <v>3</v>
      </c>
      <c r="G2498" s="85">
        <v>1726812</v>
      </c>
      <c r="H2498" s="89"/>
      <c r="I2498" s="270" t="s">
        <v>6298</v>
      </c>
      <c r="J2498" s="89"/>
      <c r="K2498" s="89"/>
      <c r="L2498" s="89"/>
      <c r="M2498" s="89"/>
      <c r="N2498" s="271">
        <v>0</v>
      </c>
      <c r="O2498" s="271">
        <v>5360.86</v>
      </c>
      <c r="P2498" s="89" t="s">
        <v>670</v>
      </c>
    </row>
    <row r="2499" spans="1:16" ht="51">
      <c r="A2499" s="268" t="s">
        <v>565</v>
      </c>
      <c r="B2499" s="89"/>
      <c r="C2499" s="269" t="s">
        <v>615</v>
      </c>
      <c r="D2499" s="84">
        <v>43563</v>
      </c>
      <c r="E2499" s="85" t="s">
        <v>5670</v>
      </c>
      <c r="F2499" s="85" t="s">
        <v>3</v>
      </c>
      <c r="G2499" s="85">
        <v>1726811</v>
      </c>
      <c r="H2499" s="89"/>
      <c r="I2499" s="270" t="s">
        <v>6299</v>
      </c>
      <c r="J2499" s="89"/>
      <c r="K2499" s="89"/>
      <c r="L2499" s="89"/>
      <c r="M2499" s="89"/>
      <c r="N2499" s="271">
        <v>0</v>
      </c>
      <c r="O2499" s="271">
        <v>6469.57</v>
      </c>
      <c r="P2499" s="89" t="s">
        <v>670</v>
      </c>
    </row>
    <row r="2500" spans="1:16" ht="51">
      <c r="A2500" s="268" t="s">
        <v>565</v>
      </c>
      <c r="B2500" s="89"/>
      <c r="C2500" s="269" t="s">
        <v>615</v>
      </c>
      <c r="D2500" s="84">
        <v>43563</v>
      </c>
      <c r="E2500" s="85" t="s">
        <v>5671</v>
      </c>
      <c r="F2500" s="85" t="s">
        <v>3</v>
      </c>
      <c r="G2500" s="85">
        <v>1726808</v>
      </c>
      <c r="H2500" s="89"/>
      <c r="I2500" s="270" t="s">
        <v>6300</v>
      </c>
      <c r="J2500" s="89"/>
      <c r="K2500" s="89"/>
      <c r="L2500" s="89"/>
      <c r="M2500" s="89"/>
      <c r="N2500" s="271">
        <v>0</v>
      </c>
      <c r="O2500" s="271">
        <v>5621.77</v>
      </c>
      <c r="P2500" s="89" t="s">
        <v>670</v>
      </c>
    </row>
    <row r="2501" spans="1:16" ht="38.25">
      <c r="A2501" s="268" t="s">
        <v>565</v>
      </c>
      <c r="B2501" s="89"/>
      <c r="C2501" s="269" t="s">
        <v>615</v>
      </c>
      <c r="D2501" s="84">
        <v>43563</v>
      </c>
      <c r="E2501" s="85" t="s">
        <v>5672</v>
      </c>
      <c r="F2501" s="85" t="s">
        <v>3</v>
      </c>
      <c r="G2501" s="85">
        <v>1726830</v>
      </c>
      <c r="H2501" s="89"/>
      <c r="I2501" s="270" t="s">
        <v>6301</v>
      </c>
      <c r="J2501" s="89"/>
      <c r="K2501" s="89"/>
      <c r="L2501" s="89"/>
      <c r="M2501" s="89"/>
      <c r="N2501" s="271">
        <v>0</v>
      </c>
      <c r="O2501" s="271">
        <v>5720</v>
      </c>
      <c r="P2501" s="89" t="s">
        <v>670</v>
      </c>
    </row>
    <row r="2502" spans="1:16" ht="76.5">
      <c r="A2502" s="268">
        <v>291</v>
      </c>
      <c r="B2502" s="89"/>
      <c r="C2502" s="269" t="s">
        <v>129</v>
      </c>
      <c r="D2502" s="84">
        <v>43564</v>
      </c>
      <c r="E2502" s="85" t="s">
        <v>5321</v>
      </c>
      <c r="F2502" s="85" t="s">
        <v>11</v>
      </c>
      <c r="G2502" s="85">
        <v>1009140</v>
      </c>
      <c r="H2502" s="89"/>
      <c r="I2502" s="270" t="s">
        <v>6063</v>
      </c>
      <c r="J2502" s="89"/>
      <c r="K2502" s="89"/>
      <c r="L2502" s="89"/>
      <c r="M2502" s="89"/>
      <c r="N2502" s="271">
        <v>50</v>
      </c>
      <c r="O2502" s="271">
        <v>0</v>
      </c>
      <c r="P2502" s="89" t="s">
        <v>670</v>
      </c>
    </row>
    <row r="2503" spans="1:16" ht="63.75">
      <c r="A2503" s="268">
        <v>86</v>
      </c>
      <c r="B2503" s="89"/>
      <c r="C2503" s="269" t="s">
        <v>56</v>
      </c>
      <c r="D2503" s="84">
        <v>43564</v>
      </c>
      <c r="E2503" s="85" t="s">
        <v>5322</v>
      </c>
      <c r="F2503" s="85" t="s">
        <v>6</v>
      </c>
      <c r="G2503" s="85">
        <v>1103579</v>
      </c>
      <c r="H2503" s="89"/>
      <c r="I2503" s="270" t="s">
        <v>6064</v>
      </c>
      <c r="J2503" s="89"/>
      <c r="K2503" s="89"/>
      <c r="L2503" s="89"/>
      <c r="M2503" s="89"/>
      <c r="N2503" s="271">
        <v>0</v>
      </c>
      <c r="O2503" s="271">
        <v>621192</v>
      </c>
      <c r="P2503" s="89" t="s">
        <v>670</v>
      </c>
    </row>
    <row r="2504" spans="1:16" ht="51">
      <c r="A2504" s="268" t="s">
        <v>559</v>
      </c>
      <c r="B2504" s="89"/>
      <c r="C2504" s="269" t="s">
        <v>759</v>
      </c>
      <c r="D2504" s="84">
        <v>43564</v>
      </c>
      <c r="E2504" s="85" t="s">
        <v>5323</v>
      </c>
      <c r="F2504" s="85" t="s">
        <v>628</v>
      </c>
      <c r="G2504" s="85">
        <v>310119</v>
      </c>
      <c r="H2504" s="89"/>
      <c r="I2504" s="270" t="s">
        <v>6065</v>
      </c>
      <c r="J2504" s="89"/>
      <c r="K2504" s="89"/>
      <c r="L2504" s="89"/>
      <c r="M2504" s="89"/>
      <c r="N2504" s="271">
        <v>0</v>
      </c>
      <c r="O2504" s="271">
        <v>11757.46</v>
      </c>
      <c r="P2504" s="89" t="s">
        <v>670</v>
      </c>
    </row>
    <row r="2505" spans="1:16" ht="76.5">
      <c r="A2505" s="268" t="s">
        <v>557</v>
      </c>
      <c r="B2505" s="89"/>
      <c r="C2505" s="269" t="s">
        <v>780</v>
      </c>
      <c r="D2505" s="84">
        <v>43564</v>
      </c>
      <c r="E2505" s="85" t="s">
        <v>5324</v>
      </c>
      <c r="F2505" s="85" t="s">
        <v>6</v>
      </c>
      <c r="G2505" s="85">
        <v>1103771</v>
      </c>
      <c r="H2505" s="89"/>
      <c r="I2505" s="270" t="s">
        <v>6066</v>
      </c>
      <c r="J2505" s="89"/>
      <c r="K2505" s="89"/>
      <c r="L2505" s="89"/>
      <c r="M2505" s="89"/>
      <c r="N2505" s="271">
        <v>0</v>
      </c>
      <c r="O2505" s="271">
        <v>200000</v>
      </c>
      <c r="P2505" s="89" t="s">
        <v>670</v>
      </c>
    </row>
    <row r="2506" spans="1:16" ht="51">
      <c r="A2506" s="268">
        <v>526</v>
      </c>
      <c r="B2506" s="89"/>
      <c r="C2506" s="269" t="s">
        <v>610</v>
      </c>
      <c r="D2506" s="84">
        <v>43564</v>
      </c>
      <c r="E2506" s="85" t="s">
        <v>5673</v>
      </c>
      <c r="F2506" s="85" t="s">
        <v>3</v>
      </c>
      <c r="G2506" s="85">
        <v>1727371</v>
      </c>
      <c r="H2506" s="89"/>
      <c r="I2506" s="270" t="s">
        <v>6302</v>
      </c>
      <c r="J2506" s="89"/>
      <c r="K2506" s="89"/>
      <c r="L2506" s="89"/>
      <c r="M2506" s="89"/>
      <c r="N2506" s="271">
        <v>0</v>
      </c>
      <c r="O2506" s="271">
        <v>120</v>
      </c>
      <c r="P2506" s="89" t="s">
        <v>670</v>
      </c>
    </row>
    <row r="2507" spans="1:16" ht="38.25">
      <c r="A2507" s="268">
        <v>526</v>
      </c>
      <c r="B2507" s="89"/>
      <c r="C2507" s="269" t="s">
        <v>610</v>
      </c>
      <c r="D2507" s="84">
        <v>43564</v>
      </c>
      <c r="E2507" s="85" t="s">
        <v>5674</v>
      </c>
      <c r="F2507" s="85" t="s">
        <v>3</v>
      </c>
      <c r="G2507" s="85">
        <v>1727407</v>
      </c>
      <c r="H2507" s="89"/>
      <c r="I2507" s="270" t="s">
        <v>6303</v>
      </c>
      <c r="J2507" s="89"/>
      <c r="K2507" s="89"/>
      <c r="L2507" s="89"/>
      <c r="M2507" s="89"/>
      <c r="N2507" s="271">
        <v>0</v>
      </c>
      <c r="O2507" s="271">
        <v>31</v>
      </c>
      <c r="P2507" s="89" t="s">
        <v>670</v>
      </c>
    </row>
    <row r="2508" spans="1:16" ht="63.75">
      <c r="A2508" s="268">
        <v>35</v>
      </c>
      <c r="B2508" s="89"/>
      <c r="C2508" s="269" t="s">
        <v>46</v>
      </c>
      <c r="D2508" s="84">
        <v>43564</v>
      </c>
      <c r="E2508" s="85" t="s">
        <v>5675</v>
      </c>
      <c r="F2508" s="85" t="s">
        <v>3</v>
      </c>
      <c r="G2508" s="85">
        <v>1727411</v>
      </c>
      <c r="H2508" s="89"/>
      <c r="I2508" s="270" t="s">
        <v>6304</v>
      </c>
      <c r="J2508" s="89"/>
      <c r="K2508" s="89"/>
      <c r="L2508" s="89"/>
      <c r="M2508" s="89"/>
      <c r="N2508" s="271">
        <v>0</v>
      </c>
      <c r="O2508" s="271">
        <v>183.08</v>
      </c>
      <c r="P2508" s="89" t="s">
        <v>670</v>
      </c>
    </row>
    <row r="2509" spans="1:16" ht="38.25">
      <c r="A2509" s="268" t="s">
        <v>565</v>
      </c>
      <c r="B2509" s="89"/>
      <c r="C2509" s="269" t="s">
        <v>615</v>
      </c>
      <c r="D2509" s="84">
        <v>43564</v>
      </c>
      <c r="E2509" s="85" t="s">
        <v>5676</v>
      </c>
      <c r="F2509" s="85" t="s">
        <v>3</v>
      </c>
      <c r="G2509" s="85">
        <v>1727501</v>
      </c>
      <c r="H2509" s="89"/>
      <c r="I2509" s="270" t="s">
        <v>6305</v>
      </c>
      <c r="J2509" s="89"/>
      <c r="K2509" s="89"/>
      <c r="L2509" s="89"/>
      <c r="M2509" s="89"/>
      <c r="N2509" s="271">
        <v>0</v>
      </c>
      <c r="O2509" s="271">
        <v>1286.25</v>
      </c>
      <c r="P2509" s="89" t="s">
        <v>670</v>
      </c>
    </row>
    <row r="2510" spans="1:16" ht="38.25">
      <c r="A2510" s="268" t="s">
        <v>565</v>
      </c>
      <c r="B2510" s="89"/>
      <c r="C2510" s="269" t="s">
        <v>615</v>
      </c>
      <c r="D2510" s="84">
        <v>43564</v>
      </c>
      <c r="E2510" s="85" t="s">
        <v>5677</v>
      </c>
      <c r="F2510" s="85" t="s">
        <v>3</v>
      </c>
      <c r="G2510" s="85">
        <v>1727499</v>
      </c>
      <c r="H2510" s="89"/>
      <c r="I2510" s="270" t="s">
        <v>6305</v>
      </c>
      <c r="J2510" s="89"/>
      <c r="K2510" s="89"/>
      <c r="L2510" s="89"/>
      <c r="M2510" s="89"/>
      <c r="N2510" s="271">
        <v>0</v>
      </c>
      <c r="O2510" s="271">
        <v>710.01</v>
      </c>
      <c r="P2510" s="89" t="s">
        <v>670</v>
      </c>
    </row>
    <row r="2511" spans="1:16" ht="63.75">
      <c r="A2511" s="268">
        <v>46</v>
      </c>
      <c r="B2511" s="89"/>
      <c r="C2511" s="269" t="s">
        <v>48</v>
      </c>
      <c r="D2511" s="84">
        <v>43564</v>
      </c>
      <c r="E2511" s="85" t="s">
        <v>5678</v>
      </c>
      <c r="F2511" s="85" t="s">
        <v>3</v>
      </c>
      <c r="G2511" s="85">
        <v>1727463</v>
      </c>
      <c r="H2511" s="89"/>
      <c r="I2511" s="270" t="s">
        <v>6306</v>
      </c>
      <c r="J2511" s="89"/>
      <c r="K2511" s="89"/>
      <c r="L2511" s="89"/>
      <c r="M2511" s="89"/>
      <c r="N2511" s="271">
        <v>0</v>
      </c>
      <c r="O2511" s="271">
        <v>187</v>
      </c>
      <c r="P2511" s="89" t="s">
        <v>670</v>
      </c>
    </row>
    <row r="2512" spans="1:16" ht="38.25">
      <c r="A2512" s="268" t="s">
        <v>565</v>
      </c>
      <c r="B2512" s="89"/>
      <c r="C2512" s="269" t="s">
        <v>615</v>
      </c>
      <c r="D2512" s="84">
        <v>43564</v>
      </c>
      <c r="E2512" s="85" t="s">
        <v>5679</v>
      </c>
      <c r="F2512" s="85" t="s">
        <v>3</v>
      </c>
      <c r="G2512" s="85">
        <v>1727437</v>
      </c>
      <c r="H2512" s="89"/>
      <c r="I2512" s="270" t="s">
        <v>6307</v>
      </c>
      <c r="J2512" s="89"/>
      <c r="K2512" s="89"/>
      <c r="L2512" s="89"/>
      <c r="M2512" s="89"/>
      <c r="N2512" s="271">
        <v>0</v>
      </c>
      <c r="O2512" s="271">
        <v>400</v>
      </c>
      <c r="P2512" s="89" t="s">
        <v>670</v>
      </c>
    </row>
    <row r="2513" spans="1:16" ht="63.75">
      <c r="A2513" s="268">
        <v>20</v>
      </c>
      <c r="B2513" s="89"/>
      <c r="C2513" s="269" t="s">
        <v>44</v>
      </c>
      <c r="D2513" s="84">
        <v>43564</v>
      </c>
      <c r="E2513" s="85" t="s">
        <v>5680</v>
      </c>
      <c r="F2513" s="85" t="s">
        <v>3</v>
      </c>
      <c r="G2513" s="85">
        <v>1727428</v>
      </c>
      <c r="H2513" s="89"/>
      <c r="I2513" s="270" t="s">
        <v>6308</v>
      </c>
      <c r="J2513" s="89"/>
      <c r="K2513" s="89"/>
      <c r="L2513" s="89"/>
      <c r="M2513" s="89"/>
      <c r="N2513" s="271">
        <v>0</v>
      </c>
      <c r="O2513" s="271">
        <v>108</v>
      </c>
      <c r="P2513" s="89" t="s">
        <v>670</v>
      </c>
    </row>
    <row r="2514" spans="1:16" ht="51">
      <c r="A2514" s="268" t="s">
        <v>556</v>
      </c>
      <c r="B2514" s="89"/>
      <c r="C2514" s="269" t="s">
        <v>616</v>
      </c>
      <c r="D2514" s="84">
        <v>43564</v>
      </c>
      <c r="E2514" s="85" t="s">
        <v>5681</v>
      </c>
      <c r="F2514" s="85" t="s">
        <v>3</v>
      </c>
      <c r="G2514" s="85">
        <v>1727418</v>
      </c>
      <c r="H2514" s="89"/>
      <c r="I2514" s="270" t="s">
        <v>6309</v>
      </c>
      <c r="J2514" s="89"/>
      <c r="K2514" s="89"/>
      <c r="L2514" s="89"/>
      <c r="M2514" s="89"/>
      <c r="N2514" s="271">
        <v>0</v>
      </c>
      <c r="O2514" s="271">
        <v>565.18000000000006</v>
      </c>
      <c r="P2514" s="89" t="s">
        <v>670</v>
      </c>
    </row>
    <row r="2515" spans="1:16" ht="63.75">
      <c r="A2515" s="268">
        <v>70</v>
      </c>
      <c r="B2515" s="89"/>
      <c r="C2515" s="269" t="s">
        <v>53</v>
      </c>
      <c r="D2515" s="84">
        <v>43564</v>
      </c>
      <c r="E2515" s="85" t="s">
        <v>5682</v>
      </c>
      <c r="F2515" s="85" t="s">
        <v>3</v>
      </c>
      <c r="G2515" s="85">
        <v>1727264</v>
      </c>
      <c r="H2515" s="89"/>
      <c r="I2515" s="270" t="s">
        <v>6310</v>
      </c>
      <c r="J2515" s="89"/>
      <c r="K2515" s="89"/>
      <c r="L2515" s="89"/>
      <c r="M2515" s="89"/>
      <c r="N2515" s="271">
        <v>0</v>
      </c>
      <c r="O2515" s="271">
        <v>200</v>
      </c>
      <c r="P2515" s="89" t="s">
        <v>670</v>
      </c>
    </row>
    <row r="2516" spans="1:16" ht="51">
      <c r="A2516" s="268" t="s">
        <v>565</v>
      </c>
      <c r="B2516" s="89"/>
      <c r="C2516" s="269" t="s">
        <v>615</v>
      </c>
      <c r="D2516" s="84">
        <v>43564</v>
      </c>
      <c r="E2516" s="85" t="s">
        <v>5683</v>
      </c>
      <c r="F2516" s="85" t="s">
        <v>3</v>
      </c>
      <c r="G2516" s="85">
        <v>1727254</v>
      </c>
      <c r="H2516" s="89"/>
      <c r="I2516" s="270" t="s">
        <v>6311</v>
      </c>
      <c r="J2516" s="89"/>
      <c r="K2516" s="89"/>
      <c r="L2516" s="89"/>
      <c r="M2516" s="89"/>
      <c r="N2516" s="271">
        <v>0</v>
      </c>
      <c r="O2516" s="271">
        <v>58796.65</v>
      </c>
      <c r="P2516" s="89" t="s">
        <v>670</v>
      </c>
    </row>
    <row r="2517" spans="1:16" ht="63.75">
      <c r="A2517" s="268" t="s">
        <v>565</v>
      </c>
      <c r="B2517" s="89"/>
      <c r="C2517" s="269" t="s">
        <v>615</v>
      </c>
      <c r="D2517" s="84">
        <v>43564</v>
      </c>
      <c r="E2517" s="85" t="s">
        <v>5684</v>
      </c>
      <c r="F2517" s="85" t="s">
        <v>3</v>
      </c>
      <c r="G2517" s="85">
        <v>1727305</v>
      </c>
      <c r="H2517" s="89"/>
      <c r="I2517" s="270" t="s">
        <v>6312</v>
      </c>
      <c r="J2517" s="89"/>
      <c r="K2517" s="89"/>
      <c r="L2517" s="89"/>
      <c r="M2517" s="89"/>
      <c r="N2517" s="271">
        <v>0</v>
      </c>
      <c r="O2517" s="271">
        <v>3911.5</v>
      </c>
      <c r="P2517" s="89" t="s">
        <v>670</v>
      </c>
    </row>
    <row r="2518" spans="1:16" ht="51">
      <c r="A2518" s="268" t="s">
        <v>565</v>
      </c>
      <c r="B2518" s="89"/>
      <c r="C2518" s="269" t="s">
        <v>615</v>
      </c>
      <c r="D2518" s="84">
        <v>43564</v>
      </c>
      <c r="E2518" s="85" t="s">
        <v>5685</v>
      </c>
      <c r="F2518" s="85" t="s">
        <v>3</v>
      </c>
      <c r="G2518" s="85">
        <v>1727232</v>
      </c>
      <c r="H2518" s="89"/>
      <c r="I2518" s="270" t="s">
        <v>6313</v>
      </c>
      <c r="J2518" s="89"/>
      <c r="K2518" s="89"/>
      <c r="L2518" s="89"/>
      <c r="M2518" s="89"/>
      <c r="N2518" s="271">
        <v>0</v>
      </c>
      <c r="O2518" s="271">
        <v>740.37</v>
      </c>
      <c r="P2518" s="89" t="s">
        <v>670</v>
      </c>
    </row>
    <row r="2519" spans="1:16" ht="63.75">
      <c r="A2519" s="268" t="s">
        <v>559</v>
      </c>
      <c r="B2519" s="89"/>
      <c r="C2519" s="269" t="s">
        <v>759</v>
      </c>
      <c r="D2519" s="84">
        <v>43564</v>
      </c>
      <c r="E2519" s="85" t="s">
        <v>5686</v>
      </c>
      <c r="F2519" s="85" t="s">
        <v>3</v>
      </c>
      <c r="G2519" s="85">
        <v>1727226</v>
      </c>
      <c r="H2519" s="89"/>
      <c r="I2519" s="270" t="s">
        <v>6314</v>
      </c>
      <c r="J2519" s="89"/>
      <c r="K2519" s="89"/>
      <c r="L2519" s="89"/>
      <c r="M2519" s="89"/>
      <c r="N2519" s="271">
        <v>0</v>
      </c>
      <c r="O2519" s="271">
        <v>0.08</v>
      </c>
      <c r="P2519" s="89" t="s">
        <v>670</v>
      </c>
    </row>
    <row r="2520" spans="1:16" ht="38.25">
      <c r="A2520" s="268" t="s">
        <v>565</v>
      </c>
      <c r="B2520" s="89"/>
      <c r="C2520" s="269" t="s">
        <v>615</v>
      </c>
      <c r="D2520" s="84">
        <v>43564</v>
      </c>
      <c r="E2520" s="85" t="s">
        <v>5687</v>
      </c>
      <c r="F2520" s="85" t="s">
        <v>3</v>
      </c>
      <c r="G2520" s="85">
        <v>1727224</v>
      </c>
      <c r="H2520" s="89"/>
      <c r="I2520" s="270" t="s">
        <v>6315</v>
      </c>
      <c r="J2520" s="89"/>
      <c r="K2520" s="89"/>
      <c r="L2520" s="89"/>
      <c r="M2520" s="89"/>
      <c r="N2520" s="271">
        <v>0</v>
      </c>
      <c r="O2520" s="271">
        <v>2000</v>
      </c>
      <c r="P2520" s="89" t="s">
        <v>670</v>
      </c>
    </row>
    <row r="2521" spans="1:16" ht="51">
      <c r="A2521" s="268" t="s">
        <v>565</v>
      </c>
      <c r="B2521" s="89"/>
      <c r="C2521" s="269" t="s">
        <v>615</v>
      </c>
      <c r="D2521" s="84">
        <v>43564</v>
      </c>
      <c r="E2521" s="85" t="s">
        <v>5688</v>
      </c>
      <c r="F2521" s="85" t="s">
        <v>3</v>
      </c>
      <c r="G2521" s="85">
        <v>1727198</v>
      </c>
      <c r="H2521" s="89"/>
      <c r="I2521" s="270" t="s">
        <v>6316</v>
      </c>
      <c r="J2521" s="89"/>
      <c r="K2521" s="89"/>
      <c r="L2521" s="89"/>
      <c r="M2521" s="89"/>
      <c r="N2521" s="271">
        <v>0</v>
      </c>
      <c r="O2521" s="271">
        <v>12943.800000000001</v>
      </c>
      <c r="P2521" s="89" t="s">
        <v>670</v>
      </c>
    </row>
    <row r="2522" spans="1:16" ht="51">
      <c r="A2522" s="268">
        <v>117</v>
      </c>
      <c r="B2522" s="89"/>
      <c r="C2522" s="269" t="s">
        <v>62</v>
      </c>
      <c r="D2522" s="84">
        <v>43564</v>
      </c>
      <c r="E2522" s="85" t="s">
        <v>5689</v>
      </c>
      <c r="F2522" s="85" t="s">
        <v>3</v>
      </c>
      <c r="G2522" s="85">
        <v>1727192</v>
      </c>
      <c r="H2522" s="89"/>
      <c r="I2522" s="270" t="s">
        <v>6317</v>
      </c>
      <c r="J2522" s="89"/>
      <c r="K2522" s="89"/>
      <c r="L2522" s="89"/>
      <c r="M2522" s="89"/>
      <c r="N2522" s="271">
        <v>0</v>
      </c>
      <c r="O2522" s="271">
        <v>1124</v>
      </c>
      <c r="P2522" s="89" t="s">
        <v>670</v>
      </c>
    </row>
    <row r="2523" spans="1:16" ht="51">
      <c r="A2523" s="268" t="s">
        <v>565</v>
      </c>
      <c r="B2523" s="89"/>
      <c r="C2523" s="269" t="s">
        <v>615</v>
      </c>
      <c r="D2523" s="84">
        <v>43564</v>
      </c>
      <c r="E2523" s="85" t="s">
        <v>5690</v>
      </c>
      <c r="F2523" s="85" t="s">
        <v>3</v>
      </c>
      <c r="G2523" s="85">
        <v>1727191</v>
      </c>
      <c r="H2523" s="89"/>
      <c r="I2523" s="270" t="s">
        <v>6318</v>
      </c>
      <c r="J2523" s="89"/>
      <c r="K2523" s="89"/>
      <c r="L2523" s="89"/>
      <c r="M2523" s="89"/>
      <c r="N2523" s="271">
        <v>0</v>
      </c>
      <c r="O2523" s="271">
        <v>800</v>
      </c>
      <c r="P2523" s="89" t="s">
        <v>670</v>
      </c>
    </row>
    <row r="2524" spans="1:16" ht="76.5">
      <c r="A2524" s="268">
        <v>10</v>
      </c>
      <c r="B2524" s="89"/>
      <c r="C2524" s="269" t="s">
        <v>41</v>
      </c>
      <c r="D2524" s="84">
        <v>43565</v>
      </c>
      <c r="E2524" s="85" t="s">
        <v>5325</v>
      </c>
      <c r="F2524" s="85" t="s">
        <v>6</v>
      </c>
      <c r="G2524" s="85">
        <v>1010539</v>
      </c>
      <c r="H2524" s="89"/>
      <c r="I2524" s="270" t="s">
        <v>6068</v>
      </c>
      <c r="J2524" s="89"/>
      <c r="K2524" s="89"/>
      <c r="L2524" s="89"/>
      <c r="M2524" s="89"/>
      <c r="N2524" s="271">
        <v>0</v>
      </c>
      <c r="O2524" s="271">
        <v>82775.64</v>
      </c>
      <c r="P2524" s="89" t="s">
        <v>670</v>
      </c>
    </row>
    <row r="2525" spans="1:16" ht="63.75">
      <c r="A2525" s="268">
        <v>10</v>
      </c>
      <c r="B2525" s="89"/>
      <c r="C2525" s="269" t="s">
        <v>41</v>
      </c>
      <c r="D2525" s="84">
        <v>43565</v>
      </c>
      <c r="E2525" s="85" t="s">
        <v>5326</v>
      </c>
      <c r="F2525" s="85" t="s">
        <v>6</v>
      </c>
      <c r="G2525" s="85">
        <v>1010541</v>
      </c>
      <c r="H2525" s="89"/>
      <c r="I2525" s="270" t="s">
        <v>6069</v>
      </c>
      <c r="J2525" s="89"/>
      <c r="K2525" s="89"/>
      <c r="L2525" s="89"/>
      <c r="M2525" s="89"/>
      <c r="N2525" s="271">
        <v>0</v>
      </c>
      <c r="O2525" s="271">
        <v>89532.67</v>
      </c>
      <c r="P2525" s="89" t="s">
        <v>670</v>
      </c>
    </row>
    <row r="2526" spans="1:16" ht="76.5">
      <c r="A2526" s="268">
        <v>35</v>
      </c>
      <c r="B2526" s="89"/>
      <c r="C2526" s="269" t="s">
        <v>46</v>
      </c>
      <c r="D2526" s="84">
        <v>43565</v>
      </c>
      <c r="E2526" s="85" t="s">
        <v>5327</v>
      </c>
      <c r="F2526" s="85" t="s">
        <v>671</v>
      </c>
      <c r="G2526" s="85">
        <v>312761</v>
      </c>
      <c r="H2526" s="89"/>
      <c r="I2526" s="270" t="s">
        <v>6070</v>
      </c>
      <c r="J2526" s="89"/>
      <c r="K2526" s="89"/>
      <c r="L2526" s="89"/>
      <c r="M2526" s="89"/>
      <c r="N2526" s="271">
        <v>0</v>
      </c>
      <c r="O2526" s="271">
        <v>98705.22</v>
      </c>
      <c r="P2526" s="89" t="s">
        <v>670</v>
      </c>
    </row>
    <row r="2527" spans="1:16" ht="51">
      <c r="A2527" s="268" t="s">
        <v>559</v>
      </c>
      <c r="B2527" s="89"/>
      <c r="C2527" s="269" t="s">
        <v>759</v>
      </c>
      <c r="D2527" s="84">
        <v>43565</v>
      </c>
      <c r="E2527" s="85" t="s">
        <v>5328</v>
      </c>
      <c r="F2527" s="85" t="s">
        <v>6</v>
      </c>
      <c r="G2527" s="85">
        <v>1104403</v>
      </c>
      <c r="H2527" s="89"/>
      <c r="I2527" s="270" t="s">
        <v>6071</v>
      </c>
      <c r="J2527" s="89"/>
      <c r="K2527" s="89"/>
      <c r="L2527" s="89"/>
      <c r="M2527" s="89"/>
      <c r="N2527" s="271">
        <v>0</v>
      </c>
      <c r="O2527" s="271">
        <v>2178.44</v>
      </c>
      <c r="P2527" s="89" t="s">
        <v>670</v>
      </c>
    </row>
    <row r="2528" spans="1:16" ht="51">
      <c r="A2528" s="268">
        <v>35</v>
      </c>
      <c r="B2528" s="89"/>
      <c r="C2528" s="269" t="s">
        <v>46</v>
      </c>
      <c r="D2528" s="84">
        <v>43565</v>
      </c>
      <c r="E2528" s="85" t="s">
        <v>5329</v>
      </c>
      <c r="F2528" s="85" t="s">
        <v>6</v>
      </c>
      <c r="G2528" s="85">
        <v>1104432</v>
      </c>
      <c r="H2528" s="89"/>
      <c r="I2528" s="270" t="s">
        <v>6072</v>
      </c>
      <c r="J2528" s="89"/>
      <c r="K2528" s="89"/>
      <c r="L2528" s="89"/>
      <c r="M2528" s="89"/>
      <c r="N2528" s="271">
        <v>0</v>
      </c>
      <c r="O2528" s="271">
        <v>4834.42</v>
      </c>
      <c r="P2528" s="89" t="s">
        <v>670</v>
      </c>
    </row>
    <row r="2529" spans="1:16" ht="89.25">
      <c r="A2529" s="268" t="s">
        <v>556</v>
      </c>
      <c r="B2529" s="89"/>
      <c r="C2529" s="269" t="s">
        <v>616</v>
      </c>
      <c r="D2529" s="84">
        <v>43565</v>
      </c>
      <c r="E2529" s="85" t="s">
        <v>5330</v>
      </c>
      <c r="F2529" s="85" t="s">
        <v>6</v>
      </c>
      <c r="G2529" s="85">
        <v>951239</v>
      </c>
      <c r="H2529" s="89"/>
      <c r="I2529" s="270" t="s">
        <v>6073</v>
      </c>
      <c r="J2529" s="89"/>
      <c r="K2529" s="89"/>
      <c r="L2529" s="89"/>
      <c r="M2529" s="89"/>
      <c r="N2529" s="271">
        <v>0</v>
      </c>
      <c r="O2529" s="271">
        <v>7243.98</v>
      </c>
      <c r="P2529" s="89" t="s">
        <v>670</v>
      </c>
    </row>
    <row r="2530" spans="1:16" ht="76.5">
      <c r="A2530" s="268" t="s">
        <v>556</v>
      </c>
      <c r="B2530" s="89"/>
      <c r="C2530" s="269" t="s">
        <v>616</v>
      </c>
      <c r="D2530" s="84">
        <v>43565</v>
      </c>
      <c r="E2530" s="85" t="s">
        <v>5331</v>
      </c>
      <c r="F2530" s="85" t="s">
        <v>6</v>
      </c>
      <c r="G2530" s="85">
        <v>951239</v>
      </c>
      <c r="H2530" s="89"/>
      <c r="I2530" s="270" t="s">
        <v>6074</v>
      </c>
      <c r="J2530" s="89"/>
      <c r="K2530" s="89"/>
      <c r="L2530" s="89"/>
      <c r="M2530" s="89"/>
      <c r="N2530" s="271">
        <v>0</v>
      </c>
      <c r="O2530" s="271">
        <v>4879.71</v>
      </c>
      <c r="P2530" s="89" t="s">
        <v>670</v>
      </c>
    </row>
    <row r="2531" spans="1:16" ht="89.25">
      <c r="A2531" s="268" t="s">
        <v>556</v>
      </c>
      <c r="B2531" s="89"/>
      <c r="C2531" s="269" t="s">
        <v>616</v>
      </c>
      <c r="D2531" s="84">
        <v>43565</v>
      </c>
      <c r="E2531" s="85" t="s">
        <v>5332</v>
      </c>
      <c r="F2531" s="85" t="s">
        <v>6</v>
      </c>
      <c r="G2531" s="85">
        <v>951239</v>
      </c>
      <c r="H2531" s="89"/>
      <c r="I2531" s="270" t="s">
        <v>6075</v>
      </c>
      <c r="J2531" s="89"/>
      <c r="K2531" s="89"/>
      <c r="L2531" s="89"/>
      <c r="M2531" s="89"/>
      <c r="N2531" s="271">
        <v>0</v>
      </c>
      <c r="O2531" s="271">
        <v>3177.33</v>
      </c>
      <c r="P2531" s="89" t="s">
        <v>670</v>
      </c>
    </row>
    <row r="2532" spans="1:16" ht="89.25">
      <c r="A2532" s="268">
        <v>310</v>
      </c>
      <c r="B2532" s="89"/>
      <c r="C2532" s="269" t="s">
        <v>141</v>
      </c>
      <c r="D2532" s="84">
        <v>43565</v>
      </c>
      <c r="E2532" s="85" t="s">
        <v>5333</v>
      </c>
      <c r="F2532" s="85" t="s">
        <v>13</v>
      </c>
      <c r="G2532" s="85">
        <v>951243</v>
      </c>
      <c r="H2532" s="89"/>
      <c r="I2532" s="270" t="s">
        <v>6076</v>
      </c>
      <c r="J2532" s="89"/>
      <c r="K2532" s="89"/>
      <c r="L2532" s="89"/>
      <c r="M2532" s="89"/>
      <c r="N2532" s="271">
        <v>348</v>
      </c>
      <c r="O2532" s="271">
        <v>0</v>
      </c>
      <c r="P2532" s="89" t="s">
        <v>670</v>
      </c>
    </row>
    <row r="2533" spans="1:16" ht="89.25">
      <c r="A2533" s="268">
        <v>310</v>
      </c>
      <c r="B2533" s="89"/>
      <c r="C2533" s="269" t="s">
        <v>141</v>
      </c>
      <c r="D2533" s="84">
        <v>43565</v>
      </c>
      <c r="E2533" s="85" t="s">
        <v>5334</v>
      </c>
      <c r="F2533" s="85" t="s">
        <v>11</v>
      </c>
      <c r="G2533" s="85">
        <v>951243</v>
      </c>
      <c r="H2533" s="89"/>
      <c r="I2533" s="270" t="s">
        <v>6077</v>
      </c>
      <c r="J2533" s="89"/>
      <c r="K2533" s="89"/>
      <c r="L2533" s="89"/>
      <c r="M2533" s="89"/>
      <c r="N2533" s="271">
        <v>50</v>
      </c>
      <c r="O2533" s="271">
        <v>0</v>
      </c>
      <c r="P2533" s="89" t="s">
        <v>670</v>
      </c>
    </row>
    <row r="2534" spans="1:16" ht="38.25">
      <c r="A2534" s="268" t="s">
        <v>565</v>
      </c>
      <c r="B2534" s="89"/>
      <c r="C2534" s="269" t="s">
        <v>615</v>
      </c>
      <c r="D2534" s="84">
        <v>43565</v>
      </c>
      <c r="E2534" s="85" t="s">
        <v>5691</v>
      </c>
      <c r="F2534" s="85" t="s">
        <v>3</v>
      </c>
      <c r="G2534" s="85">
        <v>1727829</v>
      </c>
      <c r="H2534" s="89"/>
      <c r="I2534" s="270" t="s">
        <v>6319</v>
      </c>
      <c r="J2534" s="89"/>
      <c r="K2534" s="89"/>
      <c r="L2534" s="89"/>
      <c r="M2534" s="89"/>
      <c r="N2534" s="271">
        <v>0</v>
      </c>
      <c r="O2534" s="271">
        <v>2.0100000000000002</v>
      </c>
      <c r="P2534" s="89" t="s">
        <v>670</v>
      </c>
    </row>
    <row r="2535" spans="1:16" ht="38.25">
      <c r="A2535" s="268" t="s">
        <v>565</v>
      </c>
      <c r="B2535" s="89"/>
      <c r="C2535" s="269" t="s">
        <v>615</v>
      </c>
      <c r="D2535" s="84">
        <v>43565</v>
      </c>
      <c r="E2535" s="85" t="s">
        <v>5692</v>
      </c>
      <c r="F2535" s="85" t="s">
        <v>3</v>
      </c>
      <c r="G2535" s="85">
        <v>1727830</v>
      </c>
      <c r="H2535" s="89"/>
      <c r="I2535" s="270" t="s">
        <v>6319</v>
      </c>
      <c r="J2535" s="89"/>
      <c r="K2535" s="89"/>
      <c r="L2535" s="89"/>
      <c r="M2535" s="89"/>
      <c r="N2535" s="271">
        <v>0</v>
      </c>
      <c r="O2535" s="271">
        <v>750.01</v>
      </c>
      <c r="P2535" s="89" t="s">
        <v>741</v>
      </c>
    </row>
    <row r="2536" spans="1:16" ht="51">
      <c r="A2536" s="268" t="s">
        <v>565</v>
      </c>
      <c r="B2536" s="89"/>
      <c r="C2536" s="269" t="s">
        <v>615</v>
      </c>
      <c r="D2536" s="84">
        <v>43565</v>
      </c>
      <c r="E2536" s="85" t="s">
        <v>5693</v>
      </c>
      <c r="F2536" s="85" t="s">
        <v>3</v>
      </c>
      <c r="G2536" s="85">
        <v>1727788</v>
      </c>
      <c r="H2536" s="89"/>
      <c r="I2536" s="270" t="s">
        <v>6320</v>
      </c>
      <c r="J2536" s="89"/>
      <c r="K2536" s="89"/>
      <c r="L2536" s="89"/>
      <c r="M2536" s="89"/>
      <c r="N2536" s="271">
        <v>0</v>
      </c>
      <c r="O2536" s="271">
        <v>256</v>
      </c>
      <c r="P2536" s="89" t="s">
        <v>670</v>
      </c>
    </row>
    <row r="2537" spans="1:16" ht="51">
      <c r="A2537" s="268" t="s">
        <v>565</v>
      </c>
      <c r="B2537" s="89"/>
      <c r="C2537" s="269" t="s">
        <v>615</v>
      </c>
      <c r="D2537" s="84">
        <v>43565</v>
      </c>
      <c r="E2537" s="85" t="s">
        <v>5694</v>
      </c>
      <c r="F2537" s="85" t="s">
        <v>3</v>
      </c>
      <c r="G2537" s="85">
        <v>1727787</v>
      </c>
      <c r="H2537" s="89"/>
      <c r="I2537" s="270" t="s">
        <v>6320</v>
      </c>
      <c r="J2537" s="89"/>
      <c r="K2537" s="89"/>
      <c r="L2537" s="89"/>
      <c r="M2537" s="89"/>
      <c r="N2537" s="271">
        <v>0</v>
      </c>
      <c r="O2537" s="271">
        <v>2400</v>
      </c>
      <c r="P2537" s="89" t="s">
        <v>670</v>
      </c>
    </row>
    <row r="2538" spans="1:16" ht="51">
      <c r="A2538" s="268" t="s">
        <v>565</v>
      </c>
      <c r="B2538" s="89"/>
      <c r="C2538" s="269" t="s">
        <v>615</v>
      </c>
      <c r="D2538" s="84">
        <v>43565</v>
      </c>
      <c r="E2538" s="85" t="s">
        <v>5695</v>
      </c>
      <c r="F2538" s="85" t="s">
        <v>3</v>
      </c>
      <c r="G2538" s="85">
        <v>1727785</v>
      </c>
      <c r="H2538" s="89"/>
      <c r="I2538" s="270" t="s">
        <v>6320</v>
      </c>
      <c r="J2538" s="89"/>
      <c r="K2538" s="89"/>
      <c r="L2538" s="89"/>
      <c r="M2538" s="89"/>
      <c r="N2538" s="271">
        <v>0</v>
      </c>
      <c r="O2538" s="271">
        <v>320</v>
      </c>
      <c r="P2538" s="89" t="s">
        <v>670</v>
      </c>
    </row>
    <row r="2539" spans="1:16" ht="51">
      <c r="A2539" s="268" t="s">
        <v>565</v>
      </c>
      <c r="B2539" s="89"/>
      <c r="C2539" s="269" t="s">
        <v>615</v>
      </c>
      <c r="D2539" s="84">
        <v>43565</v>
      </c>
      <c r="E2539" s="85" t="s">
        <v>5696</v>
      </c>
      <c r="F2539" s="85" t="s">
        <v>3</v>
      </c>
      <c r="G2539" s="85">
        <v>1727783</v>
      </c>
      <c r="H2539" s="89"/>
      <c r="I2539" s="270" t="s">
        <v>6321</v>
      </c>
      <c r="J2539" s="89"/>
      <c r="K2539" s="89"/>
      <c r="L2539" s="89"/>
      <c r="M2539" s="89"/>
      <c r="N2539" s="271">
        <v>0</v>
      </c>
      <c r="O2539" s="271">
        <v>26</v>
      </c>
      <c r="P2539" s="89" t="s">
        <v>670</v>
      </c>
    </row>
    <row r="2540" spans="1:16" ht="38.25">
      <c r="A2540" s="268" t="s">
        <v>565</v>
      </c>
      <c r="B2540" s="89"/>
      <c r="C2540" s="269" t="s">
        <v>615</v>
      </c>
      <c r="D2540" s="84">
        <v>43565</v>
      </c>
      <c r="E2540" s="85" t="s">
        <v>5697</v>
      </c>
      <c r="F2540" s="85" t="s">
        <v>3</v>
      </c>
      <c r="G2540" s="85">
        <v>1727781</v>
      </c>
      <c r="H2540" s="89"/>
      <c r="I2540" s="270" t="s">
        <v>3734</v>
      </c>
      <c r="J2540" s="89"/>
      <c r="K2540" s="89"/>
      <c r="L2540" s="89"/>
      <c r="M2540" s="89"/>
      <c r="N2540" s="271">
        <v>0</v>
      </c>
      <c r="O2540" s="271">
        <v>521.28</v>
      </c>
      <c r="P2540" s="89" t="s">
        <v>670</v>
      </c>
    </row>
    <row r="2541" spans="1:16" ht="51">
      <c r="A2541" s="268" t="s">
        <v>565</v>
      </c>
      <c r="B2541" s="89"/>
      <c r="C2541" s="269" t="s">
        <v>615</v>
      </c>
      <c r="D2541" s="84">
        <v>43565</v>
      </c>
      <c r="E2541" s="85" t="s">
        <v>5698</v>
      </c>
      <c r="F2541" s="85" t="s">
        <v>3</v>
      </c>
      <c r="G2541" s="85">
        <v>1727780</v>
      </c>
      <c r="H2541" s="89"/>
      <c r="I2541" s="270" t="s">
        <v>6321</v>
      </c>
      <c r="J2541" s="89"/>
      <c r="K2541" s="89"/>
      <c r="L2541" s="89"/>
      <c r="M2541" s="89"/>
      <c r="N2541" s="271">
        <v>0</v>
      </c>
      <c r="O2541" s="271">
        <v>10.41</v>
      </c>
      <c r="P2541" s="89" t="s">
        <v>670</v>
      </c>
    </row>
    <row r="2542" spans="1:16" ht="51">
      <c r="A2542" s="268" t="s">
        <v>565</v>
      </c>
      <c r="B2542" s="89"/>
      <c r="C2542" s="269" t="s">
        <v>615</v>
      </c>
      <c r="D2542" s="84">
        <v>43565</v>
      </c>
      <c r="E2542" s="85" t="s">
        <v>5699</v>
      </c>
      <c r="F2542" s="85" t="s">
        <v>3</v>
      </c>
      <c r="G2542" s="85">
        <v>1727779</v>
      </c>
      <c r="H2542" s="89"/>
      <c r="I2542" s="270" t="s">
        <v>6321</v>
      </c>
      <c r="J2542" s="89"/>
      <c r="K2542" s="89"/>
      <c r="L2542" s="89"/>
      <c r="M2542" s="89"/>
      <c r="N2542" s="271">
        <v>0</v>
      </c>
      <c r="O2542" s="271">
        <v>1.3</v>
      </c>
      <c r="P2542" s="89" t="s">
        <v>670</v>
      </c>
    </row>
    <row r="2543" spans="1:16" ht="51">
      <c r="A2543" s="268" t="s">
        <v>565</v>
      </c>
      <c r="B2543" s="89"/>
      <c r="C2543" s="269" t="s">
        <v>615</v>
      </c>
      <c r="D2543" s="84">
        <v>43565</v>
      </c>
      <c r="E2543" s="85" t="s">
        <v>5700</v>
      </c>
      <c r="F2543" s="85" t="s">
        <v>3</v>
      </c>
      <c r="G2543" s="85">
        <v>1727776</v>
      </c>
      <c r="H2543" s="89"/>
      <c r="I2543" s="270" t="s">
        <v>6321</v>
      </c>
      <c r="J2543" s="89"/>
      <c r="K2543" s="89"/>
      <c r="L2543" s="89"/>
      <c r="M2543" s="89"/>
      <c r="N2543" s="271">
        <v>0</v>
      </c>
      <c r="O2543" s="271">
        <v>13</v>
      </c>
      <c r="P2543" s="89" t="s">
        <v>670</v>
      </c>
    </row>
    <row r="2544" spans="1:16" ht="51">
      <c r="A2544" s="268" t="s">
        <v>565</v>
      </c>
      <c r="B2544" s="89"/>
      <c r="C2544" s="269" t="s">
        <v>615</v>
      </c>
      <c r="D2544" s="84">
        <v>43565</v>
      </c>
      <c r="E2544" s="85" t="s">
        <v>5701</v>
      </c>
      <c r="F2544" s="85" t="s">
        <v>3</v>
      </c>
      <c r="G2544" s="85">
        <v>1727775</v>
      </c>
      <c r="H2544" s="89"/>
      <c r="I2544" s="270" t="s">
        <v>6321</v>
      </c>
      <c r="J2544" s="89"/>
      <c r="K2544" s="89"/>
      <c r="L2544" s="89"/>
      <c r="M2544" s="89"/>
      <c r="N2544" s="271">
        <v>0</v>
      </c>
      <c r="O2544" s="271">
        <v>1.06</v>
      </c>
      <c r="P2544" s="89" t="s">
        <v>670</v>
      </c>
    </row>
    <row r="2545" spans="1:16" ht="51">
      <c r="A2545" s="268" t="s">
        <v>565</v>
      </c>
      <c r="B2545" s="89"/>
      <c r="C2545" s="269" t="s">
        <v>615</v>
      </c>
      <c r="D2545" s="84">
        <v>43565</v>
      </c>
      <c r="E2545" s="85" t="s">
        <v>5702</v>
      </c>
      <c r="F2545" s="85" t="s">
        <v>3</v>
      </c>
      <c r="G2545" s="85">
        <v>1727774</v>
      </c>
      <c r="H2545" s="89"/>
      <c r="I2545" s="270" t="s">
        <v>6321</v>
      </c>
      <c r="J2545" s="89"/>
      <c r="K2545" s="89"/>
      <c r="L2545" s="89"/>
      <c r="M2545" s="89"/>
      <c r="N2545" s="271">
        <v>0</v>
      </c>
      <c r="O2545" s="271">
        <v>24.14</v>
      </c>
      <c r="P2545" s="89" t="s">
        <v>670</v>
      </c>
    </row>
    <row r="2546" spans="1:16" ht="63.75">
      <c r="A2546" s="268">
        <v>512</v>
      </c>
      <c r="B2546" s="89"/>
      <c r="C2546" s="269" t="s">
        <v>782</v>
      </c>
      <c r="D2546" s="84">
        <v>43565</v>
      </c>
      <c r="E2546" s="85" t="s">
        <v>5703</v>
      </c>
      <c r="F2546" s="85" t="s">
        <v>3</v>
      </c>
      <c r="G2546" s="85">
        <v>1727958</v>
      </c>
      <c r="H2546" s="89"/>
      <c r="I2546" s="270" t="s">
        <v>5136</v>
      </c>
      <c r="J2546" s="89"/>
      <c r="K2546" s="89"/>
      <c r="L2546" s="89"/>
      <c r="M2546" s="89"/>
      <c r="N2546" s="271">
        <v>0</v>
      </c>
      <c r="O2546" s="271">
        <v>44</v>
      </c>
      <c r="P2546" s="89" t="s">
        <v>670</v>
      </c>
    </row>
    <row r="2547" spans="1:16" ht="51">
      <c r="A2547" s="268" t="s">
        <v>565</v>
      </c>
      <c r="B2547" s="89"/>
      <c r="C2547" s="269" t="s">
        <v>615</v>
      </c>
      <c r="D2547" s="84">
        <v>43565</v>
      </c>
      <c r="E2547" s="85" t="s">
        <v>5704</v>
      </c>
      <c r="F2547" s="85" t="s">
        <v>3</v>
      </c>
      <c r="G2547" s="85">
        <v>1727928</v>
      </c>
      <c r="H2547" s="89"/>
      <c r="I2547" s="270" t="s">
        <v>6322</v>
      </c>
      <c r="J2547" s="89"/>
      <c r="K2547" s="89"/>
      <c r="L2547" s="89"/>
      <c r="M2547" s="89"/>
      <c r="N2547" s="271">
        <v>0</v>
      </c>
      <c r="O2547" s="271">
        <v>588.85</v>
      </c>
      <c r="P2547" s="89" t="s">
        <v>670</v>
      </c>
    </row>
    <row r="2548" spans="1:16" ht="63.75">
      <c r="A2548" s="268" t="s">
        <v>556</v>
      </c>
      <c r="B2548" s="89"/>
      <c r="C2548" s="269" t="s">
        <v>616</v>
      </c>
      <c r="D2548" s="84">
        <v>43565</v>
      </c>
      <c r="E2548" s="85" t="s">
        <v>5705</v>
      </c>
      <c r="F2548" s="85" t="s">
        <v>3</v>
      </c>
      <c r="G2548" s="85">
        <v>1727921</v>
      </c>
      <c r="H2548" s="89"/>
      <c r="I2548" s="270" t="s">
        <v>6323</v>
      </c>
      <c r="J2548" s="89"/>
      <c r="K2548" s="89"/>
      <c r="L2548" s="89"/>
      <c r="M2548" s="89"/>
      <c r="N2548" s="271">
        <v>0</v>
      </c>
      <c r="O2548" s="271">
        <v>1000</v>
      </c>
      <c r="P2548" s="89" t="s">
        <v>670</v>
      </c>
    </row>
    <row r="2549" spans="1:16" ht="51">
      <c r="A2549" s="268" t="s">
        <v>565</v>
      </c>
      <c r="B2549" s="89"/>
      <c r="C2549" s="269" t="s">
        <v>615</v>
      </c>
      <c r="D2549" s="84">
        <v>43565</v>
      </c>
      <c r="E2549" s="85" t="s">
        <v>5706</v>
      </c>
      <c r="F2549" s="85" t="s">
        <v>3</v>
      </c>
      <c r="G2549" s="85">
        <v>1727904</v>
      </c>
      <c r="H2549" s="89"/>
      <c r="I2549" s="270" t="s">
        <v>6324</v>
      </c>
      <c r="J2549" s="89"/>
      <c r="K2549" s="89"/>
      <c r="L2549" s="89"/>
      <c r="M2549" s="89"/>
      <c r="N2549" s="271">
        <v>0</v>
      </c>
      <c r="O2549" s="271">
        <v>2644.05</v>
      </c>
      <c r="P2549" s="89" t="s">
        <v>670</v>
      </c>
    </row>
    <row r="2550" spans="1:16" ht="38.25">
      <c r="A2550" s="268" t="s">
        <v>565</v>
      </c>
      <c r="B2550" s="89"/>
      <c r="C2550" s="269" t="s">
        <v>615</v>
      </c>
      <c r="D2550" s="84">
        <v>43565</v>
      </c>
      <c r="E2550" s="85" t="s">
        <v>5707</v>
      </c>
      <c r="F2550" s="85" t="s">
        <v>3</v>
      </c>
      <c r="G2550" s="85">
        <v>1727886</v>
      </c>
      <c r="H2550" s="89"/>
      <c r="I2550" s="270" t="s">
        <v>2047</v>
      </c>
      <c r="J2550" s="89"/>
      <c r="K2550" s="89"/>
      <c r="L2550" s="89"/>
      <c r="M2550" s="89"/>
      <c r="N2550" s="271">
        <v>0</v>
      </c>
      <c r="O2550" s="271">
        <v>1310</v>
      </c>
      <c r="P2550" s="89" t="s">
        <v>670</v>
      </c>
    </row>
    <row r="2551" spans="1:16" ht="51">
      <c r="A2551" s="268" t="s">
        <v>556</v>
      </c>
      <c r="B2551" s="89"/>
      <c r="C2551" s="269" t="s">
        <v>616</v>
      </c>
      <c r="D2551" s="84">
        <v>43565</v>
      </c>
      <c r="E2551" s="85" t="s">
        <v>5708</v>
      </c>
      <c r="F2551" s="85" t="s">
        <v>3</v>
      </c>
      <c r="G2551" s="85">
        <v>1727750</v>
      </c>
      <c r="H2551" s="89"/>
      <c r="I2551" s="270" t="s">
        <v>6325</v>
      </c>
      <c r="J2551" s="89"/>
      <c r="K2551" s="89"/>
      <c r="L2551" s="89"/>
      <c r="M2551" s="89"/>
      <c r="N2551" s="271">
        <v>0</v>
      </c>
      <c r="O2551" s="271">
        <v>273</v>
      </c>
      <c r="P2551" s="89" t="s">
        <v>670</v>
      </c>
    </row>
    <row r="2552" spans="1:16" ht="63.75">
      <c r="A2552" s="268">
        <v>35</v>
      </c>
      <c r="B2552" s="89"/>
      <c r="C2552" s="269" t="s">
        <v>46</v>
      </c>
      <c r="D2552" s="84">
        <v>43565</v>
      </c>
      <c r="E2552" s="85" t="s">
        <v>5709</v>
      </c>
      <c r="F2552" s="85" t="s">
        <v>3</v>
      </c>
      <c r="G2552" s="85">
        <v>1727674</v>
      </c>
      <c r="H2552" s="89"/>
      <c r="I2552" s="270" t="s">
        <v>6326</v>
      </c>
      <c r="J2552" s="89"/>
      <c r="K2552" s="89"/>
      <c r="L2552" s="89"/>
      <c r="M2552" s="89"/>
      <c r="N2552" s="271">
        <v>0</v>
      </c>
      <c r="O2552" s="271">
        <v>20105.400000000001</v>
      </c>
      <c r="P2552" s="89" t="s">
        <v>670</v>
      </c>
    </row>
    <row r="2553" spans="1:16" ht="63.75">
      <c r="A2553" s="268">
        <v>35</v>
      </c>
      <c r="B2553" s="89"/>
      <c r="C2553" s="269" t="s">
        <v>46</v>
      </c>
      <c r="D2553" s="84">
        <v>43565</v>
      </c>
      <c r="E2553" s="85" t="s">
        <v>5710</v>
      </c>
      <c r="F2553" s="85" t="s">
        <v>3</v>
      </c>
      <c r="G2553" s="85">
        <v>1727673</v>
      </c>
      <c r="H2553" s="89"/>
      <c r="I2553" s="270" t="s">
        <v>6327</v>
      </c>
      <c r="J2553" s="89"/>
      <c r="K2553" s="89"/>
      <c r="L2553" s="89"/>
      <c r="M2553" s="89"/>
      <c r="N2553" s="271">
        <v>0</v>
      </c>
      <c r="O2553" s="271">
        <v>6500</v>
      </c>
      <c r="P2553" s="89" t="s">
        <v>670</v>
      </c>
    </row>
    <row r="2554" spans="1:16" ht="63.75">
      <c r="A2554" s="268">
        <v>35</v>
      </c>
      <c r="B2554" s="89"/>
      <c r="C2554" s="269" t="s">
        <v>46</v>
      </c>
      <c r="D2554" s="84">
        <v>43565</v>
      </c>
      <c r="E2554" s="85" t="s">
        <v>5711</v>
      </c>
      <c r="F2554" s="85" t="s">
        <v>3</v>
      </c>
      <c r="G2554" s="85">
        <v>1727672</v>
      </c>
      <c r="H2554" s="89"/>
      <c r="I2554" s="270" t="s">
        <v>6328</v>
      </c>
      <c r="J2554" s="89"/>
      <c r="K2554" s="89"/>
      <c r="L2554" s="89"/>
      <c r="M2554" s="89"/>
      <c r="N2554" s="271">
        <v>0</v>
      </c>
      <c r="O2554" s="271">
        <v>6500</v>
      </c>
      <c r="P2554" s="89" t="s">
        <v>670</v>
      </c>
    </row>
    <row r="2555" spans="1:16" ht="63.75">
      <c r="A2555" s="268">
        <v>35</v>
      </c>
      <c r="B2555" s="89"/>
      <c r="C2555" s="269" t="s">
        <v>46</v>
      </c>
      <c r="D2555" s="84">
        <v>43565</v>
      </c>
      <c r="E2555" s="85" t="s">
        <v>5712</v>
      </c>
      <c r="F2555" s="85" t="s">
        <v>3</v>
      </c>
      <c r="G2555" s="85">
        <v>1727671</v>
      </c>
      <c r="H2555" s="89"/>
      <c r="I2555" s="270" t="s">
        <v>6329</v>
      </c>
      <c r="J2555" s="89"/>
      <c r="K2555" s="89"/>
      <c r="L2555" s="89"/>
      <c r="M2555" s="89"/>
      <c r="N2555" s="271">
        <v>0</v>
      </c>
      <c r="O2555" s="271">
        <v>15</v>
      </c>
      <c r="P2555" s="89" t="s">
        <v>670</v>
      </c>
    </row>
    <row r="2556" spans="1:16" ht="63.75">
      <c r="A2556" s="268">
        <v>35</v>
      </c>
      <c r="B2556" s="89"/>
      <c r="C2556" s="269" t="s">
        <v>46</v>
      </c>
      <c r="D2556" s="84">
        <v>43565</v>
      </c>
      <c r="E2556" s="85" t="s">
        <v>5713</v>
      </c>
      <c r="F2556" s="85" t="s">
        <v>3</v>
      </c>
      <c r="G2556" s="85">
        <v>1727670</v>
      </c>
      <c r="H2556" s="89"/>
      <c r="I2556" s="270" t="s">
        <v>6330</v>
      </c>
      <c r="J2556" s="89"/>
      <c r="K2556" s="89"/>
      <c r="L2556" s="89"/>
      <c r="M2556" s="89"/>
      <c r="N2556" s="271">
        <v>0</v>
      </c>
      <c r="O2556" s="271">
        <v>57420</v>
      </c>
      <c r="P2556" s="89" t="s">
        <v>670</v>
      </c>
    </row>
    <row r="2557" spans="1:16" ht="63.75">
      <c r="A2557" s="268">
        <v>35</v>
      </c>
      <c r="B2557" s="89"/>
      <c r="C2557" s="269" t="s">
        <v>46</v>
      </c>
      <c r="D2557" s="84">
        <v>43565</v>
      </c>
      <c r="E2557" s="85" t="s">
        <v>5714</v>
      </c>
      <c r="F2557" s="85" t="s">
        <v>3</v>
      </c>
      <c r="G2557" s="85">
        <v>1727669</v>
      </c>
      <c r="H2557" s="89"/>
      <c r="I2557" s="270" t="s">
        <v>6331</v>
      </c>
      <c r="J2557" s="89"/>
      <c r="K2557" s="89"/>
      <c r="L2557" s="89"/>
      <c r="M2557" s="89"/>
      <c r="N2557" s="271">
        <v>0</v>
      </c>
      <c r="O2557" s="271">
        <v>12050</v>
      </c>
      <c r="P2557" s="89" t="s">
        <v>670</v>
      </c>
    </row>
    <row r="2558" spans="1:16" ht="63.75">
      <c r="A2558" s="268">
        <v>35</v>
      </c>
      <c r="B2558" s="89"/>
      <c r="C2558" s="269" t="s">
        <v>46</v>
      </c>
      <c r="D2558" s="84">
        <v>43565</v>
      </c>
      <c r="E2558" s="85" t="s">
        <v>5715</v>
      </c>
      <c r="F2558" s="85" t="s">
        <v>3</v>
      </c>
      <c r="G2558" s="85">
        <v>1727667</v>
      </c>
      <c r="H2558" s="89"/>
      <c r="I2558" s="270" t="s">
        <v>6332</v>
      </c>
      <c r="J2558" s="89"/>
      <c r="K2558" s="89"/>
      <c r="L2558" s="89"/>
      <c r="M2558" s="89"/>
      <c r="N2558" s="271">
        <v>0</v>
      </c>
      <c r="O2558" s="271">
        <v>503.11</v>
      </c>
      <c r="P2558" s="89" t="s">
        <v>670</v>
      </c>
    </row>
    <row r="2559" spans="1:16" ht="51">
      <c r="A2559" s="268" t="s">
        <v>565</v>
      </c>
      <c r="B2559" s="89"/>
      <c r="C2559" s="269" t="s">
        <v>615</v>
      </c>
      <c r="D2559" s="84">
        <v>43565</v>
      </c>
      <c r="E2559" s="85" t="s">
        <v>5716</v>
      </c>
      <c r="F2559" s="85" t="s">
        <v>3</v>
      </c>
      <c r="G2559" s="85">
        <v>1727773</v>
      </c>
      <c r="H2559" s="89"/>
      <c r="I2559" s="270" t="s">
        <v>6321</v>
      </c>
      <c r="J2559" s="89"/>
      <c r="K2559" s="89"/>
      <c r="L2559" s="89"/>
      <c r="M2559" s="89"/>
      <c r="N2559" s="271">
        <v>0</v>
      </c>
      <c r="O2559" s="271">
        <v>50.7</v>
      </c>
      <c r="P2559" s="89" t="s">
        <v>670</v>
      </c>
    </row>
    <row r="2560" spans="1:16" ht="51">
      <c r="A2560" s="268" t="s">
        <v>565</v>
      </c>
      <c r="B2560" s="89"/>
      <c r="C2560" s="269" t="s">
        <v>615</v>
      </c>
      <c r="D2560" s="84">
        <v>43565</v>
      </c>
      <c r="E2560" s="85" t="s">
        <v>5717</v>
      </c>
      <c r="F2560" s="85" t="s">
        <v>3</v>
      </c>
      <c r="G2560" s="85">
        <v>1727772</v>
      </c>
      <c r="H2560" s="89"/>
      <c r="I2560" s="270" t="s">
        <v>6320</v>
      </c>
      <c r="J2560" s="89"/>
      <c r="K2560" s="89"/>
      <c r="L2560" s="89"/>
      <c r="M2560" s="89"/>
      <c r="N2560" s="271">
        <v>0</v>
      </c>
      <c r="O2560" s="271">
        <v>600</v>
      </c>
      <c r="P2560" s="89" t="s">
        <v>670</v>
      </c>
    </row>
    <row r="2561" spans="1:16" ht="51">
      <c r="A2561" s="268" t="s">
        <v>565</v>
      </c>
      <c r="B2561" s="89"/>
      <c r="C2561" s="269" t="s">
        <v>615</v>
      </c>
      <c r="D2561" s="84">
        <v>43565</v>
      </c>
      <c r="E2561" s="85" t="s">
        <v>5718</v>
      </c>
      <c r="F2561" s="85" t="s">
        <v>3</v>
      </c>
      <c r="G2561" s="85">
        <v>1727769</v>
      </c>
      <c r="H2561" s="89"/>
      <c r="I2561" s="270" t="s">
        <v>6321</v>
      </c>
      <c r="J2561" s="89"/>
      <c r="K2561" s="89"/>
      <c r="L2561" s="89"/>
      <c r="M2561" s="89"/>
      <c r="N2561" s="271">
        <v>0</v>
      </c>
      <c r="O2561" s="271">
        <v>5.8500000000000005</v>
      </c>
      <c r="P2561" s="89" t="s">
        <v>670</v>
      </c>
    </row>
    <row r="2562" spans="1:16" ht="51">
      <c r="A2562" s="268" t="s">
        <v>565</v>
      </c>
      <c r="B2562" s="89"/>
      <c r="C2562" s="269" t="s">
        <v>615</v>
      </c>
      <c r="D2562" s="84">
        <v>43565</v>
      </c>
      <c r="E2562" s="85" t="s">
        <v>5719</v>
      </c>
      <c r="F2562" s="85" t="s">
        <v>3</v>
      </c>
      <c r="G2562" s="85">
        <v>1727767</v>
      </c>
      <c r="H2562" s="89"/>
      <c r="I2562" s="270" t="s">
        <v>6320</v>
      </c>
      <c r="J2562" s="89"/>
      <c r="K2562" s="89"/>
      <c r="L2562" s="89"/>
      <c r="M2562" s="89"/>
      <c r="N2562" s="271">
        <v>0</v>
      </c>
      <c r="O2562" s="271">
        <v>35</v>
      </c>
      <c r="P2562" s="89" t="s">
        <v>670</v>
      </c>
    </row>
    <row r="2563" spans="1:16" ht="51">
      <c r="A2563" s="268" t="s">
        <v>565</v>
      </c>
      <c r="B2563" s="89"/>
      <c r="C2563" s="269" t="s">
        <v>615</v>
      </c>
      <c r="D2563" s="84">
        <v>43565</v>
      </c>
      <c r="E2563" s="85" t="s">
        <v>5720</v>
      </c>
      <c r="F2563" s="85" t="s">
        <v>3</v>
      </c>
      <c r="G2563" s="85">
        <v>1727764</v>
      </c>
      <c r="H2563" s="89"/>
      <c r="I2563" s="270" t="s">
        <v>6321</v>
      </c>
      <c r="J2563" s="89"/>
      <c r="K2563" s="89"/>
      <c r="L2563" s="89"/>
      <c r="M2563" s="89"/>
      <c r="N2563" s="271">
        <v>0</v>
      </c>
      <c r="O2563" s="271">
        <v>78</v>
      </c>
      <c r="P2563" s="89" t="s">
        <v>670</v>
      </c>
    </row>
    <row r="2564" spans="1:16" ht="51">
      <c r="A2564" s="268" t="s">
        <v>565</v>
      </c>
      <c r="B2564" s="89"/>
      <c r="C2564" s="269" t="s">
        <v>615</v>
      </c>
      <c r="D2564" s="84">
        <v>43565</v>
      </c>
      <c r="E2564" s="85" t="s">
        <v>5721</v>
      </c>
      <c r="F2564" s="85" t="s">
        <v>3</v>
      </c>
      <c r="G2564" s="85">
        <v>1727763</v>
      </c>
      <c r="H2564" s="89"/>
      <c r="I2564" s="270" t="s">
        <v>6320</v>
      </c>
      <c r="J2564" s="89"/>
      <c r="K2564" s="89"/>
      <c r="L2564" s="89"/>
      <c r="M2564" s="89"/>
      <c r="N2564" s="271">
        <v>0</v>
      </c>
      <c r="O2564" s="271">
        <v>690.5</v>
      </c>
      <c r="P2564" s="89" t="s">
        <v>670</v>
      </c>
    </row>
    <row r="2565" spans="1:16" ht="51">
      <c r="A2565" s="268" t="s">
        <v>565</v>
      </c>
      <c r="B2565" s="89"/>
      <c r="C2565" s="269" t="s">
        <v>615</v>
      </c>
      <c r="D2565" s="84">
        <v>43565</v>
      </c>
      <c r="E2565" s="85" t="s">
        <v>5722</v>
      </c>
      <c r="F2565" s="85" t="s">
        <v>3</v>
      </c>
      <c r="G2565" s="85">
        <v>1727678</v>
      </c>
      <c r="H2565" s="89"/>
      <c r="I2565" s="270" t="s">
        <v>4757</v>
      </c>
      <c r="J2565" s="89"/>
      <c r="K2565" s="89"/>
      <c r="L2565" s="89"/>
      <c r="M2565" s="89"/>
      <c r="N2565" s="271">
        <v>0</v>
      </c>
      <c r="O2565" s="271">
        <v>1637.29</v>
      </c>
      <c r="P2565" s="89" t="s">
        <v>670</v>
      </c>
    </row>
    <row r="2566" spans="1:16" ht="51">
      <c r="A2566" s="268" t="s">
        <v>565</v>
      </c>
      <c r="B2566" s="89"/>
      <c r="C2566" s="269" t="s">
        <v>615</v>
      </c>
      <c r="D2566" s="84">
        <v>43565</v>
      </c>
      <c r="E2566" s="85" t="s">
        <v>5723</v>
      </c>
      <c r="F2566" s="85" t="s">
        <v>3</v>
      </c>
      <c r="G2566" s="85">
        <v>1727661</v>
      </c>
      <c r="H2566" s="89"/>
      <c r="I2566" s="270" t="s">
        <v>6333</v>
      </c>
      <c r="J2566" s="89"/>
      <c r="K2566" s="89"/>
      <c r="L2566" s="89"/>
      <c r="M2566" s="89"/>
      <c r="N2566" s="271">
        <v>0</v>
      </c>
      <c r="O2566" s="271">
        <v>2000</v>
      </c>
      <c r="P2566" s="89" t="s">
        <v>670</v>
      </c>
    </row>
    <row r="2567" spans="1:16" ht="51">
      <c r="A2567" s="268">
        <v>590</v>
      </c>
      <c r="B2567" s="89"/>
      <c r="C2567" s="269" t="s">
        <v>611</v>
      </c>
      <c r="D2567" s="84">
        <v>43565</v>
      </c>
      <c r="E2567" s="85" t="s">
        <v>5724</v>
      </c>
      <c r="F2567" s="85" t="s">
        <v>3</v>
      </c>
      <c r="G2567" s="85">
        <v>1727831</v>
      </c>
      <c r="H2567" s="89"/>
      <c r="I2567" s="270" t="s">
        <v>6334</v>
      </c>
      <c r="J2567" s="89"/>
      <c r="K2567" s="89"/>
      <c r="L2567" s="89"/>
      <c r="M2567" s="89"/>
      <c r="N2567" s="271">
        <v>0</v>
      </c>
      <c r="O2567" s="271">
        <v>920</v>
      </c>
      <c r="P2567" s="89" t="s">
        <v>670</v>
      </c>
    </row>
    <row r="2568" spans="1:16" ht="38.25">
      <c r="A2568" s="268">
        <v>290</v>
      </c>
      <c r="B2568" s="89"/>
      <c r="C2568" s="269" t="s">
        <v>128</v>
      </c>
      <c r="D2568" s="84">
        <v>43566</v>
      </c>
      <c r="E2568" s="85" t="s">
        <v>5335</v>
      </c>
      <c r="F2568" s="85" t="s">
        <v>671</v>
      </c>
      <c r="G2568" s="85">
        <v>264636</v>
      </c>
      <c r="H2568" s="89"/>
      <c r="I2568" s="270" t="s">
        <v>6078</v>
      </c>
      <c r="J2568" s="89"/>
      <c r="K2568" s="89"/>
      <c r="L2568" s="89"/>
      <c r="M2568" s="89"/>
      <c r="N2568" s="271">
        <v>2523814.89</v>
      </c>
      <c r="O2568" s="271">
        <v>0</v>
      </c>
      <c r="P2568" s="89" t="s">
        <v>670</v>
      </c>
    </row>
    <row r="2569" spans="1:16" ht="38.25">
      <c r="A2569" s="268" t="s">
        <v>557</v>
      </c>
      <c r="B2569" s="89"/>
      <c r="C2569" s="269" t="s">
        <v>780</v>
      </c>
      <c r="D2569" s="84">
        <v>43566</v>
      </c>
      <c r="E2569" s="85" t="s">
        <v>5336</v>
      </c>
      <c r="F2569" s="85" t="s">
        <v>671</v>
      </c>
      <c r="G2569" s="85">
        <v>315223</v>
      </c>
      <c r="H2569" s="89"/>
      <c r="I2569" s="270" t="s">
        <v>6079</v>
      </c>
      <c r="J2569" s="89"/>
      <c r="K2569" s="89"/>
      <c r="L2569" s="89"/>
      <c r="M2569" s="89"/>
      <c r="N2569" s="271">
        <v>0</v>
      </c>
      <c r="O2569" s="271">
        <v>1970.53</v>
      </c>
      <c r="P2569" s="89" t="s">
        <v>670</v>
      </c>
    </row>
    <row r="2570" spans="1:16" ht="76.5">
      <c r="A2570" s="268">
        <v>660</v>
      </c>
      <c r="B2570" s="89"/>
      <c r="C2570" s="269" t="s">
        <v>188</v>
      </c>
      <c r="D2570" s="84">
        <v>43566</v>
      </c>
      <c r="E2570" s="85" t="s">
        <v>5337</v>
      </c>
      <c r="F2570" s="85" t="s">
        <v>671</v>
      </c>
      <c r="G2570" s="85">
        <v>315984</v>
      </c>
      <c r="H2570" s="89"/>
      <c r="I2570" s="270" t="s">
        <v>6080</v>
      </c>
      <c r="J2570" s="89"/>
      <c r="K2570" s="89"/>
      <c r="L2570" s="89"/>
      <c r="M2570" s="89"/>
      <c r="N2570" s="271">
        <v>33677.18</v>
      </c>
      <c r="O2570" s="271">
        <v>0</v>
      </c>
      <c r="P2570" s="89" t="s">
        <v>670</v>
      </c>
    </row>
    <row r="2571" spans="1:16" ht="76.5">
      <c r="A2571" s="268" t="s">
        <v>557</v>
      </c>
      <c r="B2571" s="89"/>
      <c r="C2571" s="269" t="s">
        <v>780</v>
      </c>
      <c r="D2571" s="84">
        <v>43566</v>
      </c>
      <c r="E2571" s="85" t="s">
        <v>5338</v>
      </c>
      <c r="F2571" s="85" t="s">
        <v>6</v>
      </c>
      <c r="G2571" s="85">
        <v>1104927</v>
      </c>
      <c r="H2571" s="89"/>
      <c r="I2571" s="270" t="s">
        <v>6081</v>
      </c>
      <c r="J2571" s="89"/>
      <c r="K2571" s="89"/>
      <c r="L2571" s="89"/>
      <c r="M2571" s="89"/>
      <c r="N2571" s="271">
        <v>0</v>
      </c>
      <c r="O2571" s="271">
        <v>140000</v>
      </c>
      <c r="P2571" s="89" t="s">
        <v>670</v>
      </c>
    </row>
    <row r="2572" spans="1:16" ht="89.25">
      <c r="A2572" s="268">
        <v>41</v>
      </c>
      <c r="B2572" s="89"/>
      <c r="C2572" s="269" t="s">
        <v>47</v>
      </c>
      <c r="D2572" s="84">
        <v>43566</v>
      </c>
      <c r="E2572" s="85" t="s">
        <v>5339</v>
      </c>
      <c r="F2572" s="85" t="s">
        <v>6</v>
      </c>
      <c r="G2572" s="85">
        <v>951502</v>
      </c>
      <c r="H2572" s="89"/>
      <c r="I2572" s="270" t="s">
        <v>6082</v>
      </c>
      <c r="J2572" s="89"/>
      <c r="K2572" s="89"/>
      <c r="L2572" s="89"/>
      <c r="M2572" s="89"/>
      <c r="N2572" s="271">
        <v>0</v>
      </c>
      <c r="O2572" s="271">
        <v>358614</v>
      </c>
      <c r="P2572" s="89" t="s">
        <v>670</v>
      </c>
    </row>
    <row r="2573" spans="1:16" ht="76.5">
      <c r="A2573" s="268">
        <v>86</v>
      </c>
      <c r="B2573" s="89"/>
      <c r="C2573" s="269" t="s">
        <v>56</v>
      </c>
      <c r="D2573" s="84">
        <v>43566</v>
      </c>
      <c r="E2573" s="85" t="s">
        <v>5340</v>
      </c>
      <c r="F2573" s="85" t="s">
        <v>6</v>
      </c>
      <c r="G2573" s="85">
        <v>951503</v>
      </c>
      <c r="H2573" s="89"/>
      <c r="I2573" s="270" t="s">
        <v>6083</v>
      </c>
      <c r="J2573" s="89"/>
      <c r="K2573" s="89"/>
      <c r="L2573" s="89"/>
      <c r="M2573" s="89"/>
      <c r="N2573" s="271">
        <v>0</v>
      </c>
      <c r="O2573" s="271">
        <v>71924.7</v>
      </c>
      <c r="P2573" s="89" t="s">
        <v>670</v>
      </c>
    </row>
    <row r="2574" spans="1:16" ht="89.25">
      <c r="A2574" s="268" t="s">
        <v>559</v>
      </c>
      <c r="B2574" s="89"/>
      <c r="C2574" s="269" t="s">
        <v>759</v>
      </c>
      <c r="D2574" s="84">
        <v>43566</v>
      </c>
      <c r="E2574" s="85" t="s">
        <v>5341</v>
      </c>
      <c r="F2574" s="85" t="s">
        <v>6</v>
      </c>
      <c r="G2574" s="85">
        <v>951504</v>
      </c>
      <c r="H2574" s="89"/>
      <c r="I2574" s="270" t="s">
        <v>6084</v>
      </c>
      <c r="J2574" s="89"/>
      <c r="K2574" s="89"/>
      <c r="L2574" s="89"/>
      <c r="M2574" s="89"/>
      <c r="N2574" s="271">
        <v>0</v>
      </c>
      <c r="O2574" s="271">
        <v>848381.81</v>
      </c>
      <c r="P2574" s="89" t="s">
        <v>670</v>
      </c>
    </row>
    <row r="2575" spans="1:16" ht="63.75">
      <c r="A2575" s="268" t="s">
        <v>565</v>
      </c>
      <c r="B2575" s="89"/>
      <c r="C2575" s="269" t="s">
        <v>615</v>
      </c>
      <c r="D2575" s="84">
        <v>43566</v>
      </c>
      <c r="E2575" s="85" t="s">
        <v>5725</v>
      </c>
      <c r="F2575" s="85" t="s">
        <v>3</v>
      </c>
      <c r="G2575" s="85">
        <v>1728323</v>
      </c>
      <c r="H2575" s="89"/>
      <c r="I2575" s="270" t="s">
        <v>6336</v>
      </c>
      <c r="J2575" s="89"/>
      <c r="K2575" s="89"/>
      <c r="L2575" s="89"/>
      <c r="M2575" s="89"/>
      <c r="N2575" s="271">
        <v>0</v>
      </c>
      <c r="O2575" s="271">
        <v>185.45000000000002</v>
      </c>
      <c r="P2575" s="89" t="s">
        <v>670</v>
      </c>
    </row>
    <row r="2576" spans="1:16" ht="63.75">
      <c r="A2576" s="268" t="s">
        <v>565</v>
      </c>
      <c r="B2576" s="89"/>
      <c r="C2576" s="269" t="s">
        <v>615</v>
      </c>
      <c r="D2576" s="84">
        <v>43566</v>
      </c>
      <c r="E2576" s="85" t="s">
        <v>5726</v>
      </c>
      <c r="F2576" s="85" t="s">
        <v>3</v>
      </c>
      <c r="G2576" s="85">
        <v>1728324</v>
      </c>
      <c r="H2576" s="89"/>
      <c r="I2576" s="270" t="s">
        <v>6337</v>
      </c>
      <c r="J2576" s="89"/>
      <c r="K2576" s="89"/>
      <c r="L2576" s="89"/>
      <c r="M2576" s="89"/>
      <c r="N2576" s="271">
        <v>0</v>
      </c>
      <c r="O2576" s="271">
        <v>288.31</v>
      </c>
      <c r="P2576" s="89" t="s">
        <v>670</v>
      </c>
    </row>
    <row r="2577" spans="1:16" ht="51">
      <c r="A2577" s="268" t="s">
        <v>565</v>
      </c>
      <c r="B2577" s="89"/>
      <c r="C2577" s="269" t="s">
        <v>615</v>
      </c>
      <c r="D2577" s="84">
        <v>43566</v>
      </c>
      <c r="E2577" s="85" t="s">
        <v>5727</v>
      </c>
      <c r="F2577" s="85" t="s">
        <v>3</v>
      </c>
      <c r="G2577" s="85">
        <v>1728327</v>
      </c>
      <c r="H2577" s="89"/>
      <c r="I2577" s="270" t="s">
        <v>6338</v>
      </c>
      <c r="J2577" s="89"/>
      <c r="K2577" s="89"/>
      <c r="L2577" s="89"/>
      <c r="M2577" s="89"/>
      <c r="N2577" s="271">
        <v>0</v>
      </c>
      <c r="O2577" s="271">
        <v>1742.83</v>
      </c>
      <c r="P2577" s="89" t="s">
        <v>670</v>
      </c>
    </row>
    <row r="2578" spans="1:16" ht="51">
      <c r="A2578" s="268" t="s">
        <v>565</v>
      </c>
      <c r="B2578" s="89"/>
      <c r="C2578" s="269" t="s">
        <v>615</v>
      </c>
      <c r="D2578" s="84">
        <v>43566</v>
      </c>
      <c r="E2578" s="85" t="s">
        <v>5728</v>
      </c>
      <c r="F2578" s="85" t="s">
        <v>3</v>
      </c>
      <c r="G2578" s="85">
        <v>1728328</v>
      </c>
      <c r="H2578" s="89"/>
      <c r="I2578" s="270" t="s">
        <v>6339</v>
      </c>
      <c r="J2578" s="89"/>
      <c r="K2578" s="89"/>
      <c r="L2578" s="89"/>
      <c r="M2578" s="89"/>
      <c r="N2578" s="271">
        <v>0</v>
      </c>
      <c r="O2578" s="271">
        <v>292.01</v>
      </c>
      <c r="P2578" s="89" t="s">
        <v>670</v>
      </c>
    </row>
    <row r="2579" spans="1:16" ht="38.25">
      <c r="A2579" s="268" t="s">
        <v>565</v>
      </c>
      <c r="B2579" s="89"/>
      <c r="C2579" s="269" t="s">
        <v>615</v>
      </c>
      <c r="D2579" s="84">
        <v>43566</v>
      </c>
      <c r="E2579" s="85" t="s">
        <v>5729</v>
      </c>
      <c r="F2579" s="85" t="s">
        <v>3</v>
      </c>
      <c r="G2579" s="85">
        <v>1728254</v>
      </c>
      <c r="H2579" s="89"/>
      <c r="I2579" s="270" t="s">
        <v>6340</v>
      </c>
      <c r="J2579" s="89"/>
      <c r="K2579" s="89"/>
      <c r="L2579" s="89"/>
      <c r="M2579" s="89"/>
      <c r="N2579" s="271">
        <v>0</v>
      </c>
      <c r="O2579" s="271">
        <v>4329.62</v>
      </c>
      <c r="P2579" s="89" t="s">
        <v>670</v>
      </c>
    </row>
    <row r="2580" spans="1:16" ht="51">
      <c r="A2580" s="268" t="s">
        <v>565</v>
      </c>
      <c r="B2580" s="89"/>
      <c r="C2580" s="269" t="s">
        <v>615</v>
      </c>
      <c r="D2580" s="84">
        <v>43566</v>
      </c>
      <c r="E2580" s="85" t="s">
        <v>5730</v>
      </c>
      <c r="F2580" s="85" t="s">
        <v>3</v>
      </c>
      <c r="G2580" s="85">
        <v>1728238</v>
      </c>
      <c r="H2580" s="89"/>
      <c r="I2580" s="270" t="s">
        <v>6341</v>
      </c>
      <c r="J2580" s="89"/>
      <c r="K2580" s="89"/>
      <c r="L2580" s="89"/>
      <c r="M2580" s="89"/>
      <c r="N2580" s="271">
        <v>0</v>
      </c>
      <c r="O2580" s="271">
        <v>11.700000000000001</v>
      </c>
      <c r="P2580" s="89" t="s">
        <v>670</v>
      </c>
    </row>
    <row r="2581" spans="1:16" ht="51">
      <c r="A2581" s="268" t="s">
        <v>565</v>
      </c>
      <c r="B2581" s="89"/>
      <c r="C2581" s="269" t="s">
        <v>615</v>
      </c>
      <c r="D2581" s="84">
        <v>43566</v>
      </c>
      <c r="E2581" s="85" t="s">
        <v>5731</v>
      </c>
      <c r="F2581" s="85" t="s">
        <v>3</v>
      </c>
      <c r="G2581" s="85">
        <v>1728219</v>
      </c>
      <c r="H2581" s="89"/>
      <c r="I2581" s="270" t="s">
        <v>6342</v>
      </c>
      <c r="J2581" s="89"/>
      <c r="K2581" s="89"/>
      <c r="L2581" s="89"/>
      <c r="M2581" s="89"/>
      <c r="N2581" s="271">
        <v>0</v>
      </c>
      <c r="O2581" s="271">
        <v>772</v>
      </c>
      <c r="P2581" s="89" t="s">
        <v>670</v>
      </c>
    </row>
    <row r="2582" spans="1:16" ht="51">
      <c r="A2582" s="268" t="s">
        <v>565</v>
      </c>
      <c r="B2582" s="89"/>
      <c r="C2582" s="269" t="s">
        <v>615</v>
      </c>
      <c r="D2582" s="84">
        <v>43566</v>
      </c>
      <c r="E2582" s="85" t="s">
        <v>5732</v>
      </c>
      <c r="F2582" s="85" t="s">
        <v>3</v>
      </c>
      <c r="G2582" s="85">
        <v>1728218</v>
      </c>
      <c r="H2582" s="89"/>
      <c r="I2582" s="270" t="s">
        <v>6343</v>
      </c>
      <c r="J2582" s="89"/>
      <c r="K2582" s="89"/>
      <c r="L2582" s="89"/>
      <c r="M2582" s="89"/>
      <c r="N2582" s="271">
        <v>0</v>
      </c>
      <c r="O2582" s="271">
        <v>772</v>
      </c>
      <c r="P2582" s="89" t="s">
        <v>670</v>
      </c>
    </row>
    <row r="2583" spans="1:16" ht="51">
      <c r="A2583" s="268" t="s">
        <v>565</v>
      </c>
      <c r="B2583" s="89"/>
      <c r="C2583" s="269" t="s">
        <v>615</v>
      </c>
      <c r="D2583" s="84">
        <v>43566</v>
      </c>
      <c r="E2583" s="85" t="s">
        <v>5733</v>
      </c>
      <c r="F2583" s="85" t="s">
        <v>3</v>
      </c>
      <c r="G2583" s="85">
        <v>1728207</v>
      </c>
      <c r="H2583" s="89"/>
      <c r="I2583" s="270" t="s">
        <v>6344</v>
      </c>
      <c r="J2583" s="89"/>
      <c r="K2583" s="89"/>
      <c r="L2583" s="89"/>
      <c r="M2583" s="89"/>
      <c r="N2583" s="271">
        <v>0</v>
      </c>
      <c r="O2583" s="271">
        <v>2450.91</v>
      </c>
      <c r="P2583" s="89" t="s">
        <v>670</v>
      </c>
    </row>
    <row r="2584" spans="1:16" ht="63.75">
      <c r="A2584" s="268">
        <v>592</v>
      </c>
      <c r="B2584" s="89"/>
      <c r="C2584" s="269" t="s">
        <v>645</v>
      </c>
      <c r="D2584" s="84">
        <v>43566</v>
      </c>
      <c r="E2584" s="85" t="s">
        <v>5734</v>
      </c>
      <c r="F2584" s="85" t="s">
        <v>3</v>
      </c>
      <c r="G2584" s="85">
        <v>1728458</v>
      </c>
      <c r="H2584" s="89"/>
      <c r="I2584" s="270" t="s">
        <v>6345</v>
      </c>
      <c r="J2584" s="89"/>
      <c r="K2584" s="89"/>
      <c r="L2584" s="89"/>
      <c r="M2584" s="89"/>
      <c r="N2584" s="271">
        <v>0</v>
      </c>
      <c r="O2584" s="271">
        <v>1551</v>
      </c>
      <c r="P2584" s="89" t="s">
        <v>670</v>
      </c>
    </row>
    <row r="2585" spans="1:16" ht="51">
      <c r="A2585" s="268">
        <v>163</v>
      </c>
      <c r="B2585" s="89"/>
      <c r="C2585" s="269" t="s">
        <v>88</v>
      </c>
      <c r="D2585" s="84">
        <v>43566</v>
      </c>
      <c r="E2585" s="85" t="s">
        <v>5735</v>
      </c>
      <c r="F2585" s="85" t="s">
        <v>3</v>
      </c>
      <c r="G2585" s="85">
        <v>1728394</v>
      </c>
      <c r="H2585" s="89"/>
      <c r="I2585" s="270" t="s">
        <v>4891</v>
      </c>
      <c r="J2585" s="89"/>
      <c r="K2585" s="89"/>
      <c r="L2585" s="89"/>
      <c r="M2585" s="89"/>
      <c r="N2585" s="271">
        <v>0</v>
      </c>
      <c r="O2585" s="271">
        <v>4700</v>
      </c>
      <c r="P2585" s="89" t="s">
        <v>670</v>
      </c>
    </row>
    <row r="2586" spans="1:16" ht="51">
      <c r="A2586" s="268" t="s">
        <v>565</v>
      </c>
      <c r="B2586" s="89"/>
      <c r="C2586" s="269" t="s">
        <v>615</v>
      </c>
      <c r="D2586" s="84">
        <v>43566</v>
      </c>
      <c r="E2586" s="85" t="s">
        <v>5736</v>
      </c>
      <c r="F2586" s="85" t="s">
        <v>3</v>
      </c>
      <c r="G2586" s="85">
        <v>1728362</v>
      </c>
      <c r="H2586" s="89"/>
      <c r="I2586" s="270" t="s">
        <v>6346</v>
      </c>
      <c r="J2586" s="89"/>
      <c r="K2586" s="89"/>
      <c r="L2586" s="89"/>
      <c r="M2586" s="89"/>
      <c r="N2586" s="271">
        <v>0</v>
      </c>
      <c r="O2586" s="271">
        <v>19090.38</v>
      </c>
      <c r="P2586" s="89" t="s">
        <v>670</v>
      </c>
    </row>
    <row r="2587" spans="1:16" ht="51">
      <c r="A2587" s="268">
        <v>513</v>
      </c>
      <c r="B2587" s="89"/>
      <c r="C2587" s="269" t="s">
        <v>171</v>
      </c>
      <c r="D2587" s="84">
        <v>43566</v>
      </c>
      <c r="E2587" s="85" t="s">
        <v>5737</v>
      </c>
      <c r="F2587" s="85" t="s">
        <v>3</v>
      </c>
      <c r="G2587" s="85">
        <v>1728352</v>
      </c>
      <c r="H2587" s="89"/>
      <c r="I2587" s="270" t="s">
        <v>6347</v>
      </c>
      <c r="J2587" s="89"/>
      <c r="K2587" s="89"/>
      <c r="L2587" s="89"/>
      <c r="M2587" s="89"/>
      <c r="N2587" s="271">
        <v>0</v>
      </c>
      <c r="O2587" s="271">
        <v>4349.3999999999996</v>
      </c>
      <c r="P2587" s="89" t="s">
        <v>670</v>
      </c>
    </row>
    <row r="2588" spans="1:16" ht="51">
      <c r="A2588" s="268" t="s">
        <v>565</v>
      </c>
      <c r="B2588" s="89"/>
      <c r="C2588" s="269" t="s">
        <v>615</v>
      </c>
      <c r="D2588" s="84">
        <v>43566</v>
      </c>
      <c r="E2588" s="85" t="s">
        <v>5738</v>
      </c>
      <c r="F2588" s="85" t="s">
        <v>3</v>
      </c>
      <c r="G2588" s="85">
        <v>1728202</v>
      </c>
      <c r="H2588" s="89"/>
      <c r="I2588" s="270" t="s">
        <v>6348</v>
      </c>
      <c r="J2588" s="89"/>
      <c r="K2588" s="89"/>
      <c r="L2588" s="89"/>
      <c r="M2588" s="89"/>
      <c r="N2588" s="271">
        <v>0</v>
      </c>
      <c r="O2588" s="271">
        <v>4183.0200000000004</v>
      </c>
      <c r="P2588" s="89" t="s">
        <v>670</v>
      </c>
    </row>
    <row r="2589" spans="1:16" ht="51">
      <c r="A2589" s="268" t="s">
        <v>565</v>
      </c>
      <c r="B2589" s="89"/>
      <c r="C2589" s="269" t="s">
        <v>615</v>
      </c>
      <c r="D2589" s="84">
        <v>43566</v>
      </c>
      <c r="E2589" s="85" t="s">
        <v>5739</v>
      </c>
      <c r="F2589" s="85" t="s">
        <v>3</v>
      </c>
      <c r="G2589" s="85">
        <v>1728197</v>
      </c>
      <c r="H2589" s="89"/>
      <c r="I2589" s="270" t="s">
        <v>6349</v>
      </c>
      <c r="J2589" s="89"/>
      <c r="K2589" s="89"/>
      <c r="L2589" s="89"/>
      <c r="M2589" s="89"/>
      <c r="N2589" s="271">
        <v>0</v>
      </c>
      <c r="O2589" s="271">
        <v>748.01</v>
      </c>
      <c r="P2589" s="89" t="s">
        <v>670</v>
      </c>
    </row>
    <row r="2590" spans="1:16" ht="51">
      <c r="A2590" s="268">
        <v>35</v>
      </c>
      <c r="B2590" s="89"/>
      <c r="C2590" s="269" t="s">
        <v>46</v>
      </c>
      <c r="D2590" s="84">
        <v>43566</v>
      </c>
      <c r="E2590" s="85" t="s">
        <v>5740</v>
      </c>
      <c r="F2590" s="85" t="s">
        <v>3</v>
      </c>
      <c r="G2590" s="85">
        <v>1728118</v>
      </c>
      <c r="H2590" s="89"/>
      <c r="I2590" s="270" t="s">
        <v>6350</v>
      </c>
      <c r="J2590" s="89"/>
      <c r="K2590" s="89"/>
      <c r="L2590" s="89"/>
      <c r="M2590" s="89"/>
      <c r="N2590" s="271">
        <v>0</v>
      </c>
      <c r="O2590" s="271">
        <v>66705</v>
      </c>
      <c r="P2590" s="89" t="s">
        <v>670</v>
      </c>
    </row>
    <row r="2591" spans="1:16" ht="63.75">
      <c r="A2591" s="268">
        <v>35</v>
      </c>
      <c r="B2591" s="89"/>
      <c r="C2591" s="269" t="s">
        <v>46</v>
      </c>
      <c r="D2591" s="84">
        <v>43566</v>
      </c>
      <c r="E2591" s="85" t="s">
        <v>5741</v>
      </c>
      <c r="F2591" s="85" t="s">
        <v>3</v>
      </c>
      <c r="G2591" s="85">
        <v>1728116</v>
      </c>
      <c r="H2591" s="89"/>
      <c r="I2591" s="270" t="s">
        <v>6351</v>
      </c>
      <c r="J2591" s="89"/>
      <c r="K2591" s="89"/>
      <c r="L2591" s="89"/>
      <c r="M2591" s="89"/>
      <c r="N2591" s="271">
        <v>0</v>
      </c>
      <c r="O2591" s="271">
        <v>16744</v>
      </c>
      <c r="P2591" s="89" t="s">
        <v>670</v>
      </c>
    </row>
    <row r="2592" spans="1:16" ht="51">
      <c r="A2592" s="268">
        <v>591</v>
      </c>
      <c r="B2592" s="89"/>
      <c r="C2592" s="269" t="s">
        <v>1367</v>
      </c>
      <c r="D2592" s="84">
        <v>43566</v>
      </c>
      <c r="E2592" s="85" t="s">
        <v>5742</v>
      </c>
      <c r="F2592" s="85" t="s">
        <v>3</v>
      </c>
      <c r="G2592" s="85">
        <v>1728178</v>
      </c>
      <c r="H2592" s="89"/>
      <c r="I2592" s="270" t="s">
        <v>2224</v>
      </c>
      <c r="J2592" s="89"/>
      <c r="K2592" s="89"/>
      <c r="L2592" s="89"/>
      <c r="M2592" s="89"/>
      <c r="N2592" s="271">
        <v>0</v>
      </c>
      <c r="O2592" s="271">
        <v>242.41</v>
      </c>
      <c r="P2592" s="89" t="s">
        <v>670</v>
      </c>
    </row>
    <row r="2593" spans="1:16" ht="51">
      <c r="A2593" s="268">
        <v>904</v>
      </c>
      <c r="B2593" s="89"/>
      <c r="C2593" s="269" t="s">
        <v>205</v>
      </c>
      <c r="D2593" s="84">
        <v>43566</v>
      </c>
      <c r="E2593" s="85" t="s">
        <v>5743</v>
      </c>
      <c r="F2593" s="85" t="s">
        <v>3</v>
      </c>
      <c r="G2593" s="85">
        <v>1728175</v>
      </c>
      <c r="H2593" s="89"/>
      <c r="I2593" s="270" t="s">
        <v>6352</v>
      </c>
      <c r="J2593" s="89"/>
      <c r="K2593" s="89"/>
      <c r="L2593" s="89"/>
      <c r="M2593" s="89"/>
      <c r="N2593" s="271">
        <v>0</v>
      </c>
      <c r="O2593" s="271">
        <v>10000</v>
      </c>
      <c r="P2593" s="89" t="s">
        <v>670</v>
      </c>
    </row>
    <row r="2594" spans="1:16" ht="51">
      <c r="A2594" s="268" t="s">
        <v>565</v>
      </c>
      <c r="B2594" s="89"/>
      <c r="C2594" s="269" t="s">
        <v>615</v>
      </c>
      <c r="D2594" s="84">
        <v>43566</v>
      </c>
      <c r="E2594" s="85" t="s">
        <v>5744</v>
      </c>
      <c r="F2594" s="85" t="s">
        <v>3</v>
      </c>
      <c r="G2594" s="85">
        <v>1728165</v>
      </c>
      <c r="H2594" s="89"/>
      <c r="I2594" s="270" t="s">
        <v>6353</v>
      </c>
      <c r="J2594" s="89"/>
      <c r="K2594" s="89"/>
      <c r="L2594" s="89"/>
      <c r="M2594" s="89"/>
      <c r="N2594" s="271">
        <v>0</v>
      </c>
      <c r="O2594" s="271">
        <v>1223.04</v>
      </c>
      <c r="P2594" s="89" t="s">
        <v>670</v>
      </c>
    </row>
    <row r="2595" spans="1:16" ht="51">
      <c r="A2595" s="268" t="s">
        <v>556</v>
      </c>
      <c r="B2595" s="89"/>
      <c r="C2595" s="269" t="s">
        <v>616</v>
      </c>
      <c r="D2595" s="84">
        <v>43566</v>
      </c>
      <c r="E2595" s="85" t="s">
        <v>5745</v>
      </c>
      <c r="F2595" s="85" t="s">
        <v>3</v>
      </c>
      <c r="G2595" s="85">
        <v>1728161</v>
      </c>
      <c r="H2595" s="89"/>
      <c r="I2595" s="270" t="s">
        <v>6354</v>
      </c>
      <c r="J2595" s="89"/>
      <c r="K2595" s="89"/>
      <c r="L2595" s="89"/>
      <c r="M2595" s="89"/>
      <c r="N2595" s="271">
        <v>0</v>
      </c>
      <c r="O2595" s="271">
        <v>11981.45</v>
      </c>
      <c r="P2595" s="89" t="s">
        <v>670</v>
      </c>
    </row>
    <row r="2596" spans="1:16" ht="51">
      <c r="A2596" s="268" t="s">
        <v>565</v>
      </c>
      <c r="B2596" s="89"/>
      <c r="C2596" s="269" t="s">
        <v>615</v>
      </c>
      <c r="D2596" s="84">
        <v>43566</v>
      </c>
      <c r="E2596" s="85" t="s">
        <v>5746</v>
      </c>
      <c r="F2596" s="85" t="s">
        <v>3</v>
      </c>
      <c r="G2596" s="85">
        <v>1728142</v>
      </c>
      <c r="H2596" s="89"/>
      <c r="I2596" s="270" t="s">
        <v>6355</v>
      </c>
      <c r="J2596" s="89"/>
      <c r="K2596" s="89"/>
      <c r="L2596" s="89"/>
      <c r="M2596" s="89"/>
      <c r="N2596" s="271">
        <v>0</v>
      </c>
      <c r="O2596" s="271">
        <v>449.48</v>
      </c>
      <c r="P2596" s="89" t="s">
        <v>670</v>
      </c>
    </row>
    <row r="2597" spans="1:16" ht="63.75">
      <c r="A2597" s="268" t="s">
        <v>565</v>
      </c>
      <c r="B2597" s="89"/>
      <c r="C2597" s="269" t="s">
        <v>615</v>
      </c>
      <c r="D2597" s="84">
        <v>43566</v>
      </c>
      <c r="E2597" s="85" t="s">
        <v>5747</v>
      </c>
      <c r="F2597" s="85" t="s">
        <v>3</v>
      </c>
      <c r="G2597" s="85">
        <v>1728282</v>
      </c>
      <c r="H2597" s="89"/>
      <c r="I2597" s="270" t="s">
        <v>6356</v>
      </c>
      <c r="J2597" s="89"/>
      <c r="K2597" s="89"/>
      <c r="L2597" s="89"/>
      <c r="M2597" s="89"/>
      <c r="N2597" s="271">
        <v>0</v>
      </c>
      <c r="O2597" s="271">
        <v>59.81</v>
      </c>
      <c r="P2597" s="89" t="s">
        <v>670</v>
      </c>
    </row>
    <row r="2598" spans="1:16" ht="51">
      <c r="A2598" s="268">
        <v>513</v>
      </c>
      <c r="B2598" s="89"/>
      <c r="C2598" s="269" t="s">
        <v>171</v>
      </c>
      <c r="D2598" s="84">
        <v>43566</v>
      </c>
      <c r="E2598" s="85" t="s">
        <v>5748</v>
      </c>
      <c r="F2598" s="85" t="s">
        <v>3</v>
      </c>
      <c r="G2598" s="85">
        <v>1728291</v>
      </c>
      <c r="H2598" s="89"/>
      <c r="I2598" s="270" t="s">
        <v>6357</v>
      </c>
      <c r="J2598" s="89"/>
      <c r="K2598" s="89"/>
      <c r="L2598" s="89"/>
      <c r="M2598" s="89"/>
      <c r="N2598" s="271">
        <v>0</v>
      </c>
      <c r="O2598" s="271">
        <v>3605.82</v>
      </c>
      <c r="P2598" s="89" t="s">
        <v>670</v>
      </c>
    </row>
    <row r="2599" spans="1:16" ht="51">
      <c r="A2599" s="268" t="s">
        <v>565</v>
      </c>
      <c r="B2599" s="89"/>
      <c r="C2599" s="269" t="s">
        <v>615</v>
      </c>
      <c r="D2599" s="84">
        <v>43566</v>
      </c>
      <c r="E2599" s="85" t="s">
        <v>5749</v>
      </c>
      <c r="F2599" s="85" t="s">
        <v>3</v>
      </c>
      <c r="G2599" s="85">
        <v>1728113</v>
      </c>
      <c r="H2599" s="89"/>
      <c r="I2599" s="270" t="s">
        <v>6358</v>
      </c>
      <c r="J2599" s="89"/>
      <c r="K2599" s="89"/>
      <c r="L2599" s="89"/>
      <c r="M2599" s="89"/>
      <c r="N2599" s="271">
        <v>0</v>
      </c>
      <c r="O2599" s="271">
        <v>1093.5999999999999</v>
      </c>
      <c r="P2599" s="89" t="s">
        <v>670</v>
      </c>
    </row>
    <row r="2600" spans="1:16" ht="51">
      <c r="A2600" s="268" t="s">
        <v>565</v>
      </c>
      <c r="B2600" s="89"/>
      <c r="C2600" s="269" t="s">
        <v>615</v>
      </c>
      <c r="D2600" s="84">
        <v>43566</v>
      </c>
      <c r="E2600" s="85" t="s">
        <v>5750</v>
      </c>
      <c r="F2600" s="85" t="s">
        <v>3</v>
      </c>
      <c r="G2600" s="85">
        <v>1728124</v>
      </c>
      <c r="H2600" s="89"/>
      <c r="I2600" s="270" t="s">
        <v>6359</v>
      </c>
      <c r="J2600" s="89"/>
      <c r="K2600" s="89"/>
      <c r="L2600" s="89"/>
      <c r="M2600" s="89"/>
      <c r="N2600" s="271">
        <v>0</v>
      </c>
      <c r="O2600" s="271">
        <v>173</v>
      </c>
      <c r="P2600" s="89" t="s">
        <v>670</v>
      </c>
    </row>
    <row r="2601" spans="1:16" ht="51">
      <c r="A2601" s="268" t="s">
        <v>565</v>
      </c>
      <c r="B2601" s="89"/>
      <c r="C2601" s="269" t="s">
        <v>615</v>
      </c>
      <c r="D2601" s="84">
        <v>43566</v>
      </c>
      <c r="E2601" s="85" t="s">
        <v>5751</v>
      </c>
      <c r="F2601" s="85" t="s">
        <v>3</v>
      </c>
      <c r="G2601" s="85">
        <v>1728125</v>
      </c>
      <c r="H2601" s="89"/>
      <c r="I2601" s="270" t="s">
        <v>6360</v>
      </c>
      <c r="J2601" s="89"/>
      <c r="K2601" s="89"/>
      <c r="L2601" s="89"/>
      <c r="M2601" s="89"/>
      <c r="N2601" s="271">
        <v>0</v>
      </c>
      <c r="O2601" s="271">
        <v>2720.94</v>
      </c>
      <c r="P2601" s="89" t="s">
        <v>670</v>
      </c>
    </row>
    <row r="2602" spans="1:16" ht="51">
      <c r="A2602" s="268">
        <v>153</v>
      </c>
      <c r="B2602" s="89"/>
      <c r="C2602" s="269" t="s">
        <v>83</v>
      </c>
      <c r="D2602" s="84">
        <v>43566</v>
      </c>
      <c r="E2602" s="85" t="s">
        <v>5752</v>
      </c>
      <c r="F2602" s="85" t="s">
        <v>3</v>
      </c>
      <c r="G2602" s="85">
        <v>1728126</v>
      </c>
      <c r="H2602" s="89"/>
      <c r="I2602" s="270" t="s">
        <v>6361</v>
      </c>
      <c r="J2602" s="89"/>
      <c r="K2602" s="89"/>
      <c r="L2602" s="89"/>
      <c r="M2602" s="89"/>
      <c r="N2602" s="271">
        <v>0</v>
      </c>
      <c r="O2602" s="271">
        <v>544</v>
      </c>
      <c r="P2602" s="89" t="s">
        <v>670</v>
      </c>
    </row>
    <row r="2603" spans="1:16" ht="51">
      <c r="A2603" s="268" t="s">
        <v>565</v>
      </c>
      <c r="B2603" s="89"/>
      <c r="C2603" s="269" t="s">
        <v>615</v>
      </c>
      <c r="D2603" s="84">
        <v>43566</v>
      </c>
      <c r="E2603" s="85" t="s">
        <v>5753</v>
      </c>
      <c r="F2603" s="85" t="s">
        <v>3</v>
      </c>
      <c r="G2603" s="85">
        <v>1728127</v>
      </c>
      <c r="H2603" s="89"/>
      <c r="I2603" s="270" t="s">
        <v>6362</v>
      </c>
      <c r="J2603" s="89"/>
      <c r="K2603" s="89"/>
      <c r="L2603" s="89"/>
      <c r="M2603" s="89"/>
      <c r="N2603" s="271">
        <v>0</v>
      </c>
      <c r="O2603" s="271">
        <v>2720.94</v>
      </c>
      <c r="P2603" s="89" t="s">
        <v>670</v>
      </c>
    </row>
    <row r="2604" spans="1:16" ht="102">
      <c r="A2604" s="268">
        <v>10</v>
      </c>
      <c r="B2604" s="89"/>
      <c r="C2604" s="269" t="s">
        <v>41</v>
      </c>
      <c r="D2604" s="84">
        <v>43567</v>
      </c>
      <c r="E2604" s="85" t="s">
        <v>5342</v>
      </c>
      <c r="F2604" s="85" t="s">
        <v>6</v>
      </c>
      <c r="G2604" s="85">
        <v>7719</v>
      </c>
      <c r="H2604" s="89"/>
      <c r="I2604" s="270" t="s">
        <v>6085</v>
      </c>
      <c r="J2604" s="89"/>
      <c r="K2604" s="89"/>
      <c r="L2604" s="89"/>
      <c r="M2604" s="89"/>
      <c r="N2604" s="271">
        <v>0</v>
      </c>
      <c r="O2604" s="271">
        <v>0.05</v>
      </c>
      <c r="P2604" s="89" t="s">
        <v>670</v>
      </c>
    </row>
    <row r="2605" spans="1:16" ht="76.5">
      <c r="A2605" s="268" t="s">
        <v>557</v>
      </c>
      <c r="B2605" s="89"/>
      <c r="C2605" s="269" t="s">
        <v>780</v>
      </c>
      <c r="D2605" s="84">
        <v>43567</v>
      </c>
      <c r="E2605" s="85" t="s">
        <v>5343</v>
      </c>
      <c r="F2605" s="85" t="s">
        <v>6</v>
      </c>
      <c r="G2605" s="85">
        <v>1105495</v>
      </c>
      <c r="H2605" s="89"/>
      <c r="I2605" s="270" t="s">
        <v>6086</v>
      </c>
      <c r="J2605" s="89"/>
      <c r="K2605" s="89"/>
      <c r="L2605" s="89"/>
      <c r="M2605" s="89"/>
      <c r="N2605" s="271">
        <v>0</v>
      </c>
      <c r="O2605" s="271">
        <v>2965000</v>
      </c>
      <c r="P2605" s="89" t="s">
        <v>670</v>
      </c>
    </row>
    <row r="2606" spans="1:16" ht="63.75">
      <c r="A2606" s="268">
        <v>378</v>
      </c>
      <c r="B2606" s="89"/>
      <c r="C2606" s="269" t="s">
        <v>639</v>
      </c>
      <c r="D2606" s="84">
        <v>43567</v>
      </c>
      <c r="E2606" s="85" t="s">
        <v>5344</v>
      </c>
      <c r="F2606" s="85" t="s">
        <v>6</v>
      </c>
      <c r="G2606" s="85">
        <v>1105509</v>
      </c>
      <c r="H2606" s="89"/>
      <c r="I2606" s="270" t="s">
        <v>6087</v>
      </c>
      <c r="J2606" s="89"/>
      <c r="K2606" s="89"/>
      <c r="L2606" s="89"/>
      <c r="M2606" s="89"/>
      <c r="N2606" s="271">
        <v>0</v>
      </c>
      <c r="O2606" s="271">
        <v>2266.0500000000002</v>
      </c>
      <c r="P2606" s="89" t="s">
        <v>670</v>
      </c>
    </row>
    <row r="2607" spans="1:16" ht="63.75">
      <c r="A2607" s="268">
        <v>660</v>
      </c>
      <c r="B2607" s="89"/>
      <c r="C2607" s="269" t="s">
        <v>188</v>
      </c>
      <c r="D2607" s="84">
        <v>43567</v>
      </c>
      <c r="E2607" s="85" t="s">
        <v>5345</v>
      </c>
      <c r="F2607" s="85" t="s">
        <v>6</v>
      </c>
      <c r="G2607" s="85">
        <v>1105511</v>
      </c>
      <c r="H2607" s="89"/>
      <c r="I2607" s="270" t="s">
        <v>6088</v>
      </c>
      <c r="J2607" s="89"/>
      <c r="K2607" s="89"/>
      <c r="L2607" s="89"/>
      <c r="M2607" s="89"/>
      <c r="N2607" s="271">
        <v>0</v>
      </c>
      <c r="O2607" s="271">
        <v>2116.77</v>
      </c>
      <c r="P2607" s="89" t="s">
        <v>670</v>
      </c>
    </row>
    <row r="2608" spans="1:16" ht="51">
      <c r="A2608" s="268">
        <v>253</v>
      </c>
      <c r="B2608" s="89"/>
      <c r="C2608" s="269" t="s">
        <v>114</v>
      </c>
      <c r="D2608" s="84">
        <v>43567</v>
      </c>
      <c r="E2608" s="85" t="s">
        <v>5346</v>
      </c>
      <c r="F2608" s="85" t="s">
        <v>6</v>
      </c>
      <c r="G2608" s="85">
        <v>80660</v>
      </c>
      <c r="H2608" s="89"/>
      <c r="I2608" s="270" t="s">
        <v>4856</v>
      </c>
      <c r="J2608" s="89"/>
      <c r="K2608" s="89"/>
      <c r="L2608" s="89"/>
      <c r="M2608" s="89"/>
      <c r="N2608" s="271">
        <v>0</v>
      </c>
      <c r="O2608" s="271">
        <v>849372.7</v>
      </c>
      <c r="P2608" s="89" t="s">
        <v>670</v>
      </c>
    </row>
    <row r="2609" spans="1:16" ht="51">
      <c r="A2609" s="268" t="s">
        <v>565</v>
      </c>
      <c r="B2609" s="89"/>
      <c r="C2609" s="269" t="s">
        <v>615</v>
      </c>
      <c r="D2609" s="84">
        <v>43567</v>
      </c>
      <c r="E2609" s="85" t="s">
        <v>5754</v>
      </c>
      <c r="F2609" s="85" t="s">
        <v>3</v>
      </c>
      <c r="G2609" s="85">
        <v>1729376</v>
      </c>
      <c r="H2609" s="89"/>
      <c r="I2609" s="270" t="s">
        <v>6363</v>
      </c>
      <c r="J2609" s="89"/>
      <c r="K2609" s="89"/>
      <c r="L2609" s="89"/>
      <c r="M2609" s="89"/>
      <c r="N2609" s="271">
        <v>0</v>
      </c>
      <c r="O2609" s="271">
        <v>853.03</v>
      </c>
      <c r="P2609" s="89" t="s">
        <v>670</v>
      </c>
    </row>
    <row r="2610" spans="1:16" ht="51">
      <c r="A2610" s="268" t="s">
        <v>565</v>
      </c>
      <c r="B2610" s="89"/>
      <c r="C2610" s="269" t="s">
        <v>615</v>
      </c>
      <c r="D2610" s="84">
        <v>43567</v>
      </c>
      <c r="E2610" s="85" t="s">
        <v>5755</v>
      </c>
      <c r="F2610" s="85" t="s">
        <v>3</v>
      </c>
      <c r="G2610" s="85">
        <v>1729336</v>
      </c>
      <c r="H2610" s="89"/>
      <c r="I2610" s="270" t="s">
        <v>6364</v>
      </c>
      <c r="J2610" s="89"/>
      <c r="K2610" s="89"/>
      <c r="L2610" s="89"/>
      <c r="M2610" s="89"/>
      <c r="N2610" s="271">
        <v>0</v>
      </c>
      <c r="O2610" s="271">
        <v>1207.3500000000001</v>
      </c>
      <c r="P2610" s="89" t="s">
        <v>670</v>
      </c>
    </row>
    <row r="2611" spans="1:16" ht="51">
      <c r="A2611" s="268">
        <v>20</v>
      </c>
      <c r="B2611" s="89"/>
      <c r="C2611" s="269" t="s">
        <v>44</v>
      </c>
      <c r="D2611" s="84">
        <v>43567</v>
      </c>
      <c r="E2611" s="85" t="s">
        <v>5756</v>
      </c>
      <c r="F2611" s="85" t="s">
        <v>3</v>
      </c>
      <c r="G2611" s="85">
        <v>1729181</v>
      </c>
      <c r="H2611" s="89"/>
      <c r="I2611" s="270" t="s">
        <v>6365</v>
      </c>
      <c r="J2611" s="89"/>
      <c r="K2611" s="89"/>
      <c r="L2611" s="89"/>
      <c r="M2611" s="89"/>
      <c r="N2611" s="271">
        <v>0</v>
      </c>
      <c r="O2611" s="271">
        <v>105.58</v>
      </c>
      <c r="P2611" s="89" t="s">
        <v>670</v>
      </c>
    </row>
    <row r="2612" spans="1:16" ht="51">
      <c r="A2612" s="268">
        <v>20</v>
      </c>
      <c r="B2612" s="89"/>
      <c r="C2612" s="269" t="s">
        <v>44</v>
      </c>
      <c r="D2612" s="84">
        <v>43567</v>
      </c>
      <c r="E2612" s="85" t="s">
        <v>5757</v>
      </c>
      <c r="F2612" s="85" t="s">
        <v>3</v>
      </c>
      <c r="G2612" s="85">
        <v>1729180</v>
      </c>
      <c r="H2612" s="89"/>
      <c r="I2612" s="270" t="s">
        <v>6366</v>
      </c>
      <c r="J2612" s="89"/>
      <c r="K2612" s="89"/>
      <c r="L2612" s="89"/>
      <c r="M2612" s="89"/>
      <c r="N2612" s="271">
        <v>0</v>
      </c>
      <c r="O2612" s="271">
        <v>150.30000000000001</v>
      </c>
      <c r="P2612" s="89" t="s">
        <v>670</v>
      </c>
    </row>
    <row r="2613" spans="1:16" ht="51">
      <c r="A2613" s="268">
        <v>48</v>
      </c>
      <c r="B2613" s="89"/>
      <c r="C2613" s="269" t="s">
        <v>50</v>
      </c>
      <c r="D2613" s="84">
        <v>43567</v>
      </c>
      <c r="E2613" s="85" t="s">
        <v>5758</v>
      </c>
      <c r="F2613" s="85" t="s">
        <v>3</v>
      </c>
      <c r="G2613" s="85">
        <v>1729174</v>
      </c>
      <c r="H2613" s="89"/>
      <c r="I2613" s="270" t="s">
        <v>6367</v>
      </c>
      <c r="J2613" s="89"/>
      <c r="K2613" s="89"/>
      <c r="L2613" s="89"/>
      <c r="M2613" s="89"/>
      <c r="N2613" s="271">
        <v>0</v>
      </c>
      <c r="O2613" s="271">
        <v>0.9</v>
      </c>
      <c r="P2613" s="89" t="s">
        <v>741</v>
      </c>
    </row>
    <row r="2614" spans="1:16" ht="38.25">
      <c r="A2614" s="268" t="s">
        <v>565</v>
      </c>
      <c r="B2614" s="89"/>
      <c r="C2614" s="269" t="s">
        <v>615</v>
      </c>
      <c r="D2614" s="84">
        <v>43567</v>
      </c>
      <c r="E2614" s="85" t="s">
        <v>5759</v>
      </c>
      <c r="F2614" s="85" t="s">
        <v>3</v>
      </c>
      <c r="G2614" s="85">
        <v>1729156</v>
      </c>
      <c r="H2614" s="89"/>
      <c r="I2614" s="270" t="s">
        <v>6368</v>
      </c>
      <c r="J2614" s="89"/>
      <c r="K2614" s="89"/>
      <c r="L2614" s="89"/>
      <c r="M2614" s="89"/>
      <c r="N2614" s="271">
        <v>0</v>
      </c>
      <c r="O2614" s="271">
        <v>4828.8900000000003</v>
      </c>
      <c r="P2614" s="89" t="s">
        <v>670</v>
      </c>
    </row>
    <row r="2615" spans="1:16" ht="51">
      <c r="A2615" s="268">
        <v>35</v>
      </c>
      <c r="B2615" s="89"/>
      <c r="C2615" s="269" t="s">
        <v>46</v>
      </c>
      <c r="D2615" s="84">
        <v>43567</v>
      </c>
      <c r="E2615" s="85" t="s">
        <v>5760</v>
      </c>
      <c r="F2615" s="85" t="s">
        <v>3</v>
      </c>
      <c r="G2615" s="85">
        <v>1729134</v>
      </c>
      <c r="H2615" s="89"/>
      <c r="I2615" s="270" t="s">
        <v>749</v>
      </c>
      <c r="J2615" s="89"/>
      <c r="K2615" s="89"/>
      <c r="L2615" s="89"/>
      <c r="M2615" s="89"/>
      <c r="N2615" s="271">
        <v>0</v>
      </c>
      <c r="O2615" s="271">
        <v>1200</v>
      </c>
      <c r="P2615" s="89" t="s">
        <v>670</v>
      </c>
    </row>
    <row r="2616" spans="1:16" ht="51">
      <c r="A2616" s="268">
        <v>41</v>
      </c>
      <c r="B2616" s="89"/>
      <c r="C2616" s="269" t="s">
        <v>47</v>
      </c>
      <c r="D2616" s="84">
        <v>43567</v>
      </c>
      <c r="E2616" s="85" t="s">
        <v>5761</v>
      </c>
      <c r="F2616" s="85" t="s">
        <v>3</v>
      </c>
      <c r="G2616" s="85">
        <v>1729419</v>
      </c>
      <c r="H2616" s="89"/>
      <c r="I2616" s="270" t="s">
        <v>6203</v>
      </c>
      <c r="J2616" s="89"/>
      <c r="K2616" s="89"/>
      <c r="L2616" s="89"/>
      <c r="M2616" s="89"/>
      <c r="N2616" s="271">
        <v>0</v>
      </c>
      <c r="O2616" s="271">
        <v>30</v>
      </c>
      <c r="P2616" s="89" t="s">
        <v>670</v>
      </c>
    </row>
    <row r="2617" spans="1:16" ht="38.25">
      <c r="A2617" s="268">
        <v>35</v>
      </c>
      <c r="B2617" s="89"/>
      <c r="C2617" s="269" t="s">
        <v>46</v>
      </c>
      <c r="D2617" s="84">
        <v>43567</v>
      </c>
      <c r="E2617" s="85" t="s">
        <v>5762</v>
      </c>
      <c r="F2617" s="85" t="s">
        <v>3</v>
      </c>
      <c r="G2617" s="85">
        <v>1729429</v>
      </c>
      <c r="H2617" s="89"/>
      <c r="I2617" s="270" t="s">
        <v>6369</v>
      </c>
      <c r="J2617" s="89"/>
      <c r="K2617" s="89"/>
      <c r="L2617" s="89"/>
      <c r="M2617" s="89"/>
      <c r="N2617" s="271">
        <v>0</v>
      </c>
      <c r="O2617" s="271">
        <v>2103.7200000000003</v>
      </c>
      <c r="P2617" s="89" t="s">
        <v>670</v>
      </c>
    </row>
    <row r="2618" spans="1:16" ht="38.25">
      <c r="A2618" s="268" t="s">
        <v>565</v>
      </c>
      <c r="B2618" s="89"/>
      <c r="C2618" s="269" t="s">
        <v>615</v>
      </c>
      <c r="D2618" s="84">
        <v>43567</v>
      </c>
      <c r="E2618" s="85" t="s">
        <v>5763</v>
      </c>
      <c r="F2618" s="85" t="s">
        <v>3</v>
      </c>
      <c r="G2618" s="85">
        <v>1729576</v>
      </c>
      <c r="H2618" s="89"/>
      <c r="I2618" s="270" t="s">
        <v>6370</v>
      </c>
      <c r="J2618" s="89"/>
      <c r="K2618" s="89"/>
      <c r="L2618" s="89"/>
      <c r="M2618" s="89"/>
      <c r="N2618" s="271">
        <v>0</v>
      </c>
      <c r="O2618" s="271">
        <v>250</v>
      </c>
      <c r="P2618" s="89" t="s">
        <v>670</v>
      </c>
    </row>
    <row r="2619" spans="1:16" ht="51">
      <c r="A2619" s="268">
        <v>592</v>
      </c>
      <c r="B2619" s="89"/>
      <c r="C2619" s="269" t="s">
        <v>645</v>
      </c>
      <c r="D2619" s="84">
        <v>43567</v>
      </c>
      <c r="E2619" s="85" t="s">
        <v>5764</v>
      </c>
      <c r="F2619" s="85" t="s">
        <v>3</v>
      </c>
      <c r="G2619" s="85">
        <v>1729693</v>
      </c>
      <c r="H2619" s="89"/>
      <c r="I2619" s="270" t="s">
        <v>6371</v>
      </c>
      <c r="J2619" s="89"/>
      <c r="K2619" s="89"/>
      <c r="L2619" s="89"/>
      <c r="M2619" s="89"/>
      <c r="N2619" s="271">
        <v>0</v>
      </c>
      <c r="O2619" s="271">
        <v>218</v>
      </c>
      <c r="P2619" s="89" t="s">
        <v>670</v>
      </c>
    </row>
    <row r="2620" spans="1:16" ht="51">
      <c r="A2620" s="268">
        <v>592</v>
      </c>
      <c r="B2620" s="89"/>
      <c r="C2620" s="269" t="s">
        <v>645</v>
      </c>
      <c r="D2620" s="84">
        <v>43567</v>
      </c>
      <c r="E2620" s="85" t="s">
        <v>5765</v>
      </c>
      <c r="F2620" s="85" t="s">
        <v>3</v>
      </c>
      <c r="G2620" s="85">
        <v>1729699</v>
      </c>
      <c r="H2620" s="89"/>
      <c r="I2620" s="270" t="s">
        <v>6372</v>
      </c>
      <c r="J2620" s="89"/>
      <c r="K2620" s="89"/>
      <c r="L2620" s="89"/>
      <c r="M2620" s="89"/>
      <c r="N2620" s="271">
        <v>0</v>
      </c>
      <c r="O2620" s="271">
        <v>57334</v>
      </c>
      <c r="P2620" s="89" t="s">
        <v>670</v>
      </c>
    </row>
    <row r="2621" spans="1:16" ht="51">
      <c r="A2621" s="268">
        <v>592</v>
      </c>
      <c r="B2621" s="89"/>
      <c r="C2621" s="269" t="s">
        <v>645</v>
      </c>
      <c r="D2621" s="84">
        <v>43567</v>
      </c>
      <c r="E2621" s="85" t="s">
        <v>5766</v>
      </c>
      <c r="F2621" s="85" t="s">
        <v>3</v>
      </c>
      <c r="G2621" s="85">
        <v>1729706</v>
      </c>
      <c r="H2621" s="89"/>
      <c r="I2621" s="270" t="s">
        <v>2156</v>
      </c>
      <c r="J2621" s="89"/>
      <c r="K2621" s="89"/>
      <c r="L2621" s="89"/>
      <c r="M2621" s="89"/>
      <c r="N2621" s="271">
        <v>0</v>
      </c>
      <c r="O2621" s="271">
        <v>2322</v>
      </c>
      <c r="P2621" s="89" t="s">
        <v>670</v>
      </c>
    </row>
    <row r="2622" spans="1:16" ht="51">
      <c r="A2622" s="268">
        <v>592</v>
      </c>
      <c r="B2622" s="89"/>
      <c r="C2622" s="269" t="s">
        <v>645</v>
      </c>
      <c r="D2622" s="84">
        <v>43567</v>
      </c>
      <c r="E2622" s="85" t="s">
        <v>5767</v>
      </c>
      <c r="F2622" s="85" t="s">
        <v>3</v>
      </c>
      <c r="G2622" s="85">
        <v>1729710</v>
      </c>
      <c r="H2622" s="89"/>
      <c r="I2622" s="270" t="s">
        <v>6251</v>
      </c>
      <c r="J2622" s="89"/>
      <c r="K2622" s="89"/>
      <c r="L2622" s="89"/>
      <c r="M2622" s="89"/>
      <c r="N2622" s="271">
        <v>0</v>
      </c>
      <c r="O2622" s="271">
        <v>6243.3</v>
      </c>
      <c r="P2622" s="89" t="s">
        <v>670</v>
      </c>
    </row>
    <row r="2623" spans="1:16" ht="63.75">
      <c r="A2623" s="268" t="s">
        <v>565</v>
      </c>
      <c r="B2623" s="89"/>
      <c r="C2623" s="269" t="s">
        <v>615</v>
      </c>
      <c r="D2623" s="84">
        <v>43567</v>
      </c>
      <c r="E2623" s="85" t="s">
        <v>5768</v>
      </c>
      <c r="F2623" s="85" t="s">
        <v>3</v>
      </c>
      <c r="G2623" s="85">
        <v>1728650</v>
      </c>
      <c r="H2623" s="89"/>
      <c r="I2623" s="270" t="s">
        <v>6373</v>
      </c>
      <c r="J2623" s="89"/>
      <c r="K2623" s="89"/>
      <c r="L2623" s="89"/>
      <c r="M2623" s="89"/>
      <c r="N2623" s="271">
        <v>0</v>
      </c>
      <c r="O2623" s="271">
        <v>6780.2</v>
      </c>
      <c r="P2623" s="89" t="s">
        <v>670</v>
      </c>
    </row>
    <row r="2624" spans="1:16" ht="51">
      <c r="A2624" s="268">
        <v>20</v>
      </c>
      <c r="B2624" s="89"/>
      <c r="C2624" s="269" t="s">
        <v>44</v>
      </c>
      <c r="D2624" s="84">
        <v>43567</v>
      </c>
      <c r="E2624" s="85" t="s">
        <v>5769</v>
      </c>
      <c r="F2624" s="85" t="s">
        <v>3</v>
      </c>
      <c r="G2624" s="85">
        <v>1728739</v>
      </c>
      <c r="H2624" s="89"/>
      <c r="I2624" s="270" t="s">
        <v>6374</v>
      </c>
      <c r="J2624" s="89"/>
      <c r="K2624" s="89"/>
      <c r="L2624" s="89"/>
      <c r="M2624" s="89"/>
      <c r="N2624" s="271">
        <v>0</v>
      </c>
      <c r="O2624" s="271">
        <v>0.5</v>
      </c>
      <c r="P2624" s="89" t="s">
        <v>670</v>
      </c>
    </row>
    <row r="2625" spans="1:16" ht="38.25">
      <c r="A2625" s="268">
        <v>254</v>
      </c>
      <c r="B2625" s="89"/>
      <c r="C2625" s="269" t="s">
        <v>115</v>
      </c>
      <c r="D2625" s="84">
        <v>43567</v>
      </c>
      <c r="E2625" s="85" t="s">
        <v>5770</v>
      </c>
      <c r="F2625" s="85" t="s">
        <v>3</v>
      </c>
      <c r="G2625" s="85">
        <v>1728710</v>
      </c>
      <c r="H2625" s="89"/>
      <c r="I2625" s="270" t="s">
        <v>6375</v>
      </c>
      <c r="J2625" s="89"/>
      <c r="K2625" s="89"/>
      <c r="L2625" s="89"/>
      <c r="M2625" s="89"/>
      <c r="N2625" s="271">
        <v>0</v>
      </c>
      <c r="O2625" s="271">
        <v>250</v>
      </c>
      <c r="P2625" s="89" t="s">
        <v>670</v>
      </c>
    </row>
    <row r="2626" spans="1:16" ht="38.25">
      <c r="A2626" s="268" t="s">
        <v>565</v>
      </c>
      <c r="B2626" s="89"/>
      <c r="C2626" s="269" t="s">
        <v>615</v>
      </c>
      <c r="D2626" s="84">
        <v>43567</v>
      </c>
      <c r="E2626" s="85" t="s">
        <v>5771</v>
      </c>
      <c r="F2626" s="85" t="s">
        <v>3</v>
      </c>
      <c r="G2626" s="85">
        <v>1728683</v>
      </c>
      <c r="H2626" s="89"/>
      <c r="I2626" s="270" t="s">
        <v>6376</v>
      </c>
      <c r="J2626" s="89"/>
      <c r="K2626" s="89"/>
      <c r="L2626" s="89"/>
      <c r="M2626" s="89"/>
      <c r="N2626" s="271">
        <v>0</v>
      </c>
      <c r="O2626" s="271">
        <v>645.44000000000005</v>
      </c>
      <c r="P2626" s="89" t="s">
        <v>670</v>
      </c>
    </row>
    <row r="2627" spans="1:16" ht="51">
      <c r="A2627" s="268" t="s">
        <v>557</v>
      </c>
      <c r="B2627" s="89"/>
      <c r="C2627" s="269" t="s">
        <v>780</v>
      </c>
      <c r="D2627" s="84">
        <v>43570</v>
      </c>
      <c r="E2627" s="85" t="s">
        <v>5347</v>
      </c>
      <c r="F2627" s="85" t="s">
        <v>6</v>
      </c>
      <c r="G2627" s="85">
        <v>1014127</v>
      </c>
      <c r="H2627" s="89"/>
      <c r="I2627" s="270" t="s">
        <v>6089</v>
      </c>
      <c r="J2627" s="89"/>
      <c r="K2627" s="89"/>
      <c r="L2627" s="89"/>
      <c r="M2627" s="89"/>
      <c r="N2627" s="271">
        <v>0</v>
      </c>
      <c r="O2627" s="271">
        <v>2795566.13</v>
      </c>
      <c r="P2627" s="89" t="s">
        <v>670</v>
      </c>
    </row>
    <row r="2628" spans="1:16" ht="51">
      <c r="A2628" s="268" t="s">
        <v>557</v>
      </c>
      <c r="B2628" s="89"/>
      <c r="C2628" s="269" t="s">
        <v>780</v>
      </c>
      <c r="D2628" s="84">
        <v>43570</v>
      </c>
      <c r="E2628" s="85" t="s">
        <v>5348</v>
      </c>
      <c r="F2628" s="85" t="s">
        <v>11</v>
      </c>
      <c r="G2628" s="85">
        <v>12072</v>
      </c>
      <c r="H2628" s="89"/>
      <c r="I2628" s="270" t="s">
        <v>6090</v>
      </c>
      <c r="J2628" s="89"/>
      <c r="K2628" s="89"/>
      <c r="L2628" s="89"/>
      <c r="M2628" s="89"/>
      <c r="N2628" s="271">
        <v>283.86</v>
      </c>
      <c r="O2628" s="271">
        <v>0</v>
      </c>
      <c r="P2628" s="89" t="s">
        <v>670</v>
      </c>
    </row>
    <row r="2629" spans="1:16" ht="63.75">
      <c r="A2629" s="268" t="s">
        <v>557</v>
      </c>
      <c r="B2629" s="89"/>
      <c r="C2629" s="269" t="s">
        <v>780</v>
      </c>
      <c r="D2629" s="84">
        <v>43570</v>
      </c>
      <c r="E2629" s="85" t="s">
        <v>5349</v>
      </c>
      <c r="F2629" s="85" t="s">
        <v>11</v>
      </c>
      <c r="G2629" s="85">
        <v>12074</v>
      </c>
      <c r="H2629" s="89"/>
      <c r="I2629" s="270" t="s">
        <v>6091</v>
      </c>
      <c r="J2629" s="89"/>
      <c r="K2629" s="89"/>
      <c r="L2629" s="89"/>
      <c r="M2629" s="89"/>
      <c r="N2629" s="271">
        <v>1512.07</v>
      </c>
      <c r="O2629" s="271">
        <v>0</v>
      </c>
      <c r="P2629" s="89" t="s">
        <v>670</v>
      </c>
    </row>
    <row r="2630" spans="1:16" ht="76.5">
      <c r="A2630" s="268" t="s">
        <v>557</v>
      </c>
      <c r="B2630" s="89"/>
      <c r="C2630" s="269" t="s">
        <v>780</v>
      </c>
      <c r="D2630" s="84">
        <v>43570</v>
      </c>
      <c r="E2630" s="85" t="s">
        <v>5350</v>
      </c>
      <c r="F2630" s="85" t="s">
        <v>6</v>
      </c>
      <c r="G2630" s="85">
        <v>1106049</v>
      </c>
      <c r="H2630" s="89"/>
      <c r="I2630" s="270" t="s">
        <v>6092</v>
      </c>
      <c r="J2630" s="89"/>
      <c r="K2630" s="89"/>
      <c r="L2630" s="89"/>
      <c r="M2630" s="89"/>
      <c r="N2630" s="271">
        <v>0</v>
      </c>
      <c r="O2630" s="271">
        <v>1205000</v>
      </c>
      <c r="P2630" s="89" t="s">
        <v>670</v>
      </c>
    </row>
    <row r="2631" spans="1:16" ht="63.75">
      <c r="A2631" s="268" t="s">
        <v>557</v>
      </c>
      <c r="B2631" s="89"/>
      <c r="C2631" s="269" t="s">
        <v>780</v>
      </c>
      <c r="D2631" s="84">
        <v>43570</v>
      </c>
      <c r="E2631" s="85" t="s">
        <v>5351</v>
      </c>
      <c r="F2631" s="85" t="s">
        <v>11</v>
      </c>
      <c r="G2631" s="85">
        <v>12128</v>
      </c>
      <c r="H2631" s="89"/>
      <c r="I2631" s="270" t="s">
        <v>6093</v>
      </c>
      <c r="J2631" s="89"/>
      <c r="K2631" s="89"/>
      <c r="L2631" s="89"/>
      <c r="M2631" s="89"/>
      <c r="N2631" s="271">
        <v>271.92</v>
      </c>
      <c r="O2631" s="271">
        <v>0</v>
      </c>
      <c r="P2631" s="89" t="s">
        <v>670</v>
      </c>
    </row>
    <row r="2632" spans="1:16" ht="63.75">
      <c r="A2632" s="268" t="s">
        <v>557</v>
      </c>
      <c r="B2632" s="89"/>
      <c r="C2632" s="269" t="s">
        <v>780</v>
      </c>
      <c r="D2632" s="84">
        <v>43570</v>
      </c>
      <c r="E2632" s="85" t="s">
        <v>5352</v>
      </c>
      <c r="F2632" s="85" t="s">
        <v>11</v>
      </c>
      <c r="G2632" s="85">
        <v>12124</v>
      </c>
      <c r="H2632" s="89"/>
      <c r="I2632" s="270" t="s">
        <v>6094</v>
      </c>
      <c r="J2632" s="89"/>
      <c r="K2632" s="89"/>
      <c r="L2632" s="89"/>
      <c r="M2632" s="89"/>
      <c r="N2632" s="271">
        <v>1038.8</v>
      </c>
      <c r="O2632" s="271">
        <v>0</v>
      </c>
      <c r="P2632" s="89" t="s">
        <v>670</v>
      </c>
    </row>
    <row r="2633" spans="1:16" ht="38.25">
      <c r="A2633" s="268" t="s">
        <v>565</v>
      </c>
      <c r="B2633" s="89"/>
      <c r="C2633" s="269" t="s">
        <v>615</v>
      </c>
      <c r="D2633" s="84">
        <v>43570</v>
      </c>
      <c r="E2633" s="85" t="s">
        <v>5772</v>
      </c>
      <c r="F2633" s="85" t="s">
        <v>3</v>
      </c>
      <c r="G2633" s="85">
        <v>1730404</v>
      </c>
      <c r="H2633" s="89"/>
      <c r="I2633" s="270" t="s">
        <v>6377</v>
      </c>
      <c r="J2633" s="89"/>
      <c r="K2633" s="89"/>
      <c r="L2633" s="89"/>
      <c r="M2633" s="89"/>
      <c r="N2633" s="271">
        <v>0</v>
      </c>
      <c r="O2633" s="271">
        <v>1044</v>
      </c>
      <c r="P2633" s="89" t="s">
        <v>670</v>
      </c>
    </row>
    <row r="2634" spans="1:16" ht="38.25">
      <c r="A2634" s="268">
        <v>20</v>
      </c>
      <c r="B2634" s="89"/>
      <c r="C2634" s="269" t="s">
        <v>44</v>
      </c>
      <c r="D2634" s="84">
        <v>43570</v>
      </c>
      <c r="E2634" s="85" t="s">
        <v>5773</v>
      </c>
      <c r="F2634" s="85" t="s">
        <v>3</v>
      </c>
      <c r="G2634" s="85">
        <v>1730385</v>
      </c>
      <c r="H2634" s="89"/>
      <c r="I2634" s="270" t="s">
        <v>6378</v>
      </c>
      <c r="J2634" s="89"/>
      <c r="K2634" s="89"/>
      <c r="L2634" s="89"/>
      <c r="M2634" s="89"/>
      <c r="N2634" s="271">
        <v>0</v>
      </c>
      <c r="O2634" s="271">
        <v>12.8</v>
      </c>
      <c r="P2634" s="89" t="s">
        <v>670</v>
      </c>
    </row>
    <row r="2635" spans="1:16" ht="51">
      <c r="A2635" s="268" t="s">
        <v>565</v>
      </c>
      <c r="B2635" s="89"/>
      <c r="C2635" s="269" t="s">
        <v>615</v>
      </c>
      <c r="D2635" s="84">
        <v>43570</v>
      </c>
      <c r="E2635" s="85" t="s">
        <v>5774</v>
      </c>
      <c r="F2635" s="85" t="s">
        <v>3</v>
      </c>
      <c r="G2635" s="85">
        <v>1730457</v>
      </c>
      <c r="H2635" s="89"/>
      <c r="I2635" s="270" t="s">
        <v>6379</v>
      </c>
      <c r="J2635" s="89"/>
      <c r="K2635" s="89"/>
      <c r="L2635" s="89"/>
      <c r="M2635" s="89"/>
      <c r="N2635" s="271">
        <v>0</v>
      </c>
      <c r="O2635" s="271">
        <v>783.82</v>
      </c>
      <c r="P2635" s="89" t="s">
        <v>741</v>
      </c>
    </row>
    <row r="2636" spans="1:16" ht="51">
      <c r="A2636" s="268" t="s">
        <v>565</v>
      </c>
      <c r="B2636" s="89"/>
      <c r="C2636" s="269" t="s">
        <v>615</v>
      </c>
      <c r="D2636" s="84">
        <v>43570</v>
      </c>
      <c r="E2636" s="85" t="s">
        <v>5775</v>
      </c>
      <c r="F2636" s="85" t="s">
        <v>3</v>
      </c>
      <c r="G2636" s="85">
        <v>1730463</v>
      </c>
      <c r="H2636" s="89"/>
      <c r="I2636" s="270" t="s">
        <v>6380</v>
      </c>
      <c r="J2636" s="89"/>
      <c r="K2636" s="89"/>
      <c r="L2636" s="89"/>
      <c r="M2636" s="89"/>
      <c r="N2636" s="271">
        <v>0</v>
      </c>
      <c r="O2636" s="271">
        <v>877.80000000000007</v>
      </c>
      <c r="P2636" s="89" t="s">
        <v>670</v>
      </c>
    </row>
    <row r="2637" spans="1:16" ht="51">
      <c r="A2637" s="268" t="s">
        <v>565</v>
      </c>
      <c r="B2637" s="89"/>
      <c r="C2637" s="269" t="s">
        <v>615</v>
      </c>
      <c r="D2637" s="84">
        <v>43570</v>
      </c>
      <c r="E2637" s="85" t="s">
        <v>5776</v>
      </c>
      <c r="F2637" s="85" t="s">
        <v>3</v>
      </c>
      <c r="G2637" s="85">
        <v>1730466</v>
      </c>
      <c r="H2637" s="89"/>
      <c r="I2637" s="270" t="s">
        <v>6381</v>
      </c>
      <c r="J2637" s="89"/>
      <c r="K2637" s="89"/>
      <c r="L2637" s="89"/>
      <c r="M2637" s="89"/>
      <c r="N2637" s="271">
        <v>0</v>
      </c>
      <c r="O2637" s="271">
        <v>877.80000000000007</v>
      </c>
      <c r="P2637" s="89" t="s">
        <v>670</v>
      </c>
    </row>
    <row r="2638" spans="1:16" ht="51">
      <c r="A2638" s="268" t="s">
        <v>565</v>
      </c>
      <c r="B2638" s="89"/>
      <c r="C2638" s="269" t="s">
        <v>615</v>
      </c>
      <c r="D2638" s="84">
        <v>43570</v>
      </c>
      <c r="E2638" s="85" t="s">
        <v>5777</v>
      </c>
      <c r="F2638" s="85" t="s">
        <v>3</v>
      </c>
      <c r="G2638" s="85">
        <v>1730467</v>
      </c>
      <c r="H2638" s="89"/>
      <c r="I2638" s="270" t="s">
        <v>6382</v>
      </c>
      <c r="J2638" s="89"/>
      <c r="K2638" s="89"/>
      <c r="L2638" s="89"/>
      <c r="M2638" s="89"/>
      <c r="N2638" s="271">
        <v>0</v>
      </c>
      <c r="O2638" s="271">
        <v>877.80000000000007</v>
      </c>
      <c r="P2638" s="89" t="s">
        <v>670</v>
      </c>
    </row>
    <row r="2639" spans="1:16" ht="51">
      <c r="A2639" s="268" t="s">
        <v>565</v>
      </c>
      <c r="B2639" s="89"/>
      <c r="C2639" s="269" t="s">
        <v>615</v>
      </c>
      <c r="D2639" s="84">
        <v>43570</v>
      </c>
      <c r="E2639" s="85" t="s">
        <v>5778</v>
      </c>
      <c r="F2639" s="85" t="s">
        <v>3</v>
      </c>
      <c r="G2639" s="85">
        <v>1730468</v>
      </c>
      <c r="H2639" s="89"/>
      <c r="I2639" s="270" t="s">
        <v>6383</v>
      </c>
      <c r="J2639" s="89"/>
      <c r="K2639" s="89"/>
      <c r="L2639" s="89"/>
      <c r="M2639" s="89"/>
      <c r="N2639" s="271">
        <v>0</v>
      </c>
      <c r="O2639" s="271">
        <v>877.80000000000007</v>
      </c>
      <c r="P2639" s="89" t="s">
        <v>670</v>
      </c>
    </row>
    <row r="2640" spans="1:16" ht="51">
      <c r="A2640" s="268" t="s">
        <v>565</v>
      </c>
      <c r="B2640" s="89"/>
      <c r="C2640" s="269" t="s">
        <v>615</v>
      </c>
      <c r="D2640" s="84">
        <v>43570</v>
      </c>
      <c r="E2640" s="85" t="s">
        <v>5779</v>
      </c>
      <c r="F2640" s="85" t="s">
        <v>3</v>
      </c>
      <c r="G2640" s="85">
        <v>1730472</v>
      </c>
      <c r="H2640" s="89"/>
      <c r="I2640" s="270" t="s">
        <v>6384</v>
      </c>
      <c r="J2640" s="89"/>
      <c r="K2640" s="89"/>
      <c r="L2640" s="89"/>
      <c r="M2640" s="89"/>
      <c r="N2640" s="271">
        <v>0</v>
      </c>
      <c r="O2640" s="271">
        <v>877.80000000000007</v>
      </c>
      <c r="P2640" s="89" t="s">
        <v>670</v>
      </c>
    </row>
    <row r="2641" spans="1:16" ht="51">
      <c r="A2641" s="268" t="s">
        <v>565</v>
      </c>
      <c r="B2641" s="89"/>
      <c r="C2641" s="269" t="s">
        <v>615</v>
      </c>
      <c r="D2641" s="84">
        <v>43570</v>
      </c>
      <c r="E2641" s="85" t="s">
        <v>5780</v>
      </c>
      <c r="F2641" s="85" t="s">
        <v>3</v>
      </c>
      <c r="G2641" s="85">
        <v>1730473</v>
      </c>
      <c r="H2641" s="89"/>
      <c r="I2641" s="270" t="s">
        <v>6385</v>
      </c>
      <c r="J2641" s="89"/>
      <c r="K2641" s="89"/>
      <c r="L2641" s="89"/>
      <c r="M2641" s="89"/>
      <c r="N2641" s="271">
        <v>0</v>
      </c>
      <c r="O2641" s="271">
        <v>877.80000000000007</v>
      </c>
      <c r="P2641" s="89" t="s">
        <v>670</v>
      </c>
    </row>
    <row r="2642" spans="1:16" ht="51">
      <c r="A2642" s="268" t="s">
        <v>565</v>
      </c>
      <c r="B2642" s="89"/>
      <c r="C2642" s="269" t="s">
        <v>615</v>
      </c>
      <c r="D2642" s="84">
        <v>43570</v>
      </c>
      <c r="E2642" s="85" t="s">
        <v>5781</v>
      </c>
      <c r="F2642" s="85" t="s">
        <v>3</v>
      </c>
      <c r="G2642" s="85">
        <v>1730477</v>
      </c>
      <c r="H2642" s="89"/>
      <c r="I2642" s="270" t="s">
        <v>6386</v>
      </c>
      <c r="J2642" s="89"/>
      <c r="K2642" s="89"/>
      <c r="L2642" s="89"/>
      <c r="M2642" s="89"/>
      <c r="N2642" s="271">
        <v>0</v>
      </c>
      <c r="O2642" s="271">
        <v>877.80000000000007</v>
      </c>
      <c r="P2642" s="89" t="s">
        <v>670</v>
      </c>
    </row>
    <row r="2643" spans="1:16" ht="51">
      <c r="A2643" s="268" t="s">
        <v>565</v>
      </c>
      <c r="B2643" s="89"/>
      <c r="C2643" s="269" t="s">
        <v>615</v>
      </c>
      <c r="D2643" s="84">
        <v>43570</v>
      </c>
      <c r="E2643" s="85" t="s">
        <v>5782</v>
      </c>
      <c r="F2643" s="85" t="s">
        <v>3</v>
      </c>
      <c r="G2643" s="85">
        <v>1730483</v>
      </c>
      <c r="H2643" s="89"/>
      <c r="I2643" s="270" t="s">
        <v>6387</v>
      </c>
      <c r="J2643" s="89"/>
      <c r="K2643" s="89"/>
      <c r="L2643" s="89"/>
      <c r="M2643" s="89"/>
      <c r="N2643" s="271">
        <v>0</v>
      </c>
      <c r="O2643" s="271">
        <v>877.80000000000007</v>
      </c>
      <c r="P2643" s="89" t="s">
        <v>670</v>
      </c>
    </row>
    <row r="2644" spans="1:16" ht="51">
      <c r="A2644" s="268" t="s">
        <v>565</v>
      </c>
      <c r="B2644" s="89"/>
      <c r="C2644" s="269" t="s">
        <v>615</v>
      </c>
      <c r="D2644" s="84">
        <v>43570</v>
      </c>
      <c r="E2644" s="85" t="s">
        <v>5783</v>
      </c>
      <c r="F2644" s="85" t="s">
        <v>3</v>
      </c>
      <c r="G2644" s="85">
        <v>1730502</v>
      </c>
      <c r="H2644" s="89"/>
      <c r="I2644" s="270" t="s">
        <v>6388</v>
      </c>
      <c r="J2644" s="89"/>
      <c r="K2644" s="89"/>
      <c r="L2644" s="89"/>
      <c r="M2644" s="89"/>
      <c r="N2644" s="271">
        <v>0</v>
      </c>
      <c r="O2644" s="271">
        <v>38713.26</v>
      </c>
      <c r="P2644" s="89" t="s">
        <v>670</v>
      </c>
    </row>
    <row r="2645" spans="1:16" ht="51">
      <c r="A2645" s="268">
        <v>41</v>
      </c>
      <c r="B2645" s="89"/>
      <c r="C2645" s="269" t="s">
        <v>47</v>
      </c>
      <c r="D2645" s="84">
        <v>43570</v>
      </c>
      <c r="E2645" s="85" t="s">
        <v>5784</v>
      </c>
      <c r="F2645" s="85" t="s">
        <v>3</v>
      </c>
      <c r="G2645" s="85">
        <v>1730635</v>
      </c>
      <c r="H2645" s="89"/>
      <c r="I2645" s="270" t="s">
        <v>6389</v>
      </c>
      <c r="J2645" s="89"/>
      <c r="K2645" s="89"/>
      <c r="L2645" s="89"/>
      <c r="M2645" s="89"/>
      <c r="N2645" s="271">
        <v>0</v>
      </c>
      <c r="O2645" s="271">
        <v>15</v>
      </c>
      <c r="P2645" s="89" t="s">
        <v>670</v>
      </c>
    </row>
    <row r="2646" spans="1:16" ht="51">
      <c r="A2646" s="268">
        <v>591</v>
      </c>
      <c r="B2646" s="89"/>
      <c r="C2646" s="269" t="s">
        <v>1367</v>
      </c>
      <c r="D2646" s="84">
        <v>43570</v>
      </c>
      <c r="E2646" s="85" t="s">
        <v>5785</v>
      </c>
      <c r="F2646" s="85" t="s">
        <v>3</v>
      </c>
      <c r="G2646" s="85">
        <v>1729918</v>
      </c>
      <c r="H2646" s="89"/>
      <c r="I2646" s="270" t="s">
        <v>6390</v>
      </c>
      <c r="J2646" s="89"/>
      <c r="K2646" s="89"/>
      <c r="L2646" s="89"/>
      <c r="M2646" s="89"/>
      <c r="N2646" s="271">
        <v>0</v>
      </c>
      <c r="O2646" s="271">
        <v>35000</v>
      </c>
      <c r="P2646" s="89" t="s">
        <v>670</v>
      </c>
    </row>
    <row r="2647" spans="1:16" ht="51">
      <c r="A2647" s="268">
        <v>41</v>
      </c>
      <c r="B2647" s="89"/>
      <c r="C2647" s="269" t="s">
        <v>47</v>
      </c>
      <c r="D2647" s="84">
        <v>43570</v>
      </c>
      <c r="E2647" s="85" t="s">
        <v>5786</v>
      </c>
      <c r="F2647" s="85" t="s">
        <v>3</v>
      </c>
      <c r="G2647" s="85">
        <v>1729996</v>
      </c>
      <c r="H2647" s="89"/>
      <c r="I2647" s="270" t="s">
        <v>6391</v>
      </c>
      <c r="J2647" s="89"/>
      <c r="K2647" s="89"/>
      <c r="L2647" s="89"/>
      <c r="M2647" s="89"/>
      <c r="N2647" s="271">
        <v>0</v>
      </c>
      <c r="O2647" s="271">
        <v>1011815.06</v>
      </c>
      <c r="P2647" s="89" t="s">
        <v>670</v>
      </c>
    </row>
    <row r="2648" spans="1:16" ht="51">
      <c r="A2648" s="268">
        <v>41</v>
      </c>
      <c r="B2648" s="89"/>
      <c r="C2648" s="269" t="s">
        <v>47</v>
      </c>
      <c r="D2648" s="84">
        <v>43570</v>
      </c>
      <c r="E2648" s="85" t="s">
        <v>5787</v>
      </c>
      <c r="F2648" s="85" t="s">
        <v>3</v>
      </c>
      <c r="G2648" s="85">
        <v>1729998</v>
      </c>
      <c r="H2648" s="89"/>
      <c r="I2648" s="270" t="s">
        <v>6392</v>
      </c>
      <c r="J2648" s="89"/>
      <c r="K2648" s="89"/>
      <c r="L2648" s="89"/>
      <c r="M2648" s="89"/>
      <c r="N2648" s="271">
        <v>0</v>
      </c>
      <c r="O2648" s="271">
        <v>150218.41</v>
      </c>
      <c r="P2648" s="89" t="s">
        <v>670</v>
      </c>
    </row>
    <row r="2649" spans="1:16" ht="51">
      <c r="A2649" s="268" t="s">
        <v>556</v>
      </c>
      <c r="B2649" s="89"/>
      <c r="C2649" s="269" t="s">
        <v>616</v>
      </c>
      <c r="D2649" s="84">
        <v>43570</v>
      </c>
      <c r="E2649" s="85" t="s">
        <v>5788</v>
      </c>
      <c r="F2649" s="85" t="s">
        <v>3</v>
      </c>
      <c r="G2649" s="85">
        <v>1730047</v>
      </c>
      <c r="H2649" s="89"/>
      <c r="I2649" s="270" t="s">
        <v>6393</v>
      </c>
      <c r="J2649" s="89"/>
      <c r="K2649" s="89"/>
      <c r="L2649" s="89"/>
      <c r="M2649" s="89"/>
      <c r="N2649" s="271">
        <v>0</v>
      </c>
      <c r="O2649" s="271">
        <v>506.90000000000003</v>
      </c>
      <c r="P2649" s="89" t="s">
        <v>670</v>
      </c>
    </row>
    <row r="2650" spans="1:16" ht="51">
      <c r="A2650" s="268" t="s">
        <v>565</v>
      </c>
      <c r="B2650" s="89"/>
      <c r="C2650" s="269" t="s">
        <v>615</v>
      </c>
      <c r="D2650" s="84">
        <v>43570</v>
      </c>
      <c r="E2650" s="85" t="s">
        <v>5789</v>
      </c>
      <c r="F2650" s="85" t="s">
        <v>3</v>
      </c>
      <c r="G2650" s="85">
        <v>1730093</v>
      </c>
      <c r="H2650" s="89"/>
      <c r="I2650" s="270" t="s">
        <v>6394</v>
      </c>
      <c r="J2650" s="89"/>
      <c r="K2650" s="89"/>
      <c r="L2650" s="89"/>
      <c r="M2650" s="89"/>
      <c r="N2650" s="271">
        <v>0</v>
      </c>
      <c r="O2650" s="271">
        <v>7063.99</v>
      </c>
      <c r="P2650" s="89" t="s">
        <v>670</v>
      </c>
    </row>
    <row r="2651" spans="1:16" ht="51">
      <c r="A2651" s="268" t="s">
        <v>565</v>
      </c>
      <c r="B2651" s="89"/>
      <c r="C2651" s="269" t="s">
        <v>615</v>
      </c>
      <c r="D2651" s="84">
        <v>43570</v>
      </c>
      <c r="E2651" s="85" t="s">
        <v>5790</v>
      </c>
      <c r="F2651" s="85" t="s">
        <v>3</v>
      </c>
      <c r="G2651" s="85">
        <v>1730096</v>
      </c>
      <c r="H2651" s="89"/>
      <c r="I2651" s="270" t="s">
        <v>6395</v>
      </c>
      <c r="J2651" s="89"/>
      <c r="K2651" s="89"/>
      <c r="L2651" s="89"/>
      <c r="M2651" s="89"/>
      <c r="N2651" s="271">
        <v>0</v>
      </c>
      <c r="O2651" s="271">
        <v>6679</v>
      </c>
      <c r="P2651" s="89" t="s">
        <v>670</v>
      </c>
    </row>
    <row r="2652" spans="1:16" ht="63.75">
      <c r="A2652" s="268">
        <v>291</v>
      </c>
      <c r="B2652" s="89"/>
      <c r="C2652" s="269" t="s">
        <v>129</v>
      </c>
      <c r="D2652" s="84">
        <v>43570</v>
      </c>
      <c r="E2652" s="85" t="s">
        <v>5791</v>
      </c>
      <c r="F2652" s="85" t="s">
        <v>3</v>
      </c>
      <c r="G2652" s="85">
        <v>1730198</v>
      </c>
      <c r="H2652" s="89"/>
      <c r="I2652" s="270" t="s">
        <v>6396</v>
      </c>
      <c r="J2652" s="89"/>
      <c r="K2652" s="89"/>
      <c r="L2652" s="89"/>
      <c r="M2652" s="89"/>
      <c r="N2652" s="271">
        <v>0</v>
      </c>
      <c r="O2652" s="271">
        <v>10270.24</v>
      </c>
      <c r="P2652" s="89" t="s">
        <v>670</v>
      </c>
    </row>
    <row r="2653" spans="1:16" ht="51">
      <c r="A2653" s="268">
        <v>591</v>
      </c>
      <c r="B2653" s="89"/>
      <c r="C2653" s="269" t="s">
        <v>1367</v>
      </c>
      <c r="D2653" s="84">
        <v>43570</v>
      </c>
      <c r="E2653" s="85" t="s">
        <v>5792</v>
      </c>
      <c r="F2653" s="85" t="s">
        <v>3</v>
      </c>
      <c r="G2653" s="85">
        <v>1730237</v>
      </c>
      <c r="H2653" s="89"/>
      <c r="I2653" s="270" t="s">
        <v>6397</v>
      </c>
      <c r="J2653" s="89"/>
      <c r="K2653" s="89"/>
      <c r="L2653" s="89"/>
      <c r="M2653" s="89"/>
      <c r="N2653" s="271">
        <v>0</v>
      </c>
      <c r="O2653" s="271">
        <v>5661.99</v>
      </c>
      <c r="P2653" s="89" t="s">
        <v>670</v>
      </c>
    </row>
    <row r="2654" spans="1:16" ht="51">
      <c r="A2654" s="268" t="s">
        <v>565</v>
      </c>
      <c r="B2654" s="89"/>
      <c r="C2654" s="269" t="s">
        <v>615</v>
      </c>
      <c r="D2654" s="84">
        <v>43570</v>
      </c>
      <c r="E2654" s="85" t="s">
        <v>5793</v>
      </c>
      <c r="F2654" s="85" t="s">
        <v>3</v>
      </c>
      <c r="G2654" s="85">
        <v>1729938</v>
      </c>
      <c r="H2654" s="89"/>
      <c r="I2654" s="270" t="s">
        <v>6398</v>
      </c>
      <c r="J2654" s="89"/>
      <c r="K2654" s="89"/>
      <c r="L2654" s="89"/>
      <c r="M2654" s="89"/>
      <c r="N2654" s="271">
        <v>0</v>
      </c>
      <c r="O2654" s="271">
        <v>61.72</v>
      </c>
      <c r="P2654" s="89" t="s">
        <v>670</v>
      </c>
    </row>
    <row r="2655" spans="1:16" ht="38.25">
      <c r="A2655" s="268" t="s">
        <v>565</v>
      </c>
      <c r="B2655" s="89"/>
      <c r="C2655" s="269" t="s">
        <v>615</v>
      </c>
      <c r="D2655" s="84">
        <v>43570</v>
      </c>
      <c r="E2655" s="85" t="s">
        <v>5794</v>
      </c>
      <c r="F2655" s="85" t="s">
        <v>3</v>
      </c>
      <c r="G2655" s="85">
        <v>1730274</v>
      </c>
      <c r="H2655" s="89"/>
      <c r="I2655" s="270" t="s">
        <v>6399</v>
      </c>
      <c r="J2655" s="89"/>
      <c r="K2655" s="89"/>
      <c r="L2655" s="89"/>
      <c r="M2655" s="89"/>
      <c r="N2655" s="271">
        <v>0</v>
      </c>
      <c r="O2655" s="271">
        <v>290.88</v>
      </c>
      <c r="P2655" s="89" t="s">
        <v>670</v>
      </c>
    </row>
    <row r="2656" spans="1:16" ht="51">
      <c r="A2656" s="268" t="s">
        <v>565</v>
      </c>
      <c r="B2656" s="89"/>
      <c r="C2656" s="269" t="s">
        <v>615</v>
      </c>
      <c r="D2656" s="84">
        <v>43570</v>
      </c>
      <c r="E2656" s="85" t="s">
        <v>5795</v>
      </c>
      <c r="F2656" s="85" t="s">
        <v>3</v>
      </c>
      <c r="G2656" s="85">
        <v>1730188</v>
      </c>
      <c r="H2656" s="89"/>
      <c r="I2656" s="270" t="s">
        <v>6400</v>
      </c>
      <c r="J2656" s="89"/>
      <c r="K2656" s="89"/>
      <c r="L2656" s="89"/>
      <c r="M2656" s="89"/>
      <c r="N2656" s="271">
        <v>0</v>
      </c>
      <c r="O2656" s="271">
        <v>891.97</v>
      </c>
      <c r="P2656" s="89" t="s">
        <v>670</v>
      </c>
    </row>
    <row r="2657" spans="1:16" ht="38.25">
      <c r="A2657" s="268" t="s">
        <v>565</v>
      </c>
      <c r="B2657" s="89"/>
      <c r="C2657" s="269" t="s">
        <v>615</v>
      </c>
      <c r="D2657" s="84">
        <v>43570</v>
      </c>
      <c r="E2657" s="85" t="s">
        <v>5796</v>
      </c>
      <c r="F2657" s="85" t="s">
        <v>3</v>
      </c>
      <c r="G2657" s="85">
        <v>1730113</v>
      </c>
      <c r="H2657" s="89"/>
      <c r="I2657" s="270" t="s">
        <v>6401</v>
      </c>
      <c r="J2657" s="89"/>
      <c r="K2657" s="89"/>
      <c r="L2657" s="89"/>
      <c r="M2657" s="89"/>
      <c r="N2657" s="271">
        <v>0</v>
      </c>
      <c r="O2657" s="271">
        <v>2868.09</v>
      </c>
      <c r="P2657" s="89" t="s">
        <v>670</v>
      </c>
    </row>
    <row r="2658" spans="1:16" ht="51">
      <c r="A2658" s="268">
        <v>342</v>
      </c>
      <c r="B2658" s="89"/>
      <c r="C2658" s="269" t="s">
        <v>148</v>
      </c>
      <c r="D2658" s="84">
        <v>43570</v>
      </c>
      <c r="E2658" s="85" t="s">
        <v>5797</v>
      </c>
      <c r="F2658" s="85" t="s">
        <v>3</v>
      </c>
      <c r="G2658" s="85">
        <v>1730110</v>
      </c>
      <c r="H2658" s="89"/>
      <c r="I2658" s="270" t="s">
        <v>6402</v>
      </c>
      <c r="J2658" s="89"/>
      <c r="K2658" s="89"/>
      <c r="L2658" s="89"/>
      <c r="M2658" s="89"/>
      <c r="N2658" s="271">
        <v>0</v>
      </c>
      <c r="O2658" s="271">
        <v>1263.42</v>
      </c>
      <c r="P2658" s="89" t="s">
        <v>670</v>
      </c>
    </row>
    <row r="2659" spans="1:16" ht="38.25">
      <c r="A2659" s="268" t="s">
        <v>565</v>
      </c>
      <c r="B2659" s="89"/>
      <c r="C2659" s="269" t="s">
        <v>615</v>
      </c>
      <c r="D2659" s="84">
        <v>43570</v>
      </c>
      <c r="E2659" s="85" t="s">
        <v>5798</v>
      </c>
      <c r="F2659" s="85" t="s">
        <v>3</v>
      </c>
      <c r="G2659" s="85">
        <v>1730056</v>
      </c>
      <c r="H2659" s="89"/>
      <c r="I2659" s="270" t="s">
        <v>6403</v>
      </c>
      <c r="J2659" s="89"/>
      <c r="K2659" s="89"/>
      <c r="L2659" s="89"/>
      <c r="M2659" s="89"/>
      <c r="N2659" s="271">
        <v>0</v>
      </c>
      <c r="O2659" s="271">
        <v>2</v>
      </c>
      <c r="P2659" s="89" t="s">
        <v>670</v>
      </c>
    </row>
    <row r="2660" spans="1:16" ht="76.5">
      <c r="A2660" s="268" t="s">
        <v>557</v>
      </c>
      <c r="B2660" s="89"/>
      <c r="C2660" s="269" t="s">
        <v>780</v>
      </c>
      <c r="D2660" s="84">
        <v>43571</v>
      </c>
      <c r="E2660" s="85" t="s">
        <v>5353</v>
      </c>
      <c r="F2660" s="85" t="s">
        <v>6</v>
      </c>
      <c r="G2660" s="85">
        <v>1106528</v>
      </c>
      <c r="H2660" s="89"/>
      <c r="I2660" s="270" t="s">
        <v>6095</v>
      </c>
      <c r="J2660" s="89"/>
      <c r="K2660" s="89"/>
      <c r="L2660" s="89"/>
      <c r="M2660" s="89"/>
      <c r="N2660" s="271">
        <v>0</v>
      </c>
      <c r="O2660" s="271">
        <v>664000</v>
      </c>
      <c r="P2660" s="89" t="s">
        <v>670</v>
      </c>
    </row>
    <row r="2661" spans="1:16" ht="51">
      <c r="A2661" s="268">
        <v>291</v>
      </c>
      <c r="B2661" s="89"/>
      <c r="C2661" s="269" t="s">
        <v>129</v>
      </c>
      <c r="D2661" s="84">
        <v>43571</v>
      </c>
      <c r="E2661" s="85" t="s">
        <v>5354</v>
      </c>
      <c r="F2661" s="85" t="s">
        <v>6</v>
      </c>
      <c r="G2661" s="85">
        <v>1106578</v>
      </c>
      <c r="H2661" s="89"/>
      <c r="I2661" s="270" t="s">
        <v>6096</v>
      </c>
      <c r="J2661" s="89"/>
      <c r="K2661" s="89"/>
      <c r="L2661" s="89"/>
      <c r="M2661" s="89"/>
      <c r="N2661" s="271">
        <v>0</v>
      </c>
      <c r="O2661" s="271">
        <v>14649178.5</v>
      </c>
      <c r="P2661" s="89" t="s">
        <v>670</v>
      </c>
    </row>
    <row r="2662" spans="1:16" ht="63.75">
      <c r="A2662" s="268">
        <v>47</v>
      </c>
      <c r="B2662" s="89"/>
      <c r="C2662" s="269" t="s">
        <v>49</v>
      </c>
      <c r="D2662" s="84">
        <v>43571</v>
      </c>
      <c r="E2662" s="85" t="s">
        <v>5799</v>
      </c>
      <c r="F2662" s="85" t="s">
        <v>3</v>
      </c>
      <c r="G2662" s="85">
        <v>1731228</v>
      </c>
      <c r="H2662" s="89"/>
      <c r="I2662" s="270" t="s">
        <v>6404</v>
      </c>
      <c r="J2662" s="89"/>
      <c r="K2662" s="89"/>
      <c r="L2662" s="89"/>
      <c r="M2662" s="89"/>
      <c r="N2662" s="271">
        <v>0</v>
      </c>
      <c r="O2662" s="271">
        <v>1041</v>
      </c>
      <c r="P2662" s="89" t="s">
        <v>670</v>
      </c>
    </row>
    <row r="2663" spans="1:16" ht="63.75">
      <c r="A2663" s="268">
        <v>47</v>
      </c>
      <c r="B2663" s="89"/>
      <c r="C2663" s="269" t="s">
        <v>49</v>
      </c>
      <c r="D2663" s="84">
        <v>43571</v>
      </c>
      <c r="E2663" s="85" t="s">
        <v>5800</v>
      </c>
      <c r="F2663" s="85" t="s">
        <v>3</v>
      </c>
      <c r="G2663" s="85">
        <v>1731233</v>
      </c>
      <c r="H2663" s="89"/>
      <c r="I2663" s="270" t="s">
        <v>6405</v>
      </c>
      <c r="J2663" s="89"/>
      <c r="K2663" s="89"/>
      <c r="L2663" s="89"/>
      <c r="M2663" s="89"/>
      <c r="N2663" s="271">
        <v>0</v>
      </c>
      <c r="O2663" s="271">
        <v>28</v>
      </c>
      <c r="P2663" s="89" t="s">
        <v>670</v>
      </c>
    </row>
    <row r="2664" spans="1:16" ht="63.75">
      <c r="A2664" s="268">
        <v>47</v>
      </c>
      <c r="B2664" s="89"/>
      <c r="C2664" s="269" t="s">
        <v>49</v>
      </c>
      <c r="D2664" s="84">
        <v>43571</v>
      </c>
      <c r="E2664" s="85" t="s">
        <v>5801</v>
      </c>
      <c r="F2664" s="85" t="s">
        <v>3</v>
      </c>
      <c r="G2664" s="85">
        <v>1731218</v>
      </c>
      <c r="H2664" s="89"/>
      <c r="I2664" s="270" t="s">
        <v>6406</v>
      </c>
      <c r="J2664" s="89"/>
      <c r="K2664" s="89"/>
      <c r="L2664" s="89"/>
      <c r="M2664" s="89"/>
      <c r="N2664" s="271">
        <v>0</v>
      </c>
      <c r="O2664" s="271">
        <v>844</v>
      </c>
      <c r="P2664" s="89" t="s">
        <v>670</v>
      </c>
    </row>
    <row r="2665" spans="1:16" ht="38.25">
      <c r="A2665" s="268" t="s">
        <v>565</v>
      </c>
      <c r="B2665" s="89"/>
      <c r="C2665" s="269" t="s">
        <v>615</v>
      </c>
      <c r="D2665" s="84">
        <v>43571</v>
      </c>
      <c r="E2665" s="85" t="s">
        <v>5802</v>
      </c>
      <c r="F2665" s="85" t="s">
        <v>3</v>
      </c>
      <c r="G2665" s="85">
        <v>1731183</v>
      </c>
      <c r="H2665" s="89"/>
      <c r="I2665" s="270" t="s">
        <v>6377</v>
      </c>
      <c r="J2665" s="89"/>
      <c r="K2665" s="89"/>
      <c r="L2665" s="89"/>
      <c r="M2665" s="89"/>
      <c r="N2665" s="271">
        <v>0</v>
      </c>
      <c r="O2665" s="271">
        <v>0.21</v>
      </c>
      <c r="P2665" s="89" t="s">
        <v>670</v>
      </c>
    </row>
    <row r="2666" spans="1:16" ht="51">
      <c r="A2666" s="268">
        <v>41</v>
      </c>
      <c r="B2666" s="89"/>
      <c r="C2666" s="269" t="s">
        <v>47</v>
      </c>
      <c r="D2666" s="84">
        <v>43571</v>
      </c>
      <c r="E2666" s="85" t="s">
        <v>5803</v>
      </c>
      <c r="F2666" s="85" t="s">
        <v>3</v>
      </c>
      <c r="G2666" s="85">
        <v>1731160</v>
      </c>
      <c r="H2666" s="89"/>
      <c r="I2666" s="270" t="s">
        <v>6407</v>
      </c>
      <c r="J2666" s="89"/>
      <c r="K2666" s="89"/>
      <c r="L2666" s="89"/>
      <c r="M2666" s="89"/>
      <c r="N2666" s="271">
        <v>0</v>
      </c>
      <c r="O2666" s="271">
        <v>20</v>
      </c>
      <c r="P2666" s="89" t="s">
        <v>670</v>
      </c>
    </row>
    <row r="2667" spans="1:16" ht="51">
      <c r="A2667" s="268" t="s">
        <v>565</v>
      </c>
      <c r="B2667" s="89"/>
      <c r="C2667" s="269" t="s">
        <v>615</v>
      </c>
      <c r="D2667" s="84">
        <v>43571</v>
      </c>
      <c r="E2667" s="85" t="s">
        <v>5804</v>
      </c>
      <c r="F2667" s="85" t="s">
        <v>3</v>
      </c>
      <c r="G2667" s="85">
        <v>1731335</v>
      </c>
      <c r="H2667" s="89"/>
      <c r="I2667" s="270" t="s">
        <v>6408</v>
      </c>
      <c r="J2667" s="89"/>
      <c r="K2667" s="89"/>
      <c r="L2667" s="89"/>
      <c r="M2667" s="89"/>
      <c r="N2667" s="271">
        <v>0</v>
      </c>
      <c r="O2667" s="271">
        <v>5.28</v>
      </c>
      <c r="P2667" s="89" t="s">
        <v>670</v>
      </c>
    </row>
    <row r="2668" spans="1:16" ht="51">
      <c r="A2668" s="268" t="s">
        <v>565</v>
      </c>
      <c r="B2668" s="89"/>
      <c r="C2668" s="269" t="s">
        <v>615</v>
      </c>
      <c r="D2668" s="84">
        <v>43571</v>
      </c>
      <c r="E2668" s="85" t="s">
        <v>5805</v>
      </c>
      <c r="F2668" s="85" t="s">
        <v>3</v>
      </c>
      <c r="G2668" s="85">
        <v>1731332</v>
      </c>
      <c r="H2668" s="89"/>
      <c r="I2668" s="270" t="s">
        <v>6409</v>
      </c>
      <c r="J2668" s="89"/>
      <c r="K2668" s="89"/>
      <c r="L2668" s="89"/>
      <c r="M2668" s="89"/>
      <c r="N2668" s="271">
        <v>0</v>
      </c>
      <c r="O2668" s="271">
        <v>5.28</v>
      </c>
      <c r="P2668" s="89" t="s">
        <v>670</v>
      </c>
    </row>
    <row r="2669" spans="1:16" ht="51">
      <c r="A2669" s="268" t="s">
        <v>565</v>
      </c>
      <c r="B2669" s="89"/>
      <c r="C2669" s="269" t="s">
        <v>615</v>
      </c>
      <c r="D2669" s="84">
        <v>43571</v>
      </c>
      <c r="E2669" s="85" t="s">
        <v>5806</v>
      </c>
      <c r="F2669" s="85" t="s">
        <v>3</v>
      </c>
      <c r="G2669" s="85">
        <v>1731329</v>
      </c>
      <c r="H2669" s="89"/>
      <c r="I2669" s="270" t="s">
        <v>6410</v>
      </c>
      <c r="J2669" s="89"/>
      <c r="K2669" s="89"/>
      <c r="L2669" s="89"/>
      <c r="M2669" s="89"/>
      <c r="N2669" s="271">
        <v>0</v>
      </c>
      <c r="O2669" s="271">
        <v>5.28</v>
      </c>
      <c r="P2669" s="89" t="s">
        <v>670</v>
      </c>
    </row>
    <row r="2670" spans="1:16" ht="63.75">
      <c r="A2670" s="268">
        <v>592</v>
      </c>
      <c r="B2670" s="89"/>
      <c r="C2670" s="269" t="s">
        <v>645</v>
      </c>
      <c r="D2670" s="84">
        <v>43571</v>
      </c>
      <c r="E2670" s="85" t="s">
        <v>5807</v>
      </c>
      <c r="F2670" s="85" t="s">
        <v>3</v>
      </c>
      <c r="G2670" s="85">
        <v>1730990</v>
      </c>
      <c r="H2670" s="89"/>
      <c r="I2670" s="270" t="s">
        <v>6412</v>
      </c>
      <c r="J2670" s="89"/>
      <c r="K2670" s="89"/>
      <c r="L2670" s="89"/>
      <c r="M2670" s="89"/>
      <c r="N2670" s="271">
        <v>0</v>
      </c>
      <c r="O2670" s="271">
        <v>793</v>
      </c>
      <c r="P2670" s="89" t="s">
        <v>670</v>
      </c>
    </row>
    <row r="2671" spans="1:16" ht="51">
      <c r="A2671" s="268" t="s">
        <v>563</v>
      </c>
      <c r="B2671" s="89"/>
      <c r="C2671" s="269" t="s">
        <v>614</v>
      </c>
      <c r="D2671" s="84">
        <v>43571</v>
      </c>
      <c r="E2671" s="85" t="s">
        <v>5808</v>
      </c>
      <c r="F2671" s="85" t="s">
        <v>3</v>
      </c>
      <c r="G2671" s="85">
        <v>1730983</v>
      </c>
      <c r="H2671" s="89"/>
      <c r="I2671" s="270" t="s">
        <v>6413</v>
      </c>
      <c r="J2671" s="89"/>
      <c r="K2671" s="89"/>
      <c r="L2671" s="89"/>
      <c r="M2671" s="89"/>
      <c r="N2671" s="271">
        <v>0</v>
      </c>
      <c r="O2671" s="271">
        <v>127696.56</v>
      </c>
      <c r="P2671" s="89" t="s">
        <v>670</v>
      </c>
    </row>
    <row r="2672" spans="1:16" ht="51">
      <c r="A2672" s="268">
        <v>16</v>
      </c>
      <c r="B2672" s="89"/>
      <c r="C2672" s="269" t="s">
        <v>43</v>
      </c>
      <c r="D2672" s="84">
        <v>43571</v>
      </c>
      <c r="E2672" s="85" t="s">
        <v>5809</v>
      </c>
      <c r="F2672" s="85" t="s">
        <v>3</v>
      </c>
      <c r="G2672" s="85">
        <v>1731077</v>
      </c>
      <c r="H2672" s="89"/>
      <c r="I2672" s="270" t="s">
        <v>6414</v>
      </c>
      <c r="J2672" s="89"/>
      <c r="K2672" s="89"/>
      <c r="L2672" s="89"/>
      <c r="M2672" s="89"/>
      <c r="N2672" s="271">
        <v>0</v>
      </c>
      <c r="O2672" s="271">
        <v>1188.4000000000001</v>
      </c>
      <c r="P2672" s="89" t="s">
        <v>670</v>
      </c>
    </row>
    <row r="2673" spans="1:16" ht="63.75">
      <c r="A2673" s="268" t="s">
        <v>565</v>
      </c>
      <c r="B2673" s="89"/>
      <c r="C2673" s="269" t="s">
        <v>615</v>
      </c>
      <c r="D2673" s="84">
        <v>43571</v>
      </c>
      <c r="E2673" s="85" t="s">
        <v>5810</v>
      </c>
      <c r="F2673" s="85" t="s">
        <v>3</v>
      </c>
      <c r="G2673" s="85">
        <v>1730950</v>
      </c>
      <c r="H2673" s="89"/>
      <c r="I2673" s="270" t="s">
        <v>6415</v>
      </c>
      <c r="J2673" s="89"/>
      <c r="K2673" s="89"/>
      <c r="L2673" s="89"/>
      <c r="M2673" s="89"/>
      <c r="N2673" s="271">
        <v>0</v>
      </c>
      <c r="O2673" s="271">
        <v>411</v>
      </c>
      <c r="P2673" s="89" t="s">
        <v>670</v>
      </c>
    </row>
    <row r="2674" spans="1:16" ht="51">
      <c r="A2674" s="268" t="s">
        <v>565</v>
      </c>
      <c r="B2674" s="89"/>
      <c r="C2674" s="269" t="s">
        <v>615</v>
      </c>
      <c r="D2674" s="84">
        <v>43571</v>
      </c>
      <c r="E2674" s="85" t="s">
        <v>5811</v>
      </c>
      <c r="F2674" s="85" t="s">
        <v>3</v>
      </c>
      <c r="G2674" s="85">
        <v>1730917</v>
      </c>
      <c r="H2674" s="89"/>
      <c r="I2674" s="270" t="s">
        <v>6416</v>
      </c>
      <c r="J2674" s="89"/>
      <c r="K2674" s="89"/>
      <c r="L2674" s="89"/>
      <c r="M2674" s="89"/>
      <c r="N2674" s="271">
        <v>0</v>
      </c>
      <c r="O2674" s="271">
        <v>8316</v>
      </c>
      <c r="P2674" s="89" t="s">
        <v>670</v>
      </c>
    </row>
    <row r="2675" spans="1:16" ht="63.75">
      <c r="A2675" s="268" t="s">
        <v>556</v>
      </c>
      <c r="B2675" s="89"/>
      <c r="C2675" s="269" t="s">
        <v>616</v>
      </c>
      <c r="D2675" s="84">
        <v>43571</v>
      </c>
      <c r="E2675" s="85" t="s">
        <v>5812</v>
      </c>
      <c r="F2675" s="85" t="s">
        <v>3</v>
      </c>
      <c r="G2675" s="85">
        <v>1731045</v>
      </c>
      <c r="H2675" s="89"/>
      <c r="I2675" s="270" t="s">
        <v>6417</v>
      </c>
      <c r="J2675" s="89"/>
      <c r="K2675" s="89"/>
      <c r="L2675" s="89"/>
      <c r="M2675" s="89"/>
      <c r="N2675" s="271">
        <v>0</v>
      </c>
      <c r="O2675" s="271">
        <v>280</v>
      </c>
      <c r="P2675" s="89" t="s">
        <v>670</v>
      </c>
    </row>
    <row r="2676" spans="1:16" ht="63.75">
      <c r="A2676" s="268" t="s">
        <v>556</v>
      </c>
      <c r="B2676" s="89"/>
      <c r="C2676" s="269" t="s">
        <v>616</v>
      </c>
      <c r="D2676" s="84">
        <v>43571</v>
      </c>
      <c r="E2676" s="85" t="s">
        <v>5813</v>
      </c>
      <c r="F2676" s="85" t="s">
        <v>3</v>
      </c>
      <c r="G2676" s="85">
        <v>1731047</v>
      </c>
      <c r="H2676" s="89"/>
      <c r="I2676" s="270" t="s">
        <v>6418</v>
      </c>
      <c r="J2676" s="89"/>
      <c r="K2676" s="89"/>
      <c r="L2676" s="89"/>
      <c r="M2676" s="89"/>
      <c r="N2676" s="271">
        <v>0</v>
      </c>
      <c r="O2676" s="271">
        <v>420</v>
      </c>
      <c r="P2676" s="89" t="s">
        <v>670</v>
      </c>
    </row>
    <row r="2677" spans="1:16" ht="63.75">
      <c r="A2677" s="268" t="s">
        <v>556</v>
      </c>
      <c r="B2677" s="89"/>
      <c r="C2677" s="269" t="s">
        <v>616</v>
      </c>
      <c r="D2677" s="84">
        <v>43571</v>
      </c>
      <c r="E2677" s="85" t="s">
        <v>5814</v>
      </c>
      <c r="F2677" s="85" t="s">
        <v>3</v>
      </c>
      <c r="G2677" s="85">
        <v>1731049</v>
      </c>
      <c r="H2677" s="89"/>
      <c r="I2677" s="270" t="s">
        <v>6419</v>
      </c>
      <c r="J2677" s="89"/>
      <c r="K2677" s="89"/>
      <c r="L2677" s="89"/>
      <c r="M2677" s="89"/>
      <c r="N2677" s="271">
        <v>0</v>
      </c>
      <c r="O2677" s="271">
        <v>625</v>
      </c>
      <c r="P2677" s="89" t="s">
        <v>670</v>
      </c>
    </row>
    <row r="2678" spans="1:16" ht="51">
      <c r="A2678" s="268" t="s">
        <v>565</v>
      </c>
      <c r="B2678" s="89"/>
      <c r="C2678" s="269" t="s">
        <v>615</v>
      </c>
      <c r="D2678" s="84">
        <v>43571</v>
      </c>
      <c r="E2678" s="85" t="s">
        <v>5815</v>
      </c>
      <c r="F2678" s="85" t="s">
        <v>3</v>
      </c>
      <c r="G2678" s="85">
        <v>1730809</v>
      </c>
      <c r="H2678" s="89"/>
      <c r="I2678" s="270" t="s">
        <v>6420</v>
      </c>
      <c r="J2678" s="89"/>
      <c r="K2678" s="89"/>
      <c r="L2678" s="89"/>
      <c r="M2678" s="89"/>
      <c r="N2678" s="271">
        <v>0</v>
      </c>
      <c r="O2678" s="271">
        <v>1257</v>
      </c>
      <c r="P2678" s="89" t="s">
        <v>670</v>
      </c>
    </row>
    <row r="2679" spans="1:16" ht="51">
      <c r="A2679" s="268" t="s">
        <v>565</v>
      </c>
      <c r="B2679" s="89"/>
      <c r="C2679" s="269" t="s">
        <v>615</v>
      </c>
      <c r="D2679" s="84">
        <v>43571</v>
      </c>
      <c r="E2679" s="85" t="s">
        <v>5816</v>
      </c>
      <c r="F2679" s="85" t="s">
        <v>3</v>
      </c>
      <c r="G2679" s="85">
        <v>1730850</v>
      </c>
      <c r="H2679" s="89"/>
      <c r="I2679" s="270" t="s">
        <v>6421</v>
      </c>
      <c r="J2679" s="89"/>
      <c r="K2679" s="89"/>
      <c r="L2679" s="89"/>
      <c r="M2679" s="89"/>
      <c r="N2679" s="271">
        <v>0</v>
      </c>
      <c r="O2679" s="271">
        <v>8937.65</v>
      </c>
      <c r="P2679" s="89" t="s">
        <v>670</v>
      </c>
    </row>
    <row r="2680" spans="1:16" ht="51">
      <c r="A2680" s="268" t="s">
        <v>565</v>
      </c>
      <c r="B2680" s="89"/>
      <c r="C2680" s="269" t="s">
        <v>615</v>
      </c>
      <c r="D2680" s="84">
        <v>43571</v>
      </c>
      <c r="E2680" s="85" t="s">
        <v>5817</v>
      </c>
      <c r="F2680" s="85" t="s">
        <v>3</v>
      </c>
      <c r="G2680" s="85">
        <v>1730882</v>
      </c>
      <c r="H2680" s="89"/>
      <c r="I2680" s="270" t="s">
        <v>6422</v>
      </c>
      <c r="J2680" s="89"/>
      <c r="K2680" s="89"/>
      <c r="L2680" s="89"/>
      <c r="M2680" s="89"/>
      <c r="N2680" s="271">
        <v>0</v>
      </c>
      <c r="O2680" s="271">
        <v>4377</v>
      </c>
      <c r="P2680" s="89" t="s">
        <v>670</v>
      </c>
    </row>
    <row r="2681" spans="1:16" ht="51">
      <c r="A2681" s="268">
        <v>35</v>
      </c>
      <c r="B2681" s="89"/>
      <c r="C2681" s="269" t="s">
        <v>46</v>
      </c>
      <c r="D2681" s="84">
        <v>43571</v>
      </c>
      <c r="E2681" s="85" t="s">
        <v>5818</v>
      </c>
      <c r="F2681" s="85" t="s">
        <v>3</v>
      </c>
      <c r="G2681" s="85">
        <v>1730885</v>
      </c>
      <c r="H2681" s="89"/>
      <c r="I2681" s="270" t="s">
        <v>6423</v>
      </c>
      <c r="J2681" s="89"/>
      <c r="K2681" s="89"/>
      <c r="L2681" s="89"/>
      <c r="M2681" s="89"/>
      <c r="N2681" s="271">
        <v>0</v>
      </c>
      <c r="O2681" s="271">
        <v>4500</v>
      </c>
      <c r="P2681" s="89" t="s">
        <v>670</v>
      </c>
    </row>
    <row r="2682" spans="1:16" ht="51">
      <c r="A2682" s="268">
        <v>270</v>
      </c>
      <c r="B2682" s="89"/>
      <c r="C2682" s="269" t="s">
        <v>120</v>
      </c>
      <c r="D2682" s="84">
        <v>43571</v>
      </c>
      <c r="E2682" s="85" t="s">
        <v>5819</v>
      </c>
      <c r="F2682" s="85" t="s">
        <v>3</v>
      </c>
      <c r="G2682" s="85">
        <v>1730899</v>
      </c>
      <c r="H2682" s="89"/>
      <c r="I2682" s="270" t="s">
        <v>6424</v>
      </c>
      <c r="J2682" s="89"/>
      <c r="K2682" s="89"/>
      <c r="L2682" s="89"/>
      <c r="M2682" s="89"/>
      <c r="N2682" s="271">
        <v>0</v>
      </c>
      <c r="O2682" s="271">
        <v>5083.42</v>
      </c>
      <c r="P2682" s="89" t="s">
        <v>670</v>
      </c>
    </row>
    <row r="2683" spans="1:16" ht="63.75">
      <c r="A2683" s="268">
        <v>270</v>
      </c>
      <c r="B2683" s="89"/>
      <c r="C2683" s="269" t="s">
        <v>120</v>
      </c>
      <c r="D2683" s="84">
        <v>43571</v>
      </c>
      <c r="E2683" s="85" t="s">
        <v>5820</v>
      </c>
      <c r="F2683" s="85" t="s">
        <v>3</v>
      </c>
      <c r="G2683" s="85">
        <v>1730904</v>
      </c>
      <c r="H2683" s="89"/>
      <c r="I2683" s="270" t="s">
        <v>6425</v>
      </c>
      <c r="J2683" s="89"/>
      <c r="K2683" s="89"/>
      <c r="L2683" s="89"/>
      <c r="M2683" s="89"/>
      <c r="N2683" s="271">
        <v>0</v>
      </c>
      <c r="O2683" s="271">
        <v>5391.2</v>
      </c>
      <c r="P2683" s="89" t="s">
        <v>670</v>
      </c>
    </row>
    <row r="2684" spans="1:16" ht="63.75">
      <c r="A2684" s="268">
        <v>25</v>
      </c>
      <c r="B2684" s="89"/>
      <c r="C2684" s="269" t="s">
        <v>45</v>
      </c>
      <c r="D2684" s="84">
        <v>43572</v>
      </c>
      <c r="E2684" s="85" t="s">
        <v>9283</v>
      </c>
      <c r="F2684" s="85" t="s">
        <v>3</v>
      </c>
      <c r="G2684" s="85">
        <v>1731833</v>
      </c>
      <c r="H2684" s="89"/>
      <c r="I2684" s="270" t="s">
        <v>9284</v>
      </c>
      <c r="J2684" s="89"/>
      <c r="K2684" s="89"/>
      <c r="L2684" s="89"/>
      <c r="M2684" s="89"/>
      <c r="N2684" s="271">
        <v>0</v>
      </c>
      <c r="O2684" s="271">
        <v>544</v>
      </c>
      <c r="P2684" s="89" t="s">
        <v>6627</v>
      </c>
    </row>
    <row r="2685" spans="1:16" ht="51">
      <c r="A2685" s="268">
        <v>227</v>
      </c>
      <c r="B2685" s="89"/>
      <c r="C2685" s="269" t="s">
        <v>108</v>
      </c>
      <c r="D2685" s="84">
        <v>43572</v>
      </c>
      <c r="E2685" s="85" t="s">
        <v>5355</v>
      </c>
      <c r="F2685" s="85" t="s">
        <v>671</v>
      </c>
      <c r="G2685" s="85">
        <v>329373</v>
      </c>
      <c r="H2685" s="89"/>
      <c r="I2685" s="270" t="s">
        <v>6097</v>
      </c>
      <c r="J2685" s="89"/>
      <c r="K2685" s="89"/>
      <c r="L2685" s="89"/>
      <c r="M2685" s="89"/>
      <c r="N2685" s="271">
        <v>0</v>
      </c>
      <c r="O2685" s="271">
        <v>6000000</v>
      </c>
      <c r="P2685" s="89" t="s">
        <v>670</v>
      </c>
    </row>
    <row r="2686" spans="1:16" ht="51">
      <c r="A2686" s="268">
        <v>10</v>
      </c>
      <c r="B2686" s="89"/>
      <c r="C2686" s="269" t="s">
        <v>41</v>
      </c>
      <c r="D2686" s="84">
        <v>43572</v>
      </c>
      <c r="E2686" s="85" t="s">
        <v>5356</v>
      </c>
      <c r="F2686" s="85" t="s">
        <v>6</v>
      </c>
      <c r="G2686" s="85">
        <v>1017194</v>
      </c>
      <c r="H2686" s="89"/>
      <c r="I2686" s="270" t="s">
        <v>6098</v>
      </c>
      <c r="J2686" s="89"/>
      <c r="K2686" s="89"/>
      <c r="L2686" s="89"/>
      <c r="M2686" s="89"/>
      <c r="N2686" s="271">
        <v>0</v>
      </c>
      <c r="O2686" s="271">
        <v>1614.43</v>
      </c>
      <c r="P2686" s="89" t="s">
        <v>670</v>
      </c>
    </row>
    <row r="2687" spans="1:16" ht="76.5">
      <c r="A2687" s="268" t="s">
        <v>557</v>
      </c>
      <c r="B2687" s="89"/>
      <c r="C2687" s="269" t="s">
        <v>780</v>
      </c>
      <c r="D2687" s="84">
        <v>43572</v>
      </c>
      <c r="E2687" s="85" t="s">
        <v>5357</v>
      </c>
      <c r="F2687" s="85" t="s">
        <v>6</v>
      </c>
      <c r="G2687" s="85">
        <v>1107316</v>
      </c>
      <c r="H2687" s="89"/>
      <c r="I2687" s="270" t="s">
        <v>6099</v>
      </c>
      <c r="J2687" s="89"/>
      <c r="K2687" s="89"/>
      <c r="L2687" s="89"/>
      <c r="M2687" s="89"/>
      <c r="N2687" s="271">
        <v>0</v>
      </c>
      <c r="O2687" s="271">
        <v>851000</v>
      </c>
      <c r="P2687" s="89" t="s">
        <v>670</v>
      </c>
    </row>
    <row r="2688" spans="1:16" ht="51">
      <c r="A2688" s="268" t="s">
        <v>563</v>
      </c>
      <c r="B2688" s="89"/>
      <c r="C2688" s="269" t="s">
        <v>614</v>
      </c>
      <c r="D2688" s="84">
        <v>43572</v>
      </c>
      <c r="E2688" s="85" t="s">
        <v>5821</v>
      </c>
      <c r="F2688" s="85" t="s">
        <v>3</v>
      </c>
      <c r="G2688" s="85">
        <v>1731774</v>
      </c>
      <c r="H2688" s="89"/>
      <c r="I2688" s="270" t="s">
        <v>6426</v>
      </c>
      <c r="J2688" s="89"/>
      <c r="K2688" s="89"/>
      <c r="L2688" s="89"/>
      <c r="M2688" s="89"/>
      <c r="N2688" s="271">
        <v>0</v>
      </c>
      <c r="O2688" s="271">
        <v>2275.29</v>
      </c>
      <c r="P2688" s="89" t="s">
        <v>670</v>
      </c>
    </row>
    <row r="2689" spans="1:16" ht="38.25">
      <c r="A2689" s="268" t="s">
        <v>565</v>
      </c>
      <c r="B2689" s="89"/>
      <c r="C2689" s="269" t="s">
        <v>615</v>
      </c>
      <c r="D2689" s="84">
        <v>43572</v>
      </c>
      <c r="E2689" s="85" t="s">
        <v>5822</v>
      </c>
      <c r="F2689" s="85" t="s">
        <v>3</v>
      </c>
      <c r="G2689" s="85">
        <v>1731738</v>
      </c>
      <c r="H2689" s="89"/>
      <c r="I2689" s="270" t="s">
        <v>6427</v>
      </c>
      <c r="J2689" s="89"/>
      <c r="K2689" s="89"/>
      <c r="L2689" s="89"/>
      <c r="M2689" s="89"/>
      <c r="N2689" s="271">
        <v>0</v>
      </c>
      <c r="O2689" s="271">
        <v>500</v>
      </c>
      <c r="P2689" s="89" t="s">
        <v>670</v>
      </c>
    </row>
    <row r="2690" spans="1:16" ht="51">
      <c r="A2690" s="268" t="s">
        <v>565</v>
      </c>
      <c r="B2690" s="89"/>
      <c r="C2690" s="269" t="s">
        <v>615</v>
      </c>
      <c r="D2690" s="84">
        <v>43572</v>
      </c>
      <c r="E2690" s="85" t="s">
        <v>5823</v>
      </c>
      <c r="F2690" s="85" t="s">
        <v>3</v>
      </c>
      <c r="G2690" s="85">
        <v>1731706</v>
      </c>
      <c r="H2690" s="89"/>
      <c r="I2690" s="270" t="s">
        <v>6428</v>
      </c>
      <c r="J2690" s="89"/>
      <c r="K2690" s="89"/>
      <c r="L2690" s="89"/>
      <c r="M2690" s="89"/>
      <c r="N2690" s="271">
        <v>0</v>
      </c>
      <c r="O2690" s="271">
        <v>47</v>
      </c>
      <c r="P2690" s="89" t="s">
        <v>670</v>
      </c>
    </row>
    <row r="2691" spans="1:16" ht="51">
      <c r="A2691" s="268" t="s">
        <v>565</v>
      </c>
      <c r="B2691" s="89"/>
      <c r="C2691" s="269" t="s">
        <v>615</v>
      </c>
      <c r="D2691" s="84">
        <v>43572</v>
      </c>
      <c r="E2691" s="85" t="s">
        <v>5824</v>
      </c>
      <c r="F2691" s="85" t="s">
        <v>3</v>
      </c>
      <c r="G2691" s="85">
        <v>1731704</v>
      </c>
      <c r="H2691" s="89"/>
      <c r="I2691" s="270" t="s">
        <v>6429</v>
      </c>
      <c r="J2691" s="89"/>
      <c r="K2691" s="89"/>
      <c r="L2691" s="89"/>
      <c r="M2691" s="89"/>
      <c r="N2691" s="271">
        <v>0</v>
      </c>
      <c r="O2691" s="271">
        <v>877</v>
      </c>
      <c r="P2691" s="89" t="s">
        <v>670</v>
      </c>
    </row>
    <row r="2692" spans="1:16" ht="51">
      <c r="A2692" s="268">
        <v>599</v>
      </c>
      <c r="B2692" s="89"/>
      <c r="C2692" s="269" t="s">
        <v>1369</v>
      </c>
      <c r="D2692" s="84">
        <v>43572</v>
      </c>
      <c r="E2692" s="85" t="s">
        <v>5825</v>
      </c>
      <c r="F2692" s="85" t="s">
        <v>3</v>
      </c>
      <c r="G2692" s="85">
        <v>1731978</v>
      </c>
      <c r="H2692" s="89"/>
      <c r="I2692" s="270" t="s">
        <v>6430</v>
      </c>
      <c r="J2692" s="89"/>
      <c r="K2692" s="89"/>
      <c r="L2692" s="89"/>
      <c r="M2692" s="89"/>
      <c r="N2692" s="271">
        <v>0</v>
      </c>
      <c r="O2692" s="271">
        <v>15</v>
      </c>
      <c r="P2692" s="89" t="s">
        <v>670</v>
      </c>
    </row>
    <row r="2693" spans="1:16" ht="51">
      <c r="A2693" s="268">
        <v>130</v>
      </c>
      <c r="B2693" s="89"/>
      <c r="C2693" s="269" t="s">
        <v>67</v>
      </c>
      <c r="D2693" s="84">
        <v>43572</v>
      </c>
      <c r="E2693" s="85" t="s">
        <v>5826</v>
      </c>
      <c r="F2693" s="85" t="s">
        <v>3</v>
      </c>
      <c r="G2693" s="85">
        <v>1731899</v>
      </c>
      <c r="H2693" s="89"/>
      <c r="I2693" s="270" t="s">
        <v>6431</v>
      </c>
      <c r="J2693" s="89"/>
      <c r="K2693" s="89"/>
      <c r="L2693" s="89"/>
      <c r="M2693" s="89"/>
      <c r="N2693" s="271">
        <v>0</v>
      </c>
      <c r="O2693" s="271">
        <v>88000</v>
      </c>
      <c r="P2693" s="89" t="s">
        <v>670</v>
      </c>
    </row>
    <row r="2694" spans="1:16" ht="51">
      <c r="A2694" s="268" t="s">
        <v>556</v>
      </c>
      <c r="B2694" s="89"/>
      <c r="C2694" s="269" t="s">
        <v>616</v>
      </c>
      <c r="D2694" s="84">
        <v>43572</v>
      </c>
      <c r="E2694" s="85" t="s">
        <v>5827</v>
      </c>
      <c r="F2694" s="85" t="s">
        <v>3</v>
      </c>
      <c r="G2694" s="85">
        <v>1731748</v>
      </c>
      <c r="H2694" s="89"/>
      <c r="I2694" s="270" t="s">
        <v>6432</v>
      </c>
      <c r="J2694" s="89"/>
      <c r="K2694" s="89"/>
      <c r="L2694" s="89"/>
      <c r="M2694" s="89"/>
      <c r="N2694" s="271">
        <v>0</v>
      </c>
      <c r="O2694" s="271">
        <v>2034</v>
      </c>
      <c r="P2694" s="89" t="s">
        <v>670</v>
      </c>
    </row>
    <row r="2695" spans="1:16" ht="63.75">
      <c r="A2695" s="268">
        <v>287</v>
      </c>
      <c r="B2695" s="89"/>
      <c r="C2695" s="269" t="s">
        <v>126</v>
      </c>
      <c r="D2695" s="84">
        <v>43572</v>
      </c>
      <c r="E2695" s="85" t="s">
        <v>5828</v>
      </c>
      <c r="F2695" s="85" t="s">
        <v>3</v>
      </c>
      <c r="G2695" s="85">
        <v>1731740</v>
      </c>
      <c r="H2695" s="89"/>
      <c r="I2695" s="270" t="s">
        <v>6433</v>
      </c>
      <c r="J2695" s="89"/>
      <c r="K2695" s="89"/>
      <c r="L2695" s="89"/>
      <c r="M2695" s="89"/>
      <c r="N2695" s="271">
        <v>0</v>
      </c>
      <c r="O2695" s="271">
        <v>654</v>
      </c>
      <c r="P2695" s="89" t="s">
        <v>670</v>
      </c>
    </row>
    <row r="2696" spans="1:16" ht="51">
      <c r="A2696" s="268">
        <v>16</v>
      </c>
      <c r="B2696" s="89"/>
      <c r="C2696" s="269" t="s">
        <v>43</v>
      </c>
      <c r="D2696" s="84">
        <v>43572</v>
      </c>
      <c r="E2696" s="85" t="s">
        <v>5829</v>
      </c>
      <c r="F2696" s="85" t="s">
        <v>3</v>
      </c>
      <c r="G2696" s="85">
        <v>1731709</v>
      </c>
      <c r="H2696" s="89"/>
      <c r="I2696" s="270" t="s">
        <v>6434</v>
      </c>
      <c r="J2696" s="89"/>
      <c r="K2696" s="89"/>
      <c r="L2696" s="89"/>
      <c r="M2696" s="89"/>
      <c r="N2696" s="271">
        <v>0</v>
      </c>
      <c r="O2696" s="271">
        <v>581</v>
      </c>
      <c r="P2696" s="89" t="s">
        <v>670</v>
      </c>
    </row>
    <row r="2697" spans="1:16" ht="51">
      <c r="A2697" s="268" t="s">
        <v>565</v>
      </c>
      <c r="B2697" s="89"/>
      <c r="C2697" s="269" t="s">
        <v>615</v>
      </c>
      <c r="D2697" s="84">
        <v>43572</v>
      </c>
      <c r="E2697" s="85" t="s">
        <v>5830</v>
      </c>
      <c r="F2697" s="85" t="s">
        <v>3</v>
      </c>
      <c r="G2697" s="85">
        <v>1731670</v>
      </c>
      <c r="H2697" s="89"/>
      <c r="I2697" s="270" t="s">
        <v>6435</v>
      </c>
      <c r="J2697" s="89"/>
      <c r="K2697" s="89"/>
      <c r="L2697" s="89"/>
      <c r="M2697" s="89"/>
      <c r="N2697" s="271">
        <v>0</v>
      </c>
      <c r="O2697" s="271">
        <v>878.06000000000006</v>
      </c>
      <c r="P2697" s="89" t="s">
        <v>670</v>
      </c>
    </row>
    <row r="2698" spans="1:16" ht="51">
      <c r="A2698" s="268" t="s">
        <v>565</v>
      </c>
      <c r="B2698" s="89"/>
      <c r="C2698" s="269" t="s">
        <v>615</v>
      </c>
      <c r="D2698" s="84">
        <v>43572</v>
      </c>
      <c r="E2698" s="85" t="s">
        <v>5831</v>
      </c>
      <c r="F2698" s="85" t="s">
        <v>3</v>
      </c>
      <c r="G2698" s="85">
        <v>1731667</v>
      </c>
      <c r="H2698" s="89"/>
      <c r="I2698" s="270" t="s">
        <v>6436</v>
      </c>
      <c r="J2698" s="89"/>
      <c r="K2698" s="89"/>
      <c r="L2698" s="89"/>
      <c r="M2698" s="89"/>
      <c r="N2698" s="271">
        <v>0</v>
      </c>
      <c r="O2698" s="271">
        <v>388.35</v>
      </c>
      <c r="P2698" s="89" t="s">
        <v>670</v>
      </c>
    </row>
    <row r="2699" spans="1:16" ht="51">
      <c r="A2699" s="268" t="s">
        <v>565</v>
      </c>
      <c r="B2699" s="89"/>
      <c r="C2699" s="269" t="s">
        <v>615</v>
      </c>
      <c r="D2699" s="84">
        <v>43572</v>
      </c>
      <c r="E2699" s="85" t="s">
        <v>5832</v>
      </c>
      <c r="F2699" s="85" t="s">
        <v>3</v>
      </c>
      <c r="G2699" s="85">
        <v>1731664</v>
      </c>
      <c r="H2699" s="89"/>
      <c r="I2699" s="270" t="s">
        <v>6437</v>
      </c>
      <c r="J2699" s="89"/>
      <c r="K2699" s="89"/>
      <c r="L2699" s="89"/>
      <c r="M2699" s="89"/>
      <c r="N2699" s="271">
        <v>0</v>
      </c>
      <c r="O2699" s="271">
        <v>1461.67</v>
      </c>
      <c r="P2699" s="89" t="s">
        <v>670</v>
      </c>
    </row>
    <row r="2700" spans="1:16" ht="51">
      <c r="A2700" s="268" t="s">
        <v>565</v>
      </c>
      <c r="B2700" s="89"/>
      <c r="C2700" s="269" t="s">
        <v>615</v>
      </c>
      <c r="D2700" s="84">
        <v>43572</v>
      </c>
      <c r="E2700" s="85" t="s">
        <v>5833</v>
      </c>
      <c r="F2700" s="85" t="s">
        <v>3</v>
      </c>
      <c r="G2700" s="85">
        <v>1731660</v>
      </c>
      <c r="H2700" s="89"/>
      <c r="I2700" s="270" t="s">
        <v>6438</v>
      </c>
      <c r="J2700" s="89"/>
      <c r="K2700" s="89"/>
      <c r="L2700" s="89"/>
      <c r="M2700" s="89"/>
      <c r="N2700" s="271">
        <v>0</v>
      </c>
      <c r="O2700" s="271">
        <v>1461.67</v>
      </c>
      <c r="P2700" s="89" t="s">
        <v>670</v>
      </c>
    </row>
    <row r="2701" spans="1:16" ht="51">
      <c r="A2701" s="268" t="s">
        <v>565</v>
      </c>
      <c r="B2701" s="89"/>
      <c r="C2701" s="269" t="s">
        <v>615</v>
      </c>
      <c r="D2701" s="84">
        <v>43572</v>
      </c>
      <c r="E2701" s="85" t="s">
        <v>5834</v>
      </c>
      <c r="F2701" s="85" t="s">
        <v>3</v>
      </c>
      <c r="G2701" s="85">
        <v>1731659</v>
      </c>
      <c r="H2701" s="89"/>
      <c r="I2701" s="270" t="s">
        <v>6439</v>
      </c>
      <c r="J2701" s="89"/>
      <c r="K2701" s="89"/>
      <c r="L2701" s="89"/>
      <c r="M2701" s="89"/>
      <c r="N2701" s="271">
        <v>0</v>
      </c>
      <c r="O2701" s="271">
        <v>1461.67</v>
      </c>
      <c r="P2701" s="89" t="s">
        <v>670</v>
      </c>
    </row>
    <row r="2702" spans="1:16" ht="63.75">
      <c r="A2702" s="268">
        <v>25</v>
      </c>
      <c r="B2702" s="89"/>
      <c r="C2702" s="269" t="s">
        <v>45</v>
      </c>
      <c r="D2702" s="84">
        <v>43572</v>
      </c>
      <c r="E2702" s="85" t="s">
        <v>5835</v>
      </c>
      <c r="F2702" s="85" t="s">
        <v>3</v>
      </c>
      <c r="G2702" s="85">
        <v>1731630</v>
      </c>
      <c r="H2702" s="89"/>
      <c r="I2702" s="270" t="s">
        <v>6440</v>
      </c>
      <c r="J2702" s="89"/>
      <c r="K2702" s="89"/>
      <c r="L2702" s="89"/>
      <c r="M2702" s="89"/>
      <c r="N2702" s="271">
        <v>0</v>
      </c>
      <c r="O2702" s="271">
        <v>599999.53</v>
      </c>
      <c r="P2702" s="89" t="s">
        <v>670</v>
      </c>
    </row>
    <row r="2703" spans="1:16" ht="51">
      <c r="A2703" s="268">
        <v>47</v>
      </c>
      <c r="B2703" s="89"/>
      <c r="C2703" s="269" t="s">
        <v>49</v>
      </c>
      <c r="D2703" s="84">
        <v>43572</v>
      </c>
      <c r="E2703" s="85" t="s">
        <v>5836</v>
      </c>
      <c r="F2703" s="85" t="s">
        <v>3</v>
      </c>
      <c r="G2703" s="85">
        <v>1731701</v>
      </c>
      <c r="H2703" s="89"/>
      <c r="I2703" s="270" t="s">
        <v>6441</v>
      </c>
      <c r="J2703" s="89"/>
      <c r="K2703" s="89"/>
      <c r="L2703" s="89"/>
      <c r="M2703" s="89"/>
      <c r="N2703" s="271">
        <v>0</v>
      </c>
      <c r="O2703" s="271">
        <v>1128</v>
      </c>
      <c r="P2703" s="89" t="s">
        <v>670</v>
      </c>
    </row>
    <row r="2704" spans="1:16" ht="51">
      <c r="A2704" s="268" t="s">
        <v>565</v>
      </c>
      <c r="B2704" s="89"/>
      <c r="C2704" s="269" t="s">
        <v>615</v>
      </c>
      <c r="D2704" s="84">
        <v>43572</v>
      </c>
      <c r="E2704" s="85" t="s">
        <v>5837</v>
      </c>
      <c r="F2704" s="85" t="s">
        <v>3</v>
      </c>
      <c r="G2704" s="85">
        <v>1731694</v>
      </c>
      <c r="H2704" s="89"/>
      <c r="I2704" s="270" t="s">
        <v>6442</v>
      </c>
      <c r="J2704" s="89"/>
      <c r="K2704" s="89"/>
      <c r="L2704" s="89"/>
      <c r="M2704" s="89"/>
      <c r="N2704" s="271">
        <v>0</v>
      </c>
      <c r="O2704" s="271">
        <v>615</v>
      </c>
      <c r="P2704" s="89" t="s">
        <v>670</v>
      </c>
    </row>
    <row r="2705" spans="1:16" ht="51">
      <c r="A2705" s="268" t="s">
        <v>565</v>
      </c>
      <c r="B2705" s="89"/>
      <c r="C2705" s="269" t="s">
        <v>615</v>
      </c>
      <c r="D2705" s="84">
        <v>43572</v>
      </c>
      <c r="E2705" s="85" t="s">
        <v>5838</v>
      </c>
      <c r="F2705" s="85" t="s">
        <v>3</v>
      </c>
      <c r="G2705" s="85">
        <v>1731691</v>
      </c>
      <c r="H2705" s="89"/>
      <c r="I2705" s="270" t="s">
        <v>6443</v>
      </c>
      <c r="J2705" s="89"/>
      <c r="K2705" s="89"/>
      <c r="L2705" s="89"/>
      <c r="M2705" s="89"/>
      <c r="N2705" s="271">
        <v>0</v>
      </c>
      <c r="O2705" s="271">
        <v>27</v>
      </c>
      <c r="P2705" s="89" t="s">
        <v>670</v>
      </c>
    </row>
    <row r="2706" spans="1:16" ht="38.25">
      <c r="A2706" s="268" t="s">
        <v>565</v>
      </c>
      <c r="B2706" s="89"/>
      <c r="C2706" s="269" t="s">
        <v>615</v>
      </c>
      <c r="D2706" s="84">
        <v>43572</v>
      </c>
      <c r="E2706" s="85" t="s">
        <v>5839</v>
      </c>
      <c r="F2706" s="85" t="s">
        <v>3</v>
      </c>
      <c r="G2706" s="85">
        <v>1731656</v>
      </c>
      <c r="H2706" s="89"/>
      <c r="I2706" s="270" t="s">
        <v>6444</v>
      </c>
      <c r="J2706" s="89"/>
      <c r="K2706" s="89"/>
      <c r="L2706" s="89"/>
      <c r="M2706" s="89"/>
      <c r="N2706" s="271">
        <v>0</v>
      </c>
      <c r="O2706" s="271">
        <v>1016.0400000000001</v>
      </c>
      <c r="P2706" s="89" t="s">
        <v>670</v>
      </c>
    </row>
    <row r="2707" spans="1:16" ht="51">
      <c r="A2707" s="268">
        <v>291</v>
      </c>
      <c r="B2707" s="89"/>
      <c r="C2707" s="269" t="s">
        <v>129</v>
      </c>
      <c r="D2707" s="84">
        <v>43572</v>
      </c>
      <c r="E2707" s="85" t="s">
        <v>5840</v>
      </c>
      <c r="F2707" s="85" t="s">
        <v>3</v>
      </c>
      <c r="G2707" s="85">
        <v>1731647</v>
      </c>
      <c r="H2707" s="89"/>
      <c r="I2707" s="270" t="s">
        <v>6445</v>
      </c>
      <c r="J2707" s="89"/>
      <c r="K2707" s="89"/>
      <c r="L2707" s="89"/>
      <c r="M2707" s="89"/>
      <c r="N2707" s="271">
        <v>0</v>
      </c>
      <c r="O2707" s="271">
        <v>70</v>
      </c>
      <c r="P2707" s="89" t="s">
        <v>670</v>
      </c>
    </row>
    <row r="2708" spans="1:16" ht="38.25">
      <c r="A2708" s="268" t="s">
        <v>565</v>
      </c>
      <c r="B2708" s="89"/>
      <c r="C2708" s="269" t="s">
        <v>615</v>
      </c>
      <c r="D2708" s="84">
        <v>43572</v>
      </c>
      <c r="E2708" s="85" t="s">
        <v>5841</v>
      </c>
      <c r="F2708" s="85" t="s">
        <v>3</v>
      </c>
      <c r="G2708" s="85">
        <v>1731595</v>
      </c>
      <c r="H2708" s="89"/>
      <c r="I2708" s="270" t="s">
        <v>2365</v>
      </c>
      <c r="J2708" s="89"/>
      <c r="K2708" s="89"/>
      <c r="L2708" s="89"/>
      <c r="M2708" s="89"/>
      <c r="N2708" s="271">
        <v>0</v>
      </c>
      <c r="O2708" s="271">
        <v>3000</v>
      </c>
      <c r="P2708" s="89" t="s">
        <v>670</v>
      </c>
    </row>
    <row r="2709" spans="1:16" ht="38.25">
      <c r="A2709" s="268" t="s">
        <v>565</v>
      </c>
      <c r="B2709" s="89"/>
      <c r="C2709" s="269" t="s">
        <v>615</v>
      </c>
      <c r="D2709" s="84">
        <v>43572</v>
      </c>
      <c r="E2709" s="85" t="s">
        <v>5842</v>
      </c>
      <c r="F2709" s="85" t="s">
        <v>3</v>
      </c>
      <c r="G2709" s="85">
        <v>1731586</v>
      </c>
      <c r="H2709" s="89"/>
      <c r="I2709" s="270" t="s">
        <v>3604</v>
      </c>
      <c r="J2709" s="89"/>
      <c r="K2709" s="89"/>
      <c r="L2709" s="89"/>
      <c r="M2709" s="89"/>
      <c r="N2709" s="271">
        <v>0</v>
      </c>
      <c r="O2709" s="271">
        <v>630.93000000000006</v>
      </c>
      <c r="P2709" s="89" t="s">
        <v>670</v>
      </c>
    </row>
    <row r="2710" spans="1:16" ht="63.75">
      <c r="A2710" s="268" t="s">
        <v>556</v>
      </c>
      <c r="B2710" s="89"/>
      <c r="C2710" s="269" t="s">
        <v>616</v>
      </c>
      <c r="D2710" s="84">
        <v>43572</v>
      </c>
      <c r="E2710" s="85" t="s">
        <v>5843</v>
      </c>
      <c r="F2710" s="85" t="s">
        <v>3</v>
      </c>
      <c r="G2710" s="85">
        <v>1731759</v>
      </c>
      <c r="H2710" s="89"/>
      <c r="I2710" s="270" t="s">
        <v>6446</v>
      </c>
      <c r="J2710" s="89"/>
      <c r="K2710" s="89"/>
      <c r="L2710" s="89"/>
      <c r="M2710" s="89"/>
      <c r="N2710" s="271">
        <v>0</v>
      </c>
      <c r="O2710" s="271">
        <v>744</v>
      </c>
      <c r="P2710" s="89" t="s">
        <v>670</v>
      </c>
    </row>
    <row r="2711" spans="1:16" ht="63.75">
      <c r="A2711" s="268" t="s">
        <v>556</v>
      </c>
      <c r="B2711" s="89"/>
      <c r="C2711" s="269" t="s">
        <v>616</v>
      </c>
      <c r="D2711" s="84">
        <v>43572</v>
      </c>
      <c r="E2711" s="85" t="s">
        <v>5844</v>
      </c>
      <c r="F2711" s="85" t="s">
        <v>3</v>
      </c>
      <c r="G2711" s="85">
        <v>1731753</v>
      </c>
      <c r="H2711" s="89"/>
      <c r="I2711" s="270" t="s">
        <v>6447</v>
      </c>
      <c r="J2711" s="89"/>
      <c r="K2711" s="89"/>
      <c r="L2711" s="89"/>
      <c r="M2711" s="89"/>
      <c r="N2711" s="271">
        <v>0</v>
      </c>
      <c r="O2711" s="271">
        <v>280</v>
      </c>
      <c r="P2711" s="89" t="s">
        <v>670</v>
      </c>
    </row>
    <row r="2712" spans="1:16" ht="76.5">
      <c r="A2712" s="268">
        <v>660</v>
      </c>
      <c r="B2712" s="89"/>
      <c r="C2712" s="269" t="s">
        <v>188</v>
      </c>
      <c r="D2712" s="84">
        <v>43573</v>
      </c>
      <c r="E2712" s="85" t="s">
        <v>5358</v>
      </c>
      <c r="F2712" s="85" t="s">
        <v>671</v>
      </c>
      <c r="G2712" s="85">
        <v>342122</v>
      </c>
      <c r="H2712" s="89"/>
      <c r="I2712" s="270" t="s">
        <v>6100</v>
      </c>
      <c r="J2712" s="89"/>
      <c r="K2712" s="89"/>
      <c r="L2712" s="89"/>
      <c r="M2712" s="89"/>
      <c r="N2712" s="271">
        <v>1406.51</v>
      </c>
      <c r="O2712" s="271">
        <v>0</v>
      </c>
      <c r="P2712" s="89" t="s">
        <v>670</v>
      </c>
    </row>
    <row r="2713" spans="1:16" ht="76.5">
      <c r="A2713" s="268">
        <v>660</v>
      </c>
      <c r="B2713" s="89"/>
      <c r="C2713" s="269" t="s">
        <v>188</v>
      </c>
      <c r="D2713" s="84">
        <v>43573</v>
      </c>
      <c r="E2713" s="85" t="s">
        <v>5358</v>
      </c>
      <c r="F2713" s="85" t="s">
        <v>671</v>
      </c>
      <c r="G2713" s="85">
        <v>342124</v>
      </c>
      <c r="H2713" s="89"/>
      <c r="I2713" s="270" t="s">
        <v>6101</v>
      </c>
      <c r="J2713" s="89"/>
      <c r="K2713" s="89"/>
      <c r="L2713" s="89"/>
      <c r="M2713" s="89"/>
      <c r="N2713" s="271">
        <v>35068.32</v>
      </c>
      <c r="O2713" s="271">
        <v>0</v>
      </c>
      <c r="P2713" s="89" t="s">
        <v>670</v>
      </c>
    </row>
    <row r="2714" spans="1:16" ht="63.75">
      <c r="A2714" s="268">
        <v>660</v>
      </c>
      <c r="B2714" s="89"/>
      <c r="C2714" s="269" t="s">
        <v>188</v>
      </c>
      <c r="D2714" s="84">
        <v>43573</v>
      </c>
      <c r="E2714" s="85" t="s">
        <v>5358</v>
      </c>
      <c r="F2714" s="85" t="s">
        <v>671</v>
      </c>
      <c r="G2714" s="85">
        <v>342123</v>
      </c>
      <c r="H2714" s="89"/>
      <c r="I2714" s="270" t="s">
        <v>6102</v>
      </c>
      <c r="J2714" s="89"/>
      <c r="K2714" s="89"/>
      <c r="L2714" s="89"/>
      <c r="M2714" s="89"/>
      <c r="N2714" s="271">
        <v>6685.34</v>
      </c>
      <c r="O2714" s="271">
        <v>0</v>
      </c>
      <c r="P2714" s="89" t="s">
        <v>670</v>
      </c>
    </row>
    <row r="2715" spans="1:16" ht="63.75">
      <c r="A2715" s="268" t="s">
        <v>557</v>
      </c>
      <c r="B2715" s="89"/>
      <c r="C2715" s="269" t="s">
        <v>780</v>
      </c>
      <c r="D2715" s="84">
        <v>43573</v>
      </c>
      <c r="E2715" s="85" t="s">
        <v>5359</v>
      </c>
      <c r="F2715" s="85" t="s">
        <v>11</v>
      </c>
      <c r="G2715" s="85">
        <v>12234</v>
      </c>
      <c r="H2715" s="89"/>
      <c r="I2715" s="270" t="s">
        <v>6103</v>
      </c>
      <c r="J2715" s="89"/>
      <c r="K2715" s="89"/>
      <c r="L2715" s="89"/>
      <c r="M2715" s="89"/>
      <c r="N2715" s="271">
        <v>4268.49</v>
      </c>
      <c r="O2715" s="271">
        <v>0</v>
      </c>
      <c r="P2715" s="89" t="s">
        <v>670</v>
      </c>
    </row>
    <row r="2716" spans="1:16" ht="63.75">
      <c r="A2716" s="268" t="s">
        <v>557</v>
      </c>
      <c r="B2716" s="89"/>
      <c r="C2716" s="269" t="s">
        <v>780</v>
      </c>
      <c r="D2716" s="84">
        <v>43573</v>
      </c>
      <c r="E2716" s="85" t="s">
        <v>5360</v>
      </c>
      <c r="F2716" s="85" t="s">
        <v>11</v>
      </c>
      <c r="G2716" s="85">
        <v>12218</v>
      </c>
      <c r="H2716" s="89"/>
      <c r="I2716" s="270" t="s">
        <v>6104</v>
      </c>
      <c r="J2716" s="89"/>
      <c r="K2716" s="89"/>
      <c r="L2716" s="89"/>
      <c r="M2716" s="89"/>
      <c r="N2716" s="271">
        <v>335.31</v>
      </c>
      <c r="O2716" s="271">
        <v>0</v>
      </c>
      <c r="P2716" s="89" t="s">
        <v>670</v>
      </c>
    </row>
    <row r="2717" spans="1:16" ht="51">
      <c r="A2717" s="268" t="s">
        <v>565</v>
      </c>
      <c r="B2717" s="89"/>
      <c r="C2717" s="269" t="s">
        <v>615</v>
      </c>
      <c r="D2717" s="84">
        <v>43573</v>
      </c>
      <c r="E2717" s="85" t="s">
        <v>5845</v>
      </c>
      <c r="F2717" s="85" t="s">
        <v>3</v>
      </c>
      <c r="G2717" s="85">
        <v>1732594</v>
      </c>
      <c r="H2717" s="89"/>
      <c r="I2717" s="270" t="s">
        <v>6449</v>
      </c>
      <c r="J2717" s="89"/>
      <c r="K2717" s="89"/>
      <c r="L2717" s="89"/>
      <c r="M2717" s="89"/>
      <c r="N2717" s="271">
        <v>0</v>
      </c>
      <c r="O2717" s="271">
        <v>2640.03</v>
      </c>
      <c r="P2717" s="89" t="s">
        <v>670</v>
      </c>
    </row>
    <row r="2718" spans="1:16" ht="51">
      <c r="A2718" s="268" t="s">
        <v>565</v>
      </c>
      <c r="B2718" s="89"/>
      <c r="C2718" s="269" t="s">
        <v>615</v>
      </c>
      <c r="D2718" s="84">
        <v>43573</v>
      </c>
      <c r="E2718" s="85" t="s">
        <v>5846</v>
      </c>
      <c r="F2718" s="85" t="s">
        <v>3</v>
      </c>
      <c r="G2718" s="85">
        <v>1732593</v>
      </c>
      <c r="H2718" s="89"/>
      <c r="I2718" s="270" t="s">
        <v>6450</v>
      </c>
      <c r="J2718" s="89"/>
      <c r="K2718" s="89"/>
      <c r="L2718" s="89"/>
      <c r="M2718" s="89"/>
      <c r="N2718" s="271">
        <v>0</v>
      </c>
      <c r="O2718" s="271">
        <v>2640.03</v>
      </c>
      <c r="P2718" s="89" t="s">
        <v>670</v>
      </c>
    </row>
    <row r="2719" spans="1:16" ht="51">
      <c r="A2719" s="268" t="s">
        <v>565</v>
      </c>
      <c r="B2719" s="89"/>
      <c r="C2719" s="269" t="s">
        <v>615</v>
      </c>
      <c r="D2719" s="84">
        <v>43573</v>
      </c>
      <c r="E2719" s="85" t="s">
        <v>5847</v>
      </c>
      <c r="F2719" s="85" t="s">
        <v>3</v>
      </c>
      <c r="G2719" s="85">
        <v>1732592</v>
      </c>
      <c r="H2719" s="89"/>
      <c r="I2719" s="270" t="s">
        <v>6451</v>
      </c>
      <c r="J2719" s="89"/>
      <c r="K2719" s="89"/>
      <c r="L2719" s="89"/>
      <c r="M2719" s="89"/>
      <c r="N2719" s="271">
        <v>0</v>
      </c>
      <c r="O2719" s="271">
        <v>2640.03</v>
      </c>
      <c r="P2719" s="89" t="s">
        <v>670</v>
      </c>
    </row>
    <row r="2720" spans="1:16" ht="51">
      <c r="A2720" s="268" t="s">
        <v>565</v>
      </c>
      <c r="B2720" s="89"/>
      <c r="C2720" s="269" t="s">
        <v>615</v>
      </c>
      <c r="D2720" s="84">
        <v>43573</v>
      </c>
      <c r="E2720" s="85" t="s">
        <v>5848</v>
      </c>
      <c r="F2720" s="85" t="s">
        <v>3</v>
      </c>
      <c r="G2720" s="85">
        <v>1732591</v>
      </c>
      <c r="H2720" s="89"/>
      <c r="I2720" s="270" t="s">
        <v>6452</v>
      </c>
      <c r="J2720" s="89"/>
      <c r="K2720" s="89"/>
      <c r="L2720" s="89"/>
      <c r="M2720" s="89"/>
      <c r="N2720" s="271">
        <v>0</v>
      </c>
      <c r="O2720" s="271">
        <v>2640.03</v>
      </c>
      <c r="P2720" s="89" t="s">
        <v>670</v>
      </c>
    </row>
    <row r="2721" spans="1:16" ht="51">
      <c r="A2721" s="268" t="s">
        <v>565</v>
      </c>
      <c r="B2721" s="89"/>
      <c r="C2721" s="269" t="s">
        <v>615</v>
      </c>
      <c r="D2721" s="84">
        <v>43573</v>
      </c>
      <c r="E2721" s="85" t="s">
        <v>5849</v>
      </c>
      <c r="F2721" s="85" t="s">
        <v>3</v>
      </c>
      <c r="G2721" s="85">
        <v>1732579</v>
      </c>
      <c r="H2721" s="89"/>
      <c r="I2721" s="270" t="s">
        <v>6453</v>
      </c>
      <c r="J2721" s="89"/>
      <c r="K2721" s="89"/>
      <c r="L2721" s="89"/>
      <c r="M2721" s="89"/>
      <c r="N2721" s="271">
        <v>0</v>
      </c>
      <c r="O2721" s="271">
        <v>1880</v>
      </c>
      <c r="P2721" s="89" t="s">
        <v>670</v>
      </c>
    </row>
    <row r="2722" spans="1:16" ht="38.25">
      <c r="A2722" s="268" t="s">
        <v>565</v>
      </c>
      <c r="B2722" s="89"/>
      <c r="C2722" s="269" t="s">
        <v>615</v>
      </c>
      <c r="D2722" s="84">
        <v>43573</v>
      </c>
      <c r="E2722" s="85" t="s">
        <v>5850</v>
      </c>
      <c r="F2722" s="85" t="s">
        <v>3</v>
      </c>
      <c r="G2722" s="85">
        <v>1732557</v>
      </c>
      <c r="H2722" s="89"/>
      <c r="I2722" s="270" t="s">
        <v>6454</v>
      </c>
      <c r="J2722" s="89"/>
      <c r="K2722" s="89"/>
      <c r="L2722" s="89"/>
      <c r="M2722" s="89"/>
      <c r="N2722" s="271">
        <v>0</v>
      </c>
      <c r="O2722" s="271">
        <v>1200</v>
      </c>
      <c r="P2722" s="89" t="s">
        <v>670</v>
      </c>
    </row>
    <row r="2723" spans="1:16" ht="51">
      <c r="A2723" s="268" t="s">
        <v>565</v>
      </c>
      <c r="B2723" s="89"/>
      <c r="C2723" s="269" t="s">
        <v>615</v>
      </c>
      <c r="D2723" s="84">
        <v>43573</v>
      </c>
      <c r="E2723" s="85" t="s">
        <v>5851</v>
      </c>
      <c r="F2723" s="85" t="s">
        <v>3</v>
      </c>
      <c r="G2723" s="85">
        <v>1732522</v>
      </c>
      <c r="H2723" s="89"/>
      <c r="I2723" s="270" t="s">
        <v>6455</v>
      </c>
      <c r="J2723" s="89"/>
      <c r="K2723" s="89"/>
      <c r="L2723" s="89"/>
      <c r="M2723" s="89"/>
      <c r="N2723" s="271">
        <v>0</v>
      </c>
      <c r="O2723" s="271">
        <v>4075.71</v>
      </c>
      <c r="P2723" s="89" t="s">
        <v>670</v>
      </c>
    </row>
    <row r="2724" spans="1:16" ht="38.25">
      <c r="A2724" s="268">
        <v>592</v>
      </c>
      <c r="B2724" s="89"/>
      <c r="C2724" s="269" t="s">
        <v>645</v>
      </c>
      <c r="D2724" s="84">
        <v>43573</v>
      </c>
      <c r="E2724" s="85" t="s">
        <v>5852</v>
      </c>
      <c r="F2724" s="85" t="s">
        <v>3</v>
      </c>
      <c r="G2724" s="85">
        <v>1732506</v>
      </c>
      <c r="H2724" s="89"/>
      <c r="I2724" s="270" t="s">
        <v>4890</v>
      </c>
      <c r="J2724" s="89"/>
      <c r="K2724" s="89"/>
      <c r="L2724" s="89"/>
      <c r="M2724" s="89"/>
      <c r="N2724" s="271">
        <v>0</v>
      </c>
      <c r="O2724" s="271">
        <v>3000</v>
      </c>
      <c r="P2724" s="89" t="s">
        <v>670</v>
      </c>
    </row>
    <row r="2725" spans="1:16" ht="51">
      <c r="A2725" s="268">
        <v>592</v>
      </c>
      <c r="B2725" s="89"/>
      <c r="C2725" s="269" t="s">
        <v>645</v>
      </c>
      <c r="D2725" s="84">
        <v>43573</v>
      </c>
      <c r="E2725" s="85" t="s">
        <v>5853</v>
      </c>
      <c r="F2725" s="85" t="s">
        <v>3</v>
      </c>
      <c r="G2725" s="85">
        <v>1732505</v>
      </c>
      <c r="H2725" s="89"/>
      <c r="I2725" s="270" t="s">
        <v>6251</v>
      </c>
      <c r="J2725" s="89"/>
      <c r="K2725" s="89"/>
      <c r="L2725" s="89"/>
      <c r="M2725" s="89"/>
      <c r="N2725" s="271">
        <v>0</v>
      </c>
      <c r="O2725" s="271">
        <v>14630</v>
      </c>
      <c r="P2725" s="89" t="s">
        <v>670</v>
      </c>
    </row>
    <row r="2726" spans="1:16" ht="51">
      <c r="A2726" s="268">
        <v>592</v>
      </c>
      <c r="B2726" s="89"/>
      <c r="C2726" s="269" t="s">
        <v>645</v>
      </c>
      <c r="D2726" s="84">
        <v>43573</v>
      </c>
      <c r="E2726" s="85" t="s">
        <v>5854</v>
      </c>
      <c r="F2726" s="85" t="s">
        <v>3</v>
      </c>
      <c r="G2726" s="85">
        <v>1732503</v>
      </c>
      <c r="H2726" s="89"/>
      <c r="I2726" s="270" t="s">
        <v>6456</v>
      </c>
      <c r="J2726" s="89"/>
      <c r="K2726" s="89"/>
      <c r="L2726" s="89"/>
      <c r="M2726" s="89"/>
      <c r="N2726" s="271">
        <v>0</v>
      </c>
      <c r="O2726" s="271">
        <v>277</v>
      </c>
      <c r="P2726" s="89" t="s">
        <v>670</v>
      </c>
    </row>
    <row r="2727" spans="1:16" ht="51">
      <c r="A2727" s="268">
        <v>592</v>
      </c>
      <c r="B2727" s="89"/>
      <c r="C2727" s="269" t="s">
        <v>645</v>
      </c>
      <c r="D2727" s="84">
        <v>43573</v>
      </c>
      <c r="E2727" s="85" t="s">
        <v>5855</v>
      </c>
      <c r="F2727" s="85" t="s">
        <v>3</v>
      </c>
      <c r="G2727" s="85">
        <v>1732500</v>
      </c>
      <c r="H2727" s="89"/>
      <c r="I2727" s="270" t="s">
        <v>6457</v>
      </c>
      <c r="J2727" s="89"/>
      <c r="K2727" s="89"/>
      <c r="L2727" s="89"/>
      <c r="M2727" s="89"/>
      <c r="N2727" s="271">
        <v>0</v>
      </c>
      <c r="O2727" s="271">
        <v>14101</v>
      </c>
      <c r="P2727" s="89" t="s">
        <v>670</v>
      </c>
    </row>
    <row r="2728" spans="1:16" ht="51">
      <c r="A2728" s="268">
        <v>592</v>
      </c>
      <c r="B2728" s="89"/>
      <c r="C2728" s="269" t="s">
        <v>645</v>
      </c>
      <c r="D2728" s="84">
        <v>43573</v>
      </c>
      <c r="E2728" s="85" t="s">
        <v>5856</v>
      </c>
      <c r="F2728" s="85" t="s">
        <v>3</v>
      </c>
      <c r="G2728" s="85">
        <v>1732497</v>
      </c>
      <c r="H2728" s="89"/>
      <c r="I2728" s="270" t="s">
        <v>6458</v>
      </c>
      <c r="J2728" s="89"/>
      <c r="K2728" s="89"/>
      <c r="L2728" s="89"/>
      <c r="M2728" s="89"/>
      <c r="N2728" s="271">
        <v>0</v>
      </c>
      <c r="O2728" s="271">
        <v>519</v>
      </c>
      <c r="P2728" s="89" t="s">
        <v>670</v>
      </c>
    </row>
    <row r="2729" spans="1:16" ht="51">
      <c r="A2729" s="268">
        <v>592</v>
      </c>
      <c r="B2729" s="89"/>
      <c r="C2729" s="269" t="s">
        <v>645</v>
      </c>
      <c r="D2729" s="84">
        <v>43573</v>
      </c>
      <c r="E2729" s="85" t="s">
        <v>5857</v>
      </c>
      <c r="F2729" s="85" t="s">
        <v>3</v>
      </c>
      <c r="G2729" s="85">
        <v>1732496</v>
      </c>
      <c r="H2729" s="89"/>
      <c r="I2729" s="270" t="s">
        <v>6459</v>
      </c>
      <c r="J2729" s="89"/>
      <c r="K2729" s="89"/>
      <c r="L2729" s="89"/>
      <c r="M2729" s="89"/>
      <c r="N2729" s="271">
        <v>0</v>
      </c>
      <c r="O2729" s="271">
        <v>1603</v>
      </c>
      <c r="P2729" s="89" t="s">
        <v>670</v>
      </c>
    </row>
    <row r="2730" spans="1:16" ht="38.25">
      <c r="A2730" s="268">
        <v>650</v>
      </c>
      <c r="B2730" s="89"/>
      <c r="C2730" s="269" t="s">
        <v>187</v>
      </c>
      <c r="D2730" s="84">
        <v>43573</v>
      </c>
      <c r="E2730" s="85" t="s">
        <v>5858</v>
      </c>
      <c r="F2730" s="85" t="s">
        <v>3</v>
      </c>
      <c r="G2730" s="85">
        <v>1732227</v>
      </c>
      <c r="H2730" s="89"/>
      <c r="I2730" s="270" t="s">
        <v>6460</v>
      </c>
      <c r="J2730" s="89"/>
      <c r="K2730" s="89"/>
      <c r="L2730" s="89"/>
      <c r="M2730" s="89"/>
      <c r="N2730" s="271">
        <v>0</v>
      </c>
      <c r="O2730" s="271">
        <v>0.02</v>
      </c>
      <c r="P2730" s="89" t="s">
        <v>741</v>
      </c>
    </row>
    <row r="2731" spans="1:16" ht="38.25">
      <c r="A2731" s="268" t="s">
        <v>565</v>
      </c>
      <c r="B2731" s="89"/>
      <c r="C2731" s="269" t="s">
        <v>615</v>
      </c>
      <c r="D2731" s="84">
        <v>43573</v>
      </c>
      <c r="E2731" s="85" t="s">
        <v>5859</v>
      </c>
      <c r="F2731" s="85" t="s">
        <v>3</v>
      </c>
      <c r="G2731" s="85">
        <v>1732216</v>
      </c>
      <c r="H2731" s="89"/>
      <c r="I2731" s="270" t="s">
        <v>4010</v>
      </c>
      <c r="J2731" s="89"/>
      <c r="K2731" s="89"/>
      <c r="L2731" s="89"/>
      <c r="M2731" s="89"/>
      <c r="N2731" s="271">
        <v>0</v>
      </c>
      <c r="O2731" s="271">
        <v>818.77</v>
      </c>
      <c r="P2731" s="89" t="s">
        <v>670</v>
      </c>
    </row>
    <row r="2732" spans="1:16" ht="51">
      <c r="A2732" s="268" t="s">
        <v>565</v>
      </c>
      <c r="B2732" s="89"/>
      <c r="C2732" s="269" t="s">
        <v>615</v>
      </c>
      <c r="D2732" s="84">
        <v>43573</v>
      </c>
      <c r="E2732" s="85" t="s">
        <v>5860</v>
      </c>
      <c r="F2732" s="85" t="s">
        <v>3</v>
      </c>
      <c r="G2732" s="85">
        <v>1732372</v>
      </c>
      <c r="H2732" s="89"/>
      <c r="I2732" s="270" t="s">
        <v>6461</v>
      </c>
      <c r="J2732" s="89"/>
      <c r="K2732" s="89"/>
      <c r="L2732" s="89"/>
      <c r="M2732" s="89"/>
      <c r="N2732" s="271">
        <v>0</v>
      </c>
      <c r="O2732" s="271">
        <v>1758</v>
      </c>
      <c r="P2732" s="89" t="s">
        <v>670</v>
      </c>
    </row>
    <row r="2733" spans="1:16" ht="51">
      <c r="A2733" s="268" t="s">
        <v>565</v>
      </c>
      <c r="B2733" s="89"/>
      <c r="C2733" s="269" t="s">
        <v>615</v>
      </c>
      <c r="D2733" s="84">
        <v>43573</v>
      </c>
      <c r="E2733" s="85" t="s">
        <v>5861</v>
      </c>
      <c r="F2733" s="85" t="s">
        <v>3</v>
      </c>
      <c r="G2733" s="85">
        <v>1732363</v>
      </c>
      <c r="H2733" s="89"/>
      <c r="I2733" s="270" t="s">
        <v>6462</v>
      </c>
      <c r="J2733" s="89"/>
      <c r="K2733" s="89"/>
      <c r="L2733" s="89"/>
      <c r="M2733" s="89"/>
      <c r="N2733" s="271">
        <v>0</v>
      </c>
      <c r="O2733" s="271">
        <v>1220</v>
      </c>
      <c r="P2733" s="89" t="s">
        <v>670</v>
      </c>
    </row>
    <row r="2734" spans="1:16" ht="51">
      <c r="A2734" s="268" t="s">
        <v>565</v>
      </c>
      <c r="B2734" s="89"/>
      <c r="C2734" s="269" t="s">
        <v>615</v>
      </c>
      <c r="D2734" s="84">
        <v>43573</v>
      </c>
      <c r="E2734" s="85" t="s">
        <v>5862</v>
      </c>
      <c r="F2734" s="85" t="s">
        <v>3</v>
      </c>
      <c r="G2734" s="85">
        <v>1732362</v>
      </c>
      <c r="H2734" s="89"/>
      <c r="I2734" s="270" t="s">
        <v>6463</v>
      </c>
      <c r="J2734" s="89"/>
      <c r="K2734" s="89"/>
      <c r="L2734" s="89"/>
      <c r="M2734" s="89"/>
      <c r="N2734" s="271">
        <v>0</v>
      </c>
      <c r="O2734" s="271">
        <v>622</v>
      </c>
      <c r="P2734" s="89" t="s">
        <v>670</v>
      </c>
    </row>
    <row r="2735" spans="1:16" ht="51">
      <c r="A2735" s="268">
        <v>163</v>
      </c>
      <c r="B2735" s="89"/>
      <c r="C2735" s="269" t="s">
        <v>88</v>
      </c>
      <c r="D2735" s="84">
        <v>43573</v>
      </c>
      <c r="E2735" s="85" t="s">
        <v>5863</v>
      </c>
      <c r="F2735" s="85" t="s">
        <v>3</v>
      </c>
      <c r="G2735" s="85">
        <v>1732357</v>
      </c>
      <c r="H2735" s="89"/>
      <c r="I2735" s="270" t="s">
        <v>6464</v>
      </c>
      <c r="J2735" s="89"/>
      <c r="K2735" s="89"/>
      <c r="L2735" s="89"/>
      <c r="M2735" s="89"/>
      <c r="N2735" s="271">
        <v>0</v>
      </c>
      <c r="O2735" s="271">
        <v>8774.75</v>
      </c>
      <c r="P2735" s="89" t="s">
        <v>670</v>
      </c>
    </row>
    <row r="2736" spans="1:16" ht="51">
      <c r="A2736" s="268">
        <v>163</v>
      </c>
      <c r="B2736" s="89"/>
      <c r="C2736" s="269" t="s">
        <v>88</v>
      </c>
      <c r="D2736" s="84">
        <v>43573</v>
      </c>
      <c r="E2736" s="85" t="s">
        <v>5864</v>
      </c>
      <c r="F2736" s="85" t="s">
        <v>3</v>
      </c>
      <c r="G2736" s="85">
        <v>1732353</v>
      </c>
      <c r="H2736" s="89"/>
      <c r="I2736" s="270" t="s">
        <v>6465</v>
      </c>
      <c r="J2736" s="89"/>
      <c r="K2736" s="89"/>
      <c r="L2736" s="89"/>
      <c r="M2736" s="89"/>
      <c r="N2736" s="271">
        <v>0</v>
      </c>
      <c r="O2736" s="271">
        <v>9296</v>
      </c>
      <c r="P2736" s="89" t="s">
        <v>670</v>
      </c>
    </row>
    <row r="2737" spans="1:16" ht="51">
      <c r="A2737" s="268">
        <v>163</v>
      </c>
      <c r="B2737" s="89"/>
      <c r="C2737" s="269" t="s">
        <v>88</v>
      </c>
      <c r="D2737" s="84">
        <v>43573</v>
      </c>
      <c r="E2737" s="85" t="s">
        <v>5865</v>
      </c>
      <c r="F2737" s="85" t="s">
        <v>3</v>
      </c>
      <c r="G2737" s="85">
        <v>1732347</v>
      </c>
      <c r="H2737" s="89"/>
      <c r="I2737" s="270" t="s">
        <v>6466</v>
      </c>
      <c r="J2737" s="89"/>
      <c r="K2737" s="89"/>
      <c r="L2737" s="89"/>
      <c r="M2737" s="89"/>
      <c r="N2737" s="271">
        <v>0</v>
      </c>
      <c r="O2737" s="271">
        <v>36</v>
      </c>
      <c r="P2737" s="89" t="s">
        <v>670</v>
      </c>
    </row>
    <row r="2738" spans="1:16" ht="51">
      <c r="A2738" s="268">
        <v>163</v>
      </c>
      <c r="B2738" s="89"/>
      <c r="C2738" s="269" t="s">
        <v>88</v>
      </c>
      <c r="D2738" s="84">
        <v>43573</v>
      </c>
      <c r="E2738" s="85" t="s">
        <v>5866</v>
      </c>
      <c r="F2738" s="85" t="s">
        <v>3</v>
      </c>
      <c r="G2738" s="85">
        <v>1732343</v>
      </c>
      <c r="H2738" s="89"/>
      <c r="I2738" s="270" t="s">
        <v>6467</v>
      </c>
      <c r="J2738" s="89"/>
      <c r="K2738" s="89"/>
      <c r="L2738" s="89"/>
      <c r="M2738" s="89"/>
      <c r="N2738" s="271">
        <v>0</v>
      </c>
      <c r="O2738" s="271">
        <v>2388</v>
      </c>
      <c r="P2738" s="89" t="s">
        <v>670</v>
      </c>
    </row>
    <row r="2739" spans="1:16" ht="51">
      <c r="A2739" s="268">
        <v>163</v>
      </c>
      <c r="B2739" s="89"/>
      <c r="C2739" s="269" t="s">
        <v>88</v>
      </c>
      <c r="D2739" s="84">
        <v>43573</v>
      </c>
      <c r="E2739" s="85" t="s">
        <v>5867</v>
      </c>
      <c r="F2739" s="85" t="s">
        <v>3</v>
      </c>
      <c r="G2739" s="85">
        <v>1732339</v>
      </c>
      <c r="H2739" s="89"/>
      <c r="I2739" s="270" t="s">
        <v>6468</v>
      </c>
      <c r="J2739" s="89"/>
      <c r="K2739" s="89"/>
      <c r="L2739" s="89"/>
      <c r="M2739" s="89"/>
      <c r="N2739" s="271">
        <v>0</v>
      </c>
      <c r="O2739" s="271">
        <v>5412.56</v>
      </c>
      <c r="P2739" s="89" t="s">
        <v>670</v>
      </c>
    </row>
    <row r="2740" spans="1:16" ht="63.75">
      <c r="A2740" s="268">
        <v>650</v>
      </c>
      <c r="B2740" s="89"/>
      <c r="C2740" s="269" t="s">
        <v>187</v>
      </c>
      <c r="D2740" s="84">
        <v>43573</v>
      </c>
      <c r="E2740" s="85" t="s">
        <v>5868</v>
      </c>
      <c r="F2740" s="85" t="s">
        <v>3</v>
      </c>
      <c r="G2740" s="85">
        <v>1732309</v>
      </c>
      <c r="H2740" s="89"/>
      <c r="I2740" s="270" t="s">
        <v>6469</v>
      </c>
      <c r="J2740" s="89"/>
      <c r="K2740" s="89"/>
      <c r="L2740" s="89"/>
      <c r="M2740" s="89"/>
      <c r="N2740" s="271">
        <v>0</v>
      </c>
      <c r="O2740" s="271">
        <v>230</v>
      </c>
      <c r="P2740" s="89" t="s">
        <v>670</v>
      </c>
    </row>
    <row r="2741" spans="1:16" ht="63.75">
      <c r="A2741" s="268">
        <v>41</v>
      </c>
      <c r="B2741" s="89"/>
      <c r="C2741" s="269" t="s">
        <v>47</v>
      </c>
      <c r="D2741" s="84">
        <v>43573</v>
      </c>
      <c r="E2741" s="85" t="s">
        <v>5869</v>
      </c>
      <c r="F2741" s="85" t="s">
        <v>3</v>
      </c>
      <c r="G2741" s="85">
        <v>1732273</v>
      </c>
      <c r="H2741" s="89"/>
      <c r="I2741" s="270" t="s">
        <v>6470</v>
      </c>
      <c r="J2741" s="89"/>
      <c r="K2741" s="89"/>
      <c r="L2741" s="89"/>
      <c r="M2741" s="89"/>
      <c r="N2741" s="271">
        <v>0</v>
      </c>
      <c r="O2741" s="271">
        <v>93960</v>
      </c>
      <c r="P2741" s="89" t="s">
        <v>670</v>
      </c>
    </row>
    <row r="2742" spans="1:16" ht="63.75">
      <c r="A2742" s="268" t="s">
        <v>556</v>
      </c>
      <c r="B2742" s="89"/>
      <c r="C2742" s="269" t="s">
        <v>616</v>
      </c>
      <c r="D2742" s="84">
        <v>43573</v>
      </c>
      <c r="E2742" s="85" t="s">
        <v>5870</v>
      </c>
      <c r="F2742" s="85" t="s">
        <v>3</v>
      </c>
      <c r="G2742" s="85">
        <v>1732254</v>
      </c>
      <c r="H2742" s="89"/>
      <c r="I2742" s="270" t="s">
        <v>6471</v>
      </c>
      <c r="J2742" s="89"/>
      <c r="K2742" s="89"/>
      <c r="L2742" s="89"/>
      <c r="M2742" s="89"/>
      <c r="N2742" s="271">
        <v>0</v>
      </c>
      <c r="O2742" s="271">
        <v>480</v>
      </c>
      <c r="P2742" s="89" t="s">
        <v>670</v>
      </c>
    </row>
    <row r="2743" spans="1:16" ht="63.75">
      <c r="A2743" s="268" t="s">
        <v>556</v>
      </c>
      <c r="B2743" s="89"/>
      <c r="C2743" s="269" t="s">
        <v>616</v>
      </c>
      <c r="D2743" s="84">
        <v>43573</v>
      </c>
      <c r="E2743" s="85" t="s">
        <v>5871</v>
      </c>
      <c r="F2743" s="85" t="s">
        <v>3</v>
      </c>
      <c r="G2743" s="85">
        <v>1732248</v>
      </c>
      <c r="H2743" s="89"/>
      <c r="I2743" s="270" t="s">
        <v>6472</v>
      </c>
      <c r="J2743" s="89"/>
      <c r="K2743" s="89"/>
      <c r="L2743" s="89"/>
      <c r="M2743" s="89"/>
      <c r="N2743" s="271">
        <v>0</v>
      </c>
      <c r="O2743" s="271">
        <v>480</v>
      </c>
      <c r="P2743" s="89" t="s">
        <v>670</v>
      </c>
    </row>
    <row r="2744" spans="1:16" ht="38.25">
      <c r="A2744" s="268" t="s">
        <v>565</v>
      </c>
      <c r="B2744" s="89"/>
      <c r="C2744" s="269" t="s">
        <v>615</v>
      </c>
      <c r="D2744" s="84">
        <v>43573</v>
      </c>
      <c r="E2744" s="85" t="s">
        <v>5872</v>
      </c>
      <c r="F2744" s="85" t="s">
        <v>3</v>
      </c>
      <c r="G2744" s="85">
        <v>1732394</v>
      </c>
      <c r="H2744" s="89"/>
      <c r="I2744" s="270" t="s">
        <v>6473</v>
      </c>
      <c r="J2744" s="89"/>
      <c r="K2744" s="89"/>
      <c r="L2744" s="89"/>
      <c r="M2744" s="89"/>
      <c r="N2744" s="271">
        <v>0</v>
      </c>
      <c r="O2744" s="271">
        <v>77.16</v>
      </c>
      <c r="P2744" s="89" t="s">
        <v>670</v>
      </c>
    </row>
    <row r="2745" spans="1:16" ht="38.25">
      <c r="A2745" s="268">
        <v>592</v>
      </c>
      <c r="B2745" s="89"/>
      <c r="C2745" s="269" t="s">
        <v>645</v>
      </c>
      <c r="D2745" s="84">
        <v>43573</v>
      </c>
      <c r="E2745" s="85" t="s">
        <v>5873</v>
      </c>
      <c r="F2745" s="85" t="s">
        <v>3</v>
      </c>
      <c r="G2745" s="85">
        <v>1732389</v>
      </c>
      <c r="H2745" s="89"/>
      <c r="I2745" s="270" t="s">
        <v>6474</v>
      </c>
      <c r="J2745" s="89"/>
      <c r="K2745" s="89"/>
      <c r="L2745" s="89"/>
      <c r="M2745" s="89"/>
      <c r="N2745" s="271">
        <v>0</v>
      </c>
      <c r="O2745" s="271">
        <v>995</v>
      </c>
      <c r="P2745" s="89" t="s">
        <v>670</v>
      </c>
    </row>
    <row r="2746" spans="1:16" ht="63.75">
      <c r="A2746" s="268">
        <v>223</v>
      </c>
      <c r="B2746" s="89"/>
      <c r="C2746" s="269" t="s">
        <v>104</v>
      </c>
      <c r="D2746" s="84">
        <v>43573</v>
      </c>
      <c r="E2746" s="85" t="s">
        <v>5874</v>
      </c>
      <c r="F2746" s="85" t="s">
        <v>3</v>
      </c>
      <c r="G2746" s="85">
        <v>1732386</v>
      </c>
      <c r="H2746" s="89"/>
      <c r="I2746" s="270" t="s">
        <v>6475</v>
      </c>
      <c r="J2746" s="89"/>
      <c r="K2746" s="89"/>
      <c r="L2746" s="89"/>
      <c r="M2746" s="89"/>
      <c r="N2746" s="271">
        <v>0</v>
      </c>
      <c r="O2746" s="271">
        <v>36</v>
      </c>
      <c r="P2746" s="89" t="s">
        <v>670</v>
      </c>
    </row>
    <row r="2747" spans="1:16" ht="51">
      <c r="A2747" s="268">
        <v>592</v>
      </c>
      <c r="B2747" s="89"/>
      <c r="C2747" s="269" t="s">
        <v>645</v>
      </c>
      <c r="D2747" s="84">
        <v>43573</v>
      </c>
      <c r="E2747" s="85" t="s">
        <v>5875</v>
      </c>
      <c r="F2747" s="85" t="s">
        <v>3</v>
      </c>
      <c r="G2747" s="85">
        <v>1732384</v>
      </c>
      <c r="H2747" s="89"/>
      <c r="I2747" s="270" t="s">
        <v>6476</v>
      </c>
      <c r="J2747" s="89"/>
      <c r="K2747" s="89"/>
      <c r="L2747" s="89"/>
      <c r="M2747" s="89"/>
      <c r="N2747" s="271">
        <v>0</v>
      </c>
      <c r="O2747" s="271">
        <v>651</v>
      </c>
      <c r="P2747" s="89" t="s">
        <v>670</v>
      </c>
    </row>
    <row r="2748" spans="1:16" ht="38.25">
      <c r="A2748" s="268">
        <v>592</v>
      </c>
      <c r="B2748" s="89"/>
      <c r="C2748" s="269" t="s">
        <v>645</v>
      </c>
      <c r="D2748" s="84">
        <v>43573</v>
      </c>
      <c r="E2748" s="85" t="s">
        <v>5876</v>
      </c>
      <c r="F2748" s="85" t="s">
        <v>3</v>
      </c>
      <c r="G2748" s="85">
        <v>1732383</v>
      </c>
      <c r="H2748" s="89"/>
      <c r="I2748" s="270" t="s">
        <v>6477</v>
      </c>
      <c r="J2748" s="89"/>
      <c r="K2748" s="89"/>
      <c r="L2748" s="89"/>
      <c r="M2748" s="89"/>
      <c r="N2748" s="271">
        <v>0</v>
      </c>
      <c r="O2748" s="271">
        <v>744</v>
      </c>
      <c r="P2748" s="89" t="s">
        <v>670</v>
      </c>
    </row>
    <row r="2749" spans="1:16" ht="51">
      <c r="A2749" s="268">
        <v>670</v>
      </c>
      <c r="B2749" s="89"/>
      <c r="C2749" s="269" t="s">
        <v>190</v>
      </c>
      <c r="D2749" s="84">
        <v>43573</v>
      </c>
      <c r="E2749" s="85" t="s">
        <v>5877</v>
      </c>
      <c r="F2749" s="85" t="s">
        <v>3</v>
      </c>
      <c r="G2749" s="85">
        <v>1732338</v>
      </c>
      <c r="H2749" s="89"/>
      <c r="I2749" s="270" t="s">
        <v>6478</v>
      </c>
      <c r="J2749" s="89"/>
      <c r="K2749" s="89"/>
      <c r="L2749" s="89"/>
      <c r="M2749" s="89"/>
      <c r="N2749" s="271">
        <v>0</v>
      </c>
      <c r="O2749" s="271">
        <v>9</v>
      </c>
      <c r="P2749" s="89" t="s">
        <v>670</v>
      </c>
    </row>
    <row r="2750" spans="1:16" ht="38.25">
      <c r="A2750" s="268">
        <v>378</v>
      </c>
      <c r="B2750" s="89"/>
      <c r="C2750" s="269" t="s">
        <v>639</v>
      </c>
      <c r="D2750" s="84">
        <v>43573</v>
      </c>
      <c r="E2750" s="85" t="s">
        <v>5878</v>
      </c>
      <c r="F2750" s="85" t="s">
        <v>3</v>
      </c>
      <c r="G2750" s="85">
        <v>1732324</v>
      </c>
      <c r="H2750" s="89"/>
      <c r="I2750" s="270" t="s">
        <v>6479</v>
      </c>
      <c r="J2750" s="89"/>
      <c r="K2750" s="89"/>
      <c r="L2750" s="89"/>
      <c r="M2750" s="89"/>
      <c r="N2750" s="271">
        <v>0</v>
      </c>
      <c r="O2750" s="271">
        <v>1.34</v>
      </c>
      <c r="P2750" s="89" t="s">
        <v>741</v>
      </c>
    </row>
    <row r="2751" spans="1:16" ht="38.25">
      <c r="A2751" s="268">
        <v>291</v>
      </c>
      <c r="B2751" s="89"/>
      <c r="C2751" s="269" t="s">
        <v>129</v>
      </c>
      <c r="D2751" s="84">
        <v>43573</v>
      </c>
      <c r="E2751" s="85" t="s">
        <v>5879</v>
      </c>
      <c r="F2751" s="85" t="s">
        <v>3</v>
      </c>
      <c r="G2751" s="85">
        <v>1732323</v>
      </c>
      <c r="H2751" s="89"/>
      <c r="I2751" s="270" t="s">
        <v>6480</v>
      </c>
      <c r="J2751" s="89"/>
      <c r="K2751" s="89"/>
      <c r="L2751" s="89"/>
      <c r="M2751" s="89"/>
      <c r="N2751" s="271">
        <v>0</v>
      </c>
      <c r="O2751" s="271">
        <v>1138.6600000000001</v>
      </c>
      <c r="P2751" s="89" t="s">
        <v>670</v>
      </c>
    </row>
    <row r="2752" spans="1:16" ht="51">
      <c r="A2752" s="268" t="s">
        <v>565</v>
      </c>
      <c r="B2752" s="89"/>
      <c r="C2752" s="269" t="s">
        <v>615</v>
      </c>
      <c r="D2752" s="84">
        <v>43573</v>
      </c>
      <c r="E2752" s="85" t="s">
        <v>5880</v>
      </c>
      <c r="F2752" s="85" t="s">
        <v>3</v>
      </c>
      <c r="G2752" s="85">
        <v>1732272</v>
      </c>
      <c r="H2752" s="89"/>
      <c r="I2752" s="270" t="s">
        <v>6481</v>
      </c>
      <c r="J2752" s="89"/>
      <c r="K2752" s="89"/>
      <c r="L2752" s="89"/>
      <c r="M2752" s="89"/>
      <c r="N2752" s="271">
        <v>0</v>
      </c>
      <c r="O2752" s="271">
        <v>8247.1</v>
      </c>
      <c r="P2752" s="89" t="s">
        <v>670</v>
      </c>
    </row>
    <row r="2753" spans="1:16" ht="51">
      <c r="A2753" s="268">
        <v>15</v>
      </c>
      <c r="B2753" s="89"/>
      <c r="C2753" s="269" t="s">
        <v>42</v>
      </c>
      <c r="D2753" s="84">
        <v>43573</v>
      </c>
      <c r="E2753" s="85" t="s">
        <v>5881</v>
      </c>
      <c r="F2753" s="85" t="s">
        <v>3</v>
      </c>
      <c r="G2753" s="85">
        <v>1732267</v>
      </c>
      <c r="H2753" s="89"/>
      <c r="I2753" s="270" t="s">
        <v>6482</v>
      </c>
      <c r="J2753" s="89"/>
      <c r="K2753" s="89"/>
      <c r="L2753" s="89"/>
      <c r="M2753" s="89"/>
      <c r="N2753" s="271">
        <v>0</v>
      </c>
      <c r="O2753" s="271">
        <v>5001</v>
      </c>
      <c r="P2753" s="89" t="s">
        <v>670</v>
      </c>
    </row>
    <row r="2754" spans="1:16" ht="63.75">
      <c r="A2754" s="268" t="s">
        <v>559</v>
      </c>
      <c r="B2754" s="89"/>
      <c r="C2754" s="269" t="s">
        <v>759</v>
      </c>
      <c r="D2754" s="84">
        <v>43577</v>
      </c>
      <c r="E2754" s="85" t="s">
        <v>5361</v>
      </c>
      <c r="F2754" s="85" t="s">
        <v>628</v>
      </c>
      <c r="G2754" s="85">
        <v>343438</v>
      </c>
      <c r="H2754" s="89"/>
      <c r="I2754" s="270" t="s">
        <v>6105</v>
      </c>
      <c r="J2754" s="89"/>
      <c r="K2754" s="89"/>
      <c r="L2754" s="89"/>
      <c r="M2754" s="89"/>
      <c r="N2754" s="271">
        <v>0</v>
      </c>
      <c r="O2754" s="271">
        <v>21391.98</v>
      </c>
      <c r="P2754" s="89" t="s">
        <v>670</v>
      </c>
    </row>
    <row r="2755" spans="1:16" ht="63.75">
      <c r="A2755" s="268">
        <v>10</v>
      </c>
      <c r="B2755" s="89"/>
      <c r="C2755" s="269" t="s">
        <v>41</v>
      </c>
      <c r="D2755" s="84">
        <v>43577</v>
      </c>
      <c r="E2755" s="85" t="s">
        <v>5362</v>
      </c>
      <c r="F2755" s="85" t="s">
        <v>6</v>
      </c>
      <c r="G2755" s="85">
        <v>1019336</v>
      </c>
      <c r="H2755" s="89"/>
      <c r="I2755" s="270" t="s">
        <v>6106</v>
      </c>
      <c r="J2755" s="89"/>
      <c r="K2755" s="89"/>
      <c r="L2755" s="89"/>
      <c r="M2755" s="89"/>
      <c r="N2755" s="271">
        <v>0</v>
      </c>
      <c r="O2755" s="271">
        <v>33669.980000000003</v>
      </c>
      <c r="P2755" s="89" t="s">
        <v>670</v>
      </c>
    </row>
    <row r="2756" spans="1:16" ht="51">
      <c r="A2756" s="268">
        <v>340</v>
      </c>
      <c r="B2756" s="89"/>
      <c r="C2756" s="269" t="s">
        <v>147</v>
      </c>
      <c r="D2756" s="84">
        <v>43577</v>
      </c>
      <c r="E2756" s="85" t="s">
        <v>5363</v>
      </c>
      <c r="F2756" s="85" t="s">
        <v>15</v>
      </c>
      <c r="G2756" s="85">
        <v>1019341</v>
      </c>
      <c r="H2756" s="89"/>
      <c r="I2756" s="270" t="s">
        <v>6107</v>
      </c>
      <c r="J2756" s="89"/>
      <c r="K2756" s="89"/>
      <c r="L2756" s="89"/>
      <c r="M2756" s="89"/>
      <c r="N2756" s="271">
        <v>50</v>
      </c>
      <c r="O2756" s="271">
        <v>0</v>
      </c>
      <c r="P2756" s="89" t="s">
        <v>670</v>
      </c>
    </row>
    <row r="2757" spans="1:16" ht="76.5">
      <c r="A2757" s="268" t="s">
        <v>557</v>
      </c>
      <c r="B2757" s="89"/>
      <c r="C2757" s="269" t="s">
        <v>780</v>
      </c>
      <c r="D2757" s="84">
        <v>43577</v>
      </c>
      <c r="E2757" s="85" t="s">
        <v>5364</v>
      </c>
      <c r="F2757" s="85" t="s">
        <v>6</v>
      </c>
      <c r="G2757" s="85">
        <v>1108642</v>
      </c>
      <c r="H2757" s="89"/>
      <c r="I2757" s="270" t="s">
        <v>6108</v>
      </c>
      <c r="J2757" s="89"/>
      <c r="K2757" s="89"/>
      <c r="L2757" s="89"/>
      <c r="M2757" s="89"/>
      <c r="N2757" s="271">
        <v>0</v>
      </c>
      <c r="O2757" s="271">
        <v>899000</v>
      </c>
      <c r="P2757" s="89" t="s">
        <v>670</v>
      </c>
    </row>
    <row r="2758" spans="1:16" ht="76.5">
      <c r="A2758" s="268" t="s">
        <v>557</v>
      </c>
      <c r="B2758" s="89"/>
      <c r="C2758" s="269" t="s">
        <v>780</v>
      </c>
      <c r="D2758" s="84">
        <v>43577</v>
      </c>
      <c r="E2758" s="85" t="s">
        <v>5365</v>
      </c>
      <c r="F2758" s="85" t="s">
        <v>6</v>
      </c>
      <c r="G2758" s="85">
        <v>1108982</v>
      </c>
      <c r="H2758" s="89"/>
      <c r="I2758" s="270" t="s">
        <v>6109</v>
      </c>
      <c r="J2758" s="89"/>
      <c r="K2758" s="89"/>
      <c r="L2758" s="89"/>
      <c r="M2758" s="89"/>
      <c r="N2758" s="271">
        <v>0</v>
      </c>
      <c r="O2758" s="271">
        <v>320000</v>
      </c>
      <c r="P2758" s="89" t="s">
        <v>670</v>
      </c>
    </row>
    <row r="2759" spans="1:16" ht="51">
      <c r="A2759" s="268">
        <v>15</v>
      </c>
      <c r="B2759" s="89"/>
      <c r="C2759" s="269" t="s">
        <v>42</v>
      </c>
      <c r="D2759" s="84">
        <v>43577</v>
      </c>
      <c r="E2759" s="85" t="s">
        <v>5882</v>
      </c>
      <c r="F2759" s="85" t="s">
        <v>3</v>
      </c>
      <c r="G2759" s="85">
        <v>1732959</v>
      </c>
      <c r="H2759" s="89"/>
      <c r="I2759" s="270" t="s">
        <v>6483</v>
      </c>
      <c r="J2759" s="89"/>
      <c r="K2759" s="89"/>
      <c r="L2759" s="89"/>
      <c r="M2759" s="89"/>
      <c r="N2759" s="271">
        <v>0</v>
      </c>
      <c r="O2759" s="271">
        <v>6002</v>
      </c>
      <c r="P2759" s="89" t="s">
        <v>670</v>
      </c>
    </row>
    <row r="2760" spans="1:16" ht="38.25">
      <c r="A2760" s="268" t="s">
        <v>565</v>
      </c>
      <c r="B2760" s="89"/>
      <c r="C2760" s="269" t="s">
        <v>615</v>
      </c>
      <c r="D2760" s="84">
        <v>43577</v>
      </c>
      <c r="E2760" s="85" t="s">
        <v>5883</v>
      </c>
      <c r="F2760" s="85" t="s">
        <v>3</v>
      </c>
      <c r="G2760" s="85">
        <v>1732988</v>
      </c>
      <c r="H2760" s="89"/>
      <c r="I2760" s="270" t="s">
        <v>6484</v>
      </c>
      <c r="J2760" s="89"/>
      <c r="K2760" s="89"/>
      <c r="L2760" s="89"/>
      <c r="M2760" s="89"/>
      <c r="N2760" s="271">
        <v>0</v>
      </c>
      <c r="O2760" s="271">
        <v>431</v>
      </c>
      <c r="P2760" s="89" t="s">
        <v>670</v>
      </c>
    </row>
    <row r="2761" spans="1:16" ht="51">
      <c r="A2761" s="268" t="s">
        <v>565</v>
      </c>
      <c r="B2761" s="89"/>
      <c r="C2761" s="269" t="s">
        <v>615</v>
      </c>
      <c r="D2761" s="84">
        <v>43577</v>
      </c>
      <c r="E2761" s="85" t="s">
        <v>5884</v>
      </c>
      <c r="F2761" s="85" t="s">
        <v>3</v>
      </c>
      <c r="G2761" s="85">
        <v>1732989</v>
      </c>
      <c r="H2761" s="89"/>
      <c r="I2761" s="270" t="s">
        <v>6485</v>
      </c>
      <c r="J2761" s="89"/>
      <c r="K2761" s="89"/>
      <c r="L2761" s="89"/>
      <c r="M2761" s="89"/>
      <c r="N2761" s="271">
        <v>0</v>
      </c>
      <c r="O2761" s="271">
        <v>1006.62</v>
      </c>
      <c r="P2761" s="89" t="s">
        <v>670</v>
      </c>
    </row>
    <row r="2762" spans="1:16" ht="51">
      <c r="A2762" s="268" t="s">
        <v>565</v>
      </c>
      <c r="B2762" s="89"/>
      <c r="C2762" s="269" t="s">
        <v>615</v>
      </c>
      <c r="D2762" s="84">
        <v>43577</v>
      </c>
      <c r="E2762" s="85" t="s">
        <v>5885</v>
      </c>
      <c r="F2762" s="85" t="s">
        <v>3</v>
      </c>
      <c r="G2762" s="85">
        <v>1732919</v>
      </c>
      <c r="H2762" s="89"/>
      <c r="I2762" s="270" t="s">
        <v>6486</v>
      </c>
      <c r="J2762" s="89"/>
      <c r="K2762" s="89"/>
      <c r="L2762" s="89"/>
      <c r="M2762" s="89"/>
      <c r="N2762" s="271">
        <v>0</v>
      </c>
      <c r="O2762" s="271">
        <v>798.5</v>
      </c>
      <c r="P2762" s="89" t="s">
        <v>670</v>
      </c>
    </row>
    <row r="2763" spans="1:16" ht="51">
      <c r="A2763" s="268">
        <v>41</v>
      </c>
      <c r="B2763" s="89"/>
      <c r="C2763" s="269" t="s">
        <v>47</v>
      </c>
      <c r="D2763" s="84">
        <v>43577</v>
      </c>
      <c r="E2763" s="85" t="s">
        <v>5886</v>
      </c>
      <c r="F2763" s="85" t="s">
        <v>3</v>
      </c>
      <c r="G2763" s="85">
        <v>1732850</v>
      </c>
      <c r="H2763" s="89"/>
      <c r="I2763" s="270" t="s">
        <v>6487</v>
      </c>
      <c r="J2763" s="89"/>
      <c r="K2763" s="89"/>
      <c r="L2763" s="89"/>
      <c r="M2763" s="89"/>
      <c r="N2763" s="271">
        <v>0</v>
      </c>
      <c r="O2763" s="271">
        <v>21</v>
      </c>
      <c r="P2763" s="89" t="s">
        <v>670</v>
      </c>
    </row>
    <row r="2764" spans="1:16" ht="51">
      <c r="A2764" s="268">
        <v>41</v>
      </c>
      <c r="B2764" s="89"/>
      <c r="C2764" s="269" t="s">
        <v>47</v>
      </c>
      <c r="D2764" s="84">
        <v>43577</v>
      </c>
      <c r="E2764" s="85" t="s">
        <v>5887</v>
      </c>
      <c r="F2764" s="85" t="s">
        <v>3</v>
      </c>
      <c r="G2764" s="85">
        <v>1732845</v>
      </c>
      <c r="H2764" s="89"/>
      <c r="I2764" s="270" t="s">
        <v>6488</v>
      </c>
      <c r="J2764" s="89"/>
      <c r="K2764" s="89"/>
      <c r="L2764" s="89"/>
      <c r="M2764" s="89"/>
      <c r="N2764" s="271">
        <v>0</v>
      </c>
      <c r="O2764" s="271">
        <v>371</v>
      </c>
      <c r="P2764" s="89" t="s">
        <v>670</v>
      </c>
    </row>
    <row r="2765" spans="1:16" ht="38.25">
      <c r="A2765" s="268" t="s">
        <v>565</v>
      </c>
      <c r="B2765" s="89"/>
      <c r="C2765" s="269" t="s">
        <v>615</v>
      </c>
      <c r="D2765" s="84">
        <v>43577</v>
      </c>
      <c r="E2765" s="85" t="s">
        <v>5888</v>
      </c>
      <c r="F2765" s="85" t="s">
        <v>3</v>
      </c>
      <c r="G2765" s="85">
        <v>1732800</v>
      </c>
      <c r="H2765" s="89"/>
      <c r="I2765" s="270" t="s">
        <v>6489</v>
      </c>
      <c r="J2765" s="89"/>
      <c r="K2765" s="89"/>
      <c r="L2765" s="89"/>
      <c r="M2765" s="89"/>
      <c r="N2765" s="271">
        <v>0</v>
      </c>
      <c r="O2765" s="271">
        <v>312</v>
      </c>
      <c r="P2765" s="89" t="s">
        <v>670</v>
      </c>
    </row>
    <row r="2766" spans="1:16" ht="51">
      <c r="A2766" s="268">
        <v>41</v>
      </c>
      <c r="B2766" s="89"/>
      <c r="C2766" s="269" t="s">
        <v>47</v>
      </c>
      <c r="D2766" s="84">
        <v>43577</v>
      </c>
      <c r="E2766" s="85" t="s">
        <v>5889</v>
      </c>
      <c r="F2766" s="85" t="s">
        <v>3</v>
      </c>
      <c r="G2766" s="85">
        <v>1733191</v>
      </c>
      <c r="H2766" s="89"/>
      <c r="I2766" s="270" t="s">
        <v>6490</v>
      </c>
      <c r="J2766" s="89"/>
      <c r="K2766" s="89"/>
      <c r="L2766" s="89"/>
      <c r="M2766" s="89"/>
      <c r="N2766" s="271">
        <v>0</v>
      </c>
      <c r="O2766" s="271">
        <v>371</v>
      </c>
      <c r="P2766" s="89" t="s">
        <v>670</v>
      </c>
    </row>
    <row r="2767" spans="1:16" ht="51">
      <c r="A2767" s="268">
        <v>70</v>
      </c>
      <c r="B2767" s="89"/>
      <c r="C2767" s="269" t="s">
        <v>53</v>
      </c>
      <c r="D2767" s="84">
        <v>43577</v>
      </c>
      <c r="E2767" s="85" t="s">
        <v>5890</v>
      </c>
      <c r="F2767" s="85" t="s">
        <v>3</v>
      </c>
      <c r="G2767" s="85">
        <v>1733174</v>
      </c>
      <c r="H2767" s="89"/>
      <c r="I2767" s="270" t="s">
        <v>6491</v>
      </c>
      <c r="J2767" s="89"/>
      <c r="K2767" s="89"/>
      <c r="L2767" s="89"/>
      <c r="M2767" s="89"/>
      <c r="N2767" s="271">
        <v>0</v>
      </c>
      <c r="O2767" s="271">
        <v>3014</v>
      </c>
      <c r="P2767" s="89" t="s">
        <v>670</v>
      </c>
    </row>
    <row r="2768" spans="1:16" ht="38.25">
      <c r="A2768" s="268">
        <v>660</v>
      </c>
      <c r="B2768" s="89"/>
      <c r="C2768" s="269" t="s">
        <v>188</v>
      </c>
      <c r="D2768" s="84">
        <v>43577</v>
      </c>
      <c r="E2768" s="85" t="s">
        <v>5891</v>
      </c>
      <c r="F2768" s="85" t="s">
        <v>3</v>
      </c>
      <c r="G2768" s="85">
        <v>1733165</v>
      </c>
      <c r="H2768" s="89"/>
      <c r="I2768" s="270" t="s">
        <v>6492</v>
      </c>
      <c r="J2768" s="89"/>
      <c r="K2768" s="89"/>
      <c r="L2768" s="89"/>
      <c r="M2768" s="89"/>
      <c r="N2768" s="271">
        <v>0</v>
      </c>
      <c r="O2768" s="271">
        <v>9229.14</v>
      </c>
      <c r="P2768" s="89" t="s">
        <v>670</v>
      </c>
    </row>
    <row r="2769" spans="1:16" ht="51">
      <c r="A2769" s="268" t="s">
        <v>565</v>
      </c>
      <c r="B2769" s="89"/>
      <c r="C2769" s="269" t="s">
        <v>615</v>
      </c>
      <c r="D2769" s="84">
        <v>43577</v>
      </c>
      <c r="E2769" s="85" t="s">
        <v>5892</v>
      </c>
      <c r="F2769" s="85" t="s">
        <v>3</v>
      </c>
      <c r="G2769" s="85">
        <v>1733086</v>
      </c>
      <c r="H2769" s="89"/>
      <c r="I2769" s="270" t="s">
        <v>6493</v>
      </c>
      <c r="J2769" s="89"/>
      <c r="K2769" s="89"/>
      <c r="L2769" s="89"/>
      <c r="M2769" s="89"/>
      <c r="N2769" s="271">
        <v>0</v>
      </c>
      <c r="O2769" s="271">
        <v>6027.36</v>
      </c>
      <c r="P2769" s="89" t="s">
        <v>670</v>
      </c>
    </row>
    <row r="2770" spans="1:16" ht="38.25">
      <c r="A2770" s="268">
        <v>526</v>
      </c>
      <c r="B2770" s="89"/>
      <c r="C2770" s="269" t="s">
        <v>610</v>
      </c>
      <c r="D2770" s="84">
        <v>43577</v>
      </c>
      <c r="E2770" s="85" t="s">
        <v>5893</v>
      </c>
      <c r="F2770" s="85" t="s">
        <v>3</v>
      </c>
      <c r="G2770" s="85">
        <v>1733081</v>
      </c>
      <c r="H2770" s="89"/>
      <c r="I2770" s="270" t="s">
        <v>6494</v>
      </c>
      <c r="J2770" s="89"/>
      <c r="K2770" s="89"/>
      <c r="L2770" s="89"/>
      <c r="M2770" s="89"/>
      <c r="N2770" s="271">
        <v>0</v>
      </c>
      <c r="O2770" s="271">
        <v>10</v>
      </c>
      <c r="P2770" s="89" t="s">
        <v>741</v>
      </c>
    </row>
    <row r="2771" spans="1:16" ht="38.25">
      <c r="A2771" s="268">
        <v>526</v>
      </c>
      <c r="B2771" s="89"/>
      <c r="C2771" s="269" t="s">
        <v>610</v>
      </c>
      <c r="D2771" s="84">
        <v>43577</v>
      </c>
      <c r="E2771" s="85" t="s">
        <v>5894</v>
      </c>
      <c r="F2771" s="85" t="s">
        <v>3</v>
      </c>
      <c r="G2771" s="85">
        <v>1733080</v>
      </c>
      <c r="H2771" s="89"/>
      <c r="I2771" s="270" t="s">
        <v>6335</v>
      </c>
      <c r="J2771" s="89"/>
      <c r="K2771" s="89"/>
      <c r="L2771" s="89"/>
      <c r="M2771" s="89"/>
      <c r="N2771" s="271">
        <v>0</v>
      </c>
      <c r="O2771" s="271">
        <v>10</v>
      </c>
      <c r="P2771" s="89" t="s">
        <v>741</v>
      </c>
    </row>
    <row r="2772" spans="1:16" ht="51">
      <c r="A2772" s="268">
        <v>41</v>
      </c>
      <c r="B2772" s="89"/>
      <c r="C2772" s="269" t="s">
        <v>47</v>
      </c>
      <c r="D2772" s="84">
        <v>43577</v>
      </c>
      <c r="E2772" s="85" t="s">
        <v>5895</v>
      </c>
      <c r="F2772" s="85" t="s">
        <v>3</v>
      </c>
      <c r="G2772" s="85">
        <v>1733079</v>
      </c>
      <c r="H2772" s="89"/>
      <c r="I2772" s="270" t="s">
        <v>6495</v>
      </c>
      <c r="J2772" s="89"/>
      <c r="K2772" s="89"/>
      <c r="L2772" s="89"/>
      <c r="M2772" s="89"/>
      <c r="N2772" s="271">
        <v>0</v>
      </c>
      <c r="O2772" s="271">
        <v>10</v>
      </c>
      <c r="P2772" s="89" t="s">
        <v>670</v>
      </c>
    </row>
    <row r="2773" spans="1:16" ht="51">
      <c r="A2773" s="268">
        <v>41</v>
      </c>
      <c r="B2773" s="89"/>
      <c r="C2773" s="269" t="s">
        <v>47</v>
      </c>
      <c r="D2773" s="84">
        <v>43577</v>
      </c>
      <c r="E2773" s="85" t="s">
        <v>5896</v>
      </c>
      <c r="F2773" s="85" t="s">
        <v>3</v>
      </c>
      <c r="G2773" s="85">
        <v>1733073</v>
      </c>
      <c r="H2773" s="89"/>
      <c r="I2773" s="270" t="s">
        <v>6496</v>
      </c>
      <c r="J2773" s="89"/>
      <c r="K2773" s="89"/>
      <c r="L2773" s="89"/>
      <c r="M2773" s="89"/>
      <c r="N2773" s="271">
        <v>0</v>
      </c>
      <c r="O2773" s="271">
        <v>95</v>
      </c>
      <c r="P2773" s="89" t="s">
        <v>670</v>
      </c>
    </row>
    <row r="2774" spans="1:16" ht="38.25">
      <c r="A2774" s="268">
        <v>526</v>
      </c>
      <c r="B2774" s="89"/>
      <c r="C2774" s="269" t="s">
        <v>610</v>
      </c>
      <c r="D2774" s="84">
        <v>43577</v>
      </c>
      <c r="E2774" s="85" t="s">
        <v>5897</v>
      </c>
      <c r="F2774" s="85" t="s">
        <v>3</v>
      </c>
      <c r="G2774" s="85">
        <v>1733041</v>
      </c>
      <c r="H2774" s="89"/>
      <c r="I2774" s="270" t="s">
        <v>6497</v>
      </c>
      <c r="J2774" s="89"/>
      <c r="K2774" s="89"/>
      <c r="L2774" s="89"/>
      <c r="M2774" s="89"/>
      <c r="N2774" s="271">
        <v>0</v>
      </c>
      <c r="O2774" s="271">
        <v>100</v>
      </c>
      <c r="P2774" s="89" t="s">
        <v>670</v>
      </c>
    </row>
    <row r="2775" spans="1:16" ht="63.75">
      <c r="A2775" s="268" t="s">
        <v>565</v>
      </c>
      <c r="B2775" s="89"/>
      <c r="C2775" s="269" t="s">
        <v>615</v>
      </c>
      <c r="D2775" s="84">
        <v>43577</v>
      </c>
      <c r="E2775" s="85" t="s">
        <v>5898</v>
      </c>
      <c r="F2775" s="85" t="s">
        <v>3</v>
      </c>
      <c r="G2775" s="85">
        <v>1732807</v>
      </c>
      <c r="H2775" s="89"/>
      <c r="I2775" s="270" t="s">
        <v>6498</v>
      </c>
      <c r="J2775" s="89"/>
      <c r="K2775" s="89"/>
      <c r="L2775" s="89"/>
      <c r="M2775" s="89"/>
      <c r="N2775" s="271">
        <v>0</v>
      </c>
      <c r="O2775" s="271">
        <v>6572.5</v>
      </c>
      <c r="P2775" s="89" t="s">
        <v>670</v>
      </c>
    </row>
    <row r="2776" spans="1:16" ht="63.75">
      <c r="A2776" s="268">
        <v>660</v>
      </c>
      <c r="B2776" s="89"/>
      <c r="C2776" s="269" t="s">
        <v>188</v>
      </c>
      <c r="D2776" s="84">
        <v>43577</v>
      </c>
      <c r="E2776" s="85" t="s">
        <v>5899</v>
      </c>
      <c r="F2776" s="85" t="s">
        <v>3</v>
      </c>
      <c r="G2776" s="85">
        <v>1732805</v>
      </c>
      <c r="H2776" s="89"/>
      <c r="I2776" s="270" t="s">
        <v>6499</v>
      </c>
      <c r="J2776" s="89"/>
      <c r="K2776" s="89"/>
      <c r="L2776" s="89"/>
      <c r="M2776" s="89"/>
      <c r="N2776" s="271">
        <v>0</v>
      </c>
      <c r="O2776" s="271">
        <v>9135</v>
      </c>
      <c r="P2776" s="89" t="s">
        <v>670</v>
      </c>
    </row>
    <row r="2777" spans="1:16" ht="63.75">
      <c r="A2777" s="268">
        <v>660</v>
      </c>
      <c r="B2777" s="89"/>
      <c r="C2777" s="269" t="s">
        <v>188</v>
      </c>
      <c r="D2777" s="84">
        <v>43577</v>
      </c>
      <c r="E2777" s="85" t="s">
        <v>5900</v>
      </c>
      <c r="F2777" s="85" t="s">
        <v>3</v>
      </c>
      <c r="G2777" s="85">
        <v>1732801</v>
      </c>
      <c r="H2777" s="89"/>
      <c r="I2777" s="270" t="s">
        <v>6500</v>
      </c>
      <c r="J2777" s="89"/>
      <c r="K2777" s="89"/>
      <c r="L2777" s="89"/>
      <c r="M2777" s="89"/>
      <c r="N2777" s="271">
        <v>0</v>
      </c>
      <c r="O2777" s="271">
        <v>17.420000000000002</v>
      </c>
      <c r="P2777" s="89" t="s">
        <v>670</v>
      </c>
    </row>
    <row r="2778" spans="1:16" ht="51">
      <c r="A2778" s="268" t="s">
        <v>565</v>
      </c>
      <c r="B2778" s="89"/>
      <c r="C2778" s="269" t="s">
        <v>615</v>
      </c>
      <c r="D2778" s="84">
        <v>43577</v>
      </c>
      <c r="E2778" s="85" t="s">
        <v>5901</v>
      </c>
      <c r="F2778" s="85" t="s">
        <v>3</v>
      </c>
      <c r="G2778" s="85">
        <v>1732787</v>
      </c>
      <c r="H2778" s="89"/>
      <c r="I2778" s="270" t="s">
        <v>6501</v>
      </c>
      <c r="J2778" s="89"/>
      <c r="K2778" s="89"/>
      <c r="L2778" s="89"/>
      <c r="M2778" s="89"/>
      <c r="N2778" s="271">
        <v>0</v>
      </c>
      <c r="O2778" s="271">
        <v>54556.94</v>
      </c>
      <c r="P2778" s="89" t="s">
        <v>670</v>
      </c>
    </row>
    <row r="2779" spans="1:16" ht="51">
      <c r="A2779" s="268">
        <v>225</v>
      </c>
      <c r="B2779" s="89"/>
      <c r="C2779" s="269" t="s">
        <v>106</v>
      </c>
      <c r="D2779" s="84">
        <v>43577</v>
      </c>
      <c r="E2779" s="85" t="s">
        <v>5902</v>
      </c>
      <c r="F2779" s="85" t="s">
        <v>3</v>
      </c>
      <c r="G2779" s="85">
        <v>1732768</v>
      </c>
      <c r="H2779" s="89"/>
      <c r="I2779" s="270" t="s">
        <v>6502</v>
      </c>
      <c r="J2779" s="89"/>
      <c r="K2779" s="89"/>
      <c r="L2779" s="89"/>
      <c r="M2779" s="89"/>
      <c r="N2779" s="271">
        <v>0</v>
      </c>
      <c r="O2779" s="271">
        <v>665679.92000000004</v>
      </c>
      <c r="P2779" s="89" t="s">
        <v>670</v>
      </c>
    </row>
    <row r="2780" spans="1:16" ht="38.25">
      <c r="A2780" s="268" t="s">
        <v>565</v>
      </c>
      <c r="B2780" s="89"/>
      <c r="C2780" s="269" t="s">
        <v>615</v>
      </c>
      <c r="D2780" s="84">
        <v>43577</v>
      </c>
      <c r="E2780" s="85" t="s">
        <v>5903</v>
      </c>
      <c r="F2780" s="85" t="s">
        <v>3</v>
      </c>
      <c r="G2780" s="85">
        <v>1732776</v>
      </c>
      <c r="H2780" s="89"/>
      <c r="I2780" s="270" t="s">
        <v>6503</v>
      </c>
      <c r="J2780" s="89"/>
      <c r="K2780" s="89"/>
      <c r="L2780" s="89"/>
      <c r="M2780" s="89"/>
      <c r="N2780" s="271">
        <v>0</v>
      </c>
      <c r="O2780" s="271">
        <v>450</v>
      </c>
      <c r="P2780" s="89" t="s">
        <v>670</v>
      </c>
    </row>
    <row r="2781" spans="1:16" ht="38.25">
      <c r="A2781" s="268" t="s">
        <v>565</v>
      </c>
      <c r="B2781" s="89"/>
      <c r="C2781" s="269" t="s">
        <v>615</v>
      </c>
      <c r="D2781" s="84">
        <v>43577</v>
      </c>
      <c r="E2781" s="85" t="s">
        <v>5904</v>
      </c>
      <c r="F2781" s="85" t="s">
        <v>3</v>
      </c>
      <c r="G2781" s="85">
        <v>1732751</v>
      </c>
      <c r="H2781" s="89"/>
      <c r="I2781" s="270" t="s">
        <v>6504</v>
      </c>
      <c r="J2781" s="89"/>
      <c r="K2781" s="89"/>
      <c r="L2781" s="89"/>
      <c r="M2781" s="89"/>
      <c r="N2781" s="271">
        <v>0</v>
      </c>
      <c r="O2781" s="271">
        <v>3538.73</v>
      </c>
      <c r="P2781" s="89" t="s">
        <v>670</v>
      </c>
    </row>
    <row r="2782" spans="1:16" ht="51">
      <c r="A2782" s="268">
        <v>35</v>
      </c>
      <c r="B2782" s="89"/>
      <c r="C2782" s="269" t="s">
        <v>46</v>
      </c>
      <c r="D2782" s="84">
        <v>43577</v>
      </c>
      <c r="E2782" s="85" t="s">
        <v>5905</v>
      </c>
      <c r="F2782" s="85" t="s">
        <v>3</v>
      </c>
      <c r="G2782" s="85">
        <v>1732750</v>
      </c>
      <c r="H2782" s="89"/>
      <c r="I2782" s="270" t="s">
        <v>5085</v>
      </c>
      <c r="J2782" s="89"/>
      <c r="K2782" s="89"/>
      <c r="L2782" s="89"/>
      <c r="M2782" s="89"/>
      <c r="N2782" s="271">
        <v>0</v>
      </c>
      <c r="O2782" s="271">
        <v>2000</v>
      </c>
      <c r="P2782" s="89" t="s">
        <v>670</v>
      </c>
    </row>
    <row r="2783" spans="1:16" ht="38.25">
      <c r="A2783" s="268" t="s">
        <v>565</v>
      </c>
      <c r="B2783" s="89"/>
      <c r="C2783" s="269" t="s">
        <v>615</v>
      </c>
      <c r="D2783" s="84">
        <v>43577</v>
      </c>
      <c r="E2783" s="85" t="s">
        <v>5906</v>
      </c>
      <c r="F2783" s="85" t="s">
        <v>3</v>
      </c>
      <c r="G2783" s="85">
        <v>1732737</v>
      </c>
      <c r="H2783" s="89"/>
      <c r="I2783" s="270" t="s">
        <v>6505</v>
      </c>
      <c r="J2783" s="89"/>
      <c r="K2783" s="89"/>
      <c r="L2783" s="89"/>
      <c r="M2783" s="89"/>
      <c r="N2783" s="271">
        <v>0</v>
      </c>
      <c r="O2783" s="271">
        <v>370</v>
      </c>
      <c r="P2783" s="89" t="s">
        <v>670</v>
      </c>
    </row>
    <row r="2784" spans="1:16" ht="38.25">
      <c r="A2784" s="268" t="s">
        <v>565</v>
      </c>
      <c r="B2784" s="89"/>
      <c r="C2784" s="269" t="s">
        <v>615</v>
      </c>
      <c r="D2784" s="84">
        <v>43577</v>
      </c>
      <c r="E2784" s="85" t="s">
        <v>5907</v>
      </c>
      <c r="F2784" s="85" t="s">
        <v>3</v>
      </c>
      <c r="G2784" s="85">
        <v>1732735</v>
      </c>
      <c r="H2784" s="89"/>
      <c r="I2784" s="270" t="s">
        <v>6506</v>
      </c>
      <c r="J2784" s="89"/>
      <c r="K2784" s="89"/>
      <c r="L2784" s="89"/>
      <c r="M2784" s="89"/>
      <c r="N2784" s="271">
        <v>0</v>
      </c>
      <c r="O2784" s="271">
        <v>370</v>
      </c>
      <c r="P2784" s="89" t="s">
        <v>670</v>
      </c>
    </row>
    <row r="2785" spans="1:16" ht="51">
      <c r="A2785" s="268">
        <v>41</v>
      </c>
      <c r="B2785" s="89"/>
      <c r="C2785" s="269" t="s">
        <v>47</v>
      </c>
      <c r="D2785" s="84">
        <v>43577</v>
      </c>
      <c r="E2785" s="85" t="s">
        <v>5908</v>
      </c>
      <c r="F2785" s="85" t="s">
        <v>3</v>
      </c>
      <c r="G2785" s="85">
        <v>1732728</v>
      </c>
      <c r="H2785" s="89"/>
      <c r="I2785" s="270" t="s">
        <v>6507</v>
      </c>
      <c r="J2785" s="89"/>
      <c r="K2785" s="89"/>
      <c r="L2785" s="89"/>
      <c r="M2785" s="89"/>
      <c r="N2785" s="271">
        <v>0</v>
      </c>
      <c r="O2785" s="271">
        <v>90</v>
      </c>
      <c r="P2785" s="89" t="s">
        <v>670</v>
      </c>
    </row>
    <row r="2786" spans="1:16" ht="51">
      <c r="A2786" s="268" t="s">
        <v>563</v>
      </c>
      <c r="B2786" s="89"/>
      <c r="C2786" s="269" t="s">
        <v>614</v>
      </c>
      <c r="D2786" s="84">
        <v>43577</v>
      </c>
      <c r="E2786" s="85" t="s">
        <v>5909</v>
      </c>
      <c r="F2786" s="85" t="s">
        <v>3</v>
      </c>
      <c r="G2786" s="85">
        <v>1732900</v>
      </c>
      <c r="H2786" s="89"/>
      <c r="I2786" s="270" t="s">
        <v>6508</v>
      </c>
      <c r="J2786" s="89"/>
      <c r="K2786" s="89"/>
      <c r="L2786" s="89"/>
      <c r="M2786" s="89"/>
      <c r="N2786" s="271">
        <v>0</v>
      </c>
      <c r="O2786" s="271">
        <v>2797.52</v>
      </c>
      <c r="P2786" s="89" t="s">
        <v>670</v>
      </c>
    </row>
    <row r="2787" spans="1:16" ht="51">
      <c r="A2787" s="268" t="s">
        <v>563</v>
      </c>
      <c r="B2787" s="89"/>
      <c r="C2787" s="269" t="s">
        <v>614</v>
      </c>
      <c r="D2787" s="84">
        <v>43577</v>
      </c>
      <c r="E2787" s="85" t="s">
        <v>5910</v>
      </c>
      <c r="F2787" s="85" t="s">
        <v>3</v>
      </c>
      <c r="G2787" s="85">
        <v>1732905</v>
      </c>
      <c r="H2787" s="89"/>
      <c r="I2787" s="270" t="s">
        <v>6509</v>
      </c>
      <c r="J2787" s="89"/>
      <c r="K2787" s="89"/>
      <c r="L2787" s="89"/>
      <c r="M2787" s="89"/>
      <c r="N2787" s="271">
        <v>0</v>
      </c>
      <c r="O2787" s="271">
        <v>301127.93</v>
      </c>
      <c r="P2787" s="89" t="s">
        <v>670</v>
      </c>
    </row>
    <row r="2788" spans="1:16" ht="63.75">
      <c r="A2788" s="268" t="s">
        <v>556</v>
      </c>
      <c r="B2788" s="89"/>
      <c r="C2788" s="269" t="s">
        <v>616</v>
      </c>
      <c r="D2788" s="84">
        <v>43577</v>
      </c>
      <c r="E2788" s="85" t="s">
        <v>5911</v>
      </c>
      <c r="F2788" s="85" t="s">
        <v>3</v>
      </c>
      <c r="G2788" s="85">
        <v>1732913</v>
      </c>
      <c r="H2788" s="89"/>
      <c r="I2788" s="270" t="s">
        <v>6510</v>
      </c>
      <c r="J2788" s="89"/>
      <c r="K2788" s="89"/>
      <c r="L2788" s="89"/>
      <c r="M2788" s="89"/>
      <c r="N2788" s="271">
        <v>0</v>
      </c>
      <c r="O2788" s="271">
        <v>399.73</v>
      </c>
      <c r="P2788" s="89" t="s">
        <v>670</v>
      </c>
    </row>
    <row r="2789" spans="1:16" ht="63.75">
      <c r="A2789" s="268">
        <v>682</v>
      </c>
      <c r="B2789" s="89"/>
      <c r="C2789" s="269" t="s">
        <v>1370</v>
      </c>
      <c r="D2789" s="84">
        <v>43577</v>
      </c>
      <c r="E2789" s="85" t="s">
        <v>5912</v>
      </c>
      <c r="F2789" s="85" t="s">
        <v>3</v>
      </c>
      <c r="G2789" s="85">
        <v>1732917</v>
      </c>
      <c r="H2789" s="89"/>
      <c r="I2789" s="270" t="s">
        <v>6511</v>
      </c>
      <c r="J2789" s="89"/>
      <c r="K2789" s="89"/>
      <c r="L2789" s="89"/>
      <c r="M2789" s="89"/>
      <c r="N2789" s="271">
        <v>0</v>
      </c>
      <c r="O2789" s="271">
        <v>100</v>
      </c>
      <c r="P2789" s="89" t="s">
        <v>670</v>
      </c>
    </row>
    <row r="2790" spans="1:16" ht="51">
      <c r="A2790" s="268">
        <v>291</v>
      </c>
      <c r="B2790" s="89"/>
      <c r="C2790" s="269" t="s">
        <v>129</v>
      </c>
      <c r="D2790" s="84">
        <v>43578</v>
      </c>
      <c r="E2790" s="85" t="s">
        <v>5366</v>
      </c>
      <c r="F2790" s="85" t="s">
        <v>6</v>
      </c>
      <c r="G2790" s="85">
        <v>1109301</v>
      </c>
      <c r="H2790" s="89"/>
      <c r="I2790" s="270" t="s">
        <v>6110</v>
      </c>
      <c r="J2790" s="89"/>
      <c r="K2790" s="89"/>
      <c r="L2790" s="89"/>
      <c r="M2790" s="89"/>
      <c r="N2790" s="271">
        <v>0</v>
      </c>
      <c r="O2790" s="271">
        <v>33283556</v>
      </c>
      <c r="P2790" s="89" t="s">
        <v>670</v>
      </c>
    </row>
    <row r="2791" spans="1:16" ht="63.75">
      <c r="A2791" s="268">
        <v>155</v>
      </c>
      <c r="B2791" s="89"/>
      <c r="C2791" s="269" t="s">
        <v>85</v>
      </c>
      <c r="D2791" s="84">
        <v>43578</v>
      </c>
      <c r="E2791" s="85" t="s">
        <v>5367</v>
      </c>
      <c r="F2791" s="85" t="s">
        <v>6</v>
      </c>
      <c r="G2791" s="85">
        <v>1109456</v>
      </c>
      <c r="H2791" s="89"/>
      <c r="I2791" s="270" t="s">
        <v>6111</v>
      </c>
      <c r="J2791" s="89"/>
      <c r="K2791" s="89"/>
      <c r="L2791" s="89"/>
      <c r="M2791" s="89"/>
      <c r="N2791" s="271">
        <v>0</v>
      </c>
      <c r="O2791" s="271">
        <v>103000</v>
      </c>
      <c r="P2791" s="89" t="s">
        <v>670</v>
      </c>
    </row>
    <row r="2792" spans="1:16" ht="76.5">
      <c r="A2792" s="268" t="s">
        <v>557</v>
      </c>
      <c r="B2792" s="89"/>
      <c r="C2792" s="269" t="s">
        <v>780</v>
      </c>
      <c r="D2792" s="84">
        <v>43578</v>
      </c>
      <c r="E2792" s="85" t="s">
        <v>5368</v>
      </c>
      <c r="F2792" s="85" t="s">
        <v>6</v>
      </c>
      <c r="G2792" s="85">
        <v>1109478</v>
      </c>
      <c r="H2792" s="89"/>
      <c r="I2792" s="270" t="s">
        <v>6112</v>
      </c>
      <c r="J2792" s="89"/>
      <c r="K2792" s="89"/>
      <c r="L2792" s="89"/>
      <c r="M2792" s="89"/>
      <c r="N2792" s="271">
        <v>0</v>
      </c>
      <c r="O2792" s="271">
        <v>393000</v>
      </c>
      <c r="P2792" s="89" t="s">
        <v>670</v>
      </c>
    </row>
    <row r="2793" spans="1:16" ht="76.5">
      <c r="A2793" s="268">
        <v>287</v>
      </c>
      <c r="B2793" s="89"/>
      <c r="C2793" s="269" t="s">
        <v>126</v>
      </c>
      <c r="D2793" s="84">
        <v>43578</v>
      </c>
      <c r="E2793" s="85" t="s">
        <v>5369</v>
      </c>
      <c r="F2793" s="85" t="s">
        <v>11</v>
      </c>
      <c r="G2793" s="85">
        <v>1020803</v>
      </c>
      <c r="H2793" s="89"/>
      <c r="I2793" s="270" t="s">
        <v>6113</v>
      </c>
      <c r="J2793" s="89"/>
      <c r="K2793" s="89"/>
      <c r="L2793" s="89"/>
      <c r="M2793" s="89"/>
      <c r="N2793" s="271">
        <v>50</v>
      </c>
      <c r="O2793" s="271">
        <v>0</v>
      </c>
      <c r="P2793" s="89" t="s">
        <v>670</v>
      </c>
    </row>
    <row r="2794" spans="1:16" ht="63.75">
      <c r="A2794" s="268" t="s">
        <v>557</v>
      </c>
      <c r="B2794" s="89"/>
      <c r="C2794" s="269" t="s">
        <v>780</v>
      </c>
      <c r="D2794" s="84">
        <v>43578</v>
      </c>
      <c r="E2794" s="85" t="s">
        <v>5370</v>
      </c>
      <c r="F2794" s="85" t="s">
        <v>11</v>
      </c>
      <c r="G2794" s="85">
        <v>952253</v>
      </c>
      <c r="H2794" s="89"/>
      <c r="I2794" s="270" t="s">
        <v>6114</v>
      </c>
      <c r="J2794" s="89"/>
      <c r="K2794" s="89"/>
      <c r="L2794" s="89"/>
      <c r="M2794" s="89"/>
      <c r="N2794" s="271">
        <v>1115.7</v>
      </c>
      <c r="O2794" s="271">
        <v>0</v>
      </c>
      <c r="P2794" s="89" t="s">
        <v>670</v>
      </c>
    </row>
    <row r="2795" spans="1:16" ht="51">
      <c r="A2795" s="268" t="s">
        <v>565</v>
      </c>
      <c r="B2795" s="89"/>
      <c r="C2795" s="269" t="s">
        <v>615</v>
      </c>
      <c r="D2795" s="84">
        <v>43578</v>
      </c>
      <c r="E2795" s="85" t="s">
        <v>5913</v>
      </c>
      <c r="F2795" s="85" t="s">
        <v>3</v>
      </c>
      <c r="G2795" s="85">
        <v>1733561</v>
      </c>
      <c r="H2795" s="89"/>
      <c r="I2795" s="270" t="s">
        <v>6512</v>
      </c>
      <c r="J2795" s="89"/>
      <c r="K2795" s="89"/>
      <c r="L2795" s="89"/>
      <c r="M2795" s="89"/>
      <c r="N2795" s="271">
        <v>0</v>
      </c>
      <c r="O2795" s="271">
        <v>1033.1400000000001</v>
      </c>
      <c r="P2795" s="89" t="s">
        <v>670</v>
      </c>
    </row>
    <row r="2796" spans="1:16" ht="51">
      <c r="A2796" s="268">
        <v>41</v>
      </c>
      <c r="B2796" s="89"/>
      <c r="C2796" s="269" t="s">
        <v>47</v>
      </c>
      <c r="D2796" s="84">
        <v>43578</v>
      </c>
      <c r="E2796" s="85" t="s">
        <v>5914</v>
      </c>
      <c r="F2796" s="85" t="s">
        <v>3</v>
      </c>
      <c r="G2796" s="85">
        <v>1733579</v>
      </c>
      <c r="H2796" s="89"/>
      <c r="I2796" s="270" t="s">
        <v>6513</v>
      </c>
      <c r="J2796" s="89"/>
      <c r="K2796" s="89"/>
      <c r="L2796" s="89"/>
      <c r="M2796" s="89"/>
      <c r="N2796" s="271">
        <v>0</v>
      </c>
      <c r="O2796" s="271">
        <v>200</v>
      </c>
      <c r="P2796" s="89" t="s">
        <v>670</v>
      </c>
    </row>
    <row r="2797" spans="1:16" ht="38.25">
      <c r="A2797" s="268" t="s">
        <v>565</v>
      </c>
      <c r="B2797" s="89"/>
      <c r="C2797" s="269" t="s">
        <v>615</v>
      </c>
      <c r="D2797" s="84">
        <v>43578</v>
      </c>
      <c r="E2797" s="85" t="s">
        <v>5915</v>
      </c>
      <c r="F2797" s="85" t="s">
        <v>3</v>
      </c>
      <c r="G2797" s="85">
        <v>1733640</v>
      </c>
      <c r="H2797" s="89"/>
      <c r="I2797" s="270" t="s">
        <v>6514</v>
      </c>
      <c r="J2797" s="89"/>
      <c r="K2797" s="89"/>
      <c r="L2797" s="89"/>
      <c r="M2797" s="89"/>
      <c r="N2797" s="271">
        <v>0</v>
      </c>
      <c r="O2797" s="271">
        <v>0.54</v>
      </c>
      <c r="P2797" s="89" t="s">
        <v>670</v>
      </c>
    </row>
    <row r="2798" spans="1:16" ht="51">
      <c r="A2798" s="268">
        <v>592</v>
      </c>
      <c r="B2798" s="89"/>
      <c r="C2798" s="269" t="s">
        <v>645</v>
      </c>
      <c r="D2798" s="84">
        <v>43578</v>
      </c>
      <c r="E2798" s="85" t="s">
        <v>5916</v>
      </c>
      <c r="F2798" s="85" t="s">
        <v>3</v>
      </c>
      <c r="G2798" s="85">
        <v>1733525</v>
      </c>
      <c r="H2798" s="89"/>
      <c r="I2798" s="270" t="s">
        <v>6515</v>
      </c>
      <c r="J2798" s="89"/>
      <c r="K2798" s="89"/>
      <c r="L2798" s="89"/>
      <c r="M2798" s="89"/>
      <c r="N2798" s="271">
        <v>0</v>
      </c>
      <c r="O2798" s="271">
        <v>60</v>
      </c>
      <c r="P2798" s="89" t="s">
        <v>670</v>
      </c>
    </row>
    <row r="2799" spans="1:16" ht="38.25">
      <c r="A2799" s="268" t="s">
        <v>565</v>
      </c>
      <c r="B2799" s="89"/>
      <c r="C2799" s="269" t="s">
        <v>615</v>
      </c>
      <c r="D2799" s="84">
        <v>43578</v>
      </c>
      <c r="E2799" s="85" t="s">
        <v>5917</v>
      </c>
      <c r="F2799" s="85" t="s">
        <v>3</v>
      </c>
      <c r="G2799" s="85">
        <v>1733499</v>
      </c>
      <c r="H2799" s="89"/>
      <c r="I2799" s="270" t="s">
        <v>6516</v>
      </c>
      <c r="J2799" s="89"/>
      <c r="K2799" s="89"/>
      <c r="L2799" s="89"/>
      <c r="M2799" s="89"/>
      <c r="N2799" s="271">
        <v>0</v>
      </c>
      <c r="O2799" s="271">
        <v>1029.02</v>
      </c>
      <c r="P2799" s="89" t="s">
        <v>670</v>
      </c>
    </row>
    <row r="2800" spans="1:16" ht="51">
      <c r="A2800" s="268" t="s">
        <v>565</v>
      </c>
      <c r="B2800" s="89"/>
      <c r="C2800" s="269" t="s">
        <v>615</v>
      </c>
      <c r="D2800" s="84">
        <v>43578</v>
      </c>
      <c r="E2800" s="85" t="s">
        <v>5918</v>
      </c>
      <c r="F2800" s="85" t="s">
        <v>3</v>
      </c>
      <c r="G2800" s="85">
        <v>1733464</v>
      </c>
      <c r="H2800" s="89"/>
      <c r="I2800" s="270" t="s">
        <v>6517</v>
      </c>
      <c r="J2800" s="89"/>
      <c r="K2800" s="89"/>
      <c r="L2800" s="89"/>
      <c r="M2800" s="89"/>
      <c r="N2800" s="271">
        <v>0</v>
      </c>
      <c r="O2800" s="271">
        <v>4662</v>
      </c>
      <c r="P2800" s="89" t="s">
        <v>670</v>
      </c>
    </row>
    <row r="2801" spans="1:16" ht="51">
      <c r="A2801" s="268">
        <v>47</v>
      </c>
      <c r="B2801" s="89"/>
      <c r="C2801" s="269" t="s">
        <v>49</v>
      </c>
      <c r="D2801" s="84">
        <v>43578</v>
      </c>
      <c r="E2801" s="85" t="s">
        <v>5919</v>
      </c>
      <c r="F2801" s="85" t="s">
        <v>3</v>
      </c>
      <c r="G2801" s="85">
        <v>1733720</v>
      </c>
      <c r="H2801" s="89"/>
      <c r="I2801" s="270" t="s">
        <v>6518</v>
      </c>
      <c r="J2801" s="89"/>
      <c r="K2801" s="89"/>
      <c r="L2801" s="89"/>
      <c r="M2801" s="89"/>
      <c r="N2801" s="271">
        <v>0</v>
      </c>
      <c r="O2801" s="271">
        <v>315</v>
      </c>
      <c r="P2801" s="89" t="s">
        <v>670</v>
      </c>
    </row>
    <row r="2802" spans="1:16" ht="51">
      <c r="A2802" s="268">
        <v>47</v>
      </c>
      <c r="B2802" s="89"/>
      <c r="C2802" s="269" t="s">
        <v>49</v>
      </c>
      <c r="D2802" s="84">
        <v>43578</v>
      </c>
      <c r="E2802" s="85" t="s">
        <v>5920</v>
      </c>
      <c r="F2802" s="85" t="s">
        <v>3</v>
      </c>
      <c r="G2802" s="85">
        <v>1733718</v>
      </c>
      <c r="H2802" s="89"/>
      <c r="I2802" s="270" t="s">
        <v>6519</v>
      </c>
      <c r="J2802" s="89"/>
      <c r="K2802" s="89"/>
      <c r="L2802" s="89"/>
      <c r="M2802" s="89"/>
      <c r="N2802" s="271">
        <v>0</v>
      </c>
      <c r="O2802" s="271">
        <v>70</v>
      </c>
      <c r="P2802" s="89" t="s">
        <v>670</v>
      </c>
    </row>
    <row r="2803" spans="1:16" ht="51">
      <c r="A2803" s="268">
        <v>47</v>
      </c>
      <c r="B2803" s="89"/>
      <c r="C2803" s="269" t="s">
        <v>49</v>
      </c>
      <c r="D2803" s="84">
        <v>43578</v>
      </c>
      <c r="E2803" s="85" t="s">
        <v>5921</v>
      </c>
      <c r="F2803" s="85" t="s">
        <v>3</v>
      </c>
      <c r="G2803" s="85">
        <v>1733715</v>
      </c>
      <c r="H2803" s="89"/>
      <c r="I2803" s="270" t="s">
        <v>6520</v>
      </c>
      <c r="J2803" s="89"/>
      <c r="K2803" s="89"/>
      <c r="L2803" s="89"/>
      <c r="M2803" s="89"/>
      <c r="N2803" s="271">
        <v>0</v>
      </c>
      <c r="O2803" s="271">
        <v>63</v>
      </c>
      <c r="P2803" s="89" t="s">
        <v>670</v>
      </c>
    </row>
    <row r="2804" spans="1:16" ht="51">
      <c r="A2804" s="268">
        <v>47</v>
      </c>
      <c r="B2804" s="89"/>
      <c r="C2804" s="269" t="s">
        <v>49</v>
      </c>
      <c r="D2804" s="84">
        <v>43578</v>
      </c>
      <c r="E2804" s="85" t="s">
        <v>5922</v>
      </c>
      <c r="F2804" s="85" t="s">
        <v>3</v>
      </c>
      <c r="G2804" s="85">
        <v>1733713</v>
      </c>
      <c r="H2804" s="89"/>
      <c r="I2804" s="270" t="s">
        <v>6521</v>
      </c>
      <c r="J2804" s="89"/>
      <c r="K2804" s="89"/>
      <c r="L2804" s="89"/>
      <c r="M2804" s="89"/>
      <c r="N2804" s="271">
        <v>0</v>
      </c>
      <c r="O2804" s="271">
        <v>1484</v>
      </c>
      <c r="P2804" s="89" t="s">
        <v>670</v>
      </c>
    </row>
    <row r="2805" spans="1:16" ht="63.75">
      <c r="A2805" s="268">
        <v>47</v>
      </c>
      <c r="B2805" s="89"/>
      <c r="C2805" s="269" t="s">
        <v>49</v>
      </c>
      <c r="D2805" s="84">
        <v>43578</v>
      </c>
      <c r="E2805" s="85" t="s">
        <v>5923</v>
      </c>
      <c r="F2805" s="85" t="s">
        <v>3</v>
      </c>
      <c r="G2805" s="85">
        <v>1733709</v>
      </c>
      <c r="H2805" s="89"/>
      <c r="I2805" s="270" t="s">
        <v>6522</v>
      </c>
      <c r="J2805" s="89"/>
      <c r="K2805" s="89"/>
      <c r="L2805" s="89"/>
      <c r="M2805" s="89"/>
      <c r="N2805" s="271">
        <v>0</v>
      </c>
      <c r="O2805" s="271">
        <v>941.5</v>
      </c>
      <c r="P2805" s="89" t="s">
        <v>670</v>
      </c>
    </row>
    <row r="2806" spans="1:16" ht="51">
      <c r="A2806" s="268">
        <v>47</v>
      </c>
      <c r="B2806" s="89"/>
      <c r="C2806" s="269" t="s">
        <v>49</v>
      </c>
      <c r="D2806" s="84">
        <v>43578</v>
      </c>
      <c r="E2806" s="85" t="s">
        <v>5924</v>
      </c>
      <c r="F2806" s="85" t="s">
        <v>3</v>
      </c>
      <c r="G2806" s="85">
        <v>1733703</v>
      </c>
      <c r="H2806" s="89"/>
      <c r="I2806" s="270" t="s">
        <v>6523</v>
      </c>
      <c r="J2806" s="89"/>
      <c r="K2806" s="89"/>
      <c r="L2806" s="89"/>
      <c r="M2806" s="89"/>
      <c r="N2806" s="271">
        <v>0</v>
      </c>
      <c r="O2806" s="271">
        <v>1574.95</v>
      </c>
      <c r="P2806" s="89" t="s">
        <v>670</v>
      </c>
    </row>
    <row r="2807" spans="1:16" ht="51">
      <c r="A2807" s="268" t="s">
        <v>565</v>
      </c>
      <c r="B2807" s="89"/>
      <c r="C2807" s="269" t="s">
        <v>615</v>
      </c>
      <c r="D2807" s="84">
        <v>43578</v>
      </c>
      <c r="E2807" s="85" t="s">
        <v>5925</v>
      </c>
      <c r="F2807" s="85" t="s">
        <v>3</v>
      </c>
      <c r="G2807" s="85">
        <v>1733660</v>
      </c>
      <c r="H2807" s="89"/>
      <c r="I2807" s="270" t="s">
        <v>738</v>
      </c>
      <c r="J2807" s="89"/>
      <c r="K2807" s="89"/>
      <c r="L2807" s="89"/>
      <c r="M2807" s="89"/>
      <c r="N2807" s="271">
        <v>0</v>
      </c>
      <c r="O2807" s="271">
        <v>700</v>
      </c>
      <c r="P2807" s="89" t="s">
        <v>670</v>
      </c>
    </row>
    <row r="2808" spans="1:16" ht="63.75">
      <c r="A2808" s="268" t="s">
        <v>556</v>
      </c>
      <c r="B2808" s="89"/>
      <c r="C2808" s="269" t="s">
        <v>616</v>
      </c>
      <c r="D2808" s="84">
        <v>43578</v>
      </c>
      <c r="E2808" s="85" t="s">
        <v>5926</v>
      </c>
      <c r="F2808" s="85" t="s">
        <v>3</v>
      </c>
      <c r="G2808" s="85">
        <v>1733475</v>
      </c>
      <c r="H2808" s="89"/>
      <c r="I2808" s="270" t="s">
        <v>6524</v>
      </c>
      <c r="J2808" s="89"/>
      <c r="K2808" s="89"/>
      <c r="L2808" s="89"/>
      <c r="M2808" s="89"/>
      <c r="N2808" s="271">
        <v>0</v>
      </c>
      <c r="O2808" s="271">
        <v>665</v>
      </c>
      <c r="P2808" s="89" t="s">
        <v>670</v>
      </c>
    </row>
    <row r="2809" spans="1:16" ht="63.75">
      <c r="A2809" s="268">
        <v>35</v>
      </c>
      <c r="B2809" s="89"/>
      <c r="C2809" s="269" t="s">
        <v>46</v>
      </c>
      <c r="D2809" s="84">
        <v>43578</v>
      </c>
      <c r="E2809" s="85" t="s">
        <v>5927</v>
      </c>
      <c r="F2809" s="85" t="s">
        <v>3</v>
      </c>
      <c r="G2809" s="85">
        <v>1733474</v>
      </c>
      <c r="H2809" s="89"/>
      <c r="I2809" s="270" t="s">
        <v>6525</v>
      </c>
      <c r="J2809" s="89"/>
      <c r="K2809" s="89"/>
      <c r="L2809" s="89"/>
      <c r="M2809" s="89"/>
      <c r="N2809" s="271">
        <v>0</v>
      </c>
      <c r="O2809" s="271">
        <v>1027.3499999999999</v>
      </c>
      <c r="P2809" s="89" t="s">
        <v>670</v>
      </c>
    </row>
    <row r="2810" spans="1:16" ht="63.75">
      <c r="A2810" s="268" t="s">
        <v>565</v>
      </c>
      <c r="B2810" s="89"/>
      <c r="C2810" s="269" t="s">
        <v>615</v>
      </c>
      <c r="D2810" s="84">
        <v>43578</v>
      </c>
      <c r="E2810" s="85" t="s">
        <v>5928</v>
      </c>
      <c r="F2810" s="85" t="s">
        <v>3</v>
      </c>
      <c r="G2810" s="85">
        <v>1733450</v>
      </c>
      <c r="H2810" s="89"/>
      <c r="I2810" s="270" t="s">
        <v>6526</v>
      </c>
      <c r="J2810" s="89"/>
      <c r="K2810" s="89"/>
      <c r="L2810" s="89"/>
      <c r="M2810" s="89"/>
      <c r="N2810" s="271">
        <v>0</v>
      </c>
      <c r="O2810" s="271">
        <v>8019.8</v>
      </c>
      <c r="P2810" s="89" t="s">
        <v>670</v>
      </c>
    </row>
    <row r="2811" spans="1:16" ht="51">
      <c r="A2811" s="268">
        <v>70</v>
      </c>
      <c r="B2811" s="89"/>
      <c r="C2811" s="269" t="s">
        <v>53</v>
      </c>
      <c r="D2811" s="84">
        <v>43578</v>
      </c>
      <c r="E2811" s="85" t="s">
        <v>5929</v>
      </c>
      <c r="F2811" s="85" t="s">
        <v>3</v>
      </c>
      <c r="G2811" s="85">
        <v>1733545</v>
      </c>
      <c r="H2811" s="89"/>
      <c r="I2811" s="270" t="s">
        <v>6527</v>
      </c>
      <c r="J2811" s="89"/>
      <c r="K2811" s="89"/>
      <c r="L2811" s="89"/>
      <c r="M2811" s="89"/>
      <c r="N2811" s="271">
        <v>0</v>
      </c>
      <c r="O2811" s="271">
        <v>2600</v>
      </c>
      <c r="P2811" s="89" t="s">
        <v>670</v>
      </c>
    </row>
    <row r="2812" spans="1:16" ht="63.75">
      <c r="A2812" s="268">
        <v>340</v>
      </c>
      <c r="B2812" s="89"/>
      <c r="C2812" s="269" t="s">
        <v>147</v>
      </c>
      <c r="D2812" s="84">
        <v>43578</v>
      </c>
      <c r="E2812" s="85" t="s">
        <v>5930</v>
      </c>
      <c r="F2812" s="85" t="s">
        <v>3</v>
      </c>
      <c r="G2812" s="85">
        <v>1733544</v>
      </c>
      <c r="H2812" s="89"/>
      <c r="I2812" s="270" t="s">
        <v>6528</v>
      </c>
      <c r="J2812" s="89"/>
      <c r="K2812" s="89"/>
      <c r="L2812" s="89"/>
      <c r="M2812" s="89"/>
      <c r="N2812" s="271">
        <v>0</v>
      </c>
      <c r="O2812" s="271">
        <v>113</v>
      </c>
      <c r="P2812" s="89" t="s">
        <v>670</v>
      </c>
    </row>
    <row r="2813" spans="1:16" ht="51">
      <c r="A2813" s="268" t="s">
        <v>565</v>
      </c>
      <c r="B2813" s="89"/>
      <c r="C2813" s="269" t="s">
        <v>615</v>
      </c>
      <c r="D2813" s="84">
        <v>43578</v>
      </c>
      <c r="E2813" s="85" t="s">
        <v>5931</v>
      </c>
      <c r="F2813" s="85" t="s">
        <v>3</v>
      </c>
      <c r="G2813" s="85">
        <v>1733482</v>
      </c>
      <c r="H2813" s="89"/>
      <c r="I2813" s="270" t="s">
        <v>6529</v>
      </c>
      <c r="J2813" s="89"/>
      <c r="K2813" s="89"/>
      <c r="L2813" s="89"/>
      <c r="M2813" s="89"/>
      <c r="N2813" s="271">
        <v>0</v>
      </c>
      <c r="O2813" s="271">
        <v>7636.2</v>
      </c>
      <c r="P2813" s="89" t="s">
        <v>670</v>
      </c>
    </row>
    <row r="2814" spans="1:16" ht="51">
      <c r="A2814" s="268" t="s">
        <v>565</v>
      </c>
      <c r="B2814" s="89"/>
      <c r="C2814" s="269" t="s">
        <v>615</v>
      </c>
      <c r="D2814" s="84">
        <v>43578</v>
      </c>
      <c r="E2814" s="85" t="s">
        <v>5932</v>
      </c>
      <c r="F2814" s="85" t="s">
        <v>3</v>
      </c>
      <c r="G2814" s="85">
        <v>1733484</v>
      </c>
      <c r="H2814" s="89"/>
      <c r="I2814" s="270" t="s">
        <v>6530</v>
      </c>
      <c r="J2814" s="89"/>
      <c r="K2814" s="89"/>
      <c r="L2814" s="89"/>
      <c r="M2814" s="89"/>
      <c r="N2814" s="271">
        <v>0</v>
      </c>
      <c r="O2814" s="271">
        <v>4154.09</v>
      </c>
      <c r="P2814" s="89" t="s">
        <v>670</v>
      </c>
    </row>
    <row r="2815" spans="1:16" ht="51">
      <c r="A2815" s="268" t="s">
        <v>565</v>
      </c>
      <c r="B2815" s="89"/>
      <c r="C2815" s="269" t="s">
        <v>615</v>
      </c>
      <c r="D2815" s="84">
        <v>43578</v>
      </c>
      <c r="E2815" s="85" t="s">
        <v>5933</v>
      </c>
      <c r="F2815" s="85" t="s">
        <v>3</v>
      </c>
      <c r="G2815" s="85">
        <v>1733485</v>
      </c>
      <c r="H2815" s="89"/>
      <c r="I2815" s="270" t="s">
        <v>6531</v>
      </c>
      <c r="J2815" s="89"/>
      <c r="K2815" s="89"/>
      <c r="L2815" s="89"/>
      <c r="M2815" s="89"/>
      <c r="N2815" s="271">
        <v>0</v>
      </c>
      <c r="O2815" s="271">
        <v>7646.2</v>
      </c>
      <c r="P2815" s="89" t="s">
        <v>670</v>
      </c>
    </row>
    <row r="2816" spans="1:16" ht="63.75">
      <c r="A2816" s="268" t="s">
        <v>565</v>
      </c>
      <c r="B2816" s="89"/>
      <c r="C2816" s="269" t="s">
        <v>615</v>
      </c>
      <c r="D2816" s="84">
        <v>43578</v>
      </c>
      <c r="E2816" s="85" t="s">
        <v>5934</v>
      </c>
      <c r="F2816" s="85" t="s">
        <v>3</v>
      </c>
      <c r="G2816" s="85">
        <v>1733515</v>
      </c>
      <c r="H2816" s="89"/>
      <c r="I2816" s="270" t="s">
        <v>6532</v>
      </c>
      <c r="J2816" s="89"/>
      <c r="K2816" s="89"/>
      <c r="L2816" s="89"/>
      <c r="M2816" s="89"/>
      <c r="N2816" s="271">
        <v>0</v>
      </c>
      <c r="O2816" s="271">
        <v>21200.54</v>
      </c>
      <c r="P2816" s="89" t="s">
        <v>670</v>
      </c>
    </row>
    <row r="2817" spans="1:16" ht="63.75">
      <c r="A2817" s="268">
        <v>70</v>
      </c>
      <c r="B2817" s="89"/>
      <c r="C2817" s="269" t="s">
        <v>53</v>
      </c>
      <c r="D2817" s="84">
        <v>43578</v>
      </c>
      <c r="E2817" s="85" t="s">
        <v>5935</v>
      </c>
      <c r="F2817" s="85" t="s">
        <v>3</v>
      </c>
      <c r="G2817" s="85">
        <v>1733538</v>
      </c>
      <c r="H2817" s="89"/>
      <c r="I2817" s="270" t="s">
        <v>6533</v>
      </c>
      <c r="J2817" s="89"/>
      <c r="K2817" s="89"/>
      <c r="L2817" s="89"/>
      <c r="M2817" s="89"/>
      <c r="N2817" s="271">
        <v>0</v>
      </c>
      <c r="O2817" s="271">
        <v>75</v>
      </c>
      <c r="P2817" s="89" t="s">
        <v>670</v>
      </c>
    </row>
    <row r="2818" spans="1:16" ht="51">
      <c r="A2818" s="268" t="s">
        <v>557</v>
      </c>
      <c r="B2818" s="89"/>
      <c r="C2818" s="269" t="s">
        <v>780</v>
      </c>
      <c r="D2818" s="84">
        <v>43579</v>
      </c>
      <c r="E2818" s="85" t="s">
        <v>5371</v>
      </c>
      <c r="F2818" s="85" t="s">
        <v>671</v>
      </c>
      <c r="G2818" s="85">
        <v>351386</v>
      </c>
      <c r="H2818" s="89"/>
      <c r="I2818" s="270" t="s">
        <v>6115</v>
      </c>
      <c r="J2818" s="89"/>
      <c r="K2818" s="89"/>
      <c r="L2818" s="89"/>
      <c r="M2818" s="89"/>
      <c r="N2818" s="271">
        <v>0</v>
      </c>
      <c r="O2818" s="271">
        <v>2728.52</v>
      </c>
      <c r="P2818" s="89" t="s">
        <v>670</v>
      </c>
    </row>
    <row r="2819" spans="1:16" ht="63.75">
      <c r="A2819" s="268" t="s">
        <v>557</v>
      </c>
      <c r="B2819" s="89"/>
      <c r="C2819" s="269" t="s">
        <v>780</v>
      </c>
      <c r="D2819" s="84">
        <v>43579</v>
      </c>
      <c r="E2819" s="85" t="s">
        <v>5372</v>
      </c>
      <c r="F2819" s="85" t="s">
        <v>11</v>
      </c>
      <c r="G2819" s="85">
        <v>12036</v>
      </c>
      <c r="H2819" s="89"/>
      <c r="I2819" s="270" t="s">
        <v>6116</v>
      </c>
      <c r="J2819" s="89"/>
      <c r="K2819" s="89"/>
      <c r="L2819" s="89"/>
      <c r="M2819" s="89"/>
      <c r="N2819" s="271">
        <v>547.62</v>
      </c>
      <c r="O2819" s="271">
        <v>0</v>
      </c>
      <c r="P2819" s="89" t="s">
        <v>670</v>
      </c>
    </row>
    <row r="2820" spans="1:16" ht="102">
      <c r="A2820" s="268">
        <v>15</v>
      </c>
      <c r="B2820" s="89"/>
      <c r="C2820" s="269" t="s">
        <v>42</v>
      </c>
      <c r="D2820" s="84">
        <v>43579</v>
      </c>
      <c r="E2820" s="85" t="s">
        <v>5373</v>
      </c>
      <c r="F2820" s="280" t="s">
        <v>629</v>
      </c>
      <c r="G2820" s="281">
        <v>7831</v>
      </c>
      <c r="H2820" s="89"/>
      <c r="I2820" s="270" t="s">
        <v>6117</v>
      </c>
      <c r="J2820" s="89"/>
      <c r="K2820" s="89"/>
      <c r="L2820" s="89"/>
      <c r="M2820" s="89"/>
      <c r="N2820" s="271">
        <v>1076.8599999999999</v>
      </c>
      <c r="O2820" s="271">
        <v>0</v>
      </c>
      <c r="P2820" s="89" t="s">
        <v>670</v>
      </c>
    </row>
    <row r="2821" spans="1:16" ht="51">
      <c r="A2821" s="268" t="s">
        <v>559</v>
      </c>
      <c r="B2821" s="89"/>
      <c r="C2821" s="269" t="s">
        <v>759</v>
      </c>
      <c r="D2821" s="84">
        <v>43579</v>
      </c>
      <c r="E2821" s="85" t="s">
        <v>5374</v>
      </c>
      <c r="F2821" s="85" t="s">
        <v>6</v>
      </c>
      <c r="G2821" s="85">
        <v>1109775</v>
      </c>
      <c r="H2821" s="89"/>
      <c r="I2821" s="270" t="s">
        <v>6118</v>
      </c>
      <c r="J2821" s="89"/>
      <c r="K2821" s="89"/>
      <c r="L2821" s="89"/>
      <c r="M2821" s="89"/>
      <c r="N2821" s="271">
        <v>0</v>
      </c>
      <c r="O2821" s="271">
        <v>3000</v>
      </c>
      <c r="P2821" s="89" t="s">
        <v>670</v>
      </c>
    </row>
    <row r="2822" spans="1:16" ht="63.75">
      <c r="A2822" s="268">
        <v>287</v>
      </c>
      <c r="B2822" s="89"/>
      <c r="C2822" s="269" t="s">
        <v>126</v>
      </c>
      <c r="D2822" s="84">
        <v>43579</v>
      </c>
      <c r="E2822" s="85" t="s">
        <v>5375</v>
      </c>
      <c r="F2822" s="85" t="s">
        <v>11</v>
      </c>
      <c r="G2822" s="85">
        <v>1021620</v>
      </c>
      <c r="H2822" s="89"/>
      <c r="I2822" s="270" t="s">
        <v>6119</v>
      </c>
      <c r="J2822" s="89"/>
      <c r="K2822" s="89"/>
      <c r="L2822" s="89"/>
      <c r="M2822" s="89"/>
      <c r="N2822" s="271">
        <v>50</v>
      </c>
      <c r="O2822" s="271">
        <v>0</v>
      </c>
      <c r="P2822" s="89" t="s">
        <v>670</v>
      </c>
    </row>
    <row r="2823" spans="1:16" ht="76.5">
      <c r="A2823" s="268">
        <v>35</v>
      </c>
      <c r="B2823" s="89"/>
      <c r="C2823" s="269" t="s">
        <v>46</v>
      </c>
      <c r="D2823" s="84">
        <v>43579</v>
      </c>
      <c r="E2823" s="85" t="s">
        <v>5376</v>
      </c>
      <c r="F2823" s="85" t="s">
        <v>671</v>
      </c>
      <c r="G2823" s="85">
        <v>351675</v>
      </c>
      <c r="H2823" s="89"/>
      <c r="I2823" s="270" t="s">
        <v>6120</v>
      </c>
      <c r="J2823" s="89"/>
      <c r="K2823" s="89"/>
      <c r="L2823" s="89"/>
      <c r="M2823" s="89"/>
      <c r="N2823" s="271">
        <v>0</v>
      </c>
      <c r="O2823" s="271">
        <v>142853.46</v>
      </c>
      <c r="P2823" s="89" t="s">
        <v>670</v>
      </c>
    </row>
    <row r="2824" spans="1:16" ht="76.5">
      <c r="A2824" s="268">
        <v>35</v>
      </c>
      <c r="B2824" s="89"/>
      <c r="C2824" s="269" t="s">
        <v>46</v>
      </c>
      <c r="D2824" s="84">
        <v>43579</v>
      </c>
      <c r="E2824" s="85" t="s">
        <v>5376</v>
      </c>
      <c r="F2824" s="85" t="s">
        <v>671</v>
      </c>
      <c r="G2824" s="85">
        <v>351674</v>
      </c>
      <c r="H2824" s="89"/>
      <c r="I2824" s="270" t="s">
        <v>6121</v>
      </c>
      <c r="J2824" s="89"/>
      <c r="K2824" s="89"/>
      <c r="L2824" s="89"/>
      <c r="M2824" s="89"/>
      <c r="N2824" s="271">
        <v>0</v>
      </c>
      <c r="O2824" s="271">
        <v>109446.7</v>
      </c>
      <c r="P2824" s="89" t="s">
        <v>670</v>
      </c>
    </row>
    <row r="2825" spans="1:16" ht="63.75">
      <c r="A2825" s="268">
        <v>35</v>
      </c>
      <c r="B2825" s="89"/>
      <c r="C2825" s="269" t="s">
        <v>46</v>
      </c>
      <c r="D2825" s="84">
        <v>43579</v>
      </c>
      <c r="E2825" s="85" t="s">
        <v>5376</v>
      </c>
      <c r="F2825" s="85" t="s">
        <v>671</v>
      </c>
      <c r="G2825" s="85">
        <v>351677</v>
      </c>
      <c r="H2825" s="89"/>
      <c r="I2825" s="270" t="s">
        <v>6122</v>
      </c>
      <c r="J2825" s="89"/>
      <c r="K2825" s="89"/>
      <c r="L2825" s="89"/>
      <c r="M2825" s="89"/>
      <c r="N2825" s="271">
        <v>0</v>
      </c>
      <c r="O2825" s="271">
        <v>14942.71</v>
      </c>
      <c r="P2825" s="89" t="s">
        <v>670</v>
      </c>
    </row>
    <row r="2826" spans="1:16" ht="76.5">
      <c r="A2826" s="268">
        <v>35</v>
      </c>
      <c r="B2826" s="89"/>
      <c r="C2826" s="269" t="s">
        <v>46</v>
      </c>
      <c r="D2826" s="84">
        <v>43579</v>
      </c>
      <c r="E2826" s="85" t="s">
        <v>5376</v>
      </c>
      <c r="F2826" s="85" t="s">
        <v>671</v>
      </c>
      <c r="G2826" s="85">
        <v>351673</v>
      </c>
      <c r="H2826" s="89"/>
      <c r="I2826" s="270" t="s">
        <v>6123</v>
      </c>
      <c r="J2826" s="89"/>
      <c r="K2826" s="89"/>
      <c r="L2826" s="89"/>
      <c r="M2826" s="89"/>
      <c r="N2826" s="271">
        <v>0</v>
      </c>
      <c r="O2826" s="271">
        <v>10480.030000000001</v>
      </c>
      <c r="P2826" s="89" t="s">
        <v>670</v>
      </c>
    </row>
    <row r="2827" spans="1:16" ht="76.5">
      <c r="A2827" s="268">
        <v>35</v>
      </c>
      <c r="B2827" s="89"/>
      <c r="C2827" s="269" t="s">
        <v>46</v>
      </c>
      <c r="D2827" s="84">
        <v>43579</v>
      </c>
      <c r="E2827" s="85" t="s">
        <v>5376</v>
      </c>
      <c r="F2827" s="85" t="s">
        <v>671</v>
      </c>
      <c r="G2827" s="85">
        <v>351672</v>
      </c>
      <c r="H2827" s="89"/>
      <c r="I2827" s="270" t="s">
        <v>6124</v>
      </c>
      <c r="J2827" s="89"/>
      <c r="K2827" s="89"/>
      <c r="L2827" s="89"/>
      <c r="M2827" s="89"/>
      <c r="N2827" s="271">
        <v>0</v>
      </c>
      <c r="O2827" s="271">
        <v>4776.3999999999996</v>
      </c>
      <c r="P2827" s="89" t="s">
        <v>670</v>
      </c>
    </row>
    <row r="2828" spans="1:16" ht="51">
      <c r="A2828" s="268">
        <v>35</v>
      </c>
      <c r="B2828" s="89"/>
      <c r="C2828" s="269" t="s">
        <v>46</v>
      </c>
      <c r="D2828" s="84">
        <v>43579</v>
      </c>
      <c r="E2828" s="85" t="s">
        <v>5376</v>
      </c>
      <c r="F2828" s="85" t="s">
        <v>671</v>
      </c>
      <c r="G2828" s="85">
        <v>351676</v>
      </c>
      <c r="H2828" s="89"/>
      <c r="I2828" s="270" t="s">
        <v>6125</v>
      </c>
      <c r="J2828" s="89"/>
      <c r="K2828" s="89"/>
      <c r="L2828" s="89"/>
      <c r="M2828" s="89"/>
      <c r="N2828" s="271">
        <v>0</v>
      </c>
      <c r="O2828" s="271">
        <v>300081.84000000003</v>
      </c>
      <c r="P2828" s="89" t="s">
        <v>670</v>
      </c>
    </row>
    <row r="2829" spans="1:16" ht="51">
      <c r="A2829" s="268">
        <v>340</v>
      </c>
      <c r="B2829" s="89"/>
      <c r="C2829" s="269" t="s">
        <v>147</v>
      </c>
      <c r="D2829" s="84">
        <v>43579</v>
      </c>
      <c r="E2829" s="85" t="s">
        <v>5377</v>
      </c>
      <c r="F2829" s="85" t="s">
        <v>6</v>
      </c>
      <c r="G2829" s="85">
        <v>1022163</v>
      </c>
      <c r="H2829" s="89"/>
      <c r="I2829" s="270" t="s">
        <v>6126</v>
      </c>
      <c r="J2829" s="89"/>
      <c r="K2829" s="89"/>
      <c r="L2829" s="89"/>
      <c r="M2829" s="89"/>
      <c r="N2829" s="271">
        <v>0</v>
      </c>
      <c r="O2829" s="271">
        <v>60148.55</v>
      </c>
      <c r="P2829" s="89" t="s">
        <v>670</v>
      </c>
    </row>
    <row r="2830" spans="1:16" ht="51">
      <c r="A2830" s="268" t="s">
        <v>559</v>
      </c>
      <c r="B2830" s="89"/>
      <c r="C2830" s="269" t="s">
        <v>759</v>
      </c>
      <c r="D2830" s="84">
        <v>43579</v>
      </c>
      <c r="E2830" s="85" t="s">
        <v>5378</v>
      </c>
      <c r="F2830" s="85" t="s">
        <v>6</v>
      </c>
      <c r="G2830" s="85">
        <v>1109920</v>
      </c>
      <c r="H2830" s="89"/>
      <c r="I2830" s="270" t="s">
        <v>6127</v>
      </c>
      <c r="J2830" s="89"/>
      <c r="K2830" s="89"/>
      <c r="L2830" s="89"/>
      <c r="M2830" s="89"/>
      <c r="N2830" s="271">
        <v>0</v>
      </c>
      <c r="O2830" s="271">
        <v>3100.65</v>
      </c>
      <c r="P2830" s="89" t="s">
        <v>670</v>
      </c>
    </row>
    <row r="2831" spans="1:16" ht="76.5">
      <c r="A2831" s="268" t="s">
        <v>557</v>
      </c>
      <c r="B2831" s="89"/>
      <c r="C2831" s="269" t="s">
        <v>780</v>
      </c>
      <c r="D2831" s="84">
        <v>43579</v>
      </c>
      <c r="E2831" s="85" t="s">
        <v>5379</v>
      </c>
      <c r="F2831" s="85" t="s">
        <v>6</v>
      </c>
      <c r="G2831" s="85">
        <v>1110029</v>
      </c>
      <c r="H2831" s="89"/>
      <c r="I2831" s="270" t="s">
        <v>6128</v>
      </c>
      <c r="J2831" s="89"/>
      <c r="K2831" s="89"/>
      <c r="L2831" s="89"/>
      <c r="M2831" s="89"/>
      <c r="N2831" s="271">
        <v>0</v>
      </c>
      <c r="O2831" s="271">
        <v>360000</v>
      </c>
      <c r="P2831" s="89" t="s">
        <v>670</v>
      </c>
    </row>
    <row r="2832" spans="1:16" ht="63.75">
      <c r="A2832" s="268">
        <v>16</v>
      </c>
      <c r="B2832" s="89"/>
      <c r="C2832" s="269" t="s">
        <v>43</v>
      </c>
      <c r="D2832" s="84">
        <v>43579</v>
      </c>
      <c r="E2832" s="85" t="s">
        <v>5380</v>
      </c>
      <c r="F2832" s="85" t="s">
        <v>6</v>
      </c>
      <c r="G2832" s="85">
        <v>952387</v>
      </c>
      <c r="H2832" s="89"/>
      <c r="I2832" s="270" t="s">
        <v>6129</v>
      </c>
      <c r="J2832" s="89"/>
      <c r="K2832" s="89"/>
      <c r="L2832" s="89"/>
      <c r="M2832" s="89"/>
      <c r="N2832" s="271">
        <v>0</v>
      </c>
      <c r="O2832" s="271">
        <v>1539930</v>
      </c>
      <c r="P2832" s="89" t="s">
        <v>670</v>
      </c>
    </row>
    <row r="2833" spans="1:16" ht="63.75">
      <c r="A2833" s="268">
        <v>16</v>
      </c>
      <c r="B2833" s="89"/>
      <c r="C2833" s="269" t="s">
        <v>43</v>
      </c>
      <c r="D2833" s="84">
        <v>43579</v>
      </c>
      <c r="E2833" s="85" t="s">
        <v>5381</v>
      </c>
      <c r="F2833" s="85" t="s">
        <v>11</v>
      </c>
      <c r="G2833" s="85">
        <v>952387</v>
      </c>
      <c r="H2833" s="89"/>
      <c r="I2833" s="270" t="s">
        <v>6130</v>
      </c>
      <c r="J2833" s="89"/>
      <c r="K2833" s="89"/>
      <c r="L2833" s="89"/>
      <c r="M2833" s="89"/>
      <c r="N2833" s="271">
        <v>50</v>
      </c>
      <c r="O2833" s="271">
        <v>0</v>
      </c>
      <c r="P2833" s="89" t="s">
        <v>670</v>
      </c>
    </row>
    <row r="2834" spans="1:16" ht="51">
      <c r="A2834" s="268">
        <v>340</v>
      </c>
      <c r="B2834" s="89"/>
      <c r="C2834" s="269" t="s">
        <v>147</v>
      </c>
      <c r="D2834" s="84">
        <v>43579</v>
      </c>
      <c r="E2834" s="85" t="s">
        <v>5382</v>
      </c>
      <c r="F2834" s="85" t="s">
        <v>15</v>
      </c>
      <c r="G2834" s="85">
        <v>1022164</v>
      </c>
      <c r="H2834" s="89"/>
      <c r="I2834" s="270" t="s">
        <v>6131</v>
      </c>
      <c r="J2834" s="89"/>
      <c r="K2834" s="89"/>
      <c r="L2834" s="89"/>
      <c r="M2834" s="89"/>
      <c r="N2834" s="271">
        <v>50</v>
      </c>
      <c r="O2834" s="271">
        <v>0</v>
      </c>
      <c r="P2834" s="89" t="s">
        <v>670</v>
      </c>
    </row>
    <row r="2835" spans="1:16" ht="51">
      <c r="A2835" s="268">
        <v>526</v>
      </c>
      <c r="B2835" s="89"/>
      <c r="C2835" s="269" t="s">
        <v>610</v>
      </c>
      <c r="D2835" s="84">
        <v>43579</v>
      </c>
      <c r="E2835" s="85" t="s">
        <v>5936</v>
      </c>
      <c r="F2835" s="85" t="s">
        <v>3</v>
      </c>
      <c r="G2835" s="85">
        <v>1734144</v>
      </c>
      <c r="H2835" s="89"/>
      <c r="I2835" s="270" t="s">
        <v>6534</v>
      </c>
      <c r="J2835" s="89"/>
      <c r="K2835" s="89"/>
      <c r="L2835" s="89"/>
      <c r="M2835" s="89"/>
      <c r="N2835" s="271">
        <v>0</v>
      </c>
      <c r="O2835" s="271">
        <v>140.85</v>
      </c>
      <c r="P2835" s="89" t="s">
        <v>670</v>
      </c>
    </row>
    <row r="2836" spans="1:16" ht="63.75">
      <c r="A2836" s="268">
        <v>87</v>
      </c>
      <c r="B2836" s="89"/>
      <c r="C2836" s="269" t="s">
        <v>57</v>
      </c>
      <c r="D2836" s="84">
        <v>43579</v>
      </c>
      <c r="E2836" s="85" t="s">
        <v>5937</v>
      </c>
      <c r="F2836" s="85" t="s">
        <v>3</v>
      </c>
      <c r="G2836" s="85">
        <v>1734167</v>
      </c>
      <c r="H2836" s="89"/>
      <c r="I2836" s="270" t="s">
        <v>6535</v>
      </c>
      <c r="J2836" s="89"/>
      <c r="K2836" s="89"/>
      <c r="L2836" s="89"/>
      <c r="M2836" s="89"/>
      <c r="N2836" s="271">
        <v>0</v>
      </c>
      <c r="O2836" s="271">
        <v>710</v>
      </c>
      <c r="P2836" s="89" t="s">
        <v>670</v>
      </c>
    </row>
    <row r="2837" spans="1:16" ht="51">
      <c r="A2837" s="268">
        <v>16</v>
      </c>
      <c r="B2837" s="89"/>
      <c r="C2837" s="269" t="s">
        <v>43</v>
      </c>
      <c r="D2837" s="84">
        <v>43579</v>
      </c>
      <c r="E2837" s="85" t="s">
        <v>5938</v>
      </c>
      <c r="F2837" s="85" t="s">
        <v>3</v>
      </c>
      <c r="G2837" s="85">
        <v>1734180</v>
      </c>
      <c r="H2837" s="89"/>
      <c r="I2837" s="270" t="s">
        <v>6536</v>
      </c>
      <c r="J2837" s="89"/>
      <c r="K2837" s="89"/>
      <c r="L2837" s="89"/>
      <c r="M2837" s="89"/>
      <c r="N2837" s="271">
        <v>0</v>
      </c>
      <c r="O2837" s="271">
        <v>506.34000000000003</v>
      </c>
      <c r="P2837" s="89" t="s">
        <v>670</v>
      </c>
    </row>
    <row r="2838" spans="1:16" ht="51">
      <c r="A2838" s="268" t="s">
        <v>565</v>
      </c>
      <c r="B2838" s="89"/>
      <c r="C2838" s="269" t="s">
        <v>615</v>
      </c>
      <c r="D2838" s="84">
        <v>43579</v>
      </c>
      <c r="E2838" s="85" t="s">
        <v>5939</v>
      </c>
      <c r="F2838" s="85" t="s">
        <v>3</v>
      </c>
      <c r="G2838" s="85">
        <v>1734109</v>
      </c>
      <c r="H2838" s="89"/>
      <c r="I2838" s="270" t="s">
        <v>6537</v>
      </c>
      <c r="J2838" s="89"/>
      <c r="K2838" s="89"/>
      <c r="L2838" s="89"/>
      <c r="M2838" s="89"/>
      <c r="N2838" s="271">
        <v>0</v>
      </c>
      <c r="O2838" s="271">
        <v>3267.88</v>
      </c>
      <c r="P2838" s="89" t="s">
        <v>670</v>
      </c>
    </row>
    <row r="2839" spans="1:16" ht="51">
      <c r="A2839" s="268">
        <v>192</v>
      </c>
      <c r="B2839" s="89"/>
      <c r="C2839" s="269" t="s">
        <v>93</v>
      </c>
      <c r="D2839" s="84">
        <v>43579</v>
      </c>
      <c r="E2839" s="85" t="s">
        <v>5940</v>
      </c>
      <c r="F2839" s="85" t="s">
        <v>3</v>
      </c>
      <c r="G2839" s="85">
        <v>1734029</v>
      </c>
      <c r="H2839" s="89"/>
      <c r="I2839" s="270" t="s">
        <v>6538</v>
      </c>
      <c r="J2839" s="89"/>
      <c r="K2839" s="89"/>
      <c r="L2839" s="89"/>
      <c r="M2839" s="89"/>
      <c r="N2839" s="271">
        <v>0</v>
      </c>
      <c r="O2839" s="271">
        <v>2178</v>
      </c>
      <c r="P2839" s="89" t="s">
        <v>670</v>
      </c>
    </row>
    <row r="2840" spans="1:16" ht="63.75">
      <c r="A2840" s="268">
        <v>266</v>
      </c>
      <c r="B2840" s="89"/>
      <c r="C2840" s="269" t="s">
        <v>1353</v>
      </c>
      <c r="D2840" s="84">
        <v>43579</v>
      </c>
      <c r="E2840" s="85" t="s">
        <v>5941</v>
      </c>
      <c r="F2840" s="85" t="s">
        <v>3</v>
      </c>
      <c r="G2840" s="85">
        <v>1734343</v>
      </c>
      <c r="H2840" s="89"/>
      <c r="I2840" s="270" t="s">
        <v>6539</v>
      </c>
      <c r="J2840" s="89"/>
      <c r="K2840" s="89"/>
      <c r="L2840" s="89"/>
      <c r="M2840" s="89"/>
      <c r="N2840" s="271">
        <v>0</v>
      </c>
      <c r="O2840" s="271">
        <v>508.95</v>
      </c>
      <c r="P2840" s="89" t="s">
        <v>670</v>
      </c>
    </row>
    <row r="2841" spans="1:16" ht="63.75">
      <c r="A2841" s="268">
        <v>266</v>
      </c>
      <c r="B2841" s="89"/>
      <c r="C2841" s="269" t="s">
        <v>1353</v>
      </c>
      <c r="D2841" s="84">
        <v>43579</v>
      </c>
      <c r="E2841" s="85" t="s">
        <v>5942</v>
      </c>
      <c r="F2841" s="85" t="s">
        <v>3</v>
      </c>
      <c r="G2841" s="85">
        <v>1734341</v>
      </c>
      <c r="H2841" s="89"/>
      <c r="I2841" s="270" t="s">
        <v>6540</v>
      </c>
      <c r="J2841" s="89"/>
      <c r="K2841" s="89"/>
      <c r="L2841" s="89"/>
      <c r="M2841" s="89"/>
      <c r="N2841" s="271">
        <v>0</v>
      </c>
      <c r="O2841" s="271">
        <v>1318.05</v>
      </c>
      <c r="P2841" s="89" t="s">
        <v>670</v>
      </c>
    </row>
    <row r="2842" spans="1:16" ht="51">
      <c r="A2842" s="268">
        <v>592</v>
      </c>
      <c r="B2842" s="89"/>
      <c r="C2842" s="269" t="s">
        <v>645</v>
      </c>
      <c r="D2842" s="84">
        <v>43579</v>
      </c>
      <c r="E2842" s="85" t="s">
        <v>5943</v>
      </c>
      <c r="F2842" s="85" t="s">
        <v>3</v>
      </c>
      <c r="G2842" s="85">
        <v>1734308</v>
      </c>
      <c r="H2842" s="89"/>
      <c r="I2842" s="270" t="s">
        <v>6541</v>
      </c>
      <c r="J2842" s="89"/>
      <c r="K2842" s="89"/>
      <c r="L2842" s="89"/>
      <c r="M2842" s="89"/>
      <c r="N2842" s="271">
        <v>0</v>
      </c>
      <c r="O2842" s="271">
        <v>154</v>
      </c>
      <c r="P2842" s="89" t="s">
        <v>670</v>
      </c>
    </row>
    <row r="2843" spans="1:16" ht="38.25">
      <c r="A2843" s="268">
        <v>590</v>
      </c>
      <c r="B2843" s="89"/>
      <c r="C2843" s="269" t="s">
        <v>611</v>
      </c>
      <c r="D2843" s="84">
        <v>43579</v>
      </c>
      <c r="E2843" s="85" t="s">
        <v>5944</v>
      </c>
      <c r="F2843" s="85" t="s">
        <v>3</v>
      </c>
      <c r="G2843" s="85">
        <v>1734299</v>
      </c>
      <c r="H2843" s="89"/>
      <c r="I2843" s="270" t="s">
        <v>6542</v>
      </c>
      <c r="J2843" s="89"/>
      <c r="K2843" s="89"/>
      <c r="L2843" s="89"/>
      <c r="M2843" s="89"/>
      <c r="N2843" s="271">
        <v>0</v>
      </c>
      <c r="O2843" s="271">
        <v>22</v>
      </c>
      <c r="P2843" s="89" t="s">
        <v>670</v>
      </c>
    </row>
    <row r="2844" spans="1:16" ht="51">
      <c r="A2844" s="268">
        <v>599</v>
      </c>
      <c r="B2844" s="89"/>
      <c r="C2844" s="269" t="s">
        <v>1369</v>
      </c>
      <c r="D2844" s="84">
        <v>43579</v>
      </c>
      <c r="E2844" s="85" t="s">
        <v>5945</v>
      </c>
      <c r="F2844" s="85" t="s">
        <v>3</v>
      </c>
      <c r="G2844" s="85">
        <v>1734262</v>
      </c>
      <c r="H2844" s="89"/>
      <c r="I2844" s="270" t="s">
        <v>6430</v>
      </c>
      <c r="J2844" s="89"/>
      <c r="K2844" s="89"/>
      <c r="L2844" s="89"/>
      <c r="M2844" s="89"/>
      <c r="N2844" s="271">
        <v>0</v>
      </c>
      <c r="O2844" s="271">
        <v>10</v>
      </c>
      <c r="P2844" s="89" t="s">
        <v>670</v>
      </c>
    </row>
    <row r="2845" spans="1:16" ht="51">
      <c r="A2845" s="268">
        <v>591</v>
      </c>
      <c r="B2845" s="89"/>
      <c r="C2845" s="269" t="s">
        <v>1367</v>
      </c>
      <c r="D2845" s="84">
        <v>43579</v>
      </c>
      <c r="E2845" s="85" t="s">
        <v>5946</v>
      </c>
      <c r="F2845" s="85" t="s">
        <v>3</v>
      </c>
      <c r="G2845" s="85">
        <v>1734242</v>
      </c>
      <c r="H2845" s="89"/>
      <c r="I2845" s="270" t="s">
        <v>6543</v>
      </c>
      <c r="J2845" s="89"/>
      <c r="K2845" s="89"/>
      <c r="L2845" s="89"/>
      <c r="M2845" s="89"/>
      <c r="N2845" s="271">
        <v>0</v>
      </c>
      <c r="O2845" s="271">
        <v>1049.1500000000001</v>
      </c>
      <c r="P2845" s="89" t="s">
        <v>670</v>
      </c>
    </row>
    <row r="2846" spans="1:16" ht="63.75">
      <c r="A2846" s="268" t="s">
        <v>565</v>
      </c>
      <c r="B2846" s="89"/>
      <c r="C2846" s="269" t="s">
        <v>615</v>
      </c>
      <c r="D2846" s="84">
        <v>43579</v>
      </c>
      <c r="E2846" s="85" t="s">
        <v>5947</v>
      </c>
      <c r="F2846" s="85" t="s">
        <v>3</v>
      </c>
      <c r="G2846" s="85">
        <v>1734225</v>
      </c>
      <c r="H2846" s="89"/>
      <c r="I2846" s="270" t="s">
        <v>6415</v>
      </c>
      <c r="J2846" s="89"/>
      <c r="K2846" s="89"/>
      <c r="L2846" s="89"/>
      <c r="M2846" s="89"/>
      <c r="N2846" s="271">
        <v>0</v>
      </c>
      <c r="O2846" s="271">
        <v>20</v>
      </c>
      <c r="P2846" s="89" t="s">
        <v>670</v>
      </c>
    </row>
    <row r="2847" spans="1:16" ht="51">
      <c r="A2847" s="268">
        <v>291</v>
      </c>
      <c r="B2847" s="89"/>
      <c r="C2847" s="269" t="s">
        <v>129</v>
      </c>
      <c r="D2847" s="84">
        <v>43579</v>
      </c>
      <c r="E2847" s="85" t="s">
        <v>5948</v>
      </c>
      <c r="F2847" s="85" t="s">
        <v>3</v>
      </c>
      <c r="G2847" s="85">
        <v>1734208</v>
      </c>
      <c r="H2847" s="89"/>
      <c r="I2847" s="270" t="s">
        <v>6544</v>
      </c>
      <c r="J2847" s="89"/>
      <c r="K2847" s="89"/>
      <c r="L2847" s="89"/>
      <c r="M2847" s="89"/>
      <c r="N2847" s="271">
        <v>0</v>
      </c>
      <c r="O2847" s="271">
        <v>3499.7200000000003</v>
      </c>
      <c r="P2847" s="89" t="s">
        <v>670</v>
      </c>
    </row>
    <row r="2848" spans="1:16" ht="51">
      <c r="A2848" s="268" t="s">
        <v>565</v>
      </c>
      <c r="B2848" s="89"/>
      <c r="C2848" s="269" t="s">
        <v>615</v>
      </c>
      <c r="D2848" s="84">
        <v>43579</v>
      </c>
      <c r="E2848" s="85" t="s">
        <v>5949</v>
      </c>
      <c r="F2848" s="85" t="s">
        <v>3</v>
      </c>
      <c r="G2848" s="85">
        <v>1734044</v>
      </c>
      <c r="H2848" s="89"/>
      <c r="I2848" s="270" t="s">
        <v>6545</v>
      </c>
      <c r="J2848" s="89"/>
      <c r="K2848" s="89"/>
      <c r="L2848" s="89"/>
      <c r="M2848" s="89"/>
      <c r="N2848" s="271">
        <v>0</v>
      </c>
      <c r="O2848" s="271">
        <v>3574.75</v>
      </c>
      <c r="P2848" s="89" t="s">
        <v>670</v>
      </c>
    </row>
    <row r="2849" spans="1:16" ht="51">
      <c r="A2849" s="268" t="s">
        <v>565</v>
      </c>
      <c r="B2849" s="89"/>
      <c r="C2849" s="269" t="s">
        <v>615</v>
      </c>
      <c r="D2849" s="84">
        <v>43579</v>
      </c>
      <c r="E2849" s="85" t="s">
        <v>5950</v>
      </c>
      <c r="F2849" s="85" t="s">
        <v>3</v>
      </c>
      <c r="G2849" s="85">
        <v>1734040</v>
      </c>
      <c r="H2849" s="89"/>
      <c r="I2849" s="270" t="s">
        <v>6546</v>
      </c>
      <c r="J2849" s="89"/>
      <c r="K2849" s="89"/>
      <c r="L2849" s="89"/>
      <c r="M2849" s="89"/>
      <c r="N2849" s="271">
        <v>0</v>
      </c>
      <c r="O2849" s="271">
        <v>599.04</v>
      </c>
      <c r="P2849" s="89" t="s">
        <v>670</v>
      </c>
    </row>
    <row r="2850" spans="1:16" ht="51">
      <c r="A2850" s="268">
        <v>192</v>
      </c>
      <c r="B2850" s="89"/>
      <c r="C2850" s="269" t="s">
        <v>93</v>
      </c>
      <c r="D2850" s="84">
        <v>43579</v>
      </c>
      <c r="E2850" s="85" t="s">
        <v>5951</v>
      </c>
      <c r="F2850" s="85" t="s">
        <v>3</v>
      </c>
      <c r="G2850" s="85">
        <v>1734024</v>
      </c>
      <c r="H2850" s="89"/>
      <c r="I2850" s="270" t="s">
        <v>6547</v>
      </c>
      <c r="J2850" s="89"/>
      <c r="K2850" s="89"/>
      <c r="L2850" s="89"/>
      <c r="M2850" s="89"/>
      <c r="N2850" s="271">
        <v>0</v>
      </c>
      <c r="O2850" s="271">
        <v>3822</v>
      </c>
      <c r="P2850" s="89" t="s">
        <v>670</v>
      </c>
    </row>
    <row r="2851" spans="1:16" ht="51">
      <c r="A2851" s="268" t="s">
        <v>565</v>
      </c>
      <c r="B2851" s="89"/>
      <c r="C2851" s="269" t="s">
        <v>615</v>
      </c>
      <c r="D2851" s="84">
        <v>43579</v>
      </c>
      <c r="E2851" s="85" t="s">
        <v>5952</v>
      </c>
      <c r="F2851" s="85" t="s">
        <v>3</v>
      </c>
      <c r="G2851" s="85">
        <v>1733983</v>
      </c>
      <c r="H2851" s="89"/>
      <c r="I2851" s="270" t="s">
        <v>6548</v>
      </c>
      <c r="J2851" s="89"/>
      <c r="K2851" s="89"/>
      <c r="L2851" s="89"/>
      <c r="M2851" s="89"/>
      <c r="N2851" s="271">
        <v>0</v>
      </c>
      <c r="O2851" s="271">
        <v>871.7</v>
      </c>
      <c r="P2851" s="89" t="s">
        <v>670</v>
      </c>
    </row>
    <row r="2852" spans="1:16" ht="38.25">
      <c r="A2852" s="268" t="s">
        <v>565</v>
      </c>
      <c r="B2852" s="89"/>
      <c r="C2852" s="269" t="s">
        <v>615</v>
      </c>
      <c r="D2852" s="84">
        <v>43579</v>
      </c>
      <c r="E2852" s="85" t="s">
        <v>5953</v>
      </c>
      <c r="F2852" s="85" t="s">
        <v>3</v>
      </c>
      <c r="G2852" s="85">
        <v>1733977</v>
      </c>
      <c r="H2852" s="89"/>
      <c r="I2852" s="270" t="s">
        <v>6549</v>
      </c>
      <c r="J2852" s="89"/>
      <c r="K2852" s="89"/>
      <c r="L2852" s="89"/>
      <c r="M2852" s="89"/>
      <c r="N2852" s="271">
        <v>0</v>
      </c>
      <c r="O2852" s="271">
        <v>0.38</v>
      </c>
      <c r="P2852" s="89" t="s">
        <v>741</v>
      </c>
    </row>
    <row r="2853" spans="1:16" ht="63.75">
      <c r="A2853" s="268">
        <v>223</v>
      </c>
      <c r="B2853" s="89"/>
      <c r="C2853" s="269" t="s">
        <v>104</v>
      </c>
      <c r="D2853" s="84">
        <v>43579</v>
      </c>
      <c r="E2853" s="85" t="s">
        <v>5954</v>
      </c>
      <c r="F2853" s="85" t="s">
        <v>3</v>
      </c>
      <c r="G2853" s="85">
        <v>1734117</v>
      </c>
      <c r="H2853" s="89"/>
      <c r="I2853" s="270" t="s">
        <v>6550</v>
      </c>
      <c r="J2853" s="89"/>
      <c r="K2853" s="89"/>
      <c r="L2853" s="89"/>
      <c r="M2853" s="89"/>
      <c r="N2853" s="271">
        <v>0</v>
      </c>
      <c r="O2853" s="271">
        <v>1805</v>
      </c>
      <c r="P2853" s="89" t="s">
        <v>670</v>
      </c>
    </row>
    <row r="2854" spans="1:16" ht="114.75">
      <c r="A2854" s="268">
        <v>599</v>
      </c>
      <c r="B2854" s="89"/>
      <c r="C2854" s="269" t="s">
        <v>1369</v>
      </c>
      <c r="D2854" s="84">
        <v>43580</v>
      </c>
      <c r="E2854" s="85" t="s">
        <v>5383</v>
      </c>
      <c r="F2854" s="85" t="s">
        <v>629</v>
      </c>
      <c r="G2854" s="85">
        <v>7833</v>
      </c>
      <c r="H2854" s="89"/>
      <c r="I2854" s="270" t="s">
        <v>6132</v>
      </c>
      <c r="J2854" s="89"/>
      <c r="K2854" s="89"/>
      <c r="L2854" s="89"/>
      <c r="M2854" s="89"/>
      <c r="N2854" s="271">
        <v>133.22</v>
      </c>
      <c r="O2854" s="271">
        <v>0</v>
      </c>
      <c r="P2854" s="89" t="s">
        <v>670</v>
      </c>
    </row>
    <row r="2855" spans="1:16" ht="63.75">
      <c r="A2855" s="268">
        <v>47</v>
      </c>
      <c r="B2855" s="89"/>
      <c r="C2855" s="269" t="s">
        <v>49</v>
      </c>
      <c r="D2855" s="84">
        <v>43580</v>
      </c>
      <c r="E2855" s="85" t="s">
        <v>5384</v>
      </c>
      <c r="F2855" s="85" t="s">
        <v>6</v>
      </c>
      <c r="G2855" s="85">
        <v>1110370</v>
      </c>
      <c r="H2855" s="89"/>
      <c r="I2855" s="270" t="s">
        <v>6133</v>
      </c>
      <c r="J2855" s="89"/>
      <c r="K2855" s="89"/>
      <c r="L2855" s="89"/>
      <c r="M2855" s="89"/>
      <c r="N2855" s="271">
        <v>0</v>
      </c>
      <c r="O2855" s="271">
        <v>237557.53</v>
      </c>
      <c r="P2855" s="89" t="s">
        <v>670</v>
      </c>
    </row>
    <row r="2856" spans="1:16" ht="63.75">
      <c r="A2856" s="268">
        <v>20</v>
      </c>
      <c r="B2856" s="89"/>
      <c r="C2856" s="269" t="s">
        <v>44</v>
      </c>
      <c r="D2856" s="84">
        <v>43580</v>
      </c>
      <c r="E2856" s="85" t="s">
        <v>5385</v>
      </c>
      <c r="F2856" s="85" t="s">
        <v>6</v>
      </c>
      <c r="G2856" s="85">
        <v>1110683</v>
      </c>
      <c r="H2856" s="89"/>
      <c r="I2856" s="270" t="s">
        <v>6135</v>
      </c>
      <c r="J2856" s="89"/>
      <c r="K2856" s="89"/>
      <c r="L2856" s="89"/>
      <c r="M2856" s="89"/>
      <c r="N2856" s="271">
        <v>0</v>
      </c>
      <c r="O2856" s="271">
        <v>259070.72</v>
      </c>
      <c r="P2856" s="89" t="s">
        <v>670</v>
      </c>
    </row>
    <row r="2857" spans="1:16" ht="76.5">
      <c r="A2857" s="268" t="s">
        <v>557</v>
      </c>
      <c r="B2857" s="89"/>
      <c r="C2857" s="269" t="s">
        <v>780</v>
      </c>
      <c r="D2857" s="84">
        <v>43580</v>
      </c>
      <c r="E2857" s="85" t="s">
        <v>5386</v>
      </c>
      <c r="F2857" s="85" t="s">
        <v>6</v>
      </c>
      <c r="G2857" s="85">
        <v>1110712</v>
      </c>
      <c r="H2857" s="89"/>
      <c r="I2857" s="270" t="s">
        <v>6136</v>
      </c>
      <c r="J2857" s="89"/>
      <c r="K2857" s="89"/>
      <c r="L2857" s="89"/>
      <c r="M2857" s="89"/>
      <c r="N2857" s="271">
        <v>0</v>
      </c>
      <c r="O2857" s="271">
        <v>336000</v>
      </c>
      <c r="P2857" s="89" t="s">
        <v>670</v>
      </c>
    </row>
    <row r="2858" spans="1:16" ht="89.25">
      <c r="A2858" s="268">
        <v>78</v>
      </c>
      <c r="B2858" s="89"/>
      <c r="C2858" s="269" t="s">
        <v>674</v>
      </c>
      <c r="D2858" s="84">
        <v>43580</v>
      </c>
      <c r="E2858" s="85" t="s">
        <v>5387</v>
      </c>
      <c r="F2858" s="85" t="s">
        <v>11</v>
      </c>
      <c r="G2858" s="85">
        <v>952433</v>
      </c>
      <c r="H2858" s="89"/>
      <c r="I2858" s="270" t="s">
        <v>6137</v>
      </c>
      <c r="J2858" s="89"/>
      <c r="K2858" s="89"/>
      <c r="L2858" s="89"/>
      <c r="M2858" s="89"/>
      <c r="N2858" s="271">
        <v>742.72</v>
      </c>
      <c r="O2858" s="271">
        <v>0</v>
      </c>
      <c r="P2858" s="89" t="s">
        <v>670</v>
      </c>
    </row>
    <row r="2859" spans="1:16" ht="89.25">
      <c r="A2859" s="268">
        <v>599</v>
      </c>
      <c r="B2859" s="89"/>
      <c r="C2859" s="269" t="s">
        <v>1369</v>
      </c>
      <c r="D2859" s="84">
        <v>43580</v>
      </c>
      <c r="E2859" s="85" t="s">
        <v>5388</v>
      </c>
      <c r="F2859" s="85" t="s">
        <v>13</v>
      </c>
      <c r="G2859" s="85">
        <v>952487</v>
      </c>
      <c r="H2859" s="89"/>
      <c r="I2859" s="270" t="s">
        <v>6138</v>
      </c>
      <c r="J2859" s="89"/>
      <c r="K2859" s="89"/>
      <c r="L2859" s="89"/>
      <c r="M2859" s="89"/>
      <c r="N2859" s="271">
        <v>155.13999999999999</v>
      </c>
      <c r="O2859" s="271">
        <v>0</v>
      </c>
      <c r="P2859" s="89" t="s">
        <v>670</v>
      </c>
    </row>
    <row r="2860" spans="1:16" ht="89.25">
      <c r="A2860" s="268">
        <v>599</v>
      </c>
      <c r="B2860" s="89"/>
      <c r="C2860" s="269" t="s">
        <v>1369</v>
      </c>
      <c r="D2860" s="84">
        <v>43580</v>
      </c>
      <c r="E2860" s="85" t="s">
        <v>5389</v>
      </c>
      <c r="F2860" s="85" t="s">
        <v>11</v>
      </c>
      <c r="G2860" s="85">
        <v>952487</v>
      </c>
      <c r="H2860" s="89"/>
      <c r="I2860" s="270" t="s">
        <v>6139</v>
      </c>
      <c r="J2860" s="89"/>
      <c r="K2860" s="89"/>
      <c r="L2860" s="89"/>
      <c r="M2860" s="89"/>
      <c r="N2860" s="271">
        <v>50</v>
      </c>
      <c r="O2860" s="271">
        <v>0</v>
      </c>
      <c r="P2860" s="89" t="s">
        <v>670</v>
      </c>
    </row>
    <row r="2861" spans="1:16" ht="76.5">
      <c r="A2861" s="268">
        <v>130</v>
      </c>
      <c r="B2861" s="89"/>
      <c r="C2861" s="269" t="s">
        <v>67</v>
      </c>
      <c r="D2861" s="84">
        <v>43580</v>
      </c>
      <c r="E2861" s="85" t="s">
        <v>5390</v>
      </c>
      <c r="F2861" s="85" t="s">
        <v>6</v>
      </c>
      <c r="G2861" s="85">
        <v>1110765</v>
      </c>
      <c r="H2861" s="89"/>
      <c r="I2861" s="270" t="s">
        <v>6140</v>
      </c>
      <c r="J2861" s="89"/>
      <c r="K2861" s="89"/>
      <c r="L2861" s="89"/>
      <c r="M2861" s="89"/>
      <c r="N2861" s="271">
        <v>0</v>
      </c>
      <c r="O2861" s="271">
        <v>200000</v>
      </c>
      <c r="P2861" s="89" t="s">
        <v>670</v>
      </c>
    </row>
    <row r="2862" spans="1:16" ht="38.25">
      <c r="A2862" s="268">
        <v>526</v>
      </c>
      <c r="B2862" s="89"/>
      <c r="C2862" s="269" t="s">
        <v>610</v>
      </c>
      <c r="D2862" s="84">
        <v>43580</v>
      </c>
      <c r="E2862" s="85" t="s">
        <v>5955</v>
      </c>
      <c r="F2862" s="85" t="s">
        <v>3</v>
      </c>
      <c r="G2862" s="85">
        <v>1734626</v>
      </c>
      <c r="H2862" s="89"/>
      <c r="I2862" s="270" t="s">
        <v>3966</v>
      </c>
      <c r="J2862" s="89"/>
      <c r="K2862" s="89"/>
      <c r="L2862" s="89"/>
      <c r="M2862" s="89"/>
      <c r="N2862" s="271">
        <v>0</v>
      </c>
      <c r="O2862" s="271">
        <v>10</v>
      </c>
      <c r="P2862" s="89" t="s">
        <v>741</v>
      </c>
    </row>
    <row r="2863" spans="1:16" ht="38.25">
      <c r="A2863" s="268" t="s">
        <v>565</v>
      </c>
      <c r="B2863" s="89"/>
      <c r="C2863" s="269" t="s">
        <v>615</v>
      </c>
      <c r="D2863" s="84">
        <v>43580</v>
      </c>
      <c r="E2863" s="85" t="s">
        <v>5956</v>
      </c>
      <c r="F2863" s="85" t="s">
        <v>3</v>
      </c>
      <c r="G2863" s="85">
        <v>1734635</v>
      </c>
      <c r="H2863" s="89"/>
      <c r="I2863" s="270" t="s">
        <v>5130</v>
      </c>
      <c r="J2863" s="89"/>
      <c r="K2863" s="89"/>
      <c r="L2863" s="89"/>
      <c r="M2863" s="89"/>
      <c r="N2863" s="271">
        <v>0</v>
      </c>
      <c r="O2863" s="271">
        <v>500</v>
      </c>
      <c r="P2863" s="89" t="s">
        <v>670</v>
      </c>
    </row>
    <row r="2864" spans="1:16" ht="51">
      <c r="A2864" s="268">
        <v>591</v>
      </c>
      <c r="B2864" s="89"/>
      <c r="C2864" s="269" t="s">
        <v>1367</v>
      </c>
      <c r="D2864" s="84">
        <v>43580</v>
      </c>
      <c r="E2864" s="85" t="s">
        <v>5957</v>
      </c>
      <c r="F2864" s="85" t="s">
        <v>3</v>
      </c>
      <c r="G2864" s="85">
        <v>1734574</v>
      </c>
      <c r="H2864" s="89"/>
      <c r="I2864" s="270" t="s">
        <v>6552</v>
      </c>
      <c r="J2864" s="89"/>
      <c r="K2864" s="89"/>
      <c r="L2864" s="89"/>
      <c r="M2864" s="89"/>
      <c r="N2864" s="271">
        <v>0</v>
      </c>
      <c r="O2864" s="271">
        <v>27.66</v>
      </c>
      <c r="P2864" s="89" t="s">
        <v>670</v>
      </c>
    </row>
    <row r="2865" spans="1:16" ht="51">
      <c r="A2865" s="268">
        <v>86</v>
      </c>
      <c r="B2865" s="89"/>
      <c r="C2865" s="269" t="s">
        <v>56</v>
      </c>
      <c r="D2865" s="84">
        <v>43580</v>
      </c>
      <c r="E2865" s="85" t="s">
        <v>5958</v>
      </c>
      <c r="F2865" s="85" t="s">
        <v>3</v>
      </c>
      <c r="G2865" s="85">
        <v>1734715</v>
      </c>
      <c r="H2865" s="89"/>
      <c r="I2865" s="270" t="s">
        <v>6553</v>
      </c>
      <c r="J2865" s="89"/>
      <c r="K2865" s="89"/>
      <c r="L2865" s="89"/>
      <c r="M2865" s="89"/>
      <c r="N2865" s="271">
        <v>0</v>
      </c>
      <c r="O2865" s="271">
        <v>1917.4</v>
      </c>
      <c r="P2865" s="89" t="s">
        <v>670</v>
      </c>
    </row>
    <row r="2866" spans="1:16" ht="51">
      <c r="A2866" s="268" t="s">
        <v>565</v>
      </c>
      <c r="B2866" s="89"/>
      <c r="C2866" s="269" t="s">
        <v>615</v>
      </c>
      <c r="D2866" s="84">
        <v>43580</v>
      </c>
      <c r="E2866" s="85" t="s">
        <v>5959</v>
      </c>
      <c r="F2866" s="85" t="s">
        <v>3</v>
      </c>
      <c r="G2866" s="85">
        <v>1734704</v>
      </c>
      <c r="H2866" s="89"/>
      <c r="I2866" s="270" t="s">
        <v>6554</v>
      </c>
      <c r="J2866" s="89"/>
      <c r="K2866" s="89"/>
      <c r="L2866" s="89"/>
      <c r="M2866" s="89"/>
      <c r="N2866" s="271">
        <v>0</v>
      </c>
      <c r="O2866" s="271">
        <v>2805.88</v>
      </c>
      <c r="P2866" s="89" t="s">
        <v>670</v>
      </c>
    </row>
    <row r="2867" spans="1:16" ht="51">
      <c r="A2867" s="268">
        <v>16</v>
      </c>
      <c r="B2867" s="89"/>
      <c r="C2867" s="269" t="s">
        <v>43</v>
      </c>
      <c r="D2867" s="84">
        <v>43580</v>
      </c>
      <c r="E2867" s="85" t="s">
        <v>5960</v>
      </c>
      <c r="F2867" s="85" t="s">
        <v>3</v>
      </c>
      <c r="G2867" s="85">
        <v>1734585</v>
      </c>
      <c r="H2867" s="89"/>
      <c r="I2867" s="270" t="s">
        <v>6556</v>
      </c>
      <c r="J2867" s="89"/>
      <c r="K2867" s="89"/>
      <c r="L2867" s="89"/>
      <c r="M2867" s="89"/>
      <c r="N2867" s="271">
        <v>0</v>
      </c>
      <c r="O2867" s="271">
        <v>964</v>
      </c>
      <c r="P2867" s="89" t="s">
        <v>670</v>
      </c>
    </row>
    <row r="2868" spans="1:16" ht="51">
      <c r="A2868" s="268" t="s">
        <v>565</v>
      </c>
      <c r="B2868" s="89"/>
      <c r="C2868" s="269" t="s">
        <v>615</v>
      </c>
      <c r="D2868" s="84">
        <v>43580</v>
      </c>
      <c r="E2868" s="85" t="s">
        <v>5961</v>
      </c>
      <c r="F2868" s="85" t="s">
        <v>3</v>
      </c>
      <c r="G2868" s="85">
        <v>1734551</v>
      </c>
      <c r="H2868" s="89"/>
      <c r="I2868" s="270" t="s">
        <v>6557</v>
      </c>
      <c r="J2868" s="89"/>
      <c r="K2868" s="89"/>
      <c r="L2868" s="89"/>
      <c r="M2868" s="89"/>
      <c r="N2868" s="271">
        <v>0</v>
      </c>
      <c r="O2868" s="271">
        <v>0.8</v>
      </c>
      <c r="P2868" s="89" t="s">
        <v>670</v>
      </c>
    </row>
    <row r="2869" spans="1:16" ht="63.75">
      <c r="A2869" s="268">
        <v>291</v>
      </c>
      <c r="B2869" s="89"/>
      <c r="C2869" s="269" t="s">
        <v>129</v>
      </c>
      <c r="D2869" s="84">
        <v>43580</v>
      </c>
      <c r="E2869" s="85" t="s">
        <v>5962</v>
      </c>
      <c r="F2869" s="85" t="s">
        <v>3</v>
      </c>
      <c r="G2869" s="85">
        <v>1734549</v>
      </c>
      <c r="H2869" s="89"/>
      <c r="I2869" s="270" t="s">
        <v>6558</v>
      </c>
      <c r="J2869" s="89"/>
      <c r="K2869" s="89"/>
      <c r="L2869" s="89"/>
      <c r="M2869" s="89"/>
      <c r="N2869" s="271">
        <v>0</v>
      </c>
      <c r="O2869" s="271">
        <v>9500000</v>
      </c>
      <c r="P2869" s="89" t="s">
        <v>670</v>
      </c>
    </row>
    <row r="2870" spans="1:16" ht="51">
      <c r="A2870" s="268" t="s">
        <v>565</v>
      </c>
      <c r="B2870" s="89"/>
      <c r="C2870" s="269" t="s">
        <v>615</v>
      </c>
      <c r="D2870" s="84">
        <v>43580</v>
      </c>
      <c r="E2870" s="85" t="s">
        <v>5963</v>
      </c>
      <c r="F2870" s="85" t="s">
        <v>3</v>
      </c>
      <c r="G2870" s="85">
        <v>1734548</v>
      </c>
      <c r="H2870" s="89"/>
      <c r="I2870" s="270" t="s">
        <v>6559</v>
      </c>
      <c r="J2870" s="89"/>
      <c r="K2870" s="89"/>
      <c r="L2870" s="89"/>
      <c r="M2870" s="89"/>
      <c r="N2870" s="271">
        <v>0</v>
      </c>
      <c r="O2870" s="271">
        <v>10296</v>
      </c>
      <c r="P2870" s="89" t="s">
        <v>670</v>
      </c>
    </row>
    <row r="2871" spans="1:16" ht="51">
      <c r="A2871" s="268">
        <v>291</v>
      </c>
      <c r="B2871" s="89"/>
      <c r="C2871" s="269" t="s">
        <v>129</v>
      </c>
      <c r="D2871" s="84">
        <v>43580</v>
      </c>
      <c r="E2871" s="85" t="s">
        <v>5964</v>
      </c>
      <c r="F2871" s="85" t="s">
        <v>3</v>
      </c>
      <c r="G2871" s="85">
        <v>1734546</v>
      </c>
      <c r="H2871" s="89"/>
      <c r="I2871" s="270" t="s">
        <v>6560</v>
      </c>
      <c r="J2871" s="89"/>
      <c r="K2871" s="89"/>
      <c r="L2871" s="89"/>
      <c r="M2871" s="89"/>
      <c r="N2871" s="271">
        <v>0</v>
      </c>
      <c r="O2871" s="271">
        <v>354928.16000000003</v>
      </c>
      <c r="P2871" s="89" t="s">
        <v>670</v>
      </c>
    </row>
    <row r="2872" spans="1:16" ht="51">
      <c r="A2872" s="268">
        <v>291</v>
      </c>
      <c r="B2872" s="89"/>
      <c r="C2872" s="269" t="s">
        <v>129</v>
      </c>
      <c r="D2872" s="84">
        <v>43580</v>
      </c>
      <c r="E2872" s="85" t="s">
        <v>5965</v>
      </c>
      <c r="F2872" s="85" t="s">
        <v>3</v>
      </c>
      <c r="G2872" s="85">
        <v>1734543</v>
      </c>
      <c r="H2872" s="89"/>
      <c r="I2872" s="270" t="s">
        <v>6561</v>
      </c>
      <c r="J2872" s="89"/>
      <c r="K2872" s="89"/>
      <c r="L2872" s="89"/>
      <c r="M2872" s="89"/>
      <c r="N2872" s="271">
        <v>0</v>
      </c>
      <c r="O2872" s="271">
        <v>2848536.52</v>
      </c>
      <c r="P2872" s="89" t="s">
        <v>670</v>
      </c>
    </row>
    <row r="2873" spans="1:16" ht="51">
      <c r="A2873" s="268">
        <v>591</v>
      </c>
      <c r="B2873" s="89"/>
      <c r="C2873" s="269" t="s">
        <v>1367</v>
      </c>
      <c r="D2873" s="84">
        <v>43580</v>
      </c>
      <c r="E2873" s="85" t="s">
        <v>5966</v>
      </c>
      <c r="F2873" s="85" t="s">
        <v>3</v>
      </c>
      <c r="G2873" s="85">
        <v>1734572</v>
      </c>
      <c r="H2873" s="89"/>
      <c r="I2873" s="270" t="s">
        <v>6562</v>
      </c>
      <c r="J2873" s="89"/>
      <c r="K2873" s="89"/>
      <c r="L2873" s="89"/>
      <c r="M2873" s="89"/>
      <c r="N2873" s="271">
        <v>0</v>
      </c>
      <c r="O2873" s="271">
        <v>31.16</v>
      </c>
      <c r="P2873" s="89" t="s">
        <v>670</v>
      </c>
    </row>
    <row r="2874" spans="1:16" ht="51">
      <c r="A2874" s="268">
        <v>156</v>
      </c>
      <c r="B2874" s="89"/>
      <c r="C2874" s="269" t="s">
        <v>86</v>
      </c>
      <c r="D2874" s="84">
        <v>43580</v>
      </c>
      <c r="E2874" s="85" t="s">
        <v>5967</v>
      </c>
      <c r="F2874" s="85" t="s">
        <v>3</v>
      </c>
      <c r="G2874" s="85">
        <v>1734571</v>
      </c>
      <c r="H2874" s="89"/>
      <c r="I2874" s="270" t="s">
        <v>6563</v>
      </c>
      <c r="J2874" s="89"/>
      <c r="K2874" s="89"/>
      <c r="L2874" s="89"/>
      <c r="M2874" s="89"/>
      <c r="N2874" s="271">
        <v>0</v>
      </c>
      <c r="O2874" s="271">
        <v>1324.08</v>
      </c>
      <c r="P2874" s="89" t="s">
        <v>670</v>
      </c>
    </row>
    <row r="2875" spans="1:16" ht="51">
      <c r="A2875" s="268">
        <v>591</v>
      </c>
      <c r="B2875" s="89"/>
      <c r="C2875" s="269" t="s">
        <v>1367</v>
      </c>
      <c r="D2875" s="84">
        <v>43580</v>
      </c>
      <c r="E2875" s="85" t="s">
        <v>5968</v>
      </c>
      <c r="F2875" s="85" t="s">
        <v>3</v>
      </c>
      <c r="G2875" s="85">
        <v>1734568</v>
      </c>
      <c r="H2875" s="89"/>
      <c r="I2875" s="270" t="s">
        <v>6564</v>
      </c>
      <c r="J2875" s="89"/>
      <c r="K2875" s="89"/>
      <c r="L2875" s="89"/>
      <c r="M2875" s="89"/>
      <c r="N2875" s="271">
        <v>0</v>
      </c>
      <c r="O2875" s="271">
        <v>31.16</v>
      </c>
      <c r="P2875" s="89" t="s">
        <v>670</v>
      </c>
    </row>
    <row r="2876" spans="1:16" ht="51">
      <c r="A2876" s="268">
        <v>591</v>
      </c>
      <c r="B2876" s="89"/>
      <c r="C2876" s="269" t="s">
        <v>1367</v>
      </c>
      <c r="D2876" s="84">
        <v>43580</v>
      </c>
      <c r="E2876" s="85" t="s">
        <v>5969</v>
      </c>
      <c r="F2876" s="85" t="s">
        <v>3</v>
      </c>
      <c r="G2876" s="85">
        <v>1734566</v>
      </c>
      <c r="H2876" s="89"/>
      <c r="I2876" s="270" t="s">
        <v>6565</v>
      </c>
      <c r="J2876" s="89"/>
      <c r="K2876" s="89"/>
      <c r="L2876" s="89"/>
      <c r="M2876" s="89"/>
      <c r="N2876" s="271">
        <v>0</v>
      </c>
      <c r="O2876" s="271">
        <v>27.66</v>
      </c>
      <c r="P2876" s="89" t="s">
        <v>670</v>
      </c>
    </row>
    <row r="2877" spans="1:16" ht="51">
      <c r="A2877" s="268">
        <v>591</v>
      </c>
      <c r="B2877" s="89"/>
      <c r="C2877" s="269" t="s">
        <v>1367</v>
      </c>
      <c r="D2877" s="84">
        <v>43580</v>
      </c>
      <c r="E2877" s="85" t="s">
        <v>5970</v>
      </c>
      <c r="F2877" s="85" t="s">
        <v>3</v>
      </c>
      <c r="G2877" s="85">
        <v>1734562</v>
      </c>
      <c r="H2877" s="89"/>
      <c r="I2877" s="270" t="s">
        <v>5065</v>
      </c>
      <c r="J2877" s="89"/>
      <c r="K2877" s="89"/>
      <c r="L2877" s="89"/>
      <c r="M2877" s="89"/>
      <c r="N2877" s="271">
        <v>0</v>
      </c>
      <c r="O2877" s="271">
        <v>64.47</v>
      </c>
      <c r="P2877" s="89" t="s">
        <v>670</v>
      </c>
    </row>
    <row r="2878" spans="1:16" ht="51">
      <c r="A2878" s="268">
        <v>591</v>
      </c>
      <c r="B2878" s="89"/>
      <c r="C2878" s="269" t="s">
        <v>1367</v>
      </c>
      <c r="D2878" s="84">
        <v>43580</v>
      </c>
      <c r="E2878" s="85" t="s">
        <v>5971</v>
      </c>
      <c r="F2878" s="85" t="s">
        <v>3</v>
      </c>
      <c r="G2878" s="85">
        <v>1734561</v>
      </c>
      <c r="H2878" s="89"/>
      <c r="I2878" s="270" t="s">
        <v>6566</v>
      </c>
      <c r="J2878" s="89"/>
      <c r="K2878" s="89"/>
      <c r="L2878" s="89"/>
      <c r="M2878" s="89"/>
      <c r="N2878" s="271">
        <v>0</v>
      </c>
      <c r="O2878" s="271">
        <v>31.16</v>
      </c>
      <c r="P2878" s="89" t="s">
        <v>670</v>
      </c>
    </row>
    <row r="2879" spans="1:16" ht="51">
      <c r="A2879" s="268" t="s">
        <v>565</v>
      </c>
      <c r="B2879" s="89"/>
      <c r="C2879" s="269" t="s">
        <v>615</v>
      </c>
      <c r="D2879" s="84">
        <v>43580</v>
      </c>
      <c r="E2879" s="85" t="s">
        <v>5972</v>
      </c>
      <c r="F2879" s="85" t="s">
        <v>3</v>
      </c>
      <c r="G2879" s="85">
        <v>1734471</v>
      </c>
      <c r="H2879" s="89"/>
      <c r="I2879" s="270" t="s">
        <v>6567</v>
      </c>
      <c r="J2879" s="89"/>
      <c r="K2879" s="89"/>
      <c r="L2879" s="89"/>
      <c r="M2879" s="89"/>
      <c r="N2879" s="271">
        <v>0</v>
      </c>
      <c r="O2879" s="271">
        <v>926.67000000000007</v>
      </c>
      <c r="P2879" s="89" t="s">
        <v>670</v>
      </c>
    </row>
    <row r="2880" spans="1:16" ht="51">
      <c r="A2880" s="268">
        <v>86</v>
      </c>
      <c r="B2880" s="89"/>
      <c r="C2880" s="269" t="s">
        <v>56</v>
      </c>
      <c r="D2880" s="84">
        <v>43580</v>
      </c>
      <c r="E2880" s="85" t="s">
        <v>5973</v>
      </c>
      <c r="F2880" s="85" t="s">
        <v>3</v>
      </c>
      <c r="G2880" s="85">
        <v>1734554</v>
      </c>
      <c r="H2880" s="89"/>
      <c r="I2880" s="270" t="s">
        <v>6568</v>
      </c>
      <c r="J2880" s="89"/>
      <c r="K2880" s="89"/>
      <c r="L2880" s="89"/>
      <c r="M2880" s="89"/>
      <c r="N2880" s="271">
        <v>0</v>
      </c>
      <c r="O2880" s="271">
        <v>1204.42</v>
      </c>
      <c r="P2880" s="89" t="s">
        <v>670</v>
      </c>
    </row>
    <row r="2881" spans="1:16" ht="102">
      <c r="A2881" s="268">
        <v>41</v>
      </c>
      <c r="B2881" s="89"/>
      <c r="C2881" s="269" t="s">
        <v>47</v>
      </c>
      <c r="D2881" s="84">
        <v>43581</v>
      </c>
      <c r="E2881" s="85" t="s">
        <v>5391</v>
      </c>
      <c r="F2881" s="85" t="s">
        <v>671</v>
      </c>
      <c r="G2881" s="85">
        <v>360121</v>
      </c>
      <c r="H2881" s="89"/>
      <c r="I2881" s="270" t="s">
        <v>6141</v>
      </c>
      <c r="J2881" s="89"/>
      <c r="K2881" s="89"/>
      <c r="L2881" s="89"/>
      <c r="M2881" s="89"/>
      <c r="N2881" s="271">
        <v>0</v>
      </c>
      <c r="O2881" s="271">
        <v>32208.17</v>
      </c>
      <c r="P2881" s="89" t="s">
        <v>670</v>
      </c>
    </row>
    <row r="2882" spans="1:16" ht="51">
      <c r="A2882" s="268">
        <v>41</v>
      </c>
      <c r="B2882" s="89"/>
      <c r="C2882" s="269" t="s">
        <v>47</v>
      </c>
      <c r="D2882" s="84">
        <v>43581</v>
      </c>
      <c r="E2882" s="85" t="s">
        <v>5392</v>
      </c>
      <c r="F2882" s="85" t="s">
        <v>6</v>
      </c>
      <c r="G2882" s="85">
        <v>1110955</v>
      </c>
      <c r="H2882" s="89"/>
      <c r="I2882" s="270" t="s">
        <v>6142</v>
      </c>
      <c r="J2882" s="89"/>
      <c r="K2882" s="89"/>
      <c r="L2882" s="89"/>
      <c r="M2882" s="89"/>
      <c r="N2882" s="271">
        <v>0</v>
      </c>
      <c r="O2882" s="271">
        <v>203000</v>
      </c>
      <c r="P2882" s="89" t="s">
        <v>670</v>
      </c>
    </row>
    <row r="2883" spans="1:16" ht="76.5">
      <c r="A2883" s="268" t="s">
        <v>557</v>
      </c>
      <c r="B2883" s="89"/>
      <c r="C2883" s="269" t="s">
        <v>780</v>
      </c>
      <c r="D2883" s="84">
        <v>43581</v>
      </c>
      <c r="E2883" s="85" t="s">
        <v>5393</v>
      </c>
      <c r="F2883" s="85" t="s">
        <v>6</v>
      </c>
      <c r="G2883" s="85">
        <v>1111259</v>
      </c>
      <c r="H2883" s="89"/>
      <c r="I2883" s="270" t="s">
        <v>6143</v>
      </c>
      <c r="J2883" s="89"/>
      <c r="K2883" s="89"/>
      <c r="L2883" s="89"/>
      <c r="M2883" s="89"/>
      <c r="N2883" s="271">
        <v>0</v>
      </c>
      <c r="O2883" s="271">
        <v>763000</v>
      </c>
      <c r="P2883" s="89" t="s">
        <v>670</v>
      </c>
    </row>
    <row r="2884" spans="1:16" ht="51">
      <c r="A2884" s="268">
        <v>373</v>
      </c>
      <c r="B2884" s="89"/>
      <c r="C2884" s="269" t="s">
        <v>636</v>
      </c>
      <c r="D2884" s="84">
        <v>43581</v>
      </c>
      <c r="E2884" s="85" t="s">
        <v>5974</v>
      </c>
      <c r="F2884" s="85" t="s">
        <v>3</v>
      </c>
      <c r="G2884" s="85">
        <v>1735221</v>
      </c>
      <c r="H2884" s="89"/>
      <c r="I2884" s="270" t="s">
        <v>6569</v>
      </c>
      <c r="J2884" s="89"/>
      <c r="K2884" s="89"/>
      <c r="L2884" s="89"/>
      <c r="M2884" s="89"/>
      <c r="N2884" s="271">
        <v>0</v>
      </c>
      <c r="O2884" s="271">
        <v>456.1</v>
      </c>
      <c r="P2884" s="89" t="s">
        <v>670</v>
      </c>
    </row>
    <row r="2885" spans="1:16" ht="51">
      <c r="A2885" s="268" t="s">
        <v>565</v>
      </c>
      <c r="B2885" s="89"/>
      <c r="C2885" s="269" t="s">
        <v>615</v>
      </c>
      <c r="D2885" s="84">
        <v>43581</v>
      </c>
      <c r="E2885" s="85" t="s">
        <v>5975</v>
      </c>
      <c r="F2885" s="85" t="s">
        <v>3</v>
      </c>
      <c r="G2885" s="85">
        <v>1735208</v>
      </c>
      <c r="H2885" s="89"/>
      <c r="I2885" s="270" t="s">
        <v>6570</v>
      </c>
      <c r="J2885" s="89"/>
      <c r="K2885" s="89"/>
      <c r="L2885" s="89"/>
      <c r="M2885" s="89"/>
      <c r="N2885" s="271">
        <v>0</v>
      </c>
      <c r="O2885" s="271">
        <v>375.26</v>
      </c>
      <c r="P2885" s="89" t="s">
        <v>670</v>
      </c>
    </row>
    <row r="2886" spans="1:16" ht="51">
      <c r="A2886" s="268">
        <v>591</v>
      </c>
      <c r="B2886" s="89"/>
      <c r="C2886" s="269" t="s">
        <v>1367</v>
      </c>
      <c r="D2886" s="84">
        <v>43581</v>
      </c>
      <c r="E2886" s="85" t="s">
        <v>5976</v>
      </c>
      <c r="F2886" s="85" t="s">
        <v>3</v>
      </c>
      <c r="G2886" s="85">
        <v>1735134</v>
      </c>
      <c r="H2886" s="89"/>
      <c r="I2886" s="270" t="s">
        <v>2170</v>
      </c>
      <c r="J2886" s="89"/>
      <c r="K2886" s="89"/>
      <c r="L2886" s="89"/>
      <c r="M2886" s="89"/>
      <c r="N2886" s="271">
        <v>0</v>
      </c>
      <c r="O2886" s="271">
        <v>614.44000000000005</v>
      </c>
      <c r="P2886" s="89" t="s">
        <v>670</v>
      </c>
    </row>
    <row r="2887" spans="1:16" ht="51">
      <c r="A2887" s="268">
        <v>526</v>
      </c>
      <c r="B2887" s="89"/>
      <c r="C2887" s="269" t="s">
        <v>610</v>
      </c>
      <c r="D2887" s="84">
        <v>43581</v>
      </c>
      <c r="E2887" s="85" t="s">
        <v>5977</v>
      </c>
      <c r="F2887" s="85" t="s">
        <v>3</v>
      </c>
      <c r="G2887" s="85">
        <v>1735127</v>
      </c>
      <c r="H2887" s="89"/>
      <c r="I2887" s="270" t="s">
        <v>6571</v>
      </c>
      <c r="J2887" s="89"/>
      <c r="K2887" s="89"/>
      <c r="L2887" s="89"/>
      <c r="M2887" s="89"/>
      <c r="N2887" s="271">
        <v>0</v>
      </c>
      <c r="O2887" s="271">
        <v>5000</v>
      </c>
      <c r="P2887" s="89" t="s">
        <v>670</v>
      </c>
    </row>
    <row r="2888" spans="1:16" ht="38.25">
      <c r="A2888" s="268" t="s">
        <v>565</v>
      </c>
      <c r="B2888" s="89"/>
      <c r="C2888" s="269" t="s">
        <v>615</v>
      </c>
      <c r="D2888" s="84">
        <v>43581</v>
      </c>
      <c r="E2888" s="85" t="s">
        <v>5978</v>
      </c>
      <c r="F2888" s="85" t="s">
        <v>3</v>
      </c>
      <c r="G2888" s="85">
        <v>1735099</v>
      </c>
      <c r="H2888" s="89"/>
      <c r="I2888" s="270" t="s">
        <v>6572</v>
      </c>
      <c r="J2888" s="89"/>
      <c r="K2888" s="89"/>
      <c r="L2888" s="89"/>
      <c r="M2888" s="89"/>
      <c r="N2888" s="271">
        <v>0</v>
      </c>
      <c r="O2888" s="271">
        <v>14746.25</v>
      </c>
      <c r="P2888" s="89" t="s">
        <v>670</v>
      </c>
    </row>
    <row r="2889" spans="1:16" ht="51">
      <c r="A2889" s="268">
        <v>86</v>
      </c>
      <c r="B2889" s="89"/>
      <c r="C2889" s="269" t="s">
        <v>56</v>
      </c>
      <c r="D2889" s="84">
        <v>43581</v>
      </c>
      <c r="E2889" s="85" t="s">
        <v>5979</v>
      </c>
      <c r="F2889" s="85" t="s">
        <v>3</v>
      </c>
      <c r="G2889" s="85">
        <v>1735084</v>
      </c>
      <c r="H2889" s="89"/>
      <c r="I2889" s="270" t="s">
        <v>6573</v>
      </c>
      <c r="J2889" s="89"/>
      <c r="K2889" s="89"/>
      <c r="L2889" s="89"/>
      <c r="M2889" s="89"/>
      <c r="N2889" s="271">
        <v>0</v>
      </c>
      <c r="O2889" s="271">
        <v>6079.6</v>
      </c>
      <c r="P2889" s="89" t="s">
        <v>670</v>
      </c>
    </row>
    <row r="2890" spans="1:16" ht="38.25">
      <c r="A2890" s="268" t="s">
        <v>565</v>
      </c>
      <c r="B2890" s="89"/>
      <c r="C2890" s="269" t="s">
        <v>615</v>
      </c>
      <c r="D2890" s="84">
        <v>43581</v>
      </c>
      <c r="E2890" s="85" t="s">
        <v>5980</v>
      </c>
      <c r="F2890" s="85" t="s">
        <v>3</v>
      </c>
      <c r="G2890" s="85">
        <v>1735034</v>
      </c>
      <c r="H2890" s="89"/>
      <c r="I2890" s="270" t="s">
        <v>6574</v>
      </c>
      <c r="J2890" s="89"/>
      <c r="K2890" s="89"/>
      <c r="L2890" s="89"/>
      <c r="M2890" s="89"/>
      <c r="N2890" s="271">
        <v>0</v>
      </c>
      <c r="O2890" s="271">
        <v>800</v>
      </c>
      <c r="P2890" s="89" t="s">
        <v>670</v>
      </c>
    </row>
    <row r="2891" spans="1:16" ht="63.75">
      <c r="A2891" s="268" t="s">
        <v>565</v>
      </c>
      <c r="B2891" s="89"/>
      <c r="C2891" s="269" t="s">
        <v>615</v>
      </c>
      <c r="D2891" s="84">
        <v>43581</v>
      </c>
      <c r="E2891" s="85" t="s">
        <v>5981</v>
      </c>
      <c r="F2891" s="85" t="s">
        <v>3</v>
      </c>
      <c r="G2891" s="85">
        <v>1735015</v>
      </c>
      <c r="H2891" s="89"/>
      <c r="I2891" s="270" t="s">
        <v>6575</v>
      </c>
      <c r="J2891" s="89"/>
      <c r="K2891" s="89"/>
      <c r="L2891" s="89"/>
      <c r="M2891" s="89"/>
      <c r="N2891" s="271">
        <v>0</v>
      </c>
      <c r="O2891" s="271">
        <v>58.57</v>
      </c>
      <c r="P2891" s="89" t="s">
        <v>670</v>
      </c>
    </row>
    <row r="2892" spans="1:16" ht="51">
      <c r="A2892" s="268">
        <v>41</v>
      </c>
      <c r="B2892" s="89"/>
      <c r="C2892" s="269" t="s">
        <v>47</v>
      </c>
      <c r="D2892" s="84">
        <v>43581</v>
      </c>
      <c r="E2892" s="85" t="s">
        <v>5982</v>
      </c>
      <c r="F2892" s="85" t="s">
        <v>3</v>
      </c>
      <c r="G2892" s="85">
        <v>1735492</v>
      </c>
      <c r="H2892" s="89"/>
      <c r="I2892" s="270" t="s">
        <v>6576</v>
      </c>
      <c r="J2892" s="89"/>
      <c r="K2892" s="89"/>
      <c r="L2892" s="89"/>
      <c r="M2892" s="89"/>
      <c r="N2892" s="271">
        <v>0</v>
      </c>
      <c r="O2892" s="271">
        <v>900</v>
      </c>
      <c r="P2892" s="89" t="s">
        <v>670</v>
      </c>
    </row>
    <row r="2893" spans="1:16" ht="51">
      <c r="A2893" s="268">
        <v>592</v>
      </c>
      <c r="B2893" s="89"/>
      <c r="C2893" s="269" t="s">
        <v>645</v>
      </c>
      <c r="D2893" s="84">
        <v>43581</v>
      </c>
      <c r="E2893" s="85" t="s">
        <v>5983</v>
      </c>
      <c r="F2893" s="85" t="s">
        <v>3</v>
      </c>
      <c r="G2893" s="85">
        <v>1735483</v>
      </c>
      <c r="H2893" s="89"/>
      <c r="I2893" s="270" t="s">
        <v>6577</v>
      </c>
      <c r="J2893" s="89"/>
      <c r="K2893" s="89"/>
      <c r="L2893" s="89"/>
      <c r="M2893" s="89"/>
      <c r="N2893" s="271">
        <v>0</v>
      </c>
      <c r="O2893" s="271">
        <v>18.100000000000001</v>
      </c>
      <c r="P2893" s="89" t="s">
        <v>670</v>
      </c>
    </row>
    <row r="2894" spans="1:16" ht="51">
      <c r="A2894" s="268">
        <v>35</v>
      </c>
      <c r="B2894" s="89"/>
      <c r="C2894" s="269" t="s">
        <v>46</v>
      </c>
      <c r="D2894" s="84">
        <v>43581</v>
      </c>
      <c r="E2894" s="85" t="s">
        <v>5984</v>
      </c>
      <c r="F2894" s="85" t="s">
        <v>3</v>
      </c>
      <c r="G2894" s="85">
        <v>1735315</v>
      </c>
      <c r="H2894" s="89"/>
      <c r="I2894" s="270" t="s">
        <v>6578</v>
      </c>
      <c r="J2894" s="89"/>
      <c r="K2894" s="89"/>
      <c r="L2894" s="89"/>
      <c r="M2894" s="89"/>
      <c r="N2894" s="271">
        <v>0</v>
      </c>
      <c r="O2894" s="271">
        <v>330</v>
      </c>
      <c r="P2894" s="89" t="s">
        <v>670</v>
      </c>
    </row>
    <row r="2895" spans="1:16" ht="51">
      <c r="A2895" s="268">
        <v>291</v>
      </c>
      <c r="B2895" s="89"/>
      <c r="C2895" s="269" t="s">
        <v>129</v>
      </c>
      <c r="D2895" s="84">
        <v>43581</v>
      </c>
      <c r="E2895" s="85" t="s">
        <v>5985</v>
      </c>
      <c r="F2895" s="85" t="s">
        <v>3</v>
      </c>
      <c r="G2895" s="85">
        <v>1735124</v>
      </c>
      <c r="H2895" s="89"/>
      <c r="I2895" s="270" t="s">
        <v>6579</v>
      </c>
      <c r="J2895" s="89"/>
      <c r="K2895" s="89"/>
      <c r="L2895" s="89"/>
      <c r="M2895" s="89"/>
      <c r="N2895" s="271">
        <v>0</v>
      </c>
      <c r="O2895" s="271">
        <v>971.76</v>
      </c>
      <c r="P2895" s="89" t="s">
        <v>670</v>
      </c>
    </row>
    <row r="2896" spans="1:16" ht="51">
      <c r="A2896" s="268">
        <v>291</v>
      </c>
      <c r="B2896" s="89"/>
      <c r="C2896" s="269" t="s">
        <v>129</v>
      </c>
      <c r="D2896" s="84">
        <v>43581</v>
      </c>
      <c r="E2896" s="85" t="s">
        <v>5986</v>
      </c>
      <c r="F2896" s="85" t="s">
        <v>3</v>
      </c>
      <c r="G2896" s="85">
        <v>1735123</v>
      </c>
      <c r="H2896" s="89"/>
      <c r="I2896" s="270" t="s">
        <v>6580</v>
      </c>
      <c r="J2896" s="89"/>
      <c r="K2896" s="89"/>
      <c r="L2896" s="89"/>
      <c r="M2896" s="89"/>
      <c r="N2896" s="271">
        <v>0</v>
      </c>
      <c r="O2896" s="271">
        <v>198108.46</v>
      </c>
      <c r="P2896" s="89" t="s">
        <v>670</v>
      </c>
    </row>
    <row r="2897" spans="1:16" ht="51">
      <c r="A2897" s="268">
        <v>291</v>
      </c>
      <c r="B2897" s="89"/>
      <c r="C2897" s="269" t="s">
        <v>129</v>
      </c>
      <c r="D2897" s="84">
        <v>43581</v>
      </c>
      <c r="E2897" s="85" t="s">
        <v>5987</v>
      </c>
      <c r="F2897" s="85" t="s">
        <v>3</v>
      </c>
      <c r="G2897" s="85">
        <v>1735121</v>
      </c>
      <c r="H2897" s="89"/>
      <c r="I2897" s="270" t="s">
        <v>6581</v>
      </c>
      <c r="J2897" s="89"/>
      <c r="K2897" s="89"/>
      <c r="L2897" s="89"/>
      <c r="M2897" s="89"/>
      <c r="N2897" s="271">
        <v>0</v>
      </c>
      <c r="O2897" s="271">
        <v>721566.28</v>
      </c>
      <c r="P2897" s="89" t="s">
        <v>670</v>
      </c>
    </row>
    <row r="2898" spans="1:16" ht="51">
      <c r="A2898" s="268" t="s">
        <v>565</v>
      </c>
      <c r="B2898" s="89"/>
      <c r="C2898" s="269" t="s">
        <v>615</v>
      </c>
      <c r="D2898" s="84">
        <v>43581</v>
      </c>
      <c r="E2898" s="85" t="s">
        <v>5988</v>
      </c>
      <c r="F2898" s="85" t="s">
        <v>3</v>
      </c>
      <c r="G2898" s="85">
        <v>1735110</v>
      </c>
      <c r="H2898" s="89"/>
      <c r="I2898" s="270" t="s">
        <v>6582</v>
      </c>
      <c r="J2898" s="89"/>
      <c r="K2898" s="89"/>
      <c r="L2898" s="89"/>
      <c r="M2898" s="89"/>
      <c r="N2898" s="271">
        <v>0</v>
      </c>
      <c r="O2898" s="271">
        <v>4225.2700000000004</v>
      </c>
      <c r="P2898" s="89" t="s">
        <v>670</v>
      </c>
    </row>
    <row r="2899" spans="1:16" ht="51">
      <c r="A2899" s="268">
        <v>572</v>
      </c>
      <c r="B2899" s="89"/>
      <c r="C2899" s="269" t="s">
        <v>177</v>
      </c>
      <c r="D2899" s="84">
        <v>43581</v>
      </c>
      <c r="E2899" s="85" t="s">
        <v>5989</v>
      </c>
      <c r="F2899" s="85" t="s">
        <v>3</v>
      </c>
      <c r="G2899" s="85">
        <v>1734973</v>
      </c>
      <c r="H2899" s="89"/>
      <c r="I2899" s="270" t="s">
        <v>6583</v>
      </c>
      <c r="J2899" s="89"/>
      <c r="K2899" s="89"/>
      <c r="L2899" s="89"/>
      <c r="M2899" s="89"/>
      <c r="N2899" s="271">
        <v>0</v>
      </c>
      <c r="O2899" s="271">
        <v>66856.600000000006</v>
      </c>
      <c r="P2899" s="89" t="s">
        <v>670</v>
      </c>
    </row>
    <row r="2900" spans="1:16" ht="63.75">
      <c r="A2900" s="268">
        <v>70</v>
      </c>
      <c r="B2900" s="89"/>
      <c r="C2900" s="269" t="s">
        <v>53</v>
      </c>
      <c r="D2900" s="84">
        <v>43581</v>
      </c>
      <c r="E2900" s="85" t="s">
        <v>5990</v>
      </c>
      <c r="F2900" s="85" t="s">
        <v>3</v>
      </c>
      <c r="G2900" s="85">
        <v>1734999</v>
      </c>
      <c r="H2900" s="89"/>
      <c r="I2900" s="270" t="s">
        <v>6584</v>
      </c>
      <c r="J2900" s="89"/>
      <c r="K2900" s="89"/>
      <c r="L2900" s="89"/>
      <c r="M2900" s="89"/>
      <c r="N2900" s="271">
        <v>0</v>
      </c>
      <c r="O2900" s="271">
        <v>3014</v>
      </c>
      <c r="P2900" s="89" t="s">
        <v>670</v>
      </c>
    </row>
    <row r="2901" spans="1:16" ht="63.75">
      <c r="A2901" s="268">
        <v>682</v>
      </c>
      <c r="B2901" s="89"/>
      <c r="C2901" s="269" t="s">
        <v>1370</v>
      </c>
      <c r="D2901" s="84">
        <v>43581</v>
      </c>
      <c r="E2901" s="85" t="s">
        <v>5991</v>
      </c>
      <c r="F2901" s="85" t="s">
        <v>3</v>
      </c>
      <c r="G2901" s="85">
        <v>1735198</v>
      </c>
      <c r="H2901" s="89"/>
      <c r="I2901" s="270" t="s">
        <v>6585</v>
      </c>
      <c r="J2901" s="89"/>
      <c r="K2901" s="89"/>
      <c r="L2901" s="89"/>
      <c r="M2901" s="89"/>
      <c r="N2901" s="271">
        <v>0</v>
      </c>
      <c r="O2901" s="271">
        <v>1795</v>
      </c>
      <c r="P2901" s="89" t="s">
        <v>670</v>
      </c>
    </row>
    <row r="2902" spans="1:16" ht="63.75">
      <c r="A2902" s="268">
        <v>682</v>
      </c>
      <c r="B2902" s="89"/>
      <c r="C2902" s="269" t="s">
        <v>1370</v>
      </c>
      <c r="D2902" s="84">
        <v>43581</v>
      </c>
      <c r="E2902" s="85" t="s">
        <v>5992</v>
      </c>
      <c r="F2902" s="85" t="s">
        <v>3</v>
      </c>
      <c r="G2902" s="85">
        <v>1735194</v>
      </c>
      <c r="H2902" s="89"/>
      <c r="I2902" s="270" t="s">
        <v>6586</v>
      </c>
      <c r="J2902" s="89"/>
      <c r="K2902" s="89"/>
      <c r="L2902" s="89"/>
      <c r="M2902" s="89"/>
      <c r="N2902" s="271">
        <v>0</v>
      </c>
      <c r="O2902" s="271">
        <v>30</v>
      </c>
      <c r="P2902" s="89" t="s">
        <v>670</v>
      </c>
    </row>
    <row r="2903" spans="1:16" ht="51">
      <c r="A2903" s="268">
        <v>682</v>
      </c>
      <c r="B2903" s="89"/>
      <c r="C2903" s="269" t="s">
        <v>1370</v>
      </c>
      <c r="D2903" s="84">
        <v>43581</v>
      </c>
      <c r="E2903" s="85" t="s">
        <v>5993</v>
      </c>
      <c r="F2903" s="85" t="s">
        <v>3</v>
      </c>
      <c r="G2903" s="85">
        <v>1735193</v>
      </c>
      <c r="H2903" s="89"/>
      <c r="I2903" s="270" t="s">
        <v>6587</v>
      </c>
      <c r="J2903" s="89"/>
      <c r="K2903" s="89"/>
      <c r="L2903" s="89"/>
      <c r="M2903" s="89"/>
      <c r="N2903" s="271">
        <v>0</v>
      </c>
      <c r="O2903" s="271">
        <v>2065</v>
      </c>
      <c r="P2903" s="89" t="s">
        <v>670</v>
      </c>
    </row>
    <row r="2904" spans="1:16" ht="63.75">
      <c r="A2904" s="268">
        <v>682</v>
      </c>
      <c r="B2904" s="89"/>
      <c r="C2904" s="269" t="s">
        <v>1370</v>
      </c>
      <c r="D2904" s="84">
        <v>43581</v>
      </c>
      <c r="E2904" s="85" t="s">
        <v>5994</v>
      </c>
      <c r="F2904" s="85" t="s">
        <v>3</v>
      </c>
      <c r="G2904" s="85">
        <v>1735192</v>
      </c>
      <c r="H2904" s="89"/>
      <c r="I2904" s="270" t="s">
        <v>6588</v>
      </c>
      <c r="J2904" s="89"/>
      <c r="K2904" s="89"/>
      <c r="L2904" s="89"/>
      <c r="M2904" s="89"/>
      <c r="N2904" s="271">
        <v>0</v>
      </c>
      <c r="O2904" s="271">
        <v>100</v>
      </c>
      <c r="P2904" s="89" t="s">
        <v>670</v>
      </c>
    </row>
    <row r="2905" spans="1:16" ht="51">
      <c r="A2905" s="268">
        <v>25</v>
      </c>
      <c r="B2905" s="89"/>
      <c r="C2905" s="269" t="s">
        <v>45</v>
      </c>
      <c r="D2905" s="84">
        <v>43581</v>
      </c>
      <c r="E2905" s="85" t="s">
        <v>5995</v>
      </c>
      <c r="F2905" s="85" t="s">
        <v>3</v>
      </c>
      <c r="G2905" s="85">
        <v>1735164</v>
      </c>
      <c r="H2905" s="89"/>
      <c r="I2905" s="270" t="s">
        <v>6589</v>
      </c>
      <c r="J2905" s="89"/>
      <c r="K2905" s="89"/>
      <c r="L2905" s="89"/>
      <c r="M2905" s="89"/>
      <c r="N2905" s="271">
        <v>0</v>
      </c>
      <c r="O2905" s="271">
        <v>299114.22000000003</v>
      </c>
      <c r="P2905" s="89" t="s">
        <v>670</v>
      </c>
    </row>
    <row r="2906" spans="1:16" ht="51">
      <c r="A2906" s="268">
        <v>25</v>
      </c>
      <c r="B2906" s="89"/>
      <c r="C2906" s="269" t="s">
        <v>45</v>
      </c>
      <c r="D2906" s="84">
        <v>43581</v>
      </c>
      <c r="E2906" s="85" t="s">
        <v>5996</v>
      </c>
      <c r="F2906" s="85" t="s">
        <v>3</v>
      </c>
      <c r="G2906" s="85">
        <v>1735161</v>
      </c>
      <c r="H2906" s="89"/>
      <c r="I2906" s="270" t="s">
        <v>6590</v>
      </c>
      <c r="J2906" s="89"/>
      <c r="K2906" s="89"/>
      <c r="L2906" s="89"/>
      <c r="M2906" s="89"/>
      <c r="N2906" s="271">
        <v>0</v>
      </c>
      <c r="O2906" s="271">
        <v>34425.050000000003</v>
      </c>
      <c r="P2906" s="89" t="s">
        <v>670</v>
      </c>
    </row>
    <row r="2907" spans="1:16" ht="76.5">
      <c r="A2907" s="268">
        <v>862</v>
      </c>
      <c r="B2907" s="89"/>
      <c r="C2907" s="269" t="s">
        <v>199</v>
      </c>
      <c r="D2907" s="84">
        <v>43584</v>
      </c>
      <c r="E2907" s="85" t="s">
        <v>5394</v>
      </c>
      <c r="F2907" s="85" t="s">
        <v>671</v>
      </c>
      <c r="G2907" s="85">
        <v>364555</v>
      </c>
      <c r="H2907" s="89"/>
      <c r="I2907" s="270" t="s">
        <v>6144</v>
      </c>
      <c r="J2907" s="89"/>
      <c r="K2907" s="89"/>
      <c r="L2907" s="89"/>
      <c r="M2907" s="89"/>
      <c r="N2907" s="271">
        <v>0</v>
      </c>
      <c r="O2907" s="271">
        <v>80830.86</v>
      </c>
      <c r="P2907" s="89" t="s">
        <v>670</v>
      </c>
    </row>
    <row r="2908" spans="1:16" ht="76.5">
      <c r="A2908" s="268">
        <v>862</v>
      </c>
      <c r="B2908" s="89"/>
      <c r="C2908" s="269" t="s">
        <v>199</v>
      </c>
      <c r="D2908" s="84">
        <v>43584</v>
      </c>
      <c r="E2908" s="85" t="s">
        <v>5394</v>
      </c>
      <c r="F2908" s="85" t="s">
        <v>671</v>
      </c>
      <c r="G2908" s="85">
        <v>364559</v>
      </c>
      <c r="H2908" s="89"/>
      <c r="I2908" s="270" t="s">
        <v>6145</v>
      </c>
      <c r="J2908" s="89"/>
      <c r="K2908" s="89"/>
      <c r="L2908" s="89"/>
      <c r="M2908" s="89"/>
      <c r="N2908" s="271">
        <v>0</v>
      </c>
      <c r="O2908" s="271">
        <v>8404.2800000000007</v>
      </c>
      <c r="P2908" s="89" t="s">
        <v>670</v>
      </c>
    </row>
    <row r="2909" spans="1:16" ht="76.5">
      <c r="A2909" s="268">
        <v>862</v>
      </c>
      <c r="B2909" s="89"/>
      <c r="C2909" s="269" t="s">
        <v>199</v>
      </c>
      <c r="D2909" s="84">
        <v>43584</v>
      </c>
      <c r="E2909" s="85" t="s">
        <v>5394</v>
      </c>
      <c r="F2909" s="85" t="s">
        <v>671</v>
      </c>
      <c r="G2909" s="85">
        <v>364561</v>
      </c>
      <c r="H2909" s="89"/>
      <c r="I2909" s="270" t="s">
        <v>6146</v>
      </c>
      <c r="J2909" s="89"/>
      <c r="K2909" s="89"/>
      <c r="L2909" s="89"/>
      <c r="M2909" s="89"/>
      <c r="N2909" s="271">
        <v>0</v>
      </c>
      <c r="O2909" s="271">
        <v>16827.919999999998</v>
      </c>
      <c r="P2909" s="89" t="s">
        <v>670</v>
      </c>
    </row>
    <row r="2910" spans="1:16" ht="76.5">
      <c r="A2910" s="268">
        <v>862</v>
      </c>
      <c r="B2910" s="89"/>
      <c r="C2910" s="269" t="s">
        <v>199</v>
      </c>
      <c r="D2910" s="84">
        <v>43584</v>
      </c>
      <c r="E2910" s="85" t="s">
        <v>5394</v>
      </c>
      <c r="F2910" s="85" t="s">
        <v>671</v>
      </c>
      <c r="G2910" s="85">
        <v>364511</v>
      </c>
      <c r="H2910" s="89"/>
      <c r="I2910" s="270" t="s">
        <v>6147</v>
      </c>
      <c r="J2910" s="89"/>
      <c r="K2910" s="89"/>
      <c r="L2910" s="89"/>
      <c r="M2910" s="89"/>
      <c r="N2910" s="271">
        <v>0</v>
      </c>
      <c r="O2910" s="271">
        <v>202510.02</v>
      </c>
      <c r="P2910" s="89" t="s">
        <v>670</v>
      </c>
    </row>
    <row r="2911" spans="1:16" ht="76.5">
      <c r="A2911" s="268">
        <v>862</v>
      </c>
      <c r="B2911" s="89"/>
      <c r="C2911" s="269" t="s">
        <v>199</v>
      </c>
      <c r="D2911" s="84">
        <v>43584</v>
      </c>
      <c r="E2911" s="85" t="s">
        <v>5394</v>
      </c>
      <c r="F2911" s="85" t="s">
        <v>671</v>
      </c>
      <c r="G2911" s="85">
        <v>364513</v>
      </c>
      <c r="H2911" s="89"/>
      <c r="I2911" s="270" t="s">
        <v>6148</v>
      </c>
      <c r="J2911" s="89"/>
      <c r="K2911" s="89"/>
      <c r="L2911" s="89"/>
      <c r="M2911" s="89"/>
      <c r="N2911" s="271">
        <v>0</v>
      </c>
      <c r="O2911" s="271">
        <v>20924.169999999998</v>
      </c>
      <c r="P2911" s="89" t="s">
        <v>670</v>
      </c>
    </row>
    <row r="2912" spans="1:16" ht="76.5">
      <c r="A2912" s="268">
        <v>862</v>
      </c>
      <c r="B2912" s="89"/>
      <c r="C2912" s="269" t="s">
        <v>199</v>
      </c>
      <c r="D2912" s="84">
        <v>43584</v>
      </c>
      <c r="E2912" s="85" t="s">
        <v>5394</v>
      </c>
      <c r="F2912" s="85" t="s">
        <v>671</v>
      </c>
      <c r="G2912" s="85">
        <v>364505</v>
      </c>
      <c r="H2912" s="89"/>
      <c r="I2912" s="270" t="s">
        <v>6149</v>
      </c>
      <c r="J2912" s="89"/>
      <c r="K2912" s="89"/>
      <c r="L2912" s="89"/>
      <c r="M2912" s="89"/>
      <c r="N2912" s="271">
        <v>0</v>
      </c>
      <c r="O2912" s="271">
        <v>8166.46</v>
      </c>
      <c r="P2912" s="89" t="s">
        <v>670</v>
      </c>
    </row>
    <row r="2913" spans="1:16" ht="63.75">
      <c r="A2913" s="268" t="s">
        <v>559</v>
      </c>
      <c r="B2913" s="89"/>
      <c r="C2913" s="269" t="s">
        <v>759</v>
      </c>
      <c r="D2913" s="84">
        <v>43584</v>
      </c>
      <c r="E2913" s="85" t="s">
        <v>5394</v>
      </c>
      <c r="F2913" s="85" t="s">
        <v>671</v>
      </c>
      <c r="G2913" s="85">
        <v>360627</v>
      </c>
      <c r="H2913" s="89"/>
      <c r="I2913" s="270" t="s">
        <v>6150</v>
      </c>
      <c r="J2913" s="89"/>
      <c r="K2913" s="89"/>
      <c r="L2913" s="89"/>
      <c r="M2913" s="89"/>
      <c r="N2913" s="271">
        <v>0</v>
      </c>
      <c r="O2913" s="271">
        <v>4561.78</v>
      </c>
      <c r="P2913" s="89" t="s">
        <v>670</v>
      </c>
    </row>
    <row r="2914" spans="1:16" ht="76.5">
      <c r="A2914" s="268">
        <v>862</v>
      </c>
      <c r="B2914" s="89"/>
      <c r="C2914" s="269" t="s">
        <v>199</v>
      </c>
      <c r="D2914" s="84">
        <v>43584</v>
      </c>
      <c r="E2914" s="85" t="s">
        <v>5394</v>
      </c>
      <c r="F2914" s="85" t="s">
        <v>671</v>
      </c>
      <c r="G2914" s="85">
        <v>364551</v>
      </c>
      <c r="H2914" s="89"/>
      <c r="I2914" s="270" t="s">
        <v>6151</v>
      </c>
      <c r="J2914" s="89"/>
      <c r="K2914" s="89"/>
      <c r="L2914" s="89"/>
      <c r="M2914" s="89"/>
      <c r="N2914" s="271">
        <v>0</v>
      </c>
      <c r="O2914" s="271">
        <v>122022.03</v>
      </c>
      <c r="P2914" s="89" t="s">
        <v>670</v>
      </c>
    </row>
    <row r="2915" spans="1:16" ht="76.5">
      <c r="A2915" s="268">
        <v>862</v>
      </c>
      <c r="B2915" s="89"/>
      <c r="C2915" s="269" t="s">
        <v>199</v>
      </c>
      <c r="D2915" s="84">
        <v>43584</v>
      </c>
      <c r="E2915" s="85" t="s">
        <v>5394</v>
      </c>
      <c r="F2915" s="85" t="s">
        <v>671</v>
      </c>
      <c r="G2915" s="85">
        <v>364509</v>
      </c>
      <c r="H2915" s="89"/>
      <c r="I2915" s="270" t="s">
        <v>6152</v>
      </c>
      <c r="J2915" s="89"/>
      <c r="K2915" s="89"/>
      <c r="L2915" s="89"/>
      <c r="M2915" s="89"/>
      <c r="N2915" s="271">
        <v>0</v>
      </c>
      <c r="O2915" s="271">
        <v>5887.93</v>
      </c>
      <c r="P2915" s="89" t="s">
        <v>670</v>
      </c>
    </row>
    <row r="2916" spans="1:16" ht="76.5">
      <c r="A2916" s="268">
        <v>862</v>
      </c>
      <c r="B2916" s="89"/>
      <c r="C2916" s="269" t="s">
        <v>199</v>
      </c>
      <c r="D2916" s="84">
        <v>43584</v>
      </c>
      <c r="E2916" s="85" t="s">
        <v>5394</v>
      </c>
      <c r="F2916" s="85" t="s">
        <v>671</v>
      </c>
      <c r="G2916" s="85">
        <v>364553</v>
      </c>
      <c r="H2916" s="89"/>
      <c r="I2916" s="270" t="s">
        <v>6153</v>
      </c>
      <c r="J2916" s="89"/>
      <c r="K2916" s="89"/>
      <c r="L2916" s="89"/>
      <c r="M2916" s="89"/>
      <c r="N2916" s="271">
        <v>0</v>
      </c>
      <c r="O2916" s="271">
        <v>16114.51</v>
      </c>
      <c r="P2916" s="89" t="s">
        <v>670</v>
      </c>
    </row>
    <row r="2917" spans="1:16" ht="63.75">
      <c r="A2917" s="268" t="s">
        <v>559</v>
      </c>
      <c r="B2917" s="89"/>
      <c r="C2917" s="269" t="s">
        <v>759</v>
      </c>
      <c r="D2917" s="84">
        <v>43584</v>
      </c>
      <c r="E2917" s="85" t="s">
        <v>5394</v>
      </c>
      <c r="F2917" s="85" t="s">
        <v>671</v>
      </c>
      <c r="G2917" s="85">
        <v>360702</v>
      </c>
      <c r="H2917" s="89"/>
      <c r="I2917" s="270" t="s">
        <v>6154</v>
      </c>
      <c r="J2917" s="89"/>
      <c r="K2917" s="89"/>
      <c r="L2917" s="89"/>
      <c r="M2917" s="89"/>
      <c r="N2917" s="271">
        <v>0</v>
      </c>
      <c r="O2917" s="271">
        <v>3703.45</v>
      </c>
      <c r="P2917" s="89" t="s">
        <v>670</v>
      </c>
    </row>
    <row r="2918" spans="1:16" ht="76.5">
      <c r="A2918" s="268">
        <v>862</v>
      </c>
      <c r="B2918" s="89"/>
      <c r="C2918" s="269" t="s">
        <v>199</v>
      </c>
      <c r="D2918" s="84">
        <v>43584</v>
      </c>
      <c r="E2918" s="85" t="s">
        <v>5394</v>
      </c>
      <c r="F2918" s="85" t="s">
        <v>671</v>
      </c>
      <c r="G2918" s="85">
        <v>364557</v>
      </c>
      <c r="H2918" s="89"/>
      <c r="I2918" s="270" t="s">
        <v>6155</v>
      </c>
      <c r="J2918" s="89"/>
      <c r="K2918" s="89"/>
      <c r="L2918" s="89"/>
      <c r="M2918" s="89"/>
      <c r="N2918" s="271">
        <v>0</v>
      </c>
      <c r="O2918" s="271">
        <v>3834.57</v>
      </c>
      <c r="P2918" s="89" t="s">
        <v>670</v>
      </c>
    </row>
    <row r="2919" spans="1:16" ht="76.5">
      <c r="A2919" s="268">
        <v>862</v>
      </c>
      <c r="B2919" s="89"/>
      <c r="C2919" s="269" t="s">
        <v>199</v>
      </c>
      <c r="D2919" s="84">
        <v>43584</v>
      </c>
      <c r="E2919" s="85" t="s">
        <v>5394</v>
      </c>
      <c r="F2919" s="85" t="s">
        <v>671</v>
      </c>
      <c r="G2919" s="85">
        <v>364507</v>
      </c>
      <c r="H2919" s="89"/>
      <c r="I2919" s="270" t="s">
        <v>6156</v>
      </c>
      <c r="J2919" s="89"/>
      <c r="K2919" s="89"/>
      <c r="L2919" s="89"/>
      <c r="M2919" s="89"/>
      <c r="N2919" s="271">
        <v>0</v>
      </c>
      <c r="O2919" s="271">
        <v>9194.36</v>
      </c>
      <c r="P2919" s="89" t="s">
        <v>670</v>
      </c>
    </row>
    <row r="2920" spans="1:16" ht="63.75">
      <c r="A2920" s="268">
        <v>344</v>
      </c>
      <c r="B2920" s="89"/>
      <c r="C2920" s="269" t="s">
        <v>150</v>
      </c>
      <c r="D2920" s="84">
        <v>43584</v>
      </c>
      <c r="E2920" s="85" t="s">
        <v>5395</v>
      </c>
      <c r="F2920" s="85" t="s">
        <v>6</v>
      </c>
      <c r="G2920" s="85">
        <v>1111423</v>
      </c>
      <c r="H2920" s="89"/>
      <c r="I2920" s="270" t="s">
        <v>6157</v>
      </c>
      <c r="J2920" s="89"/>
      <c r="K2920" s="89"/>
      <c r="L2920" s="89"/>
      <c r="M2920" s="89"/>
      <c r="N2920" s="271">
        <v>0</v>
      </c>
      <c r="O2920" s="271">
        <v>160504</v>
      </c>
      <c r="P2920" s="89" t="s">
        <v>670</v>
      </c>
    </row>
    <row r="2921" spans="1:16" ht="76.5">
      <c r="A2921" s="268">
        <v>513</v>
      </c>
      <c r="B2921" s="89"/>
      <c r="C2921" s="269" t="s">
        <v>171</v>
      </c>
      <c r="D2921" s="84">
        <v>43584</v>
      </c>
      <c r="E2921" s="85" t="s">
        <v>5396</v>
      </c>
      <c r="F2921" s="85" t="s">
        <v>15</v>
      </c>
      <c r="G2921" s="85">
        <v>1025199</v>
      </c>
      <c r="H2921" s="89"/>
      <c r="I2921" s="270" t="s">
        <v>6158</v>
      </c>
      <c r="J2921" s="89"/>
      <c r="K2921" s="89"/>
      <c r="L2921" s="89"/>
      <c r="M2921" s="89"/>
      <c r="N2921" s="271">
        <v>50</v>
      </c>
      <c r="O2921" s="271">
        <v>0</v>
      </c>
      <c r="P2921" s="89" t="s">
        <v>670</v>
      </c>
    </row>
    <row r="2922" spans="1:16" ht="51">
      <c r="A2922" s="268" t="s">
        <v>559</v>
      </c>
      <c r="B2922" s="89"/>
      <c r="C2922" s="269" t="s">
        <v>759</v>
      </c>
      <c r="D2922" s="84">
        <v>43584</v>
      </c>
      <c r="E2922" s="85" t="s">
        <v>5397</v>
      </c>
      <c r="F2922" s="85" t="s">
        <v>628</v>
      </c>
      <c r="G2922" s="85">
        <v>365091</v>
      </c>
      <c r="H2922" s="89"/>
      <c r="I2922" s="270" t="s">
        <v>6159</v>
      </c>
      <c r="J2922" s="89"/>
      <c r="K2922" s="89"/>
      <c r="L2922" s="89"/>
      <c r="M2922" s="89"/>
      <c r="N2922" s="271">
        <v>0</v>
      </c>
      <c r="O2922" s="271">
        <v>485944.14</v>
      </c>
      <c r="P2922" s="89" t="s">
        <v>670</v>
      </c>
    </row>
    <row r="2923" spans="1:16" ht="76.5">
      <c r="A2923" s="268">
        <v>35</v>
      </c>
      <c r="B2923" s="89"/>
      <c r="C2923" s="269" t="s">
        <v>46</v>
      </c>
      <c r="D2923" s="84">
        <v>43584</v>
      </c>
      <c r="E2923" s="85" t="s">
        <v>5398</v>
      </c>
      <c r="F2923" s="85" t="s">
        <v>671</v>
      </c>
      <c r="G2923" s="85">
        <v>364563</v>
      </c>
      <c r="H2923" s="89"/>
      <c r="I2923" s="270" t="s">
        <v>6160</v>
      </c>
      <c r="J2923" s="89"/>
      <c r="K2923" s="89"/>
      <c r="L2923" s="89"/>
      <c r="M2923" s="89"/>
      <c r="N2923" s="271">
        <v>0</v>
      </c>
      <c r="O2923" s="271">
        <v>3862.22</v>
      </c>
      <c r="P2923" s="89" t="s">
        <v>670</v>
      </c>
    </row>
    <row r="2924" spans="1:16" ht="76.5">
      <c r="A2924" s="268" t="s">
        <v>557</v>
      </c>
      <c r="B2924" s="89"/>
      <c r="C2924" s="269" t="s">
        <v>780</v>
      </c>
      <c r="D2924" s="84">
        <v>43584</v>
      </c>
      <c r="E2924" s="85" t="s">
        <v>5399</v>
      </c>
      <c r="F2924" s="85" t="s">
        <v>6</v>
      </c>
      <c r="G2924" s="85">
        <v>1112017</v>
      </c>
      <c r="H2924" s="89"/>
      <c r="I2924" s="270" t="s">
        <v>6161</v>
      </c>
      <c r="J2924" s="89"/>
      <c r="K2924" s="89"/>
      <c r="L2924" s="89"/>
      <c r="M2924" s="89"/>
      <c r="N2924" s="271">
        <v>0</v>
      </c>
      <c r="O2924" s="271">
        <v>138000</v>
      </c>
      <c r="P2924" s="89" t="s">
        <v>670</v>
      </c>
    </row>
    <row r="2925" spans="1:16" ht="63.75">
      <c r="A2925" s="268">
        <v>15</v>
      </c>
      <c r="B2925" s="89"/>
      <c r="C2925" s="269" t="s">
        <v>42</v>
      </c>
      <c r="D2925" s="84">
        <v>43584</v>
      </c>
      <c r="E2925" s="85" t="s">
        <v>5400</v>
      </c>
      <c r="F2925" s="85" t="s">
        <v>13</v>
      </c>
      <c r="G2925" s="85">
        <v>952787</v>
      </c>
      <c r="H2925" s="89"/>
      <c r="I2925" s="270" t="s">
        <v>6162</v>
      </c>
      <c r="J2925" s="89"/>
      <c r="K2925" s="89"/>
      <c r="L2925" s="89"/>
      <c r="M2925" s="89"/>
      <c r="N2925" s="271">
        <v>54.31</v>
      </c>
      <c r="O2925" s="271">
        <v>0</v>
      </c>
      <c r="P2925" s="89" t="s">
        <v>670</v>
      </c>
    </row>
    <row r="2926" spans="1:16" ht="89.25">
      <c r="A2926" s="268">
        <v>78</v>
      </c>
      <c r="B2926" s="89"/>
      <c r="C2926" s="269" t="s">
        <v>674</v>
      </c>
      <c r="D2926" s="84">
        <v>43584</v>
      </c>
      <c r="E2926" s="85" t="s">
        <v>5401</v>
      </c>
      <c r="F2926" s="85" t="s">
        <v>11</v>
      </c>
      <c r="G2926" s="85">
        <v>952872</v>
      </c>
      <c r="H2926" s="89"/>
      <c r="I2926" s="270" t="s">
        <v>6163</v>
      </c>
      <c r="J2926" s="89"/>
      <c r="K2926" s="89"/>
      <c r="L2926" s="89"/>
      <c r="M2926" s="89"/>
      <c r="N2926" s="271">
        <v>8771.94</v>
      </c>
      <c r="O2926" s="271">
        <v>0</v>
      </c>
      <c r="P2926" s="89" t="s">
        <v>670</v>
      </c>
    </row>
    <row r="2927" spans="1:16" ht="63.75">
      <c r="A2927" s="268">
        <v>287</v>
      </c>
      <c r="B2927" s="89"/>
      <c r="C2927" s="269" t="s">
        <v>126</v>
      </c>
      <c r="D2927" s="84">
        <v>43584</v>
      </c>
      <c r="E2927" s="85" t="s">
        <v>5402</v>
      </c>
      <c r="F2927" s="85" t="s">
        <v>11</v>
      </c>
      <c r="G2927" s="85">
        <v>1025663</v>
      </c>
      <c r="H2927" s="89"/>
      <c r="I2927" s="270" t="s">
        <v>6164</v>
      </c>
      <c r="J2927" s="89"/>
      <c r="K2927" s="89"/>
      <c r="L2927" s="89"/>
      <c r="M2927" s="89"/>
      <c r="N2927" s="271">
        <v>50</v>
      </c>
      <c r="O2927" s="271">
        <v>0</v>
      </c>
      <c r="P2927" s="89" t="s">
        <v>670</v>
      </c>
    </row>
    <row r="2928" spans="1:16" ht="63.75">
      <c r="A2928" s="268">
        <v>513</v>
      </c>
      <c r="B2928" s="89"/>
      <c r="C2928" s="269" t="s">
        <v>171</v>
      </c>
      <c r="D2928" s="84">
        <v>43584</v>
      </c>
      <c r="E2928" s="85" t="s">
        <v>5403</v>
      </c>
      <c r="F2928" s="85" t="s">
        <v>6</v>
      </c>
      <c r="G2928" s="85">
        <v>1112126</v>
      </c>
      <c r="H2928" s="89"/>
      <c r="I2928" s="270" t="s">
        <v>6165</v>
      </c>
      <c r="J2928" s="89"/>
      <c r="K2928" s="89"/>
      <c r="L2928" s="89"/>
      <c r="M2928" s="89"/>
      <c r="N2928" s="271">
        <v>0</v>
      </c>
      <c r="O2928" s="271">
        <v>195995922.96000001</v>
      </c>
      <c r="P2928" s="89" t="s">
        <v>670</v>
      </c>
    </row>
    <row r="2929" spans="1:16" ht="89.25">
      <c r="A2929" s="268" t="s">
        <v>557</v>
      </c>
      <c r="B2929" s="89"/>
      <c r="C2929" s="269" t="s">
        <v>780</v>
      </c>
      <c r="D2929" s="84">
        <v>43584</v>
      </c>
      <c r="E2929" s="85" t="s">
        <v>5404</v>
      </c>
      <c r="F2929" s="85" t="s">
        <v>13</v>
      </c>
      <c r="G2929" s="85">
        <v>952880</v>
      </c>
      <c r="H2929" s="89"/>
      <c r="I2929" s="270" t="s">
        <v>6166</v>
      </c>
      <c r="J2929" s="89"/>
      <c r="K2929" s="89"/>
      <c r="L2929" s="89"/>
      <c r="M2929" s="89"/>
      <c r="N2929" s="271">
        <v>1355034.67</v>
      </c>
      <c r="O2929" s="271">
        <v>0</v>
      </c>
      <c r="P2929" s="89" t="s">
        <v>670</v>
      </c>
    </row>
    <row r="2930" spans="1:16" ht="76.5">
      <c r="A2930" s="268" t="s">
        <v>557</v>
      </c>
      <c r="B2930" s="89"/>
      <c r="C2930" s="269" t="s">
        <v>780</v>
      </c>
      <c r="D2930" s="84">
        <v>43584</v>
      </c>
      <c r="E2930" s="85" t="s">
        <v>5405</v>
      </c>
      <c r="F2930" s="85" t="s">
        <v>11</v>
      </c>
      <c r="G2930" s="85">
        <v>952880</v>
      </c>
      <c r="H2930" s="89"/>
      <c r="I2930" s="270" t="s">
        <v>6167</v>
      </c>
      <c r="J2930" s="89"/>
      <c r="K2930" s="89"/>
      <c r="L2930" s="89"/>
      <c r="M2930" s="89"/>
      <c r="N2930" s="271">
        <v>50</v>
      </c>
      <c r="O2930" s="271">
        <v>0</v>
      </c>
      <c r="P2930" s="89" t="s">
        <v>670</v>
      </c>
    </row>
    <row r="2931" spans="1:16" ht="51">
      <c r="A2931" s="268" t="s">
        <v>565</v>
      </c>
      <c r="B2931" s="89"/>
      <c r="C2931" s="269" t="s">
        <v>615</v>
      </c>
      <c r="D2931" s="84">
        <v>43584</v>
      </c>
      <c r="E2931" s="85" t="s">
        <v>5997</v>
      </c>
      <c r="F2931" s="85" t="s">
        <v>3</v>
      </c>
      <c r="G2931" s="85">
        <v>1735899</v>
      </c>
      <c r="H2931" s="89"/>
      <c r="I2931" s="270" t="s">
        <v>6591</v>
      </c>
      <c r="J2931" s="89"/>
      <c r="K2931" s="89"/>
      <c r="L2931" s="89"/>
      <c r="M2931" s="89"/>
      <c r="N2931" s="271">
        <v>0</v>
      </c>
      <c r="O2931" s="271">
        <v>491.40000000000003</v>
      </c>
      <c r="P2931" s="89" t="s">
        <v>670</v>
      </c>
    </row>
    <row r="2932" spans="1:16" ht="38.25">
      <c r="A2932" s="268">
        <v>290</v>
      </c>
      <c r="B2932" s="89"/>
      <c r="C2932" s="269" t="s">
        <v>128</v>
      </c>
      <c r="D2932" s="84">
        <v>43584</v>
      </c>
      <c r="E2932" s="85" t="s">
        <v>5998</v>
      </c>
      <c r="F2932" s="85" t="s">
        <v>3</v>
      </c>
      <c r="G2932" s="85">
        <v>1735844</v>
      </c>
      <c r="H2932" s="89"/>
      <c r="I2932" s="270" t="s">
        <v>6592</v>
      </c>
      <c r="J2932" s="89"/>
      <c r="K2932" s="89"/>
      <c r="L2932" s="89"/>
      <c r="M2932" s="89"/>
      <c r="N2932" s="271">
        <v>0</v>
      </c>
      <c r="O2932" s="271">
        <v>348</v>
      </c>
      <c r="P2932" s="89" t="s">
        <v>670</v>
      </c>
    </row>
    <row r="2933" spans="1:16" ht="38.25">
      <c r="A2933" s="268">
        <v>592</v>
      </c>
      <c r="B2933" s="89"/>
      <c r="C2933" s="269" t="s">
        <v>645</v>
      </c>
      <c r="D2933" s="84">
        <v>43584</v>
      </c>
      <c r="E2933" s="85" t="s">
        <v>5999</v>
      </c>
      <c r="F2933" s="85" t="s">
        <v>3</v>
      </c>
      <c r="G2933" s="85">
        <v>1736011</v>
      </c>
      <c r="H2933" s="89"/>
      <c r="I2933" s="270" t="s">
        <v>6593</v>
      </c>
      <c r="J2933" s="89"/>
      <c r="K2933" s="89"/>
      <c r="L2933" s="89"/>
      <c r="M2933" s="89"/>
      <c r="N2933" s="271">
        <v>0</v>
      </c>
      <c r="O2933" s="271">
        <v>1827</v>
      </c>
      <c r="P2933" s="89" t="s">
        <v>670</v>
      </c>
    </row>
    <row r="2934" spans="1:16" ht="51">
      <c r="A2934" s="268">
        <v>592</v>
      </c>
      <c r="B2934" s="89"/>
      <c r="C2934" s="269" t="s">
        <v>645</v>
      </c>
      <c r="D2934" s="84">
        <v>43584</v>
      </c>
      <c r="E2934" s="85" t="s">
        <v>6000</v>
      </c>
      <c r="F2934" s="85" t="s">
        <v>3</v>
      </c>
      <c r="G2934" s="85">
        <v>1736009</v>
      </c>
      <c r="H2934" s="89"/>
      <c r="I2934" s="270" t="s">
        <v>4773</v>
      </c>
      <c r="J2934" s="89"/>
      <c r="K2934" s="89"/>
      <c r="L2934" s="89"/>
      <c r="M2934" s="89"/>
      <c r="N2934" s="271">
        <v>0</v>
      </c>
      <c r="O2934" s="271">
        <v>10502</v>
      </c>
      <c r="P2934" s="89" t="s">
        <v>670</v>
      </c>
    </row>
    <row r="2935" spans="1:16" ht="51">
      <c r="A2935" s="268">
        <v>592</v>
      </c>
      <c r="B2935" s="89"/>
      <c r="C2935" s="269" t="s">
        <v>645</v>
      </c>
      <c r="D2935" s="84">
        <v>43584</v>
      </c>
      <c r="E2935" s="85" t="s">
        <v>6001</v>
      </c>
      <c r="F2935" s="85" t="s">
        <v>3</v>
      </c>
      <c r="G2935" s="85">
        <v>1736007</v>
      </c>
      <c r="H2935" s="89"/>
      <c r="I2935" s="270" t="s">
        <v>6594</v>
      </c>
      <c r="J2935" s="89"/>
      <c r="K2935" s="89"/>
      <c r="L2935" s="89"/>
      <c r="M2935" s="89"/>
      <c r="N2935" s="271">
        <v>0</v>
      </c>
      <c r="O2935" s="271">
        <v>27924.400000000001</v>
      </c>
      <c r="P2935" s="89" t="s">
        <v>670</v>
      </c>
    </row>
    <row r="2936" spans="1:16" ht="51">
      <c r="A2936" s="268" t="s">
        <v>565</v>
      </c>
      <c r="B2936" s="89"/>
      <c r="C2936" s="269" t="s">
        <v>615</v>
      </c>
      <c r="D2936" s="84">
        <v>43584</v>
      </c>
      <c r="E2936" s="85" t="s">
        <v>6002</v>
      </c>
      <c r="F2936" s="85" t="s">
        <v>3</v>
      </c>
      <c r="G2936" s="85">
        <v>1735941</v>
      </c>
      <c r="H2936" s="89"/>
      <c r="I2936" s="270" t="s">
        <v>740</v>
      </c>
      <c r="J2936" s="89"/>
      <c r="K2936" s="89"/>
      <c r="L2936" s="89"/>
      <c r="M2936" s="89"/>
      <c r="N2936" s="271">
        <v>0</v>
      </c>
      <c r="O2936" s="271">
        <v>1500</v>
      </c>
      <c r="P2936" s="89" t="s">
        <v>670</v>
      </c>
    </row>
    <row r="2937" spans="1:16" ht="51">
      <c r="A2937" s="268" t="s">
        <v>565</v>
      </c>
      <c r="B2937" s="89"/>
      <c r="C2937" s="269" t="s">
        <v>615</v>
      </c>
      <c r="D2937" s="84">
        <v>43584</v>
      </c>
      <c r="E2937" s="85" t="s">
        <v>6003</v>
      </c>
      <c r="F2937" s="85" t="s">
        <v>3</v>
      </c>
      <c r="G2937" s="85">
        <v>1735933</v>
      </c>
      <c r="H2937" s="89"/>
      <c r="I2937" s="270" t="s">
        <v>6595</v>
      </c>
      <c r="J2937" s="89"/>
      <c r="K2937" s="89"/>
      <c r="L2937" s="89"/>
      <c r="M2937" s="89"/>
      <c r="N2937" s="271">
        <v>0</v>
      </c>
      <c r="O2937" s="271">
        <v>2000</v>
      </c>
      <c r="P2937" s="89" t="s">
        <v>670</v>
      </c>
    </row>
    <row r="2938" spans="1:16" ht="38.25">
      <c r="A2938" s="268" t="s">
        <v>565</v>
      </c>
      <c r="B2938" s="89"/>
      <c r="C2938" s="269" t="s">
        <v>615</v>
      </c>
      <c r="D2938" s="84">
        <v>43584</v>
      </c>
      <c r="E2938" s="85" t="s">
        <v>6004</v>
      </c>
      <c r="F2938" s="85" t="s">
        <v>3</v>
      </c>
      <c r="G2938" s="85">
        <v>1735646</v>
      </c>
      <c r="H2938" s="89"/>
      <c r="I2938" s="270" t="s">
        <v>6596</v>
      </c>
      <c r="J2938" s="89"/>
      <c r="K2938" s="89"/>
      <c r="L2938" s="89"/>
      <c r="M2938" s="89"/>
      <c r="N2938" s="271">
        <v>0</v>
      </c>
      <c r="O2938" s="271">
        <v>5747.82</v>
      </c>
      <c r="P2938" s="89" t="s">
        <v>670</v>
      </c>
    </row>
    <row r="2939" spans="1:16" ht="51">
      <c r="A2939" s="268">
        <v>593</v>
      </c>
      <c r="B2939" s="89"/>
      <c r="C2939" s="269" t="s">
        <v>612</v>
      </c>
      <c r="D2939" s="84">
        <v>43584</v>
      </c>
      <c r="E2939" s="85" t="s">
        <v>6005</v>
      </c>
      <c r="F2939" s="85" t="s">
        <v>3</v>
      </c>
      <c r="G2939" s="85">
        <v>1735765</v>
      </c>
      <c r="H2939" s="89"/>
      <c r="I2939" s="270" t="s">
        <v>6597</v>
      </c>
      <c r="J2939" s="89"/>
      <c r="K2939" s="89"/>
      <c r="L2939" s="89"/>
      <c r="M2939" s="89"/>
      <c r="N2939" s="271">
        <v>0</v>
      </c>
      <c r="O2939" s="271">
        <v>433366.57</v>
      </c>
      <c r="P2939" s="89" t="s">
        <v>670</v>
      </c>
    </row>
    <row r="2940" spans="1:16" ht="63.75">
      <c r="A2940" s="268" t="s">
        <v>556</v>
      </c>
      <c r="B2940" s="89"/>
      <c r="C2940" s="269" t="s">
        <v>616</v>
      </c>
      <c r="D2940" s="84">
        <v>43584</v>
      </c>
      <c r="E2940" s="85" t="s">
        <v>6006</v>
      </c>
      <c r="F2940" s="85" t="s">
        <v>3</v>
      </c>
      <c r="G2940" s="85">
        <v>1735753</v>
      </c>
      <c r="H2940" s="89"/>
      <c r="I2940" s="270" t="s">
        <v>6598</v>
      </c>
      <c r="J2940" s="89"/>
      <c r="K2940" s="89"/>
      <c r="L2940" s="89"/>
      <c r="M2940" s="89"/>
      <c r="N2940" s="271">
        <v>0</v>
      </c>
      <c r="O2940" s="271">
        <v>3334</v>
      </c>
      <c r="P2940" s="89" t="s">
        <v>670</v>
      </c>
    </row>
    <row r="2941" spans="1:16" ht="51">
      <c r="A2941" s="268" t="s">
        <v>565</v>
      </c>
      <c r="B2941" s="89"/>
      <c r="C2941" s="269" t="s">
        <v>615</v>
      </c>
      <c r="D2941" s="84">
        <v>43584</v>
      </c>
      <c r="E2941" s="85" t="s">
        <v>6007</v>
      </c>
      <c r="F2941" s="85" t="s">
        <v>3</v>
      </c>
      <c r="G2941" s="85">
        <v>1735731</v>
      </c>
      <c r="H2941" s="89"/>
      <c r="I2941" s="270" t="s">
        <v>6599</v>
      </c>
      <c r="J2941" s="89"/>
      <c r="K2941" s="89"/>
      <c r="L2941" s="89"/>
      <c r="M2941" s="89"/>
      <c r="N2941" s="271">
        <v>0</v>
      </c>
      <c r="O2941" s="271">
        <v>11148.4</v>
      </c>
      <c r="P2941" s="89" t="s">
        <v>670</v>
      </c>
    </row>
    <row r="2942" spans="1:16" ht="51">
      <c r="A2942" s="268" t="s">
        <v>565</v>
      </c>
      <c r="B2942" s="89"/>
      <c r="C2942" s="269" t="s">
        <v>615</v>
      </c>
      <c r="D2942" s="84">
        <v>43584</v>
      </c>
      <c r="E2942" s="85" t="s">
        <v>6008</v>
      </c>
      <c r="F2942" s="85" t="s">
        <v>3</v>
      </c>
      <c r="G2942" s="85">
        <v>1735725</v>
      </c>
      <c r="H2942" s="89"/>
      <c r="I2942" s="270" t="s">
        <v>6600</v>
      </c>
      <c r="J2942" s="89"/>
      <c r="K2942" s="89"/>
      <c r="L2942" s="89"/>
      <c r="M2942" s="89"/>
      <c r="N2942" s="271">
        <v>0</v>
      </c>
      <c r="O2942" s="271">
        <v>518.66</v>
      </c>
      <c r="P2942" s="89" t="s">
        <v>670</v>
      </c>
    </row>
    <row r="2943" spans="1:16" ht="51">
      <c r="A2943" s="268" t="s">
        <v>565</v>
      </c>
      <c r="B2943" s="89"/>
      <c r="C2943" s="269" t="s">
        <v>615</v>
      </c>
      <c r="D2943" s="84">
        <v>43584</v>
      </c>
      <c r="E2943" s="85" t="s">
        <v>6009</v>
      </c>
      <c r="F2943" s="85" t="s">
        <v>3</v>
      </c>
      <c r="G2943" s="85">
        <v>1735724</v>
      </c>
      <c r="H2943" s="89"/>
      <c r="I2943" s="270" t="s">
        <v>6601</v>
      </c>
      <c r="J2943" s="89"/>
      <c r="K2943" s="89"/>
      <c r="L2943" s="89"/>
      <c r="M2943" s="89"/>
      <c r="N2943" s="271">
        <v>0</v>
      </c>
      <c r="O2943" s="271">
        <v>390</v>
      </c>
      <c r="P2943" s="89" t="s">
        <v>670</v>
      </c>
    </row>
    <row r="2944" spans="1:16" ht="51">
      <c r="A2944" s="268" t="s">
        <v>565</v>
      </c>
      <c r="B2944" s="89"/>
      <c r="C2944" s="269" t="s">
        <v>615</v>
      </c>
      <c r="D2944" s="84">
        <v>43584</v>
      </c>
      <c r="E2944" s="85" t="s">
        <v>6010</v>
      </c>
      <c r="F2944" s="85" t="s">
        <v>3</v>
      </c>
      <c r="G2944" s="85">
        <v>1735722</v>
      </c>
      <c r="H2944" s="89"/>
      <c r="I2944" s="270" t="s">
        <v>6602</v>
      </c>
      <c r="J2944" s="89"/>
      <c r="K2944" s="89"/>
      <c r="L2944" s="89"/>
      <c r="M2944" s="89"/>
      <c r="N2944" s="271">
        <v>0</v>
      </c>
      <c r="O2944" s="271">
        <v>1905.94</v>
      </c>
      <c r="P2944" s="89" t="s">
        <v>670</v>
      </c>
    </row>
    <row r="2945" spans="1:16" ht="63.75">
      <c r="A2945" s="268">
        <v>592</v>
      </c>
      <c r="B2945" s="89"/>
      <c r="C2945" s="269" t="s">
        <v>645</v>
      </c>
      <c r="D2945" s="84">
        <v>43584</v>
      </c>
      <c r="E2945" s="85" t="s">
        <v>6011</v>
      </c>
      <c r="F2945" s="85" t="s">
        <v>3</v>
      </c>
      <c r="G2945" s="85">
        <v>1735720</v>
      </c>
      <c r="H2945" s="89"/>
      <c r="I2945" s="270" t="s">
        <v>6603</v>
      </c>
      <c r="J2945" s="89"/>
      <c r="K2945" s="89"/>
      <c r="L2945" s="89"/>
      <c r="M2945" s="89"/>
      <c r="N2945" s="271">
        <v>0</v>
      </c>
      <c r="O2945" s="271">
        <v>303</v>
      </c>
      <c r="P2945" s="89" t="s">
        <v>670</v>
      </c>
    </row>
    <row r="2946" spans="1:16" ht="63.75">
      <c r="A2946" s="268">
        <v>15</v>
      </c>
      <c r="B2946" s="89"/>
      <c r="C2946" s="269" t="s">
        <v>42</v>
      </c>
      <c r="D2946" s="84">
        <v>43584</v>
      </c>
      <c r="E2946" s="85" t="s">
        <v>6012</v>
      </c>
      <c r="F2946" s="85" t="s">
        <v>3</v>
      </c>
      <c r="G2946" s="85">
        <v>1735699</v>
      </c>
      <c r="H2946" s="89"/>
      <c r="I2946" s="270" t="s">
        <v>6604</v>
      </c>
      <c r="J2946" s="89"/>
      <c r="K2946" s="89"/>
      <c r="L2946" s="89"/>
      <c r="M2946" s="89"/>
      <c r="N2946" s="271">
        <v>0</v>
      </c>
      <c r="O2946" s="271">
        <v>5774.81</v>
      </c>
      <c r="P2946" s="89" t="s">
        <v>670</v>
      </c>
    </row>
    <row r="2947" spans="1:16" ht="51">
      <c r="A2947" s="268">
        <v>15</v>
      </c>
      <c r="B2947" s="89"/>
      <c r="C2947" s="269" t="s">
        <v>42</v>
      </c>
      <c r="D2947" s="84">
        <v>43584</v>
      </c>
      <c r="E2947" s="85" t="s">
        <v>6013</v>
      </c>
      <c r="F2947" s="85" t="s">
        <v>3</v>
      </c>
      <c r="G2947" s="85">
        <v>1735696</v>
      </c>
      <c r="H2947" s="89"/>
      <c r="I2947" s="270" t="s">
        <v>6605</v>
      </c>
      <c r="J2947" s="89"/>
      <c r="K2947" s="89"/>
      <c r="L2947" s="89"/>
      <c r="M2947" s="89"/>
      <c r="N2947" s="271">
        <v>0</v>
      </c>
      <c r="O2947" s="271">
        <v>154407.33000000002</v>
      </c>
      <c r="P2947" s="89" t="s">
        <v>670</v>
      </c>
    </row>
    <row r="2948" spans="1:16" ht="63.75">
      <c r="A2948" s="268" t="s">
        <v>556</v>
      </c>
      <c r="B2948" s="89"/>
      <c r="C2948" s="269" t="s">
        <v>616</v>
      </c>
      <c r="D2948" s="84">
        <v>43584</v>
      </c>
      <c r="E2948" s="85" t="s">
        <v>6014</v>
      </c>
      <c r="F2948" s="85" t="s">
        <v>3</v>
      </c>
      <c r="G2948" s="85">
        <v>1735693</v>
      </c>
      <c r="H2948" s="89"/>
      <c r="I2948" s="270" t="s">
        <v>6606</v>
      </c>
      <c r="J2948" s="89"/>
      <c r="K2948" s="89"/>
      <c r="L2948" s="89"/>
      <c r="M2948" s="89"/>
      <c r="N2948" s="271">
        <v>0</v>
      </c>
      <c r="O2948" s="271">
        <v>2371.3000000000002</v>
      </c>
      <c r="P2948" s="89" t="s">
        <v>670</v>
      </c>
    </row>
    <row r="2949" spans="1:16" ht="51">
      <c r="A2949" s="268" t="s">
        <v>565</v>
      </c>
      <c r="B2949" s="89"/>
      <c r="C2949" s="269" t="s">
        <v>615</v>
      </c>
      <c r="D2949" s="84">
        <v>43584</v>
      </c>
      <c r="E2949" s="85" t="s">
        <v>6015</v>
      </c>
      <c r="F2949" s="85" t="s">
        <v>3</v>
      </c>
      <c r="G2949" s="85">
        <v>1735828</v>
      </c>
      <c r="H2949" s="89"/>
      <c r="I2949" s="270" t="s">
        <v>6607</v>
      </c>
      <c r="J2949" s="89"/>
      <c r="K2949" s="89"/>
      <c r="L2949" s="89"/>
      <c r="M2949" s="89"/>
      <c r="N2949" s="271">
        <v>0</v>
      </c>
      <c r="O2949" s="271">
        <v>1187</v>
      </c>
      <c r="P2949" s="89" t="s">
        <v>670</v>
      </c>
    </row>
    <row r="2950" spans="1:16" ht="51">
      <c r="A2950" s="268">
        <v>526</v>
      </c>
      <c r="B2950" s="89"/>
      <c r="C2950" s="269" t="s">
        <v>610</v>
      </c>
      <c r="D2950" s="84">
        <v>43584</v>
      </c>
      <c r="E2950" s="85" t="s">
        <v>6016</v>
      </c>
      <c r="F2950" s="85" t="s">
        <v>3</v>
      </c>
      <c r="G2950" s="85">
        <v>1735726</v>
      </c>
      <c r="H2950" s="89"/>
      <c r="I2950" s="270" t="s">
        <v>6608</v>
      </c>
      <c r="J2950" s="89"/>
      <c r="K2950" s="89"/>
      <c r="L2950" s="89"/>
      <c r="M2950" s="89"/>
      <c r="N2950" s="271">
        <v>0</v>
      </c>
      <c r="O2950" s="271">
        <v>178</v>
      </c>
      <c r="P2950" s="89" t="s">
        <v>670</v>
      </c>
    </row>
    <row r="2951" spans="1:16" ht="51">
      <c r="A2951" s="268" t="s">
        <v>565</v>
      </c>
      <c r="B2951" s="89"/>
      <c r="C2951" s="269" t="s">
        <v>615</v>
      </c>
      <c r="D2951" s="84">
        <v>43584</v>
      </c>
      <c r="E2951" s="85" t="s">
        <v>6017</v>
      </c>
      <c r="F2951" s="85" t="s">
        <v>3</v>
      </c>
      <c r="G2951" s="85">
        <v>1735670</v>
      </c>
      <c r="H2951" s="89"/>
      <c r="I2951" s="270" t="s">
        <v>5012</v>
      </c>
      <c r="J2951" s="89"/>
      <c r="K2951" s="89"/>
      <c r="L2951" s="89"/>
      <c r="M2951" s="89"/>
      <c r="N2951" s="271">
        <v>0</v>
      </c>
      <c r="O2951" s="271">
        <v>44</v>
      </c>
      <c r="P2951" s="89" t="s">
        <v>670</v>
      </c>
    </row>
    <row r="2952" spans="1:16" ht="51">
      <c r="A2952" s="268">
        <v>41</v>
      </c>
      <c r="B2952" s="89"/>
      <c r="C2952" s="269" t="s">
        <v>47</v>
      </c>
      <c r="D2952" s="84">
        <v>43584</v>
      </c>
      <c r="E2952" s="85" t="s">
        <v>6018</v>
      </c>
      <c r="F2952" s="85" t="s">
        <v>3</v>
      </c>
      <c r="G2952" s="85">
        <v>1735676</v>
      </c>
      <c r="H2952" s="89"/>
      <c r="I2952" s="270" t="s">
        <v>6609</v>
      </c>
      <c r="J2952" s="89"/>
      <c r="K2952" s="89"/>
      <c r="L2952" s="89"/>
      <c r="M2952" s="89"/>
      <c r="N2952" s="271">
        <v>0</v>
      </c>
      <c r="O2952" s="271">
        <v>594</v>
      </c>
      <c r="P2952" s="89" t="s">
        <v>670</v>
      </c>
    </row>
    <row r="2953" spans="1:16" ht="38.25">
      <c r="A2953" s="268" t="s">
        <v>565</v>
      </c>
      <c r="B2953" s="89"/>
      <c r="C2953" s="269" t="s">
        <v>615</v>
      </c>
      <c r="D2953" s="84">
        <v>43584</v>
      </c>
      <c r="E2953" s="85" t="s">
        <v>6019</v>
      </c>
      <c r="F2953" s="85" t="s">
        <v>3</v>
      </c>
      <c r="G2953" s="85">
        <v>1735684</v>
      </c>
      <c r="H2953" s="89"/>
      <c r="I2953" s="270" t="s">
        <v>6610</v>
      </c>
      <c r="J2953" s="89"/>
      <c r="K2953" s="89"/>
      <c r="L2953" s="89"/>
      <c r="M2953" s="89"/>
      <c r="N2953" s="271">
        <v>0</v>
      </c>
      <c r="O2953" s="271">
        <v>1395.43</v>
      </c>
      <c r="P2953" s="89" t="s">
        <v>670</v>
      </c>
    </row>
    <row r="2954" spans="1:16" ht="51">
      <c r="A2954" s="268" t="s">
        <v>565</v>
      </c>
      <c r="B2954" s="89"/>
      <c r="C2954" s="269" t="s">
        <v>615</v>
      </c>
      <c r="D2954" s="84">
        <v>43584</v>
      </c>
      <c r="E2954" s="85" t="s">
        <v>6020</v>
      </c>
      <c r="F2954" s="85" t="s">
        <v>3</v>
      </c>
      <c r="G2954" s="85">
        <v>1735709</v>
      </c>
      <c r="H2954" s="89"/>
      <c r="I2954" s="270" t="s">
        <v>6611</v>
      </c>
      <c r="J2954" s="89"/>
      <c r="K2954" s="89"/>
      <c r="L2954" s="89"/>
      <c r="M2954" s="89"/>
      <c r="N2954" s="271">
        <v>0</v>
      </c>
      <c r="O2954" s="271">
        <v>23.400000000000002</v>
      </c>
      <c r="P2954" s="89" t="s">
        <v>670</v>
      </c>
    </row>
    <row r="2955" spans="1:16" ht="76.5">
      <c r="A2955" s="268" t="s">
        <v>557</v>
      </c>
      <c r="B2955" s="89"/>
      <c r="C2955" s="269" t="s">
        <v>780</v>
      </c>
      <c r="D2955" s="84">
        <v>43585</v>
      </c>
      <c r="E2955" s="85" t="s">
        <v>5406</v>
      </c>
      <c r="F2955" s="85" t="s">
        <v>6</v>
      </c>
      <c r="G2955" s="85">
        <v>1112689</v>
      </c>
      <c r="H2955" s="89"/>
      <c r="I2955" s="270" t="s">
        <v>6168</v>
      </c>
      <c r="J2955" s="89"/>
      <c r="K2955" s="89"/>
      <c r="L2955" s="89"/>
      <c r="M2955" s="89"/>
      <c r="N2955" s="271">
        <v>0</v>
      </c>
      <c r="O2955" s="271">
        <v>1033000</v>
      </c>
      <c r="P2955" s="89" t="s">
        <v>670</v>
      </c>
    </row>
    <row r="2956" spans="1:16" ht="51">
      <c r="A2956" s="268">
        <v>513</v>
      </c>
      <c r="B2956" s="89"/>
      <c r="C2956" s="269" t="s">
        <v>171</v>
      </c>
      <c r="D2956" s="84">
        <v>43585</v>
      </c>
      <c r="E2956" s="85" t="s">
        <v>5407</v>
      </c>
      <c r="F2956" s="85" t="s">
        <v>15</v>
      </c>
      <c r="G2956" s="85">
        <v>1027122</v>
      </c>
      <c r="H2956" s="89"/>
      <c r="I2956" s="270" t="s">
        <v>3952</v>
      </c>
      <c r="J2956" s="89"/>
      <c r="K2956" s="89"/>
      <c r="L2956" s="89"/>
      <c r="M2956" s="89"/>
      <c r="N2956" s="271">
        <v>50</v>
      </c>
      <c r="O2956" s="271">
        <v>0</v>
      </c>
      <c r="P2956" s="89" t="s">
        <v>670</v>
      </c>
    </row>
    <row r="2957" spans="1:16" ht="38.25">
      <c r="A2957" s="268" t="s">
        <v>711</v>
      </c>
      <c r="B2957" s="89"/>
      <c r="C2957" s="269" t="s">
        <v>1408</v>
      </c>
      <c r="D2957" s="84">
        <v>43585</v>
      </c>
      <c r="E2957" s="85" t="s">
        <v>5408</v>
      </c>
      <c r="F2957" s="85" t="s">
        <v>13</v>
      </c>
      <c r="G2957" s="85">
        <v>394575</v>
      </c>
      <c r="H2957" s="89"/>
      <c r="I2957" s="270" t="s">
        <v>720</v>
      </c>
      <c r="J2957" s="89"/>
      <c r="K2957" s="89"/>
      <c r="L2957" s="89"/>
      <c r="M2957" s="89"/>
      <c r="N2957" s="271">
        <v>2734855.14</v>
      </c>
      <c r="O2957" s="271">
        <v>0</v>
      </c>
      <c r="P2957" s="89" t="s">
        <v>670</v>
      </c>
    </row>
    <row r="2958" spans="1:16" ht="38.25">
      <c r="A2958" s="268" t="s">
        <v>711</v>
      </c>
      <c r="B2958" s="89"/>
      <c r="C2958" s="269" t="s">
        <v>1408</v>
      </c>
      <c r="D2958" s="84">
        <v>43585</v>
      </c>
      <c r="E2958" s="85" t="s">
        <v>5409</v>
      </c>
      <c r="F2958" s="85" t="s">
        <v>13</v>
      </c>
      <c r="G2958" s="85">
        <v>394577</v>
      </c>
      <c r="H2958" s="89"/>
      <c r="I2958" s="270" t="s">
        <v>720</v>
      </c>
      <c r="J2958" s="89"/>
      <c r="K2958" s="89"/>
      <c r="L2958" s="89"/>
      <c r="M2958" s="89"/>
      <c r="N2958" s="271">
        <v>674134.05</v>
      </c>
      <c r="O2958" s="271">
        <v>0</v>
      </c>
      <c r="P2958" s="89" t="s">
        <v>670</v>
      </c>
    </row>
    <row r="2959" spans="1:16" ht="38.25">
      <c r="A2959" s="268" t="s">
        <v>711</v>
      </c>
      <c r="B2959" s="89"/>
      <c r="C2959" s="269" t="s">
        <v>1408</v>
      </c>
      <c r="D2959" s="84">
        <v>43585</v>
      </c>
      <c r="E2959" s="85" t="s">
        <v>5410</v>
      </c>
      <c r="F2959" s="85" t="s">
        <v>13</v>
      </c>
      <c r="G2959" s="85">
        <v>394579</v>
      </c>
      <c r="H2959" s="89"/>
      <c r="I2959" s="270" t="s">
        <v>720</v>
      </c>
      <c r="J2959" s="89"/>
      <c r="K2959" s="89"/>
      <c r="L2959" s="89"/>
      <c r="M2959" s="89"/>
      <c r="N2959" s="271">
        <v>207064.37</v>
      </c>
      <c r="O2959" s="271">
        <v>0</v>
      </c>
      <c r="P2959" s="89" t="s">
        <v>670</v>
      </c>
    </row>
    <row r="2960" spans="1:16" ht="38.25">
      <c r="A2960" s="268" t="s">
        <v>711</v>
      </c>
      <c r="B2960" s="89"/>
      <c r="C2960" s="269" t="s">
        <v>1408</v>
      </c>
      <c r="D2960" s="84">
        <v>43585</v>
      </c>
      <c r="E2960" s="85" t="s">
        <v>5411</v>
      </c>
      <c r="F2960" s="85" t="s">
        <v>13</v>
      </c>
      <c r="G2960" s="85">
        <v>394581</v>
      </c>
      <c r="H2960" s="89"/>
      <c r="I2960" s="270" t="s">
        <v>720</v>
      </c>
      <c r="J2960" s="89"/>
      <c r="K2960" s="89"/>
      <c r="L2960" s="89"/>
      <c r="M2960" s="89"/>
      <c r="N2960" s="271">
        <v>1432187.93</v>
      </c>
      <c r="O2960" s="271">
        <v>0</v>
      </c>
      <c r="P2960" s="89" t="s">
        <v>670</v>
      </c>
    </row>
    <row r="2961" spans="1:16" ht="38.25">
      <c r="A2961" s="268" t="s">
        <v>711</v>
      </c>
      <c r="B2961" s="89"/>
      <c r="C2961" s="269" t="s">
        <v>1408</v>
      </c>
      <c r="D2961" s="84">
        <v>43585</v>
      </c>
      <c r="E2961" s="85" t="s">
        <v>5412</v>
      </c>
      <c r="F2961" s="85" t="s">
        <v>13</v>
      </c>
      <c r="G2961" s="85">
        <v>394583</v>
      </c>
      <c r="H2961" s="89"/>
      <c r="I2961" s="270" t="s">
        <v>720</v>
      </c>
      <c r="J2961" s="89"/>
      <c r="K2961" s="89"/>
      <c r="L2961" s="89"/>
      <c r="M2961" s="89"/>
      <c r="N2961" s="271">
        <v>1970751.43</v>
      </c>
      <c r="O2961" s="271">
        <v>0</v>
      </c>
      <c r="P2961" s="89" t="s">
        <v>670</v>
      </c>
    </row>
    <row r="2962" spans="1:16" ht="38.25">
      <c r="A2962" s="268" t="s">
        <v>711</v>
      </c>
      <c r="B2962" s="89"/>
      <c r="C2962" s="269" t="s">
        <v>1408</v>
      </c>
      <c r="D2962" s="84">
        <v>43585</v>
      </c>
      <c r="E2962" s="85" t="s">
        <v>5413</v>
      </c>
      <c r="F2962" s="85" t="s">
        <v>13</v>
      </c>
      <c r="G2962" s="85">
        <v>394585</v>
      </c>
      <c r="H2962" s="89"/>
      <c r="I2962" s="270" t="s">
        <v>720</v>
      </c>
      <c r="J2962" s="89"/>
      <c r="K2962" s="89"/>
      <c r="L2962" s="89"/>
      <c r="M2962" s="89"/>
      <c r="N2962" s="271">
        <v>928733.62</v>
      </c>
      <c r="O2962" s="271">
        <v>0</v>
      </c>
      <c r="P2962" s="89" t="s">
        <v>670</v>
      </c>
    </row>
    <row r="2963" spans="1:16" ht="38.25">
      <c r="A2963" s="268" t="s">
        <v>711</v>
      </c>
      <c r="B2963" s="89"/>
      <c r="C2963" s="269" t="s">
        <v>1408</v>
      </c>
      <c r="D2963" s="84">
        <v>43585</v>
      </c>
      <c r="E2963" s="85" t="s">
        <v>5414</v>
      </c>
      <c r="F2963" s="85" t="s">
        <v>13</v>
      </c>
      <c r="G2963" s="85">
        <v>394587</v>
      </c>
      <c r="H2963" s="89"/>
      <c r="I2963" s="270" t="s">
        <v>720</v>
      </c>
      <c r="J2963" s="89"/>
      <c r="K2963" s="89"/>
      <c r="L2963" s="89"/>
      <c r="M2963" s="89"/>
      <c r="N2963" s="271">
        <v>1573489.45</v>
      </c>
      <c r="O2963" s="271">
        <v>0</v>
      </c>
      <c r="P2963" s="89" t="s">
        <v>670</v>
      </c>
    </row>
    <row r="2964" spans="1:16" ht="38.25">
      <c r="A2964" s="268" t="s">
        <v>711</v>
      </c>
      <c r="B2964" s="89"/>
      <c r="C2964" s="269" t="s">
        <v>1408</v>
      </c>
      <c r="D2964" s="84">
        <v>43585</v>
      </c>
      <c r="E2964" s="85" t="s">
        <v>5415</v>
      </c>
      <c r="F2964" s="85" t="s">
        <v>13</v>
      </c>
      <c r="G2964" s="85">
        <v>394589</v>
      </c>
      <c r="H2964" s="89"/>
      <c r="I2964" s="270" t="s">
        <v>720</v>
      </c>
      <c r="J2964" s="89"/>
      <c r="K2964" s="89"/>
      <c r="L2964" s="89"/>
      <c r="M2964" s="89"/>
      <c r="N2964" s="271">
        <v>4321773.66</v>
      </c>
      <c r="O2964" s="271">
        <v>0</v>
      </c>
      <c r="P2964" s="89" t="s">
        <v>670</v>
      </c>
    </row>
    <row r="2965" spans="1:16" ht="38.25">
      <c r="A2965" s="268" t="s">
        <v>711</v>
      </c>
      <c r="B2965" s="89"/>
      <c r="C2965" s="269" t="s">
        <v>1408</v>
      </c>
      <c r="D2965" s="84">
        <v>43585</v>
      </c>
      <c r="E2965" s="85" t="s">
        <v>5416</v>
      </c>
      <c r="F2965" s="85" t="s">
        <v>13</v>
      </c>
      <c r="G2965" s="85">
        <v>394591</v>
      </c>
      <c r="H2965" s="89"/>
      <c r="I2965" s="270" t="s">
        <v>720</v>
      </c>
      <c r="J2965" s="89"/>
      <c r="K2965" s="89"/>
      <c r="L2965" s="89"/>
      <c r="M2965" s="89"/>
      <c r="N2965" s="271">
        <v>2550875.98</v>
      </c>
      <c r="O2965" s="271">
        <v>0</v>
      </c>
      <c r="P2965" s="89" t="s">
        <v>670</v>
      </c>
    </row>
    <row r="2966" spans="1:16" ht="38.25">
      <c r="A2966" s="268" t="s">
        <v>711</v>
      </c>
      <c r="B2966" s="89"/>
      <c r="C2966" s="269" t="s">
        <v>1408</v>
      </c>
      <c r="D2966" s="84">
        <v>43585</v>
      </c>
      <c r="E2966" s="85" t="s">
        <v>5417</v>
      </c>
      <c r="F2966" s="85" t="s">
        <v>13</v>
      </c>
      <c r="G2966" s="85">
        <v>394593</v>
      </c>
      <c r="H2966" s="89"/>
      <c r="I2966" s="270" t="s">
        <v>720</v>
      </c>
      <c r="J2966" s="89"/>
      <c r="K2966" s="89"/>
      <c r="L2966" s="89"/>
      <c r="M2966" s="89"/>
      <c r="N2966" s="271">
        <v>5412900.29</v>
      </c>
      <c r="O2966" s="271">
        <v>0</v>
      </c>
      <c r="P2966" s="89" t="s">
        <v>670</v>
      </c>
    </row>
    <row r="2967" spans="1:16" ht="38.25">
      <c r="A2967" s="268" t="s">
        <v>711</v>
      </c>
      <c r="B2967" s="89"/>
      <c r="C2967" s="269" t="s">
        <v>1408</v>
      </c>
      <c r="D2967" s="84">
        <v>43585</v>
      </c>
      <c r="E2967" s="85" t="s">
        <v>5418</v>
      </c>
      <c r="F2967" s="85" t="s">
        <v>13</v>
      </c>
      <c r="G2967" s="85">
        <v>394595</v>
      </c>
      <c r="H2967" s="89"/>
      <c r="I2967" s="270" t="s">
        <v>720</v>
      </c>
      <c r="J2967" s="89"/>
      <c r="K2967" s="89"/>
      <c r="L2967" s="89"/>
      <c r="M2967" s="89"/>
      <c r="N2967" s="271">
        <v>3660985.53</v>
      </c>
      <c r="O2967" s="271">
        <v>0</v>
      </c>
      <c r="P2967" s="89" t="s">
        <v>670</v>
      </c>
    </row>
    <row r="2968" spans="1:16" ht="38.25">
      <c r="A2968" s="268" t="s">
        <v>711</v>
      </c>
      <c r="B2968" s="89"/>
      <c r="C2968" s="269" t="s">
        <v>1408</v>
      </c>
      <c r="D2968" s="84">
        <v>43585</v>
      </c>
      <c r="E2968" s="85" t="s">
        <v>5419</v>
      </c>
      <c r="F2968" s="85" t="s">
        <v>13</v>
      </c>
      <c r="G2968" s="85">
        <v>394597</v>
      </c>
      <c r="H2968" s="89"/>
      <c r="I2968" s="270" t="s">
        <v>720</v>
      </c>
      <c r="J2968" s="89"/>
      <c r="K2968" s="89"/>
      <c r="L2968" s="89"/>
      <c r="M2968" s="89"/>
      <c r="N2968" s="271">
        <v>4585281.62</v>
      </c>
      <c r="O2968" s="271">
        <v>0</v>
      </c>
      <c r="P2968" s="89" t="s">
        <v>670</v>
      </c>
    </row>
    <row r="2969" spans="1:16" ht="38.25">
      <c r="A2969" s="268" t="s">
        <v>711</v>
      </c>
      <c r="B2969" s="89"/>
      <c r="C2969" s="269" t="s">
        <v>1408</v>
      </c>
      <c r="D2969" s="84">
        <v>43585</v>
      </c>
      <c r="E2969" s="85" t="s">
        <v>5420</v>
      </c>
      <c r="F2969" s="85" t="s">
        <v>13</v>
      </c>
      <c r="G2969" s="85">
        <v>394599</v>
      </c>
      <c r="H2969" s="89"/>
      <c r="I2969" s="270" t="s">
        <v>720</v>
      </c>
      <c r="J2969" s="89"/>
      <c r="K2969" s="89"/>
      <c r="L2969" s="89"/>
      <c r="M2969" s="89"/>
      <c r="N2969" s="271">
        <v>2160853.56</v>
      </c>
      <c r="O2969" s="271">
        <v>0</v>
      </c>
      <c r="P2969" s="89" t="s">
        <v>670</v>
      </c>
    </row>
    <row r="2970" spans="1:16" ht="38.25">
      <c r="A2970" s="268" t="s">
        <v>711</v>
      </c>
      <c r="B2970" s="89"/>
      <c r="C2970" s="269" t="s">
        <v>1408</v>
      </c>
      <c r="D2970" s="84">
        <v>43585</v>
      </c>
      <c r="E2970" s="85" t="s">
        <v>5421</v>
      </c>
      <c r="F2970" s="85" t="s">
        <v>13</v>
      </c>
      <c r="G2970" s="85">
        <v>394601</v>
      </c>
      <c r="H2970" s="89"/>
      <c r="I2970" s="270" t="s">
        <v>720</v>
      </c>
      <c r="J2970" s="89"/>
      <c r="K2970" s="89"/>
      <c r="L2970" s="89"/>
      <c r="M2970" s="89"/>
      <c r="N2970" s="271">
        <v>12594014.689999999</v>
      </c>
      <c r="O2970" s="271">
        <v>0</v>
      </c>
      <c r="P2970" s="89" t="s">
        <v>670</v>
      </c>
    </row>
    <row r="2971" spans="1:16" ht="38.25">
      <c r="A2971" s="268" t="s">
        <v>711</v>
      </c>
      <c r="B2971" s="89"/>
      <c r="C2971" s="269" t="s">
        <v>1408</v>
      </c>
      <c r="D2971" s="84">
        <v>43585</v>
      </c>
      <c r="E2971" s="85" t="s">
        <v>5422</v>
      </c>
      <c r="F2971" s="85" t="s">
        <v>13</v>
      </c>
      <c r="G2971" s="85">
        <v>394603</v>
      </c>
      <c r="H2971" s="89"/>
      <c r="I2971" s="270" t="s">
        <v>720</v>
      </c>
      <c r="J2971" s="89"/>
      <c r="K2971" s="89"/>
      <c r="L2971" s="89"/>
      <c r="M2971" s="89"/>
      <c r="N2971" s="271">
        <v>5935038.1399999997</v>
      </c>
      <c r="O2971" s="271">
        <v>0</v>
      </c>
      <c r="P2971" s="89" t="s">
        <v>670</v>
      </c>
    </row>
    <row r="2972" spans="1:16" ht="38.25">
      <c r="A2972" s="268" t="s">
        <v>711</v>
      </c>
      <c r="B2972" s="89"/>
      <c r="C2972" s="269" t="s">
        <v>1408</v>
      </c>
      <c r="D2972" s="84">
        <v>43585</v>
      </c>
      <c r="E2972" s="85" t="s">
        <v>5423</v>
      </c>
      <c r="F2972" s="85" t="s">
        <v>13</v>
      </c>
      <c r="G2972" s="85">
        <v>394605</v>
      </c>
      <c r="H2972" s="89"/>
      <c r="I2972" s="270" t="s">
        <v>720</v>
      </c>
      <c r="J2972" s="89"/>
      <c r="K2972" s="89"/>
      <c r="L2972" s="89"/>
      <c r="M2972" s="89"/>
      <c r="N2972" s="271">
        <v>10055326.74</v>
      </c>
      <c r="O2972" s="271">
        <v>0</v>
      </c>
      <c r="P2972" s="89" t="s">
        <v>670</v>
      </c>
    </row>
    <row r="2973" spans="1:16" ht="38.25">
      <c r="A2973" s="268" t="s">
        <v>711</v>
      </c>
      <c r="B2973" s="89"/>
      <c r="C2973" s="269" t="s">
        <v>1408</v>
      </c>
      <c r="D2973" s="84">
        <v>43585</v>
      </c>
      <c r="E2973" s="85" t="s">
        <v>5424</v>
      </c>
      <c r="F2973" s="85" t="s">
        <v>13</v>
      </c>
      <c r="G2973" s="85">
        <v>394607</v>
      </c>
      <c r="H2973" s="89"/>
      <c r="I2973" s="270" t="s">
        <v>720</v>
      </c>
      <c r="J2973" s="89"/>
      <c r="K2973" s="89"/>
      <c r="L2973" s="89"/>
      <c r="M2973" s="89"/>
      <c r="N2973" s="271">
        <v>1849986.62</v>
      </c>
      <c r="O2973" s="271">
        <v>0</v>
      </c>
      <c r="P2973" s="89" t="s">
        <v>670</v>
      </c>
    </row>
    <row r="2974" spans="1:16" ht="38.25">
      <c r="A2974" s="268" t="s">
        <v>711</v>
      </c>
      <c r="B2974" s="89"/>
      <c r="C2974" s="269" t="s">
        <v>1408</v>
      </c>
      <c r="D2974" s="84">
        <v>43585</v>
      </c>
      <c r="E2974" s="85" t="s">
        <v>5425</v>
      </c>
      <c r="F2974" s="85" t="s">
        <v>13</v>
      </c>
      <c r="G2974" s="85">
        <v>394609</v>
      </c>
      <c r="H2974" s="89"/>
      <c r="I2974" s="270" t="s">
        <v>720</v>
      </c>
      <c r="J2974" s="89"/>
      <c r="K2974" s="89"/>
      <c r="L2974" s="89"/>
      <c r="M2974" s="89"/>
      <c r="N2974" s="271">
        <v>2317056.38</v>
      </c>
      <c r="O2974" s="271">
        <v>0</v>
      </c>
      <c r="P2974" s="89" t="s">
        <v>670</v>
      </c>
    </row>
    <row r="2975" spans="1:16" ht="38.25">
      <c r="A2975" s="268" t="s">
        <v>711</v>
      </c>
      <c r="B2975" s="89"/>
      <c r="C2975" s="269" t="s">
        <v>1408</v>
      </c>
      <c r="D2975" s="84">
        <v>43585</v>
      </c>
      <c r="E2975" s="85" t="s">
        <v>5426</v>
      </c>
      <c r="F2975" s="85" t="s">
        <v>13</v>
      </c>
      <c r="G2975" s="85">
        <v>394611</v>
      </c>
      <c r="H2975" s="89"/>
      <c r="I2975" s="270" t="s">
        <v>720</v>
      </c>
      <c r="J2975" s="89"/>
      <c r="K2975" s="89"/>
      <c r="L2975" s="89"/>
      <c r="M2975" s="89"/>
      <c r="N2975" s="271">
        <v>1091932.82</v>
      </c>
      <c r="O2975" s="271">
        <v>0</v>
      </c>
      <c r="P2975" s="89" t="s">
        <v>670</v>
      </c>
    </row>
    <row r="2976" spans="1:16" ht="38.25">
      <c r="A2976" s="268" t="s">
        <v>711</v>
      </c>
      <c r="B2976" s="89"/>
      <c r="C2976" s="269" t="s">
        <v>1408</v>
      </c>
      <c r="D2976" s="84">
        <v>43585</v>
      </c>
      <c r="E2976" s="85" t="s">
        <v>5427</v>
      </c>
      <c r="F2976" s="85" t="s">
        <v>13</v>
      </c>
      <c r="G2976" s="85">
        <v>394613</v>
      </c>
      <c r="H2976" s="89"/>
      <c r="I2976" s="270" t="s">
        <v>720</v>
      </c>
      <c r="J2976" s="89"/>
      <c r="K2976" s="89"/>
      <c r="L2976" s="89"/>
      <c r="M2976" s="89"/>
      <c r="N2976" s="271">
        <v>16383916.5</v>
      </c>
      <c r="O2976" s="271">
        <v>0</v>
      </c>
      <c r="P2976" s="89" t="s">
        <v>670</v>
      </c>
    </row>
    <row r="2977" spans="1:16" ht="38.25">
      <c r="A2977" s="268" t="s">
        <v>711</v>
      </c>
      <c r="B2977" s="89"/>
      <c r="C2977" s="269" t="s">
        <v>1408</v>
      </c>
      <c r="D2977" s="84">
        <v>43585</v>
      </c>
      <c r="E2977" s="85" t="s">
        <v>5428</v>
      </c>
      <c r="F2977" s="85" t="s">
        <v>13</v>
      </c>
      <c r="G2977" s="85">
        <v>394615</v>
      </c>
      <c r="H2977" s="89"/>
      <c r="I2977" s="270" t="s">
        <v>720</v>
      </c>
      <c r="J2977" s="89"/>
      <c r="K2977" s="89"/>
      <c r="L2977" s="89"/>
      <c r="M2977" s="89"/>
      <c r="N2977" s="271">
        <v>20599840.899999999</v>
      </c>
      <c r="O2977" s="271">
        <v>0</v>
      </c>
      <c r="P2977" s="89" t="s">
        <v>670</v>
      </c>
    </row>
    <row r="2978" spans="1:16" ht="38.25">
      <c r="A2978" s="268" t="s">
        <v>711</v>
      </c>
      <c r="B2978" s="89"/>
      <c r="C2978" s="269" t="s">
        <v>1408</v>
      </c>
      <c r="D2978" s="84">
        <v>43585</v>
      </c>
      <c r="E2978" s="85" t="s">
        <v>5429</v>
      </c>
      <c r="F2978" s="85" t="s">
        <v>13</v>
      </c>
      <c r="G2978" s="85">
        <v>394617</v>
      </c>
      <c r="H2978" s="89"/>
      <c r="I2978" s="270" t="s">
        <v>720</v>
      </c>
      <c r="J2978" s="89"/>
      <c r="K2978" s="89"/>
      <c r="L2978" s="89"/>
      <c r="M2978" s="89"/>
      <c r="N2978" s="271">
        <v>7041797.8899999997</v>
      </c>
      <c r="O2978" s="271">
        <v>0</v>
      </c>
      <c r="P2978" s="89" t="s">
        <v>670</v>
      </c>
    </row>
    <row r="2979" spans="1:16" ht="38.25">
      <c r="A2979" s="268" t="s">
        <v>711</v>
      </c>
      <c r="B2979" s="89"/>
      <c r="C2979" s="269" t="s">
        <v>1408</v>
      </c>
      <c r="D2979" s="84">
        <v>43585</v>
      </c>
      <c r="E2979" s="85" t="s">
        <v>5430</v>
      </c>
      <c r="F2979" s="85" t="s">
        <v>13</v>
      </c>
      <c r="G2979" s="85">
        <v>394619</v>
      </c>
      <c r="H2979" s="89"/>
      <c r="I2979" s="270" t="s">
        <v>720</v>
      </c>
      <c r="J2979" s="89"/>
      <c r="K2979" s="89"/>
      <c r="L2979" s="89"/>
      <c r="M2979" s="89"/>
      <c r="N2979" s="271">
        <v>1174.0899999999999</v>
      </c>
      <c r="O2979" s="271">
        <v>0</v>
      </c>
      <c r="P2979" s="89" t="s">
        <v>670</v>
      </c>
    </row>
    <row r="2980" spans="1:16" ht="38.25">
      <c r="A2980" s="268" t="s">
        <v>711</v>
      </c>
      <c r="B2980" s="89"/>
      <c r="C2980" s="269" t="s">
        <v>1408</v>
      </c>
      <c r="D2980" s="84">
        <v>43585</v>
      </c>
      <c r="E2980" s="85" t="s">
        <v>5431</v>
      </c>
      <c r="F2980" s="85" t="s">
        <v>13</v>
      </c>
      <c r="G2980" s="85">
        <v>394621</v>
      </c>
      <c r="H2980" s="89"/>
      <c r="I2980" s="270" t="s">
        <v>720</v>
      </c>
      <c r="J2980" s="89"/>
      <c r="K2980" s="89"/>
      <c r="L2980" s="89"/>
      <c r="M2980" s="89"/>
      <c r="N2980" s="271">
        <v>14312.43</v>
      </c>
      <c r="O2980" s="271">
        <v>0</v>
      </c>
      <c r="P2980" s="89" t="s">
        <v>670</v>
      </c>
    </row>
    <row r="2981" spans="1:16" ht="38.25">
      <c r="A2981" s="268" t="s">
        <v>711</v>
      </c>
      <c r="B2981" s="89"/>
      <c r="C2981" s="269" t="s">
        <v>1408</v>
      </c>
      <c r="D2981" s="84">
        <v>43585</v>
      </c>
      <c r="E2981" s="85" t="s">
        <v>5432</v>
      </c>
      <c r="F2981" s="85" t="s">
        <v>13</v>
      </c>
      <c r="G2981" s="85">
        <v>394623</v>
      </c>
      <c r="H2981" s="89"/>
      <c r="I2981" s="270" t="s">
        <v>720</v>
      </c>
      <c r="J2981" s="89"/>
      <c r="K2981" s="89"/>
      <c r="L2981" s="89"/>
      <c r="M2981" s="89"/>
      <c r="N2981" s="271">
        <v>5480.66</v>
      </c>
      <c r="O2981" s="271">
        <v>0</v>
      </c>
      <c r="P2981" s="89" t="s">
        <v>670</v>
      </c>
    </row>
    <row r="2982" spans="1:16" ht="38.25">
      <c r="A2982" s="268" t="s">
        <v>711</v>
      </c>
      <c r="B2982" s="89"/>
      <c r="C2982" s="269" t="s">
        <v>1408</v>
      </c>
      <c r="D2982" s="84">
        <v>43585</v>
      </c>
      <c r="E2982" s="85" t="s">
        <v>5433</v>
      </c>
      <c r="F2982" s="85" t="s">
        <v>13</v>
      </c>
      <c r="G2982" s="85">
        <v>394625</v>
      </c>
      <c r="H2982" s="89"/>
      <c r="I2982" s="270" t="s">
        <v>720</v>
      </c>
      <c r="J2982" s="89"/>
      <c r="K2982" s="89"/>
      <c r="L2982" s="89"/>
      <c r="M2982" s="89"/>
      <c r="N2982" s="271">
        <v>5058.3599999999997</v>
      </c>
      <c r="O2982" s="271">
        <v>0</v>
      </c>
      <c r="P2982" s="89" t="s">
        <v>670</v>
      </c>
    </row>
    <row r="2983" spans="1:16" ht="38.25">
      <c r="A2983" s="268" t="s">
        <v>711</v>
      </c>
      <c r="B2983" s="89"/>
      <c r="C2983" s="269" t="s">
        <v>1408</v>
      </c>
      <c r="D2983" s="84">
        <v>43585</v>
      </c>
      <c r="E2983" s="85" t="s">
        <v>5434</v>
      </c>
      <c r="F2983" s="85" t="s">
        <v>13</v>
      </c>
      <c r="G2983" s="85">
        <v>394627</v>
      </c>
      <c r="H2983" s="89"/>
      <c r="I2983" s="270" t="s">
        <v>720</v>
      </c>
      <c r="J2983" s="89"/>
      <c r="K2983" s="89"/>
      <c r="L2983" s="89"/>
      <c r="M2983" s="89"/>
      <c r="N2983" s="271">
        <v>42592.85</v>
      </c>
      <c r="O2983" s="271">
        <v>0</v>
      </c>
      <c r="P2983" s="89" t="s">
        <v>670</v>
      </c>
    </row>
    <row r="2984" spans="1:16" ht="38.25">
      <c r="A2984" s="268" t="s">
        <v>711</v>
      </c>
      <c r="B2984" s="89"/>
      <c r="C2984" s="269" t="s">
        <v>1408</v>
      </c>
      <c r="D2984" s="84">
        <v>43585</v>
      </c>
      <c r="E2984" s="85" t="s">
        <v>5435</v>
      </c>
      <c r="F2984" s="85" t="s">
        <v>13</v>
      </c>
      <c r="G2984" s="85">
        <v>394629</v>
      </c>
      <c r="H2984" s="89"/>
      <c r="I2984" s="270" t="s">
        <v>720</v>
      </c>
      <c r="J2984" s="89"/>
      <c r="K2984" s="89"/>
      <c r="L2984" s="89"/>
      <c r="M2984" s="89"/>
      <c r="N2984" s="271">
        <v>10499.02</v>
      </c>
      <c r="O2984" s="271">
        <v>0</v>
      </c>
      <c r="P2984" s="89" t="s">
        <v>670</v>
      </c>
    </row>
    <row r="2985" spans="1:16" ht="38.25">
      <c r="A2985" s="268" t="s">
        <v>711</v>
      </c>
      <c r="B2985" s="89"/>
      <c r="C2985" s="269" t="s">
        <v>1408</v>
      </c>
      <c r="D2985" s="84">
        <v>43585</v>
      </c>
      <c r="E2985" s="85" t="s">
        <v>5436</v>
      </c>
      <c r="F2985" s="85" t="s">
        <v>13</v>
      </c>
      <c r="G2985" s="85">
        <v>394631</v>
      </c>
      <c r="H2985" s="89"/>
      <c r="I2985" s="270" t="s">
        <v>720</v>
      </c>
      <c r="J2985" s="89"/>
      <c r="K2985" s="89"/>
      <c r="L2985" s="89"/>
      <c r="M2985" s="89"/>
      <c r="N2985" s="271">
        <v>39310.82</v>
      </c>
      <c r="O2985" s="271">
        <v>0</v>
      </c>
      <c r="P2985" s="89" t="s">
        <v>670</v>
      </c>
    </row>
    <row r="2986" spans="1:16" ht="38.25">
      <c r="A2986" s="268" t="s">
        <v>711</v>
      </c>
      <c r="B2986" s="89"/>
      <c r="C2986" s="269" t="s">
        <v>1408</v>
      </c>
      <c r="D2986" s="84">
        <v>43585</v>
      </c>
      <c r="E2986" s="85" t="s">
        <v>5437</v>
      </c>
      <c r="F2986" s="85" t="s">
        <v>13</v>
      </c>
      <c r="G2986" s="85">
        <v>394633</v>
      </c>
      <c r="H2986" s="89"/>
      <c r="I2986" s="270" t="s">
        <v>720</v>
      </c>
      <c r="J2986" s="89"/>
      <c r="K2986" s="89"/>
      <c r="L2986" s="89"/>
      <c r="M2986" s="89"/>
      <c r="N2986" s="271">
        <v>2188.27</v>
      </c>
      <c r="O2986" s="271">
        <v>0</v>
      </c>
      <c r="P2986" s="89" t="s">
        <v>670</v>
      </c>
    </row>
    <row r="2987" spans="1:16" ht="38.25">
      <c r="A2987" s="268" t="s">
        <v>711</v>
      </c>
      <c r="B2987" s="89"/>
      <c r="C2987" s="269" t="s">
        <v>1408</v>
      </c>
      <c r="D2987" s="84">
        <v>43585</v>
      </c>
      <c r="E2987" s="85" t="s">
        <v>5438</v>
      </c>
      <c r="F2987" s="85" t="s">
        <v>13</v>
      </c>
      <c r="G2987" s="85">
        <v>394635</v>
      </c>
      <c r="H2987" s="89"/>
      <c r="I2987" s="270" t="s">
        <v>720</v>
      </c>
      <c r="J2987" s="89"/>
      <c r="K2987" s="89"/>
      <c r="L2987" s="89"/>
      <c r="M2987" s="89"/>
      <c r="N2987" s="271">
        <v>10489.9</v>
      </c>
      <c r="O2987" s="271">
        <v>0</v>
      </c>
      <c r="P2987" s="89" t="s">
        <v>670</v>
      </c>
    </row>
    <row r="2988" spans="1:16" ht="38.25">
      <c r="A2988" s="268" t="s">
        <v>711</v>
      </c>
      <c r="B2988" s="89"/>
      <c r="C2988" s="269" t="s">
        <v>1408</v>
      </c>
      <c r="D2988" s="84">
        <v>43585</v>
      </c>
      <c r="E2988" s="85" t="s">
        <v>5439</v>
      </c>
      <c r="F2988" s="85" t="s">
        <v>13</v>
      </c>
      <c r="G2988" s="85">
        <v>394638</v>
      </c>
      <c r="H2988" s="89"/>
      <c r="I2988" s="270" t="s">
        <v>720</v>
      </c>
      <c r="J2988" s="89"/>
      <c r="K2988" s="89"/>
      <c r="L2988" s="89"/>
      <c r="M2988" s="89"/>
      <c r="N2988" s="271">
        <v>2146868.14</v>
      </c>
      <c r="O2988" s="271">
        <v>0</v>
      </c>
      <c r="P2988" s="89" t="s">
        <v>670</v>
      </c>
    </row>
    <row r="2989" spans="1:16" ht="38.25">
      <c r="A2989" s="268" t="s">
        <v>711</v>
      </c>
      <c r="B2989" s="89"/>
      <c r="C2989" s="269" t="s">
        <v>1408</v>
      </c>
      <c r="D2989" s="84">
        <v>43585</v>
      </c>
      <c r="E2989" s="85" t="s">
        <v>5440</v>
      </c>
      <c r="F2989" s="85" t="s">
        <v>13</v>
      </c>
      <c r="G2989" s="85">
        <v>394640</v>
      </c>
      <c r="H2989" s="89"/>
      <c r="I2989" s="270" t="s">
        <v>720</v>
      </c>
      <c r="J2989" s="89"/>
      <c r="K2989" s="89"/>
      <c r="L2989" s="89"/>
      <c r="M2989" s="89"/>
      <c r="N2989" s="271">
        <v>2146868.14</v>
      </c>
      <c r="O2989" s="271">
        <v>0</v>
      </c>
      <c r="P2989" s="89" t="s">
        <v>670</v>
      </c>
    </row>
    <row r="2990" spans="1:16" ht="38.25">
      <c r="A2990" s="268" t="s">
        <v>711</v>
      </c>
      <c r="B2990" s="89"/>
      <c r="C2990" s="269" t="s">
        <v>1408</v>
      </c>
      <c r="D2990" s="84">
        <v>43585</v>
      </c>
      <c r="E2990" s="85" t="s">
        <v>5441</v>
      </c>
      <c r="F2990" s="85" t="s">
        <v>13</v>
      </c>
      <c r="G2990" s="85">
        <v>394642</v>
      </c>
      <c r="H2990" s="89"/>
      <c r="I2990" s="270" t="s">
        <v>720</v>
      </c>
      <c r="J2990" s="89"/>
      <c r="K2990" s="89"/>
      <c r="L2990" s="89"/>
      <c r="M2990" s="89"/>
      <c r="N2990" s="271">
        <v>2146868.14</v>
      </c>
      <c r="O2990" s="271">
        <v>0</v>
      </c>
      <c r="P2990" s="89" t="s">
        <v>670</v>
      </c>
    </row>
    <row r="2991" spans="1:16" ht="38.25">
      <c r="A2991" s="268" t="s">
        <v>711</v>
      </c>
      <c r="B2991" s="89"/>
      <c r="C2991" s="269" t="s">
        <v>1408</v>
      </c>
      <c r="D2991" s="84">
        <v>43585</v>
      </c>
      <c r="E2991" s="85" t="s">
        <v>5442</v>
      </c>
      <c r="F2991" s="85" t="s">
        <v>13</v>
      </c>
      <c r="G2991" s="85">
        <v>394644</v>
      </c>
      <c r="H2991" s="89"/>
      <c r="I2991" s="270" t="s">
        <v>720</v>
      </c>
      <c r="J2991" s="89"/>
      <c r="K2991" s="89"/>
      <c r="L2991" s="89"/>
      <c r="M2991" s="89"/>
      <c r="N2991" s="271">
        <v>2146868.14</v>
      </c>
      <c r="O2991" s="271">
        <v>0</v>
      </c>
      <c r="P2991" s="89" t="s">
        <v>670</v>
      </c>
    </row>
    <row r="2992" spans="1:16" ht="38.25">
      <c r="A2992" s="268" t="s">
        <v>711</v>
      </c>
      <c r="B2992" s="89"/>
      <c r="C2992" s="269" t="s">
        <v>1408</v>
      </c>
      <c r="D2992" s="84">
        <v>43585</v>
      </c>
      <c r="E2992" s="85" t="s">
        <v>5443</v>
      </c>
      <c r="F2992" s="85" t="s">
        <v>13</v>
      </c>
      <c r="G2992" s="85">
        <v>394646</v>
      </c>
      <c r="H2992" s="89"/>
      <c r="I2992" s="270" t="s">
        <v>720</v>
      </c>
      <c r="J2992" s="89"/>
      <c r="K2992" s="89"/>
      <c r="L2992" s="89"/>
      <c r="M2992" s="89"/>
      <c r="N2992" s="271">
        <v>2146868.14</v>
      </c>
      <c r="O2992" s="271">
        <v>0</v>
      </c>
      <c r="P2992" s="89" t="s">
        <v>670</v>
      </c>
    </row>
    <row r="2993" spans="1:16" ht="38.25">
      <c r="A2993" s="268" t="s">
        <v>711</v>
      </c>
      <c r="B2993" s="89"/>
      <c r="C2993" s="269" t="s">
        <v>1408</v>
      </c>
      <c r="D2993" s="84">
        <v>43585</v>
      </c>
      <c r="E2993" s="85" t="s">
        <v>5444</v>
      </c>
      <c r="F2993" s="85" t="s">
        <v>13</v>
      </c>
      <c r="G2993" s="85">
        <v>394648</v>
      </c>
      <c r="H2993" s="89"/>
      <c r="I2993" s="270" t="s">
        <v>720</v>
      </c>
      <c r="J2993" s="89"/>
      <c r="K2993" s="89"/>
      <c r="L2993" s="89"/>
      <c r="M2993" s="89"/>
      <c r="N2993" s="271">
        <v>5896625.5</v>
      </c>
      <c r="O2993" s="271">
        <v>0</v>
      </c>
      <c r="P2993" s="89" t="s">
        <v>670</v>
      </c>
    </row>
    <row r="2994" spans="1:16" ht="38.25">
      <c r="A2994" s="268" t="s">
        <v>711</v>
      </c>
      <c r="B2994" s="89"/>
      <c r="C2994" s="269" t="s">
        <v>1408</v>
      </c>
      <c r="D2994" s="84">
        <v>43585</v>
      </c>
      <c r="E2994" s="85" t="s">
        <v>5445</v>
      </c>
      <c r="F2994" s="85" t="s">
        <v>13</v>
      </c>
      <c r="G2994" s="85">
        <v>394650</v>
      </c>
      <c r="H2994" s="89"/>
      <c r="I2994" s="270" t="s">
        <v>720</v>
      </c>
      <c r="J2994" s="89"/>
      <c r="K2994" s="89"/>
      <c r="L2994" s="89"/>
      <c r="M2994" s="89"/>
      <c r="N2994" s="271">
        <v>5896625.5</v>
      </c>
      <c r="O2994" s="271">
        <v>0</v>
      </c>
      <c r="P2994" s="89" t="s">
        <v>670</v>
      </c>
    </row>
    <row r="2995" spans="1:16" ht="38.25">
      <c r="A2995" s="268" t="s">
        <v>711</v>
      </c>
      <c r="B2995" s="89"/>
      <c r="C2995" s="269" t="s">
        <v>1408</v>
      </c>
      <c r="D2995" s="84">
        <v>43585</v>
      </c>
      <c r="E2995" s="85" t="s">
        <v>5446</v>
      </c>
      <c r="F2995" s="85" t="s">
        <v>13</v>
      </c>
      <c r="G2995" s="85">
        <v>394652</v>
      </c>
      <c r="H2995" s="89"/>
      <c r="I2995" s="270" t="s">
        <v>720</v>
      </c>
      <c r="J2995" s="89"/>
      <c r="K2995" s="89"/>
      <c r="L2995" s="89"/>
      <c r="M2995" s="89"/>
      <c r="N2995" s="271">
        <v>5896625.5</v>
      </c>
      <c r="O2995" s="271">
        <v>0</v>
      </c>
      <c r="P2995" s="89" t="s">
        <v>670</v>
      </c>
    </row>
    <row r="2996" spans="1:16" ht="38.25">
      <c r="A2996" s="268" t="s">
        <v>711</v>
      </c>
      <c r="B2996" s="89"/>
      <c r="C2996" s="269" t="s">
        <v>1408</v>
      </c>
      <c r="D2996" s="84">
        <v>43585</v>
      </c>
      <c r="E2996" s="85" t="s">
        <v>5447</v>
      </c>
      <c r="F2996" s="85" t="s">
        <v>13</v>
      </c>
      <c r="G2996" s="85">
        <v>394654</v>
      </c>
      <c r="H2996" s="89"/>
      <c r="I2996" s="270" t="s">
        <v>720</v>
      </c>
      <c r="J2996" s="89"/>
      <c r="K2996" s="89"/>
      <c r="L2996" s="89"/>
      <c r="M2996" s="89"/>
      <c r="N2996" s="271">
        <v>5896625.5</v>
      </c>
      <c r="O2996" s="271">
        <v>0</v>
      </c>
      <c r="P2996" s="89" t="s">
        <v>670</v>
      </c>
    </row>
    <row r="2997" spans="1:16" ht="38.25">
      <c r="A2997" s="268" t="s">
        <v>711</v>
      </c>
      <c r="B2997" s="89"/>
      <c r="C2997" s="269" t="s">
        <v>1408</v>
      </c>
      <c r="D2997" s="84">
        <v>43585</v>
      </c>
      <c r="E2997" s="85" t="s">
        <v>5448</v>
      </c>
      <c r="F2997" s="85" t="s">
        <v>13</v>
      </c>
      <c r="G2997" s="85">
        <v>394656</v>
      </c>
      <c r="H2997" s="89"/>
      <c r="I2997" s="270" t="s">
        <v>720</v>
      </c>
      <c r="J2997" s="89"/>
      <c r="K2997" s="89"/>
      <c r="L2997" s="89"/>
      <c r="M2997" s="89"/>
      <c r="N2997" s="271">
        <v>5896625.5</v>
      </c>
      <c r="O2997" s="271">
        <v>0</v>
      </c>
      <c r="P2997" s="89" t="s">
        <v>670</v>
      </c>
    </row>
    <row r="2998" spans="1:16" ht="38.25">
      <c r="A2998" s="268" t="s">
        <v>711</v>
      </c>
      <c r="B2998" s="89"/>
      <c r="C2998" s="269" t="s">
        <v>1408</v>
      </c>
      <c r="D2998" s="84">
        <v>43585</v>
      </c>
      <c r="E2998" s="85" t="s">
        <v>5449</v>
      </c>
      <c r="F2998" s="85" t="s">
        <v>13</v>
      </c>
      <c r="G2998" s="85">
        <v>394658</v>
      </c>
      <c r="H2998" s="89"/>
      <c r="I2998" s="270" t="s">
        <v>720</v>
      </c>
      <c r="J2998" s="89"/>
      <c r="K2998" s="89"/>
      <c r="L2998" s="89"/>
      <c r="M2998" s="89"/>
      <c r="N2998" s="271">
        <v>4995046.57</v>
      </c>
      <c r="O2998" s="271">
        <v>0</v>
      </c>
      <c r="P2998" s="89" t="s">
        <v>670</v>
      </c>
    </row>
    <row r="2999" spans="1:16" ht="38.25">
      <c r="A2999" s="268" t="s">
        <v>711</v>
      </c>
      <c r="B2999" s="89"/>
      <c r="C2999" s="269" t="s">
        <v>1408</v>
      </c>
      <c r="D2999" s="84">
        <v>43585</v>
      </c>
      <c r="E2999" s="85" t="s">
        <v>5450</v>
      </c>
      <c r="F2999" s="85" t="s">
        <v>13</v>
      </c>
      <c r="G2999" s="85">
        <v>394660</v>
      </c>
      <c r="H2999" s="89"/>
      <c r="I2999" s="270" t="s">
        <v>720</v>
      </c>
      <c r="J2999" s="89"/>
      <c r="K2999" s="89"/>
      <c r="L2999" s="89"/>
      <c r="M2999" s="89"/>
      <c r="N2999" s="271">
        <v>4995046.57</v>
      </c>
      <c r="O2999" s="271">
        <v>0</v>
      </c>
      <c r="P2999" s="89" t="s">
        <v>670</v>
      </c>
    </row>
    <row r="3000" spans="1:16" ht="38.25">
      <c r="A3000" s="268" t="s">
        <v>711</v>
      </c>
      <c r="B3000" s="89"/>
      <c r="C3000" s="269" t="s">
        <v>1408</v>
      </c>
      <c r="D3000" s="84">
        <v>43585</v>
      </c>
      <c r="E3000" s="85" t="s">
        <v>5451</v>
      </c>
      <c r="F3000" s="85" t="s">
        <v>13</v>
      </c>
      <c r="G3000" s="85">
        <v>394662</v>
      </c>
      <c r="H3000" s="89"/>
      <c r="I3000" s="270" t="s">
        <v>720</v>
      </c>
      <c r="J3000" s="89"/>
      <c r="K3000" s="89"/>
      <c r="L3000" s="89"/>
      <c r="M3000" s="89"/>
      <c r="N3000" s="271">
        <v>4995046.57</v>
      </c>
      <c r="O3000" s="271">
        <v>0</v>
      </c>
      <c r="P3000" s="89" t="s">
        <v>670</v>
      </c>
    </row>
    <row r="3001" spans="1:16" ht="38.25">
      <c r="A3001" s="268" t="s">
        <v>711</v>
      </c>
      <c r="B3001" s="89"/>
      <c r="C3001" s="269" t="s">
        <v>1408</v>
      </c>
      <c r="D3001" s="84">
        <v>43585</v>
      </c>
      <c r="E3001" s="85" t="s">
        <v>5452</v>
      </c>
      <c r="F3001" s="85" t="s">
        <v>13</v>
      </c>
      <c r="G3001" s="85">
        <v>394664</v>
      </c>
      <c r="H3001" s="89"/>
      <c r="I3001" s="270" t="s">
        <v>720</v>
      </c>
      <c r="J3001" s="89"/>
      <c r="K3001" s="89"/>
      <c r="L3001" s="89"/>
      <c r="M3001" s="89"/>
      <c r="N3001" s="271">
        <v>4995046.57</v>
      </c>
      <c r="O3001" s="271">
        <v>0</v>
      </c>
      <c r="P3001" s="89" t="s">
        <v>670</v>
      </c>
    </row>
    <row r="3002" spans="1:16" ht="38.25">
      <c r="A3002" s="268" t="s">
        <v>711</v>
      </c>
      <c r="B3002" s="89"/>
      <c r="C3002" s="269" t="s">
        <v>1408</v>
      </c>
      <c r="D3002" s="84">
        <v>43585</v>
      </c>
      <c r="E3002" s="85" t="s">
        <v>5453</v>
      </c>
      <c r="F3002" s="85" t="s">
        <v>13</v>
      </c>
      <c r="G3002" s="85">
        <v>394666</v>
      </c>
      <c r="H3002" s="89"/>
      <c r="I3002" s="270" t="s">
        <v>720</v>
      </c>
      <c r="J3002" s="89"/>
      <c r="K3002" s="89"/>
      <c r="L3002" s="89"/>
      <c r="M3002" s="89"/>
      <c r="N3002" s="271">
        <v>4995046.57</v>
      </c>
      <c r="O3002" s="271">
        <v>0</v>
      </c>
      <c r="P3002" s="89" t="s">
        <v>670</v>
      </c>
    </row>
    <row r="3003" spans="1:16" ht="38.25">
      <c r="A3003" s="268" t="s">
        <v>711</v>
      </c>
      <c r="B3003" s="89"/>
      <c r="C3003" s="269" t="s">
        <v>1408</v>
      </c>
      <c r="D3003" s="84">
        <v>43585</v>
      </c>
      <c r="E3003" s="85" t="s">
        <v>5454</v>
      </c>
      <c r="F3003" s="85" t="s">
        <v>13</v>
      </c>
      <c r="G3003" s="85">
        <v>394668</v>
      </c>
      <c r="H3003" s="89"/>
      <c r="I3003" s="270" t="s">
        <v>720</v>
      </c>
      <c r="J3003" s="89"/>
      <c r="K3003" s="89"/>
      <c r="L3003" s="89"/>
      <c r="M3003" s="89"/>
      <c r="N3003" s="271">
        <v>13719482.07</v>
      </c>
      <c r="O3003" s="271">
        <v>0</v>
      </c>
      <c r="P3003" s="89" t="s">
        <v>670</v>
      </c>
    </row>
    <row r="3004" spans="1:16" ht="38.25">
      <c r="A3004" s="268" t="s">
        <v>711</v>
      </c>
      <c r="B3004" s="89"/>
      <c r="C3004" s="269" t="s">
        <v>1408</v>
      </c>
      <c r="D3004" s="84">
        <v>43585</v>
      </c>
      <c r="E3004" s="85" t="s">
        <v>5455</v>
      </c>
      <c r="F3004" s="85" t="s">
        <v>13</v>
      </c>
      <c r="G3004" s="85">
        <v>394670</v>
      </c>
      <c r="H3004" s="89"/>
      <c r="I3004" s="270" t="s">
        <v>720</v>
      </c>
      <c r="J3004" s="89"/>
      <c r="K3004" s="89"/>
      <c r="L3004" s="89"/>
      <c r="M3004" s="89"/>
      <c r="N3004" s="271">
        <v>13719482.07</v>
      </c>
      <c r="O3004" s="271">
        <v>0</v>
      </c>
      <c r="P3004" s="89" t="s">
        <v>670</v>
      </c>
    </row>
    <row r="3005" spans="1:16" ht="38.25">
      <c r="A3005" s="268" t="s">
        <v>711</v>
      </c>
      <c r="B3005" s="89"/>
      <c r="C3005" s="269" t="s">
        <v>1408</v>
      </c>
      <c r="D3005" s="84">
        <v>43585</v>
      </c>
      <c r="E3005" s="85" t="s">
        <v>5456</v>
      </c>
      <c r="F3005" s="85" t="s">
        <v>13</v>
      </c>
      <c r="G3005" s="85">
        <v>394672</v>
      </c>
      <c r="H3005" s="89"/>
      <c r="I3005" s="270" t="s">
        <v>720</v>
      </c>
      <c r="J3005" s="89"/>
      <c r="K3005" s="89"/>
      <c r="L3005" s="89"/>
      <c r="M3005" s="89"/>
      <c r="N3005" s="271">
        <v>13719482.07</v>
      </c>
      <c r="O3005" s="271">
        <v>0</v>
      </c>
      <c r="P3005" s="89" t="s">
        <v>670</v>
      </c>
    </row>
    <row r="3006" spans="1:16" ht="38.25">
      <c r="A3006" s="268" t="s">
        <v>711</v>
      </c>
      <c r="B3006" s="89"/>
      <c r="C3006" s="269" t="s">
        <v>1408</v>
      </c>
      <c r="D3006" s="84">
        <v>43585</v>
      </c>
      <c r="E3006" s="85" t="s">
        <v>5457</v>
      </c>
      <c r="F3006" s="85" t="s">
        <v>13</v>
      </c>
      <c r="G3006" s="85">
        <v>394674</v>
      </c>
      <c r="H3006" s="89"/>
      <c r="I3006" s="270" t="s">
        <v>720</v>
      </c>
      <c r="J3006" s="89"/>
      <c r="K3006" s="89"/>
      <c r="L3006" s="89"/>
      <c r="M3006" s="89"/>
      <c r="N3006" s="271">
        <v>13719482.07</v>
      </c>
      <c r="O3006" s="271">
        <v>0</v>
      </c>
      <c r="P3006" s="89" t="s">
        <v>670</v>
      </c>
    </row>
    <row r="3007" spans="1:16" ht="38.25">
      <c r="A3007" s="268" t="s">
        <v>711</v>
      </c>
      <c r="B3007" s="89"/>
      <c r="C3007" s="269" t="s">
        <v>1408</v>
      </c>
      <c r="D3007" s="84">
        <v>43585</v>
      </c>
      <c r="E3007" s="85" t="s">
        <v>5458</v>
      </c>
      <c r="F3007" s="85" t="s">
        <v>13</v>
      </c>
      <c r="G3007" s="85">
        <v>394676</v>
      </c>
      <c r="H3007" s="89"/>
      <c r="I3007" s="270" t="s">
        <v>720</v>
      </c>
      <c r="J3007" s="89"/>
      <c r="K3007" s="89"/>
      <c r="L3007" s="89"/>
      <c r="M3007" s="89"/>
      <c r="N3007" s="271">
        <v>13719482.07</v>
      </c>
      <c r="O3007" s="271">
        <v>0</v>
      </c>
      <c r="P3007" s="89" t="s">
        <v>670</v>
      </c>
    </row>
    <row r="3008" spans="1:16" ht="38.25">
      <c r="A3008" s="268" t="s">
        <v>711</v>
      </c>
      <c r="B3008" s="89"/>
      <c r="C3008" s="269" t="s">
        <v>1408</v>
      </c>
      <c r="D3008" s="84">
        <v>43585</v>
      </c>
      <c r="E3008" s="85" t="s">
        <v>5459</v>
      </c>
      <c r="F3008" s="85" t="s">
        <v>13</v>
      </c>
      <c r="G3008" s="85">
        <v>394678</v>
      </c>
      <c r="H3008" s="89"/>
      <c r="I3008" s="270" t="s">
        <v>720</v>
      </c>
      <c r="J3008" s="89"/>
      <c r="K3008" s="89"/>
      <c r="L3008" s="89"/>
      <c r="M3008" s="89"/>
      <c r="N3008" s="271">
        <v>2524120.7400000002</v>
      </c>
      <c r="O3008" s="271">
        <v>0</v>
      </c>
      <c r="P3008" s="89" t="s">
        <v>670</v>
      </c>
    </row>
    <row r="3009" spans="1:16" ht="38.25">
      <c r="A3009" s="268" t="s">
        <v>711</v>
      </c>
      <c r="B3009" s="89"/>
      <c r="C3009" s="269" t="s">
        <v>1408</v>
      </c>
      <c r="D3009" s="84">
        <v>43585</v>
      </c>
      <c r="E3009" s="85" t="s">
        <v>5460</v>
      </c>
      <c r="F3009" s="85" t="s">
        <v>13</v>
      </c>
      <c r="G3009" s="85">
        <v>394680</v>
      </c>
      <c r="H3009" s="89"/>
      <c r="I3009" s="270" t="s">
        <v>720</v>
      </c>
      <c r="J3009" s="89"/>
      <c r="K3009" s="89"/>
      <c r="L3009" s="89"/>
      <c r="M3009" s="89"/>
      <c r="N3009" s="271">
        <v>2524120.7400000002</v>
      </c>
      <c r="O3009" s="271">
        <v>0</v>
      </c>
      <c r="P3009" s="89" t="s">
        <v>670</v>
      </c>
    </row>
    <row r="3010" spans="1:16" ht="38.25">
      <c r="A3010" s="268" t="s">
        <v>711</v>
      </c>
      <c r="B3010" s="89"/>
      <c r="C3010" s="269" t="s">
        <v>1408</v>
      </c>
      <c r="D3010" s="84">
        <v>43585</v>
      </c>
      <c r="E3010" s="85" t="s">
        <v>5461</v>
      </c>
      <c r="F3010" s="85" t="s">
        <v>13</v>
      </c>
      <c r="G3010" s="85">
        <v>394682</v>
      </c>
      <c r="H3010" s="89"/>
      <c r="I3010" s="270" t="s">
        <v>720</v>
      </c>
      <c r="J3010" s="89"/>
      <c r="K3010" s="89"/>
      <c r="L3010" s="89"/>
      <c r="M3010" s="89"/>
      <c r="N3010" s="271">
        <v>2524120.7400000002</v>
      </c>
      <c r="O3010" s="271">
        <v>0</v>
      </c>
      <c r="P3010" s="89" t="s">
        <v>670</v>
      </c>
    </row>
    <row r="3011" spans="1:16" ht="38.25">
      <c r="A3011" s="268" t="s">
        <v>711</v>
      </c>
      <c r="B3011" s="89"/>
      <c r="C3011" s="269" t="s">
        <v>1408</v>
      </c>
      <c r="D3011" s="84">
        <v>43585</v>
      </c>
      <c r="E3011" s="85" t="s">
        <v>5462</v>
      </c>
      <c r="F3011" s="85" t="s">
        <v>13</v>
      </c>
      <c r="G3011" s="85">
        <v>394684</v>
      </c>
      <c r="H3011" s="89"/>
      <c r="I3011" s="270" t="s">
        <v>720</v>
      </c>
      <c r="J3011" s="89"/>
      <c r="K3011" s="89"/>
      <c r="L3011" s="89"/>
      <c r="M3011" s="89"/>
      <c r="N3011" s="271">
        <v>16064218.890000001</v>
      </c>
      <c r="O3011" s="271">
        <v>0</v>
      </c>
      <c r="P3011" s="89" t="s">
        <v>670</v>
      </c>
    </row>
    <row r="3012" spans="1:16" ht="38.25">
      <c r="A3012" s="268" t="s">
        <v>711</v>
      </c>
      <c r="B3012" s="89"/>
      <c r="C3012" s="269" t="s">
        <v>1408</v>
      </c>
      <c r="D3012" s="84">
        <v>43585</v>
      </c>
      <c r="E3012" s="85" t="s">
        <v>5463</v>
      </c>
      <c r="F3012" s="85" t="s">
        <v>13</v>
      </c>
      <c r="G3012" s="85">
        <v>394686</v>
      </c>
      <c r="H3012" s="89"/>
      <c r="I3012" s="270" t="s">
        <v>720</v>
      </c>
      <c r="J3012" s="89"/>
      <c r="K3012" s="89"/>
      <c r="L3012" s="89"/>
      <c r="M3012" s="89"/>
      <c r="N3012" s="271">
        <v>7933993.71</v>
      </c>
      <c r="O3012" s="271">
        <v>0</v>
      </c>
      <c r="P3012" s="89" t="s">
        <v>670</v>
      </c>
    </row>
    <row r="3013" spans="1:16" ht="38.25">
      <c r="A3013" s="268" t="s">
        <v>711</v>
      </c>
      <c r="B3013" s="89"/>
      <c r="C3013" s="269" t="s">
        <v>1408</v>
      </c>
      <c r="D3013" s="84">
        <v>43585</v>
      </c>
      <c r="E3013" s="85" t="s">
        <v>5464</v>
      </c>
      <c r="F3013" s="85" t="s">
        <v>13</v>
      </c>
      <c r="G3013" s="85">
        <v>394688</v>
      </c>
      <c r="H3013" s="89"/>
      <c r="I3013" s="270" t="s">
        <v>720</v>
      </c>
      <c r="J3013" s="89"/>
      <c r="K3013" s="89"/>
      <c r="L3013" s="89"/>
      <c r="M3013" s="89"/>
      <c r="N3013" s="271">
        <v>94136081.5</v>
      </c>
      <c r="O3013" s="271">
        <v>0</v>
      </c>
      <c r="P3013" s="89" t="s">
        <v>670</v>
      </c>
    </row>
    <row r="3014" spans="1:16" ht="38.25">
      <c r="A3014" s="268" t="s">
        <v>711</v>
      </c>
      <c r="B3014" s="89"/>
      <c r="C3014" s="269" t="s">
        <v>1408</v>
      </c>
      <c r="D3014" s="84">
        <v>43585</v>
      </c>
      <c r="E3014" s="85" t="s">
        <v>5465</v>
      </c>
      <c r="F3014" s="85" t="s">
        <v>13</v>
      </c>
      <c r="G3014" s="85">
        <v>394690</v>
      </c>
      <c r="H3014" s="89"/>
      <c r="I3014" s="270" t="s">
        <v>720</v>
      </c>
      <c r="J3014" s="89"/>
      <c r="K3014" s="89"/>
      <c r="L3014" s="89"/>
      <c r="M3014" s="89"/>
      <c r="N3014" s="271">
        <v>40459633.719999999</v>
      </c>
      <c r="O3014" s="271">
        <v>0</v>
      </c>
      <c r="P3014" s="89" t="s">
        <v>670</v>
      </c>
    </row>
    <row r="3015" spans="1:16" ht="38.25">
      <c r="A3015" s="268" t="s">
        <v>711</v>
      </c>
      <c r="B3015" s="89"/>
      <c r="C3015" s="269" t="s">
        <v>1408</v>
      </c>
      <c r="D3015" s="84">
        <v>43585</v>
      </c>
      <c r="E3015" s="85" t="s">
        <v>5466</v>
      </c>
      <c r="F3015" s="85" t="s">
        <v>13</v>
      </c>
      <c r="G3015" s="85">
        <v>394692</v>
      </c>
      <c r="H3015" s="89"/>
      <c r="I3015" s="270" t="s">
        <v>720</v>
      </c>
      <c r="J3015" s="89"/>
      <c r="K3015" s="89"/>
      <c r="L3015" s="89"/>
      <c r="M3015" s="89"/>
      <c r="N3015" s="271">
        <v>8120.87</v>
      </c>
      <c r="O3015" s="271">
        <v>0</v>
      </c>
      <c r="P3015" s="89" t="s">
        <v>670</v>
      </c>
    </row>
    <row r="3016" spans="1:16" ht="38.25">
      <c r="A3016" s="268" t="s">
        <v>711</v>
      </c>
      <c r="B3016" s="89"/>
      <c r="C3016" s="269" t="s">
        <v>1408</v>
      </c>
      <c r="D3016" s="84">
        <v>43585</v>
      </c>
      <c r="E3016" s="85" t="s">
        <v>5467</v>
      </c>
      <c r="F3016" s="85" t="s">
        <v>13</v>
      </c>
      <c r="G3016" s="85">
        <v>394694</v>
      </c>
      <c r="H3016" s="89"/>
      <c r="I3016" s="270" t="s">
        <v>720</v>
      </c>
      <c r="J3016" s="89"/>
      <c r="K3016" s="89"/>
      <c r="L3016" s="89"/>
      <c r="M3016" s="89"/>
      <c r="N3016" s="271">
        <v>15507.37</v>
      </c>
      <c r="O3016" s="271">
        <v>0</v>
      </c>
      <c r="P3016" s="89" t="s">
        <v>670</v>
      </c>
    </row>
    <row r="3017" spans="1:16" ht="38.25">
      <c r="A3017" s="268" t="s">
        <v>711</v>
      </c>
      <c r="B3017" s="89"/>
      <c r="C3017" s="269" t="s">
        <v>1408</v>
      </c>
      <c r="D3017" s="84">
        <v>43585</v>
      </c>
      <c r="E3017" s="85" t="s">
        <v>5468</v>
      </c>
      <c r="F3017" s="85" t="s">
        <v>13</v>
      </c>
      <c r="G3017" s="85">
        <v>394696</v>
      </c>
      <c r="H3017" s="89"/>
      <c r="I3017" s="270" t="s">
        <v>720</v>
      </c>
      <c r="J3017" s="89"/>
      <c r="K3017" s="89"/>
      <c r="L3017" s="89"/>
      <c r="M3017" s="89"/>
      <c r="N3017" s="271">
        <v>3822.53</v>
      </c>
      <c r="O3017" s="271">
        <v>0</v>
      </c>
      <c r="P3017" s="89" t="s">
        <v>670</v>
      </c>
    </row>
    <row r="3018" spans="1:16" ht="38.25">
      <c r="A3018" s="268" t="s">
        <v>711</v>
      </c>
      <c r="B3018" s="89"/>
      <c r="C3018" s="269" t="s">
        <v>1408</v>
      </c>
      <c r="D3018" s="84">
        <v>43585</v>
      </c>
      <c r="E3018" s="85" t="s">
        <v>5469</v>
      </c>
      <c r="F3018" s="85" t="s">
        <v>13</v>
      </c>
      <c r="G3018" s="85">
        <v>394698</v>
      </c>
      <c r="H3018" s="89"/>
      <c r="I3018" s="270" t="s">
        <v>720</v>
      </c>
      <c r="J3018" s="89"/>
      <c r="K3018" s="89"/>
      <c r="L3018" s="89"/>
      <c r="M3018" s="89"/>
      <c r="N3018" s="271">
        <v>14312.43</v>
      </c>
      <c r="O3018" s="271">
        <v>0</v>
      </c>
      <c r="P3018" s="89" t="s">
        <v>670</v>
      </c>
    </row>
    <row r="3019" spans="1:16" ht="38.25">
      <c r="A3019" s="268" t="s">
        <v>711</v>
      </c>
      <c r="B3019" s="89"/>
      <c r="C3019" s="269" t="s">
        <v>1408</v>
      </c>
      <c r="D3019" s="84">
        <v>43585</v>
      </c>
      <c r="E3019" s="85" t="s">
        <v>5470</v>
      </c>
      <c r="F3019" s="85" t="s">
        <v>13</v>
      </c>
      <c r="G3019" s="85">
        <v>394700</v>
      </c>
      <c r="H3019" s="89"/>
      <c r="I3019" s="270" t="s">
        <v>720</v>
      </c>
      <c r="J3019" s="89"/>
      <c r="K3019" s="89"/>
      <c r="L3019" s="89"/>
      <c r="M3019" s="89"/>
      <c r="N3019" s="271">
        <v>14312.43</v>
      </c>
      <c r="O3019" s="271">
        <v>0</v>
      </c>
      <c r="P3019" s="89" t="s">
        <v>670</v>
      </c>
    </row>
    <row r="3020" spans="1:16" ht="38.25">
      <c r="A3020" s="268" t="s">
        <v>711</v>
      </c>
      <c r="B3020" s="89"/>
      <c r="C3020" s="269" t="s">
        <v>1408</v>
      </c>
      <c r="D3020" s="84">
        <v>43585</v>
      </c>
      <c r="E3020" s="85" t="s">
        <v>5471</v>
      </c>
      <c r="F3020" s="85" t="s">
        <v>13</v>
      </c>
      <c r="G3020" s="85">
        <v>394702</v>
      </c>
      <c r="H3020" s="89"/>
      <c r="I3020" s="270" t="s">
        <v>720</v>
      </c>
      <c r="J3020" s="89"/>
      <c r="K3020" s="89"/>
      <c r="L3020" s="89"/>
      <c r="M3020" s="89"/>
      <c r="N3020" s="271">
        <v>14312.43</v>
      </c>
      <c r="O3020" s="271">
        <v>0</v>
      </c>
      <c r="P3020" s="89" t="s">
        <v>670</v>
      </c>
    </row>
    <row r="3021" spans="1:16" ht="38.25">
      <c r="A3021" s="268" t="s">
        <v>711</v>
      </c>
      <c r="B3021" s="89"/>
      <c r="C3021" s="269" t="s">
        <v>1408</v>
      </c>
      <c r="D3021" s="84">
        <v>43585</v>
      </c>
      <c r="E3021" s="85" t="s">
        <v>5472</v>
      </c>
      <c r="F3021" s="85" t="s">
        <v>13</v>
      </c>
      <c r="G3021" s="85">
        <v>394704</v>
      </c>
      <c r="H3021" s="89"/>
      <c r="I3021" s="270" t="s">
        <v>720</v>
      </c>
      <c r="J3021" s="89"/>
      <c r="K3021" s="89"/>
      <c r="L3021" s="89"/>
      <c r="M3021" s="89"/>
      <c r="N3021" s="271">
        <v>14312.43</v>
      </c>
      <c r="O3021" s="271">
        <v>0</v>
      </c>
      <c r="P3021" s="89" t="s">
        <v>670</v>
      </c>
    </row>
    <row r="3022" spans="1:16" ht="38.25">
      <c r="A3022" s="268" t="s">
        <v>711</v>
      </c>
      <c r="B3022" s="89"/>
      <c r="C3022" s="269" t="s">
        <v>1408</v>
      </c>
      <c r="D3022" s="84">
        <v>43585</v>
      </c>
      <c r="E3022" s="85" t="s">
        <v>5473</v>
      </c>
      <c r="F3022" s="85" t="s">
        <v>13</v>
      </c>
      <c r="G3022" s="85">
        <v>394706</v>
      </c>
      <c r="H3022" s="89"/>
      <c r="I3022" s="270" t="s">
        <v>720</v>
      </c>
      <c r="J3022" s="89"/>
      <c r="K3022" s="89"/>
      <c r="L3022" s="89"/>
      <c r="M3022" s="89"/>
      <c r="N3022" s="271">
        <v>269730.88</v>
      </c>
      <c r="O3022" s="271">
        <v>0</v>
      </c>
      <c r="P3022" s="89" t="s">
        <v>670</v>
      </c>
    </row>
    <row r="3023" spans="1:16" ht="38.25">
      <c r="A3023" s="268" t="s">
        <v>711</v>
      </c>
      <c r="B3023" s="89"/>
      <c r="C3023" s="269" t="s">
        <v>1408</v>
      </c>
      <c r="D3023" s="84">
        <v>43585</v>
      </c>
      <c r="E3023" s="85" t="s">
        <v>5474</v>
      </c>
      <c r="F3023" s="85" t="s">
        <v>13</v>
      </c>
      <c r="G3023" s="85">
        <v>394708</v>
      </c>
      <c r="H3023" s="89"/>
      <c r="I3023" s="270" t="s">
        <v>720</v>
      </c>
      <c r="J3023" s="89"/>
      <c r="K3023" s="89"/>
      <c r="L3023" s="89"/>
      <c r="M3023" s="89"/>
      <c r="N3023" s="271">
        <v>2870.09</v>
      </c>
      <c r="O3023" s="271">
        <v>0</v>
      </c>
      <c r="P3023" s="89" t="s">
        <v>670</v>
      </c>
    </row>
    <row r="3024" spans="1:16" ht="38.25">
      <c r="A3024" s="268" t="s">
        <v>711</v>
      </c>
      <c r="B3024" s="89"/>
      <c r="C3024" s="269" t="s">
        <v>1408</v>
      </c>
      <c r="D3024" s="84">
        <v>43585</v>
      </c>
      <c r="E3024" s="85" t="s">
        <v>5475</v>
      </c>
      <c r="F3024" s="85" t="s">
        <v>13</v>
      </c>
      <c r="G3024" s="85">
        <v>394710</v>
      </c>
      <c r="H3024" s="89"/>
      <c r="I3024" s="270" t="s">
        <v>720</v>
      </c>
      <c r="J3024" s="89"/>
      <c r="K3024" s="89"/>
      <c r="L3024" s="89"/>
      <c r="M3024" s="89"/>
      <c r="N3024" s="271">
        <v>414.96</v>
      </c>
      <c r="O3024" s="271">
        <v>0</v>
      </c>
      <c r="P3024" s="89" t="s">
        <v>670</v>
      </c>
    </row>
    <row r="3025" spans="1:16" ht="38.25">
      <c r="A3025" s="268" t="s">
        <v>711</v>
      </c>
      <c r="B3025" s="89"/>
      <c r="C3025" s="269" t="s">
        <v>1408</v>
      </c>
      <c r="D3025" s="84">
        <v>43585</v>
      </c>
      <c r="E3025" s="85" t="s">
        <v>5476</v>
      </c>
      <c r="F3025" s="85" t="s">
        <v>13</v>
      </c>
      <c r="G3025" s="85">
        <v>394712</v>
      </c>
      <c r="H3025" s="89"/>
      <c r="I3025" s="270" t="s">
        <v>720</v>
      </c>
      <c r="J3025" s="89"/>
      <c r="K3025" s="89"/>
      <c r="L3025" s="89"/>
      <c r="M3025" s="89"/>
      <c r="N3025" s="271">
        <v>1350.94</v>
      </c>
      <c r="O3025" s="271">
        <v>0</v>
      </c>
      <c r="P3025" s="89" t="s">
        <v>670</v>
      </c>
    </row>
    <row r="3026" spans="1:16" ht="38.25">
      <c r="A3026" s="268" t="s">
        <v>711</v>
      </c>
      <c r="B3026" s="89"/>
      <c r="C3026" s="269" t="s">
        <v>1408</v>
      </c>
      <c r="D3026" s="84">
        <v>43585</v>
      </c>
      <c r="E3026" s="85" t="s">
        <v>5477</v>
      </c>
      <c r="F3026" s="85" t="s">
        <v>13</v>
      </c>
      <c r="G3026" s="85">
        <v>394714</v>
      </c>
      <c r="H3026" s="89"/>
      <c r="I3026" s="270" t="s">
        <v>720</v>
      </c>
      <c r="J3026" s="89"/>
      <c r="K3026" s="89"/>
      <c r="L3026" s="89"/>
      <c r="M3026" s="89"/>
      <c r="N3026" s="271">
        <v>5058.3599999999997</v>
      </c>
      <c r="O3026" s="271">
        <v>0</v>
      </c>
      <c r="P3026" s="89" t="s">
        <v>670</v>
      </c>
    </row>
    <row r="3027" spans="1:16" ht="38.25">
      <c r="A3027" s="268" t="s">
        <v>711</v>
      </c>
      <c r="B3027" s="89"/>
      <c r="C3027" s="269" t="s">
        <v>1408</v>
      </c>
      <c r="D3027" s="84">
        <v>43585</v>
      </c>
      <c r="E3027" s="85" t="s">
        <v>5478</v>
      </c>
      <c r="F3027" s="85" t="s">
        <v>13</v>
      </c>
      <c r="G3027" s="85">
        <v>394716</v>
      </c>
      <c r="H3027" s="89"/>
      <c r="I3027" s="270" t="s">
        <v>720</v>
      </c>
      <c r="J3027" s="89"/>
      <c r="K3027" s="89"/>
      <c r="L3027" s="89"/>
      <c r="M3027" s="89"/>
      <c r="N3027" s="271">
        <v>5058.3599999999997</v>
      </c>
      <c r="O3027" s="271">
        <v>0</v>
      </c>
      <c r="P3027" s="89" t="s">
        <v>670</v>
      </c>
    </row>
    <row r="3028" spans="1:16" ht="38.25">
      <c r="A3028" s="268" t="s">
        <v>711</v>
      </c>
      <c r="B3028" s="89"/>
      <c r="C3028" s="269" t="s">
        <v>1408</v>
      </c>
      <c r="D3028" s="84">
        <v>43585</v>
      </c>
      <c r="E3028" s="85" t="s">
        <v>5479</v>
      </c>
      <c r="F3028" s="85" t="s">
        <v>13</v>
      </c>
      <c r="G3028" s="85">
        <v>394718</v>
      </c>
      <c r="H3028" s="89"/>
      <c r="I3028" s="270" t="s">
        <v>720</v>
      </c>
      <c r="J3028" s="89"/>
      <c r="K3028" s="89"/>
      <c r="L3028" s="89"/>
      <c r="M3028" s="89"/>
      <c r="N3028" s="271">
        <v>5058.3599999999997</v>
      </c>
      <c r="O3028" s="271">
        <v>0</v>
      </c>
      <c r="P3028" s="89" t="s">
        <v>670</v>
      </c>
    </row>
    <row r="3029" spans="1:16" ht="38.25">
      <c r="A3029" s="268" t="s">
        <v>711</v>
      </c>
      <c r="B3029" s="89"/>
      <c r="C3029" s="269" t="s">
        <v>1408</v>
      </c>
      <c r="D3029" s="84">
        <v>43585</v>
      </c>
      <c r="E3029" s="85" t="s">
        <v>5480</v>
      </c>
      <c r="F3029" s="85" t="s">
        <v>13</v>
      </c>
      <c r="G3029" s="85">
        <v>394720</v>
      </c>
      <c r="H3029" s="89"/>
      <c r="I3029" s="270" t="s">
        <v>720</v>
      </c>
      <c r="J3029" s="89"/>
      <c r="K3029" s="89"/>
      <c r="L3029" s="89"/>
      <c r="M3029" s="89"/>
      <c r="N3029" s="271">
        <v>5058.3599999999997</v>
      </c>
      <c r="O3029" s="271">
        <v>0</v>
      </c>
      <c r="P3029" s="89" t="s">
        <v>670</v>
      </c>
    </row>
    <row r="3030" spans="1:16" ht="38.25">
      <c r="A3030" s="268" t="s">
        <v>711</v>
      </c>
      <c r="B3030" s="89"/>
      <c r="C3030" s="269" t="s">
        <v>1408</v>
      </c>
      <c r="D3030" s="84">
        <v>43585</v>
      </c>
      <c r="E3030" s="85" t="s">
        <v>5481</v>
      </c>
      <c r="F3030" s="85" t="s">
        <v>13</v>
      </c>
      <c r="G3030" s="85">
        <v>394722</v>
      </c>
      <c r="H3030" s="89"/>
      <c r="I3030" s="270" t="s">
        <v>720</v>
      </c>
      <c r="J3030" s="89"/>
      <c r="K3030" s="89"/>
      <c r="L3030" s="89"/>
      <c r="M3030" s="89"/>
      <c r="N3030" s="271">
        <v>22305.02</v>
      </c>
      <c r="O3030" s="271">
        <v>0</v>
      </c>
      <c r="P3030" s="89" t="s">
        <v>670</v>
      </c>
    </row>
    <row r="3031" spans="1:16" ht="38.25">
      <c r="A3031" s="268" t="s">
        <v>711</v>
      </c>
      <c r="B3031" s="89"/>
      <c r="C3031" s="269" t="s">
        <v>1408</v>
      </c>
      <c r="D3031" s="84">
        <v>43585</v>
      </c>
      <c r="E3031" s="85" t="s">
        <v>5482</v>
      </c>
      <c r="F3031" s="85" t="s">
        <v>13</v>
      </c>
      <c r="G3031" s="85">
        <v>394724</v>
      </c>
      <c r="H3031" s="89"/>
      <c r="I3031" s="270" t="s">
        <v>720</v>
      </c>
      <c r="J3031" s="89"/>
      <c r="K3031" s="89"/>
      <c r="L3031" s="89"/>
      <c r="M3031" s="89"/>
      <c r="N3031" s="271">
        <v>3224.82</v>
      </c>
      <c r="O3031" s="271">
        <v>0</v>
      </c>
      <c r="P3031" s="89" t="s">
        <v>670</v>
      </c>
    </row>
    <row r="3032" spans="1:16" ht="38.25">
      <c r="A3032" s="268" t="s">
        <v>711</v>
      </c>
      <c r="B3032" s="89"/>
      <c r="C3032" s="269" t="s">
        <v>1408</v>
      </c>
      <c r="D3032" s="84">
        <v>43585</v>
      </c>
      <c r="E3032" s="85" t="s">
        <v>5483</v>
      </c>
      <c r="F3032" s="85" t="s">
        <v>13</v>
      </c>
      <c r="G3032" s="85">
        <v>394726</v>
      </c>
      <c r="H3032" s="89"/>
      <c r="I3032" s="270" t="s">
        <v>720</v>
      </c>
      <c r="J3032" s="89"/>
      <c r="K3032" s="89"/>
      <c r="L3032" s="89"/>
      <c r="M3032" s="89"/>
      <c r="N3032" s="271">
        <v>39310.82</v>
      </c>
      <c r="O3032" s="271">
        <v>0</v>
      </c>
      <c r="P3032" s="89" t="s">
        <v>670</v>
      </c>
    </row>
    <row r="3033" spans="1:16" ht="38.25">
      <c r="A3033" s="268" t="s">
        <v>711</v>
      </c>
      <c r="B3033" s="89"/>
      <c r="C3033" s="269" t="s">
        <v>1408</v>
      </c>
      <c r="D3033" s="84">
        <v>43585</v>
      </c>
      <c r="E3033" s="85" t="s">
        <v>5484</v>
      </c>
      <c r="F3033" s="85" t="s">
        <v>13</v>
      </c>
      <c r="G3033" s="85">
        <v>394728</v>
      </c>
      <c r="H3033" s="89"/>
      <c r="I3033" s="270" t="s">
        <v>720</v>
      </c>
      <c r="J3033" s="89"/>
      <c r="K3033" s="89"/>
      <c r="L3033" s="89"/>
      <c r="M3033" s="89"/>
      <c r="N3033" s="271">
        <v>39310.82</v>
      </c>
      <c r="O3033" s="271">
        <v>0</v>
      </c>
      <c r="P3033" s="89" t="s">
        <v>670</v>
      </c>
    </row>
    <row r="3034" spans="1:16" ht="38.25">
      <c r="A3034" s="268" t="s">
        <v>711</v>
      </c>
      <c r="B3034" s="89"/>
      <c r="C3034" s="269" t="s">
        <v>1408</v>
      </c>
      <c r="D3034" s="84">
        <v>43585</v>
      </c>
      <c r="E3034" s="85" t="s">
        <v>5485</v>
      </c>
      <c r="F3034" s="85" t="s">
        <v>13</v>
      </c>
      <c r="G3034" s="85">
        <v>394730</v>
      </c>
      <c r="H3034" s="89"/>
      <c r="I3034" s="270" t="s">
        <v>720</v>
      </c>
      <c r="J3034" s="89"/>
      <c r="K3034" s="89"/>
      <c r="L3034" s="89"/>
      <c r="M3034" s="89"/>
      <c r="N3034" s="271">
        <v>39310.82</v>
      </c>
      <c r="O3034" s="271">
        <v>0</v>
      </c>
      <c r="P3034" s="89" t="s">
        <v>670</v>
      </c>
    </row>
    <row r="3035" spans="1:16" ht="38.25">
      <c r="A3035" s="268" t="s">
        <v>711</v>
      </c>
      <c r="B3035" s="89"/>
      <c r="C3035" s="269" t="s">
        <v>1408</v>
      </c>
      <c r="D3035" s="84">
        <v>43585</v>
      </c>
      <c r="E3035" s="85" t="s">
        <v>5486</v>
      </c>
      <c r="F3035" s="85" t="s">
        <v>13</v>
      </c>
      <c r="G3035" s="85">
        <v>394732</v>
      </c>
      <c r="H3035" s="89"/>
      <c r="I3035" s="270" t="s">
        <v>720</v>
      </c>
      <c r="J3035" s="89"/>
      <c r="K3035" s="89"/>
      <c r="L3035" s="89"/>
      <c r="M3035" s="89"/>
      <c r="N3035" s="271">
        <v>39310.82</v>
      </c>
      <c r="O3035" s="271">
        <v>0</v>
      </c>
      <c r="P3035" s="89" t="s">
        <v>670</v>
      </c>
    </row>
    <row r="3036" spans="1:16" ht="38.25">
      <c r="A3036" s="268" t="s">
        <v>711</v>
      </c>
      <c r="B3036" s="89"/>
      <c r="C3036" s="269" t="s">
        <v>1408</v>
      </c>
      <c r="D3036" s="84">
        <v>43585</v>
      </c>
      <c r="E3036" s="85" t="s">
        <v>5487</v>
      </c>
      <c r="F3036" s="85" t="s">
        <v>13</v>
      </c>
      <c r="G3036" s="85">
        <v>394734</v>
      </c>
      <c r="H3036" s="89"/>
      <c r="I3036" s="270" t="s">
        <v>720</v>
      </c>
      <c r="J3036" s="89"/>
      <c r="K3036" s="89"/>
      <c r="L3036" s="89"/>
      <c r="M3036" s="89"/>
      <c r="N3036" s="271">
        <v>46945.31</v>
      </c>
      <c r="O3036" s="271">
        <v>0</v>
      </c>
      <c r="P3036" s="89" t="s">
        <v>670</v>
      </c>
    </row>
    <row r="3037" spans="1:16" ht="38.25">
      <c r="A3037" s="268" t="s">
        <v>711</v>
      </c>
      <c r="B3037" s="89"/>
      <c r="C3037" s="269" t="s">
        <v>1408</v>
      </c>
      <c r="D3037" s="84">
        <v>43585</v>
      </c>
      <c r="E3037" s="85" t="s">
        <v>5488</v>
      </c>
      <c r="F3037" s="85" t="s">
        <v>13</v>
      </c>
      <c r="G3037" s="85">
        <v>394736</v>
      </c>
      <c r="H3037" s="89"/>
      <c r="I3037" s="270" t="s">
        <v>720</v>
      </c>
      <c r="J3037" s="89"/>
      <c r="K3037" s="89"/>
      <c r="L3037" s="89"/>
      <c r="M3037" s="89"/>
      <c r="N3037" s="271">
        <v>3707.42</v>
      </c>
      <c r="O3037" s="271">
        <v>0</v>
      </c>
      <c r="P3037" s="89" t="s">
        <v>670</v>
      </c>
    </row>
    <row r="3038" spans="1:16" ht="38.25">
      <c r="A3038" s="268" t="s">
        <v>711</v>
      </c>
      <c r="B3038" s="89"/>
      <c r="C3038" s="269" t="s">
        <v>1408</v>
      </c>
      <c r="D3038" s="84">
        <v>43585</v>
      </c>
      <c r="E3038" s="85" t="s">
        <v>5489</v>
      </c>
      <c r="F3038" s="85" t="s">
        <v>13</v>
      </c>
      <c r="G3038" s="85">
        <v>394738</v>
      </c>
      <c r="H3038" s="89"/>
      <c r="I3038" s="270" t="s">
        <v>720</v>
      </c>
      <c r="J3038" s="89"/>
      <c r="K3038" s="89"/>
      <c r="L3038" s="89"/>
      <c r="M3038" s="89"/>
      <c r="N3038" s="271">
        <v>4643.3999999999996</v>
      </c>
      <c r="O3038" s="271">
        <v>0</v>
      </c>
      <c r="P3038" s="89" t="s">
        <v>670</v>
      </c>
    </row>
    <row r="3039" spans="1:16" ht="38.25">
      <c r="A3039" s="268" t="s">
        <v>711</v>
      </c>
      <c r="B3039" s="89"/>
      <c r="C3039" s="269" t="s">
        <v>1408</v>
      </c>
      <c r="D3039" s="84">
        <v>43585</v>
      </c>
      <c r="E3039" s="85" t="s">
        <v>5490</v>
      </c>
      <c r="F3039" s="85" t="s">
        <v>13</v>
      </c>
      <c r="G3039" s="85">
        <v>394740</v>
      </c>
      <c r="H3039" s="89"/>
      <c r="I3039" s="270" t="s">
        <v>720</v>
      </c>
      <c r="J3039" s="89"/>
      <c r="K3039" s="89"/>
      <c r="L3039" s="89"/>
      <c r="M3039" s="89"/>
      <c r="N3039" s="271">
        <v>13138.34</v>
      </c>
      <c r="O3039" s="271">
        <v>0</v>
      </c>
      <c r="P3039" s="89" t="s">
        <v>670</v>
      </c>
    </row>
    <row r="3040" spans="1:16" ht="38.25">
      <c r="A3040" s="268" t="s">
        <v>711</v>
      </c>
      <c r="B3040" s="89"/>
      <c r="C3040" s="269" t="s">
        <v>1408</v>
      </c>
      <c r="D3040" s="84">
        <v>43585</v>
      </c>
      <c r="E3040" s="85" t="s">
        <v>5491</v>
      </c>
      <c r="F3040" s="85" t="s">
        <v>13</v>
      </c>
      <c r="G3040" s="85">
        <v>394742</v>
      </c>
      <c r="H3040" s="89"/>
      <c r="I3040" s="270" t="s">
        <v>720</v>
      </c>
      <c r="J3040" s="89"/>
      <c r="K3040" s="89"/>
      <c r="L3040" s="89"/>
      <c r="M3040" s="89"/>
      <c r="N3040" s="271">
        <v>6191.56</v>
      </c>
      <c r="O3040" s="271">
        <v>0</v>
      </c>
      <c r="P3040" s="89" t="s">
        <v>670</v>
      </c>
    </row>
    <row r="3041" spans="1:16" ht="38.25">
      <c r="A3041" s="268" t="s">
        <v>711</v>
      </c>
      <c r="B3041" s="89"/>
      <c r="C3041" s="269" t="s">
        <v>1408</v>
      </c>
      <c r="D3041" s="84">
        <v>43585</v>
      </c>
      <c r="E3041" s="85" t="s">
        <v>5492</v>
      </c>
      <c r="F3041" s="85" t="s">
        <v>13</v>
      </c>
      <c r="G3041" s="85">
        <v>394744</v>
      </c>
      <c r="H3041" s="89"/>
      <c r="I3041" s="270" t="s">
        <v>720</v>
      </c>
      <c r="J3041" s="89"/>
      <c r="K3041" s="89"/>
      <c r="L3041" s="89"/>
      <c r="M3041" s="89"/>
      <c r="N3041" s="271">
        <v>17005.87</v>
      </c>
      <c r="O3041" s="271">
        <v>0</v>
      </c>
      <c r="P3041" s="89" t="s">
        <v>670</v>
      </c>
    </row>
    <row r="3042" spans="1:16" ht="38.25">
      <c r="A3042" s="268" t="s">
        <v>711</v>
      </c>
      <c r="B3042" s="89"/>
      <c r="C3042" s="269" t="s">
        <v>1408</v>
      </c>
      <c r="D3042" s="84">
        <v>43585</v>
      </c>
      <c r="E3042" s="85" t="s">
        <v>5493</v>
      </c>
      <c r="F3042" s="85" t="s">
        <v>13</v>
      </c>
      <c r="G3042" s="85">
        <v>394746</v>
      </c>
      <c r="H3042" s="89"/>
      <c r="I3042" s="270" t="s">
        <v>720</v>
      </c>
      <c r="J3042" s="89"/>
      <c r="K3042" s="89"/>
      <c r="L3042" s="89"/>
      <c r="M3042" s="89"/>
      <c r="N3042" s="271">
        <v>28811.79</v>
      </c>
      <c r="O3042" s="271">
        <v>0</v>
      </c>
      <c r="P3042" s="89" t="s">
        <v>670</v>
      </c>
    </row>
    <row r="3043" spans="1:16" ht="38.25">
      <c r="A3043" s="268" t="s">
        <v>711</v>
      </c>
      <c r="B3043" s="89"/>
      <c r="C3043" s="269" t="s">
        <v>1408</v>
      </c>
      <c r="D3043" s="84">
        <v>43585</v>
      </c>
      <c r="E3043" s="85" t="s">
        <v>5494</v>
      </c>
      <c r="F3043" s="85" t="s">
        <v>13</v>
      </c>
      <c r="G3043" s="85">
        <v>394748</v>
      </c>
      <c r="H3043" s="89"/>
      <c r="I3043" s="270" t="s">
        <v>720</v>
      </c>
      <c r="J3043" s="89"/>
      <c r="K3043" s="89"/>
      <c r="L3043" s="89"/>
      <c r="M3043" s="89"/>
      <c r="N3043" s="271">
        <v>36086</v>
      </c>
      <c r="O3043" s="271">
        <v>0</v>
      </c>
      <c r="P3043" s="89" t="s">
        <v>670</v>
      </c>
    </row>
    <row r="3044" spans="1:16" ht="38.25">
      <c r="A3044" s="268" t="s">
        <v>711</v>
      </c>
      <c r="B3044" s="89"/>
      <c r="C3044" s="269" t="s">
        <v>1408</v>
      </c>
      <c r="D3044" s="84">
        <v>43585</v>
      </c>
      <c r="E3044" s="85" t="s">
        <v>5495</v>
      </c>
      <c r="F3044" s="85" t="s">
        <v>13</v>
      </c>
      <c r="G3044" s="85">
        <v>394750</v>
      </c>
      <c r="H3044" s="89"/>
      <c r="I3044" s="270" t="s">
        <v>720</v>
      </c>
      <c r="J3044" s="89"/>
      <c r="K3044" s="89"/>
      <c r="L3044" s="89"/>
      <c r="M3044" s="89"/>
      <c r="N3044" s="271">
        <v>2524120.7400000002</v>
      </c>
      <c r="O3044" s="271">
        <v>0</v>
      </c>
      <c r="P3044" s="89" t="s">
        <v>670</v>
      </c>
    </row>
    <row r="3045" spans="1:16" ht="38.25">
      <c r="A3045" s="268" t="s">
        <v>711</v>
      </c>
      <c r="B3045" s="89"/>
      <c r="C3045" s="269" t="s">
        <v>1408</v>
      </c>
      <c r="D3045" s="84">
        <v>43585</v>
      </c>
      <c r="E3045" s="85" t="s">
        <v>5496</v>
      </c>
      <c r="F3045" s="85" t="s">
        <v>13</v>
      </c>
      <c r="G3045" s="85">
        <v>394752</v>
      </c>
      <c r="H3045" s="89"/>
      <c r="I3045" s="270" t="s">
        <v>720</v>
      </c>
      <c r="J3045" s="89"/>
      <c r="K3045" s="89"/>
      <c r="L3045" s="89"/>
      <c r="M3045" s="89"/>
      <c r="N3045" s="271">
        <v>2524120.7400000002</v>
      </c>
      <c r="O3045" s="271">
        <v>0</v>
      </c>
      <c r="P3045" s="89" t="s">
        <v>670</v>
      </c>
    </row>
    <row r="3046" spans="1:16" ht="38.25">
      <c r="A3046" s="268" t="s">
        <v>711</v>
      </c>
      <c r="B3046" s="89"/>
      <c r="C3046" s="269" t="s">
        <v>1408</v>
      </c>
      <c r="D3046" s="84">
        <v>43585</v>
      </c>
      <c r="E3046" s="85" t="s">
        <v>5497</v>
      </c>
      <c r="F3046" s="85" t="s">
        <v>13</v>
      </c>
      <c r="G3046" s="85">
        <v>394754</v>
      </c>
      <c r="H3046" s="89"/>
      <c r="I3046" s="270" t="s">
        <v>720</v>
      </c>
      <c r="J3046" s="89"/>
      <c r="K3046" s="89"/>
      <c r="L3046" s="89"/>
      <c r="M3046" s="89"/>
      <c r="N3046" s="271">
        <v>1218134.52</v>
      </c>
      <c r="O3046" s="271">
        <v>0</v>
      </c>
      <c r="P3046" s="89" t="s">
        <v>670</v>
      </c>
    </row>
    <row r="3047" spans="1:16" ht="38.25">
      <c r="A3047" s="268" t="s">
        <v>711</v>
      </c>
      <c r="B3047" s="89"/>
      <c r="C3047" s="269" t="s">
        <v>1408</v>
      </c>
      <c r="D3047" s="84">
        <v>43585</v>
      </c>
      <c r="E3047" s="85" t="s">
        <v>5498</v>
      </c>
      <c r="F3047" s="85" t="s">
        <v>13</v>
      </c>
      <c r="G3047" s="85">
        <v>394756</v>
      </c>
      <c r="H3047" s="89"/>
      <c r="I3047" s="270" t="s">
        <v>720</v>
      </c>
      <c r="J3047" s="89"/>
      <c r="K3047" s="89"/>
      <c r="L3047" s="89"/>
      <c r="M3047" s="89"/>
      <c r="N3047" s="271">
        <v>176116.71</v>
      </c>
      <c r="O3047" s="271">
        <v>0</v>
      </c>
      <c r="P3047" s="89" t="s">
        <v>670</v>
      </c>
    </row>
    <row r="3048" spans="1:16" ht="38.25">
      <c r="A3048" s="268" t="s">
        <v>711</v>
      </c>
      <c r="B3048" s="89"/>
      <c r="C3048" s="269" t="s">
        <v>1408</v>
      </c>
      <c r="D3048" s="84">
        <v>43585</v>
      </c>
      <c r="E3048" s="85" t="s">
        <v>5499</v>
      </c>
      <c r="F3048" s="85" t="s">
        <v>13</v>
      </c>
      <c r="G3048" s="85">
        <v>394758</v>
      </c>
      <c r="H3048" s="89"/>
      <c r="I3048" s="270" t="s">
        <v>720</v>
      </c>
      <c r="J3048" s="89"/>
      <c r="K3048" s="89"/>
      <c r="L3048" s="89"/>
      <c r="M3048" s="89"/>
      <c r="N3048" s="271">
        <v>2326106.36</v>
      </c>
      <c r="O3048" s="271">
        <v>0</v>
      </c>
      <c r="P3048" s="89" t="s">
        <v>670</v>
      </c>
    </row>
    <row r="3049" spans="1:16" ht="38.25">
      <c r="A3049" s="268" t="s">
        <v>711</v>
      </c>
      <c r="B3049" s="89"/>
      <c r="C3049" s="269" t="s">
        <v>1408</v>
      </c>
      <c r="D3049" s="84">
        <v>43585</v>
      </c>
      <c r="E3049" s="85" t="s">
        <v>5500</v>
      </c>
      <c r="F3049" s="85" t="s">
        <v>13</v>
      </c>
      <c r="G3049" s="85">
        <v>394760</v>
      </c>
      <c r="H3049" s="89"/>
      <c r="I3049" s="270" t="s">
        <v>720</v>
      </c>
      <c r="J3049" s="89"/>
      <c r="K3049" s="89"/>
      <c r="L3049" s="89"/>
      <c r="M3049" s="89"/>
      <c r="N3049" s="271">
        <v>573378.68999999994</v>
      </c>
      <c r="O3049" s="271">
        <v>0</v>
      </c>
      <c r="P3049" s="89" t="s">
        <v>670</v>
      </c>
    </row>
    <row r="3050" spans="1:16" ht="38.25">
      <c r="A3050" s="268" t="s">
        <v>711</v>
      </c>
      <c r="B3050" s="89"/>
      <c r="C3050" s="269" t="s">
        <v>1408</v>
      </c>
      <c r="D3050" s="84">
        <v>43585</v>
      </c>
      <c r="E3050" s="85" t="s">
        <v>5501</v>
      </c>
      <c r="F3050" s="85" t="s">
        <v>13</v>
      </c>
      <c r="G3050" s="85">
        <v>394762</v>
      </c>
      <c r="H3050" s="89"/>
      <c r="I3050" s="270" t="s">
        <v>720</v>
      </c>
      <c r="J3050" s="89"/>
      <c r="K3050" s="89"/>
      <c r="L3050" s="89"/>
      <c r="M3050" s="89"/>
      <c r="N3050" s="271">
        <v>3345749.53</v>
      </c>
      <c r="O3050" s="271">
        <v>0</v>
      </c>
      <c r="P3050" s="89" t="s">
        <v>670</v>
      </c>
    </row>
    <row r="3051" spans="1:16" ht="38.25">
      <c r="A3051" s="268" t="s">
        <v>711</v>
      </c>
      <c r="B3051" s="89"/>
      <c r="C3051" s="269" t="s">
        <v>1408</v>
      </c>
      <c r="D3051" s="84">
        <v>43585</v>
      </c>
      <c r="E3051" s="85" t="s">
        <v>5502</v>
      </c>
      <c r="F3051" s="85" t="s">
        <v>13</v>
      </c>
      <c r="G3051" s="85">
        <v>394764</v>
      </c>
      <c r="H3051" s="89"/>
      <c r="I3051" s="270" t="s">
        <v>720</v>
      </c>
      <c r="J3051" s="89"/>
      <c r="K3051" s="89"/>
      <c r="L3051" s="89"/>
      <c r="M3051" s="89"/>
      <c r="N3051" s="271">
        <v>1574851.85</v>
      </c>
      <c r="O3051" s="271">
        <v>0</v>
      </c>
      <c r="P3051" s="89" t="s">
        <v>670</v>
      </c>
    </row>
    <row r="3052" spans="1:16" ht="38.25">
      <c r="A3052" s="268" t="s">
        <v>711</v>
      </c>
      <c r="B3052" s="89"/>
      <c r="C3052" s="269" t="s">
        <v>1408</v>
      </c>
      <c r="D3052" s="84">
        <v>43585</v>
      </c>
      <c r="E3052" s="85" t="s">
        <v>5503</v>
      </c>
      <c r="F3052" s="85" t="s">
        <v>13</v>
      </c>
      <c r="G3052" s="85">
        <v>394766</v>
      </c>
      <c r="H3052" s="89"/>
      <c r="I3052" s="270" t="s">
        <v>720</v>
      </c>
      <c r="J3052" s="89"/>
      <c r="K3052" s="89"/>
      <c r="L3052" s="89"/>
      <c r="M3052" s="89"/>
      <c r="N3052" s="271">
        <v>6388924.4199999999</v>
      </c>
      <c r="O3052" s="271">
        <v>0</v>
      </c>
      <c r="P3052" s="89" t="s">
        <v>670</v>
      </c>
    </row>
    <row r="3053" spans="1:16" ht="38.25">
      <c r="A3053" s="268" t="s">
        <v>711</v>
      </c>
      <c r="B3053" s="89"/>
      <c r="C3053" s="269" t="s">
        <v>1408</v>
      </c>
      <c r="D3053" s="84">
        <v>43585</v>
      </c>
      <c r="E3053" s="85" t="s">
        <v>5504</v>
      </c>
      <c r="F3053" s="85" t="s">
        <v>13</v>
      </c>
      <c r="G3053" s="85">
        <v>394768</v>
      </c>
      <c r="H3053" s="89"/>
      <c r="I3053" s="270" t="s">
        <v>720</v>
      </c>
      <c r="J3053" s="89"/>
      <c r="K3053" s="89"/>
      <c r="L3053" s="89"/>
      <c r="M3053" s="89"/>
      <c r="N3053" s="271">
        <v>483725.22</v>
      </c>
      <c r="O3053" s="271">
        <v>0</v>
      </c>
      <c r="P3053" s="89" t="s">
        <v>670</v>
      </c>
    </row>
    <row r="3054" spans="1:16" ht="38.25">
      <c r="A3054" s="268" t="s">
        <v>711</v>
      </c>
      <c r="B3054" s="89"/>
      <c r="C3054" s="269" t="s">
        <v>1408</v>
      </c>
      <c r="D3054" s="84">
        <v>43585</v>
      </c>
      <c r="E3054" s="85" t="s">
        <v>5505</v>
      </c>
      <c r="F3054" s="85" t="s">
        <v>13</v>
      </c>
      <c r="G3054" s="85">
        <v>394770</v>
      </c>
      <c r="H3054" s="89"/>
      <c r="I3054" s="270" t="s">
        <v>720</v>
      </c>
      <c r="J3054" s="89"/>
      <c r="K3054" s="89"/>
      <c r="L3054" s="89"/>
      <c r="M3054" s="89"/>
      <c r="N3054" s="271">
        <v>1334061.04</v>
      </c>
      <c r="O3054" s="271">
        <v>0</v>
      </c>
      <c r="P3054" s="89" t="s">
        <v>670</v>
      </c>
    </row>
    <row r="3055" spans="1:16" ht="38.25">
      <c r="A3055" s="268" t="s">
        <v>711</v>
      </c>
      <c r="B3055" s="89"/>
      <c r="C3055" s="269" t="s">
        <v>1408</v>
      </c>
      <c r="D3055" s="84">
        <v>43585</v>
      </c>
      <c r="E3055" s="85" t="s">
        <v>5506</v>
      </c>
      <c r="F3055" s="85" t="s">
        <v>13</v>
      </c>
      <c r="G3055" s="85">
        <v>394772</v>
      </c>
      <c r="H3055" s="89"/>
      <c r="I3055" s="270" t="s">
        <v>720</v>
      </c>
      <c r="J3055" s="89"/>
      <c r="K3055" s="89"/>
      <c r="L3055" s="89"/>
      <c r="M3055" s="89"/>
      <c r="N3055" s="271">
        <v>2834192.95</v>
      </c>
      <c r="O3055" s="271">
        <v>0</v>
      </c>
      <c r="P3055" s="89" t="s">
        <v>670</v>
      </c>
    </row>
    <row r="3056" spans="1:16" ht="38.25">
      <c r="A3056" s="268" t="s">
        <v>711</v>
      </c>
      <c r="B3056" s="89"/>
      <c r="C3056" s="269" t="s">
        <v>1408</v>
      </c>
      <c r="D3056" s="84">
        <v>43585</v>
      </c>
      <c r="E3056" s="85" t="s">
        <v>5507</v>
      </c>
      <c r="F3056" s="85" t="s">
        <v>13</v>
      </c>
      <c r="G3056" s="85">
        <v>394774</v>
      </c>
      <c r="H3056" s="89"/>
      <c r="I3056" s="270" t="s">
        <v>720</v>
      </c>
      <c r="J3056" s="89"/>
      <c r="K3056" s="89"/>
      <c r="L3056" s="89"/>
      <c r="M3056" s="89"/>
      <c r="N3056" s="271">
        <v>5412074.21</v>
      </c>
      <c r="O3056" s="271">
        <v>0</v>
      </c>
      <c r="P3056" s="89" t="s">
        <v>670</v>
      </c>
    </row>
    <row r="3057" spans="1:16" ht="38.25">
      <c r="A3057" s="268" t="s">
        <v>711</v>
      </c>
      <c r="B3057" s="89"/>
      <c r="C3057" s="269" t="s">
        <v>1408</v>
      </c>
      <c r="D3057" s="84">
        <v>43585</v>
      </c>
      <c r="E3057" s="85" t="s">
        <v>5508</v>
      </c>
      <c r="F3057" s="85" t="s">
        <v>13</v>
      </c>
      <c r="G3057" s="85">
        <v>394776</v>
      </c>
      <c r="H3057" s="89"/>
      <c r="I3057" s="270" t="s">
        <v>720</v>
      </c>
      <c r="J3057" s="89"/>
      <c r="K3057" s="89"/>
      <c r="L3057" s="89"/>
      <c r="M3057" s="89"/>
      <c r="N3057" s="271">
        <v>409764.88</v>
      </c>
      <c r="O3057" s="271">
        <v>0</v>
      </c>
      <c r="P3057" s="89" t="s">
        <v>670</v>
      </c>
    </row>
    <row r="3058" spans="1:16" ht="38.25">
      <c r="A3058" s="268" t="s">
        <v>711</v>
      </c>
      <c r="B3058" s="89"/>
      <c r="C3058" s="269" t="s">
        <v>1408</v>
      </c>
      <c r="D3058" s="84">
        <v>43585</v>
      </c>
      <c r="E3058" s="85" t="s">
        <v>5509</v>
      </c>
      <c r="F3058" s="85" t="s">
        <v>13</v>
      </c>
      <c r="G3058" s="85">
        <v>394778</v>
      </c>
      <c r="H3058" s="89"/>
      <c r="I3058" s="270" t="s">
        <v>720</v>
      </c>
      <c r="J3058" s="89"/>
      <c r="K3058" s="89"/>
      <c r="L3058" s="89"/>
      <c r="M3058" s="89"/>
      <c r="N3058" s="271">
        <v>1125467.3799999999</v>
      </c>
      <c r="O3058" s="271">
        <v>0</v>
      </c>
      <c r="P3058" s="89" t="s">
        <v>670</v>
      </c>
    </row>
    <row r="3059" spans="1:16" ht="38.25">
      <c r="A3059" s="268" t="s">
        <v>711</v>
      </c>
      <c r="B3059" s="89"/>
      <c r="C3059" s="269" t="s">
        <v>1408</v>
      </c>
      <c r="D3059" s="84">
        <v>43585</v>
      </c>
      <c r="E3059" s="85" t="s">
        <v>5510</v>
      </c>
      <c r="F3059" s="85" t="s">
        <v>13</v>
      </c>
      <c r="G3059" s="85">
        <v>394780</v>
      </c>
      <c r="H3059" s="89"/>
      <c r="I3059" s="270" t="s">
        <v>720</v>
      </c>
      <c r="J3059" s="89"/>
      <c r="K3059" s="89"/>
      <c r="L3059" s="89"/>
      <c r="M3059" s="89"/>
      <c r="N3059" s="271">
        <v>14864897.5</v>
      </c>
      <c r="O3059" s="271">
        <v>0</v>
      </c>
      <c r="P3059" s="89" t="s">
        <v>670</v>
      </c>
    </row>
    <row r="3060" spans="1:16" ht="38.25">
      <c r="A3060" s="268" t="s">
        <v>711</v>
      </c>
      <c r="B3060" s="89"/>
      <c r="C3060" s="269" t="s">
        <v>1408</v>
      </c>
      <c r="D3060" s="84">
        <v>43585</v>
      </c>
      <c r="E3060" s="85" t="s">
        <v>5511</v>
      </c>
      <c r="F3060" s="85" t="s">
        <v>13</v>
      </c>
      <c r="G3060" s="85">
        <v>394782</v>
      </c>
      <c r="H3060" s="89"/>
      <c r="I3060" s="270" t="s">
        <v>720</v>
      </c>
      <c r="J3060" s="89"/>
      <c r="K3060" s="89"/>
      <c r="L3060" s="89"/>
      <c r="M3060" s="89"/>
      <c r="N3060" s="271">
        <v>3664155.33</v>
      </c>
      <c r="O3060" s="271">
        <v>0</v>
      </c>
      <c r="P3060" s="89" t="s">
        <v>670</v>
      </c>
    </row>
    <row r="3061" spans="1:16" ht="38.25">
      <c r="A3061" s="268" t="s">
        <v>711</v>
      </c>
      <c r="B3061" s="89"/>
      <c r="C3061" s="269" t="s">
        <v>1408</v>
      </c>
      <c r="D3061" s="84">
        <v>43585</v>
      </c>
      <c r="E3061" s="85" t="s">
        <v>5512</v>
      </c>
      <c r="F3061" s="85" t="s">
        <v>13</v>
      </c>
      <c r="G3061" s="85">
        <v>394784</v>
      </c>
      <c r="H3061" s="89"/>
      <c r="I3061" s="270" t="s">
        <v>720</v>
      </c>
      <c r="J3061" s="89"/>
      <c r="K3061" s="89"/>
      <c r="L3061" s="89"/>
      <c r="M3061" s="89"/>
      <c r="N3061" s="271">
        <v>7784443.9299999997</v>
      </c>
      <c r="O3061" s="271">
        <v>0</v>
      </c>
      <c r="P3061" s="89" t="s">
        <v>670</v>
      </c>
    </row>
    <row r="3062" spans="1:16" ht="89.25">
      <c r="A3062" s="268">
        <v>78</v>
      </c>
      <c r="B3062" s="89"/>
      <c r="C3062" s="269" t="s">
        <v>674</v>
      </c>
      <c r="D3062" s="84">
        <v>43585</v>
      </c>
      <c r="E3062" s="85" t="s">
        <v>5513</v>
      </c>
      <c r="F3062" s="85" t="s">
        <v>11</v>
      </c>
      <c r="G3062" s="85">
        <v>953018</v>
      </c>
      <c r="H3062" s="89"/>
      <c r="I3062" s="270" t="s">
        <v>6169</v>
      </c>
      <c r="J3062" s="89"/>
      <c r="K3062" s="89"/>
      <c r="L3062" s="89"/>
      <c r="M3062" s="89"/>
      <c r="N3062" s="271">
        <v>270</v>
      </c>
      <c r="O3062" s="271">
        <v>0</v>
      </c>
      <c r="P3062" s="89" t="s">
        <v>670</v>
      </c>
    </row>
    <row r="3063" spans="1:16" ht="38.25">
      <c r="A3063" s="268">
        <v>650</v>
      </c>
      <c r="B3063" s="89"/>
      <c r="C3063" s="269" t="s">
        <v>187</v>
      </c>
      <c r="D3063" s="84">
        <v>43585</v>
      </c>
      <c r="E3063" s="85" t="s">
        <v>6021</v>
      </c>
      <c r="F3063" s="85" t="s">
        <v>3</v>
      </c>
      <c r="G3063" s="85">
        <v>1736166</v>
      </c>
      <c r="H3063" s="89"/>
      <c r="I3063" s="270" t="s">
        <v>6612</v>
      </c>
      <c r="J3063" s="89"/>
      <c r="K3063" s="89"/>
      <c r="L3063" s="89"/>
      <c r="M3063" s="89"/>
      <c r="N3063" s="271">
        <v>0</v>
      </c>
      <c r="O3063" s="271">
        <v>0.66</v>
      </c>
      <c r="P3063" s="89" t="s">
        <v>670</v>
      </c>
    </row>
    <row r="3064" spans="1:16" ht="51">
      <c r="A3064" s="268">
        <v>526</v>
      </c>
      <c r="B3064" s="89"/>
      <c r="C3064" s="269" t="s">
        <v>610</v>
      </c>
      <c r="D3064" s="84">
        <v>43585</v>
      </c>
      <c r="E3064" s="85" t="s">
        <v>6022</v>
      </c>
      <c r="F3064" s="85" t="s">
        <v>3</v>
      </c>
      <c r="G3064" s="85">
        <v>1736169</v>
      </c>
      <c r="H3064" s="89"/>
      <c r="I3064" s="270" t="s">
        <v>5022</v>
      </c>
      <c r="J3064" s="89"/>
      <c r="K3064" s="89"/>
      <c r="L3064" s="89"/>
      <c r="M3064" s="89"/>
      <c r="N3064" s="271">
        <v>0</v>
      </c>
      <c r="O3064" s="271">
        <v>29.72</v>
      </c>
      <c r="P3064" s="89" t="s">
        <v>670</v>
      </c>
    </row>
    <row r="3065" spans="1:16" ht="38.25">
      <c r="A3065" s="268" t="s">
        <v>565</v>
      </c>
      <c r="B3065" s="89"/>
      <c r="C3065" s="269" t="s">
        <v>615</v>
      </c>
      <c r="D3065" s="84">
        <v>43585</v>
      </c>
      <c r="E3065" s="85" t="s">
        <v>6023</v>
      </c>
      <c r="F3065" s="85" t="s">
        <v>3</v>
      </c>
      <c r="G3065" s="85">
        <v>1736228</v>
      </c>
      <c r="H3065" s="89"/>
      <c r="I3065" s="270" t="s">
        <v>6613</v>
      </c>
      <c r="J3065" s="89"/>
      <c r="K3065" s="89"/>
      <c r="L3065" s="89"/>
      <c r="M3065" s="89"/>
      <c r="N3065" s="271">
        <v>0</v>
      </c>
      <c r="O3065" s="271">
        <v>11378.24</v>
      </c>
      <c r="P3065" s="89" t="s">
        <v>670</v>
      </c>
    </row>
    <row r="3066" spans="1:16" ht="51">
      <c r="A3066" s="268" t="s">
        <v>565</v>
      </c>
      <c r="B3066" s="89"/>
      <c r="C3066" s="269" t="s">
        <v>615</v>
      </c>
      <c r="D3066" s="84">
        <v>43585</v>
      </c>
      <c r="E3066" s="85" t="s">
        <v>6024</v>
      </c>
      <c r="F3066" s="85" t="s">
        <v>3</v>
      </c>
      <c r="G3066" s="85">
        <v>1736277</v>
      </c>
      <c r="H3066" s="89"/>
      <c r="I3066" s="270" t="s">
        <v>6614</v>
      </c>
      <c r="J3066" s="89"/>
      <c r="K3066" s="89"/>
      <c r="L3066" s="89"/>
      <c r="M3066" s="89"/>
      <c r="N3066" s="271">
        <v>0</v>
      </c>
      <c r="O3066" s="271">
        <v>3529.34</v>
      </c>
      <c r="P3066" s="89" t="s">
        <v>670</v>
      </c>
    </row>
    <row r="3067" spans="1:16" ht="51">
      <c r="A3067" s="268" t="s">
        <v>565</v>
      </c>
      <c r="B3067" s="89"/>
      <c r="C3067" s="269" t="s">
        <v>615</v>
      </c>
      <c r="D3067" s="84">
        <v>43585</v>
      </c>
      <c r="E3067" s="85" t="s">
        <v>6025</v>
      </c>
      <c r="F3067" s="85" t="s">
        <v>3</v>
      </c>
      <c r="G3067" s="85">
        <v>1736279</v>
      </c>
      <c r="H3067" s="89"/>
      <c r="I3067" s="270" t="s">
        <v>6614</v>
      </c>
      <c r="J3067" s="89"/>
      <c r="K3067" s="89"/>
      <c r="L3067" s="89"/>
      <c r="M3067" s="89"/>
      <c r="N3067" s="271">
        <v>0</v>
      </c>
      <c r="O3067" s="271">
        <v>3529.34</v>
      </c>
      <c r="P3067" s="89" t="s">
        <v>670</v>
      </c>
    </row>
    <row r="3068" spans="1:16" ht="51">
      <c r="A3068" s="268">
        <v>41</v>
      </c>
      <c r="B3068" s="89"/>
      <c r="C3068" s="269" t="s">
        <v>47</v>
      </c>
      <c r="D3068" s="84">
        <v>43585</v>
      </c>
      <c r="E3068" s="85" t="s">
        <v>6026</v>
      </c>
      <c r="F3068" s="85" t="s">
        <v>3</v>
      </c>
      <c r="G3068" s="85">
        <v>1736338</v>
      </c>
      <c r="H3068" s="89"/>
      <c r="I3068" s="270" t="s">
        <v>6615</v>
      </c>
      <c r="J3068" s="89"/>
      <c r="K3068" s="89"/>
      <c r="L3068" s="89"/>
      <c r="M3068" s="89"/>
      <c r="N3068" s="271">
        <v>0</v>
      </c>
      <c r="O3068" s="271">
        <v>490</v>
      </c>
      <c r="P3068" s="89" t="s">
        <v>670</v>
      </c>
    </row>
    <row r="3069" spans="1:16" ht="51">
      <c r="A3069" s="268">
        <v>16</v>
      </c>
      <c r="B3069" s="89"/>
      <c r="C3069" s="269" t="s">
        <v>43</v>
      </c>
      <c r="D3069" s="84">
        <v>43585</v>
      </c>
      <c r="E3069" s="85" t="s">
        <v>6027</v>
      </c>
      <c r="F3069" s="85" t="s">
        <v>3</v>
      </c>
      <c r="G3069" s="85">
        <v>1736379</v>
      </c>
      <c r="H3069" s="89"/>
      <c r="I3069" s="270" t="s">
        <v>6616</v>
      </c>
      <c r="J3069" s="89"/>
      <c r="K3069" s="89"/>
      <c r="L3069" s="89"/>
      <c r="M3069" s="89"/>
      <c r="N3069" s="271">
        <v>0</v>
      </c>
      <c r="O3069" s="271">
        <v>2000</v>
      </c>
      <c r="P3069" s="89" t="s">
        <v>670</v>
      </c>
    </row>
    <row r="3070" spans="1:16" ht="51">
      <c r="A3070" s="268" t="s">
        <v>565</v>
      </c>
      <c r="B3070" s="89"/>
      <c r="C3070" s="269" t="s">
        <v>615</v>
      </c>
      <c r="D3070" s="84">
        <v>43585</v>
      </c>
      <c r="E3070" s="85" t="s">
        <v>6028</v>
      </c>
      <c r="F3070" s="85" t="s">
        <v>3</v>
      </c>
      <c r="G3070" s="85">
        <v>1736408</v>
      </c>
      <c r="H3070" s="89"/>
      <c r="I3070" s="270" t="s">
        <v>6617</v>
      </c>
      <c r="J3070" s="89"/>
      <c r="K3070" s="89"/>
      <c r="L3070" s="89"/>
      <c r="M3070" s="89"/>
      <c r="N3070" s="271">
        <v>0</v>
      </c>
      <c r="O3070" s="271">
        <v>234</v>
      </c>
      <c r="P3070" s="89" t="s">
        <v>670</v>
      </c>
    </row>
    <row r="3071" spans="1:16" ht="51">
      <c r="A3071" s="268">
        <v>35</v>
      </c>
      <c r="B3071" s="89"/>
      <c r="C3071" s="269" t="s">
        <v>46</v>
      </c>
      <c r="D3071" s="84">
        <v>43585</v>
      </c>
      <c r="E3071" s="85" t="s">
        <v>6029</v>
      </c>
      <c r="F3071" s="85" t="s">
        <v>3</v>
      </c>
      <c r="G3071" s="85">
        <v>1736456</v>
      </c>
      <c r="H3071" s="89"/>
      <c r="I3071" s="270" t="s">
        <v>6618</v>
      </c>
      <c r="J3071" s="89"/>
      <c r="K3071" s="89"/>
      <c r="L3071" s="89"/>
      <c r="M3071" s="89"/>
      <c r="N3071" s="271">
        <v>0</v>
      </c>
      <c r="O3071" s="271">
        <v>9443.23</v>
      </c>
      <c r="P3071" s="89" t="s">
        <v>670</v>
      </c>
    </row>
    <row r="3072" spans="1:16" ht="63.75">
      <c r="A3072" s="268">
        <v>25</v>
      </c>
      <c r="B3072" s="89"/>
      <c r="C3072" s="269" t="s">
        <v>45</v>
      </c>
      <c r="D3072" s="84">
        <v>43585</v>
      </c>
      <c r="E3072" s="85" t="s">
        <v>6030</v>
      </c>
      <c r="F3072" s="85" t="s">
        <v>3</v>
      </c>
      <c r="G3072" s="85">
        <v>1736472</v>
      </c>
      <c r="H3072" s="89"/>
      <c r="I3072" s="270" t="s">
        <v>6619</v>
      </c>
      <c r="J3072" s="89"/>
      <c r="K3072" s="89"/>
      <c r="L3072" s="89"/>
      <c r="M3072" s="89"/>
      <c r="N3072" s="271">
        <v>0</v>
      </c>
      <c r="O3072" s="271">
        <v>5017</v>
      </c>
      <c r="P3072" s="89" t="s">
        <v>670</v>
      </c>
    </row>
    <row r="3073" spans="1:16" ht="63.75">
      <c r="A3073" s="268">
        <v>660</v>
      </c>
      <c r="B3073" s="89"/>
      <c r="C3073" s="269" t="s">
        <v>188</v>
      </c>
      <c r="D3073" s="84">
        <v>43585</v>
      </c>
      <c r="E3073" s="85" t="s">
        <v>6031</v>
      </c>
      <c r="F3073" s="85" t="s">
        <v>3</v>
      </c>
      <c r="G3073" s="85">
        <v>1736198</v>
      </c>
      <c r="H3073" s="89"/>
      <c r="I3073" s="270" t="s">
        <v>6620</v>
      </c>
      <c r="J3073" s="89"/>
      <c r="K3073" s="89"/>
      <c r="L3073" s="89"/>
      <c r="M3073" s="89"/>
      <c r="N3073" s="271">
        <v>0</v>
      </c>
      <c r="O3073" s="271">
        <v>2476</v>
      </c>
      <c r="P3073" s="89" t="s">
        <v>670</v>
      </c>
    </row>
    <row r="3074" spans="1:16" ht="63.75">
      <c r="A3074" s="268">
        <v>660</v>
      </c>
      <c r="B3074" s="89"/>
      <c r="C3074" s="269" t="s">
        <v>188</v>
      </c>
      <c r="D3074" s="84">
        <v>43585</v>
      </c>
      <c r="E3074" s="85" t="s">
        <v>6032</v>
      </c>
      <c r="F3074" s="85" t="s">
        <v>3</v>
      </c>
      <c r="G3074" s="85">
        <v>1736199</v>
      </c>
      <c r="H3074" s="89"/>
      <c r="I3074" s="270" t="s">
        <v>6621</v>
      </c>
      <c r="J3074" s="89"/>
      <c r="K3074" s="89"/>
      <c r="L3074" s="89"/>
      <c r="M3074" s="89"/>
      <c r="N3074" s="271">
        <v>0</v>
      </c>
      <c r="O3074" s="271">
        <v>1500</v>
      </c>
      <c r="P3074" s="89" t="s">
        <v>670</v>
      </c>
    </row>
    <row r="3075" spans="1:16" ht="63.75">
      <c r="A3075" s="268">
        <v>660</v>
      </c>
      <c r="B3075" s="89"/>
      <c r="C3075" s="269" t="s">
        <v>188</v>
      </c>
      <c r="D3075" s="84">
        <v>43585</v>
      </c>
      <c r="E3075" s="85" t="s">
        <v>6033</v>
      </c>
      <c r="F3075" s="85" t="s">
        <v>3</v>
      </c>
      <c r="G3075" s="85">
        <v>1736202</v>
      </c>
      <c r="H3075" s="89"/>
      <c r="I3075" s="270" t="s">
        <v>6622</v>
      </c>
      <c r="J3075" s="89"/>
      <c r="K3075" s="89"/>
      <c r="L3075" s="89"/>
      <c r="M3075" s="89"/>
      <c r="N3075" s="271">
        <v>0</v>
      </c>
      <c r="O3075" s="271">
        <v>326</v>
      </c>
      <c r="P3075" s="89" t="s">
        <v>670</v>
      </c>
    </row>
    <row r="3076" spans="1:16" ht="63.75">
      <c r="A3076" s="268">
        <v>660</v>
      </c>
      <c r="B3076" s="89"/>
      <c r="C3076" s="269" t="s">
        <v>188</v>
      </c>
      <c r="D3076" s="84">
        <v>43585</v>
      </c>
      <c r="E3076" s="85" t="s">
        <v>6034</v>
      </c>
      <c r="F3076" s="85" t="s">
        <v>3</v>
      </c>
      <c r="G3076" s="85">
        <v>1736208</v>
      </c>
      <c r="H3076" s="89"/>
      <c r="I3076" s="270" t="s">
        <v>6623</v>
      </c>
      <c r="J3076" s="89"/>
      <c r="K3076" s="89"/>
      <c r="L3076" s="89"/>
      <c r="M3076" s="89"/>
      <c r="N3076" s="271">
        <v>0</v>
      </c>
      <c r="O3076" s="271">
        <v>1344</v>
      </c>
      <c r="P3076" s="89" t="s">
        <v>670</v>
      </c>
    </row>
    <row r="3077" spans="1:16" ht="51">
      <c r="A3077" s="268">
        <v>291</v>
      </c>
      <c r="B3077" s="89"/>
      <c r="C3077" s="269" t="s">
        <v>129</v>
      </c>
      <c r="D3077" s="84">
        <v>43585</v>
      </c>
      <c r="E3077" s="85" t="s">
        <v>6035</v>
      </c>
      <c r="F3077" s="85" t="s">
        <v>3</v>
      </c>
      <c r="G3077" s="85">
        <v>1736251</v>
      </c>
      <c r="H3077" s="89"/>
      <c r="I3077" s="270" t="s">
        <v>6624</v>
      </c>
      <c r="J3077" s="89"/>
      <c r="K3077" s="89"/>
      <c r="L3077" s="89"/>
      <c r="M3077" s="89"/>
      <c r="N3077" s="271">
        <v>0</v>
      </c>
      <c r="O3077" s="271">
        <v>1069.6400000000001</v>
      </c>
      <c r="P3077" s="89" t="s">
        <v>670</v>
      </c>
    </row>
    <row r="3078" spans="1:16" ht="63.75">
      <c r="A3078" s="268">
        <v>70</v>
      </c>
      <c r="B3078" s="89"/>
      <c r="C3078" s="269" t="s">
        <v>53</v>
      </c>
      <c r="D3078" s="84">
        <v>43585</v>
      </c>
      <c r="E3078" s="85" t="s">
        <v>6036</v>
      </c>
      <c r="F3078" s="85" t="s">
        <v>3</v>
      </c>
      <c r="G3078" s="85">
        <v>1736268</v>
      </c>
      <c r="H3078" s="89"/>
      <c r="I3078" s="270" t="s">
        <v>6625</v>
      </c>
      <c r="J3078" s="89"/>
      <c r="K3078" s="89"/>
      <c r="L3078" s="89"/>
      <c r="M3078" s="89"/>
      <c r="N3078" s="271">
        <v>0</v>
      </c>
      <c r="O3078" s="271">
        <v>5630</v>
      </c>
      <c r="P3078" s="89" t="s">
        <v>670</v>
      </c>
    </row>
    <row r="3079" spans="1:16" ht="63.75">
      <c r="A3079" s="268">
        <v>287</v>
      </c>
      <c r="B3079" s="89"/>
      <c r="C3079" s="269" t="s">
        <v>126</v>
      </c>
      <c r="D3079" s="84">
        <v>43585</v>
      </c>
      <c r="E3079" s="85" t="s">
        <v>6037</v>
      </c>
      <c r="F3079" s="85" t="s">
        <v>3</v>
      </c>
      <c r="G3079" s="85">
        <v>1736276</v>
      </c>
      <c r="H3079" s="89"/>
      <c r="I3079" s="270" t="s">
        <v>6626</v>
      </c>
      <c r="J3079" s="89"/>
      <c r="K3079" s="89"/>
      <c r="L3079" s="89"/>
      <c r="M3079" s="89"/>
      <c r="N3079" s="271">
        <v>0</v>
      </c>
      <c r="O3079" s="271">
        <v>231152.42</v>
      </c>
      <c r="P3079" s="89" t="s">
        <v>670</v>
      </c>
    </row>
    <row r="3080" spans="1:16" ht="51">
      <c r="A3080" s="268">
        <v>35</v>
      </c>
      <c r="B3080" s="89"/>
      <c r="C3080" s="269" t="s">
        <v>46</v>
      </c>
      <c r="D3080" s="84">
        <v>43587</v>
      </c>
      <c r="E3080" s="85" t="s">
        <v>6709</v>
      </c>
      <c r="F3080" s="85" t="s">
        <v>3</v>
      </c>
      <c r="G3080" s="85">
        <v>1736832</v>
      </c>
      <c r="H3080" s="89"/>
      <c r="I3080" s="270" t="s">
        <v>7840</v>
      </c>
      <c r="J3080" s="89"/>
      <c r="K3080" s="89"/>
      <c r="L3080" s="89"/>
      <c r="M3080" s="89"/>
      <c r="N3080" s="271">
        <v>0</v>
      </c>
      <c r="O3080" s="271">
        <v>2132.79</v>
      </c>
      <c r="P3080" s="89" t="s">
        <v>670</v>
      </c>
    </row>
    <row r="3081" spans="1:16" ht="63.75">
      <c r="A3081" s="268">
        <v>81</v>
      </c>
      <c r="B3081" s="89"/>
      <c r="C3081" s="269" t="s">
        <v>55</v>
      </c>
      <c r="D3081" s="84">
        <v>43587</v>
      </c>
      <c r="E3081" s="85" t="s">
        <v>6710</v>
      </c>
      <c r="F3081" s="85" t="s">
        <v>3</v>
      </c>
      <c r="G3081" s="85">
        <v>1736831</v>
      </c>
      <c r="H3081" s="89"/>
      <c r="I3081" s="270" t="s">
        <v>7841</v>
      </c>
      <c r="J3081" s="89"/>
      <c r="K3081" s="89"/>
      <c r="L3081" s="89"/>
      <c r="M3081" s="89"/>
      <c r="N3081" s="271">
        <v>0</v>
      </c>
      <c r="O3081" s="271">
        <v>716.01</v>
      </c>
      <c r="P3081" s="89" t="s">
        <v>670</v>
      </c>
    </row>
    <row r="3082" spans="1:16" ht="51">
      <c r="A3082" s="268">
        <v>526</v>
      </c>
      <c r="B3082" s="89"/>
      <c r="C3082" s="269" t="s">
        <v>610</v>
      </c>
      <c r="D3082" s="84">
        <v>43587</v>
      </c>
      <c r="E3082" s="85" t="s">
        <v>6711</v>
      </c>
      <c r="F3082" s="85" t="s">
        <v>3</v>
      </c>
      <c r="G3082" s="85">
        <v>1736822</v>
      </c>
      <c r="H3082" s="89"/>
      <c r="I3082" s="270" t="s">
        <v>7842</v>
      </c>
      <c r="J3082" s="89"/>
      <c r="K3082" s="89"/>
      <c r="L3082" s="89"/>
      <c r="M3082" s="89"/>
      <c r="N3082" s="271">
        <v>0</v>
      </c>
      <c r="O3082" s="271">
        <v>140.85</v>
      </c>
      <c r="P3082" s="89" t="s">
        <v>670</v>
      </c>
    </row>
    <row r="3083" spans="1:16" ht="38.25">
      <c r="A3083" s="268">
        <v>35</v>
      </c>
      <c r="B3083" s="89"/>
      <c r="C3083" s="269" t="s">
        <v>46</v>
      </c>
      <c r="D3083" s="84">
        <v>43587</v>
      </c>
      <c r="E3083" s="85" t="s">
        <v>6712</v>
      </c>
      <c r="F3083" s="85" t="s">
        <v>3</v>
      </c>
      <c r="G3083" s="85">
        <v>1736816</v>
      </c>
      <c r="H3083" s="89"/>
      <c r="I3083" s="270" t="s">
        <v>7843</v>
      </c>
      <c r="J3083" s="89"/>
      <c r="K3083" s="89"/>
      <c r="L3083" s="89"/>
      <c r="M3083" s="89"/>
      <c r="N3083" s="271">
        <v>0</v>
      </c>
      <c r="O3083" s="271">
        <v>350</v>
      </c>
      <c r="P3083" s="89" t="s">
        <v>670</v>
      </c>
    </row>
    <row r="3084" spans="1:16" ht="51">
      <c r="A3084" s="268" t="s">
        <v>565</v>
      </c>
      <c r="B3084" s="89"/>
      <c r="C3084" s="269" t="s">
        <v>615</v>
      </c>
      <c r="D3084" s="84">
        <v>43587</v>
      </c>
      <c r="E3084" s="85" t="s">
        <v>6713</v>
      </c>
      <c r="F3084" s="85" t="s">
        <v>3</v>
      </c>
      <c r="G3084" s="85">
        <v>1736777</v>
      </c>
      <c r="H3084" s="89"/>
      <c r="I3084" s="270" t="s">
        <v>7844</v>
      </c>
      <c r="J3084" s="89"/>
      <c r="K3084" s="89"/>
      <c r="L3084" s="89"/>
      <c r="M3084" s="89"/>
      <c r="N3084" s="271">
        <v>0</v>
      </c>
      <c r="O3084" s="271">
        <v>997.92000000000007</v>
      </c>
      <c r="P3084" s="89" t="s">
        <v>670</v>
      </c>
    </row>
    <row r="3085" spans="1:16" ht="38.25">
      <c r="A3085" s="268" t="s">
        <v>565</v>
      </c>
      <c r="B3085" s="89"/>
      <c r="C3085" s="269" t="s">
        <v>615</v>
      </c>
      <c r="D3085" s="84">
        <v>43587</v>
      </c>
      <c r="E3085" s="85" t="s">
        <v>6714</v>
      </c>
      <c r="F3085" s="85" t="s">
        <v>3</v>
      </c>
      <c r="G3085" s="85">
        <v>1736881</v>
      </c>
      <c r="H3085" s="89"/>
      <c r="I3085" s="270" t="s">
        <v>3751</v>
      </c>
      <c r="J3085" s="89"/>
      <c r="K3085" s="89"/>
      <c r="L3085" s="89"/>
      <c r="M3085" s="89"/>
      <c r="N3085" s="271">
        <v>0</v>
      </c>
      <c r="O3085" s="271">
        <v>655.20000000000005</v>
      </c>
      <c r="P3085" s="89" t="s">
        <v>670</v>
      </c>
    </row>
    <row r="3086" spans="1:16" ht="38.25">
      <c r="A3086" s="268" t="s">
        <v>565</v>
      </c>
      <c r="B3086" s="89"/>
      <c r="C3086" s="269" t="s">
        <v>615</v>
      </c>
      <c r="D3086" s="84">
        <v>43587</v>
      </c>
      <c r="E3086" s="85" t="s">
        <v>6715</v>
      </c>
      <c r="F3086" s="85" t="s">
        <v>3</v>
      </c>
      <c r="G3086" s="85">
        <v>1736901</v>
      </c>
      <c r="H3086" s="89"/>
      <c r="I3086" s="270" t="s">
        <v>717</v>
      </c>
      <c r="J3086" s="89"/>
      <c r="K3086" s="89"/>
      <c r="L3086" s="89"/>
      <c r="M3086" s="89"/>
      <c r="N3086" s="271">
        <v>0</v>
      </c>
      <c r="O3086" s="271">
        <v>800</v>
      </c>
      <c r="P3086" s="89" t="s">
        <v>670</v>
      </c>
    </row>
    <row r="3087" spans="1:16" ht="51">
      <c r="A3087" s="268">
        <v>526</v>
      </c>
      <c r="B3087" s="89"/>
      <c r="C3087" s="269" t="s">
        <v>610</v>
      </c>
      <c r="D3087" s="84">
        <v>43587</v>
      </c>
      <c r="E3087" s="85" t="s">
        <v>6716</v>
      </c>
      <c r="F3087" s="85" t="s">
        <v>3</v>
      </c>
      <c r="G3087" s="85">
        <v>1736912</v>
      </c>
      <c r="H3087" s="89"/>
      <c r="I3087" s="270" t="s">
        <v>7845</v>
      </c>
      <c r="J3087" s="89"/>
      <c r="K3087" s="89"/>
      <c r="L3087" s="89"/>
      <c r="M3087" s="89"/>
      <c r="N3087" s="271">
        <v>0</v>
      </c>
      <c r="O3087" s="271">
        <v>75</v>
      </c>
      <c r="P3087" s="89" t="s">
        <v>670</v>
      </c>
    </row>
    <row r="3088" spans="1:16" ht="51">
      <c r="A3088" s="268">
        <v>599</v>
      </c>
      <c r="B3088" s="89"/>
      <c r="C3088" s="269" t="s">
        <v>1369</v>
      </c>
      <c r="D3088" s="84">
        <v>43587</v>
      </c>
      <c r="E3088" s="85" t="s">
        <v>6717</v>
      </c>
      <c r="F3088" s="85" t="s">
        <v>3</v>
      </c>
      <c r="G3088" s="85">
        <v>1736920</v>
      </c>
      <c r="H3088" s="89"/>
      <c r="I3088" s="270" t="s">
        <v>7846</v>
      </c>
      <c r="J3088" s="89"/>
      <c r="K3088" s="89"/>
      <c r="L3088" s="89"/>
      <c r="M3088" s="89"/>
      <c r="N3088" s="271">
        <v>0</v>
      </c>
      <c r="O3088" s="271">
        <v>2533.16</v>
      </c>
      <c r="P3088" s="89" t="s">
        <v>670</v>
      </c>
    </row>
    <row r="3089" spans="1:16" ht="51">
      <c r="A3089" s="268">
        <v>86</v>
      </c>
      <c r="B3089" s="89"/>
      <c r="C3089" s="269" t="s">
        <v>56</v>
      </c>
      <c r="D3089" s="84">
        <v>43587</v>
      </c>
      <c r="E3089" s="85" t="s">
        <v>6718</v>
      </c>
      <c r="F3089" s="85" t="s">
        <v>3</v>
      </c>
      <c r="G3089" s="85">
        <v>1736714</v>
      </c>
      <c r="H3089" s="89"/>
      <c r="I3089" s="270" t="s">
        <v>7847</v>
      </c>
      <c r="J3089" s="89"/>
      <c r="K3089" s="89"/>
      <c r="L3089" s="89"/>
      <c r="M3089" s="89"/>
      <c r="N3089" s="271">
        <v>0</v>
      </c>
      <c r="O3089" s="271">
        <v>12360</v>
      </c>
      <c r="P3089" s="89" t="s">
        <v>670</v>
      </c>
    </row>
    <row r="3090" spans="1:16" ht="51">
      <c r="A3090" s="268">
        <v>592</v>
      </c>
      <c r="B3090" s="89"/>
      <c r="C3090" s="269" t="s">
        <v>645</v>
      </c>
      <c r="D3090" s="84">
        <v>43587</v>
      </c>
      <c r="E3090" s="85" t="s">
        <v>6719</v>
      </c>
      <c r="F3090" s="85" t="s">
        <v>3</v>
      </c>
      <c r="G3090" s="85">
        <v>1736740</v>
      </c>
      <c r="H3090" s="89"/>
      <c r="I3090" s="270" t="s">
        <v>7848</v>
      </c>
      <c r="J3090" s="89"/>
      <c r="K3090" s="89"/>
      <c r="L3090" s="89"/>
      <c r="M3090" s="89"/>
      <c r="N3090" s="271">
        <v>0</v>
      </c>
      <c r="O3090" s="271">
        <v>115778.09</v>
      </c>
      <c r="P3090" s="89" t="s">
        <v>670</v>
      </c>
    </row>
    <row r="3091" spans="1:16" ht="51">
      <c r="A3091" s="268">
        <v>592</v>
      </c>
      <c r="B3091" s="89"/>
      <c r="C3091" s="269" t="s">
        <v>645</v>
      </c>
      <c r="D3091" s="84">
        <v>43587</v>
      </c>
      <c r="E3091" s="85" t="s">
        <v>6720</v>
      </c>
      <c r="F3091" s="85" t="s">
        <v>3</v>
      </c>
      <c r="G3091" s="85">
        <v>1736741</v>
      </c>
      <c r="H3091" s="89"/>
      <c r="I3091" s="270" t="s">
        <v>7849</v>
      </c>
      <c r="J3091" s="89"/>
      <c r="K3091" s="89"/>
      <c r="L3091" s="89"/>
      <c r="M3091" s="89"/>
      <c r="N3091" s="271">
        <v>0</v>
      </c>
      <c r="O3091" s="271">
        <v>5292</v>
      </c>
      <c r="P3091" s="89" t="s">
        <v>670</v>
      </c>
    </row>
    <row r="3092" spans="1:16" ht="51">
      <c r="A3092" s="268">
        <v>592</v>
      </c>
      <c r="B3092" s="89"/>
      <c r="C3092" s="269" t="s">
        <v>645</v>
      </c>
      <c r="D3092" s="84">
        <v>43587</v>
      </c>
      <c r="E3092" s="85" t="s">
        <v>6721</v>
      </c>
      <c r="F3092" s="85" t="s">
        <v>3</v>
      </c>
      <c r="G3092" s="85">
        <v>1736742</v>
      </c>
      <c r="H3092" s="89"/>
      <c r="I3092" s="270" t="s">
        <v>7850</v>
      </c>
      <c r="J3092" s="89"/>
      <c r="K3092" s="89"/>
      <c r="L3092" s="89"/>
      <c r="M3092" s="89"/>
      <c r="N3092" s="271">
        <v>0</v>
      </c>
      <c r="O3092" s="271">
        <v>21518</v>
      </c>
      <c r="P3092" s="89" t="s">
        <v>670</v>
      </c>
    </row>
    <row r="3093" spans="1:16" ht="63.75">
      <c r="A3093" s="268">
        <v>599</v>
      </c>
      <c r="B3093" s="89"/>
      <c r="C3093" s="269" t="s">
        <v>1369</v>
      </c>
      <c r="D3093" s="84">
        <v>43587</v>
      </c>
      <c r="E3093" s="85" t="s">
        <v>6722</v>
      </c>
      <c r="F3093" s="85" t="s">
        <v>3</v>
      </c>
      <c r="G3093" s="85">
        <v>1736784</v>
      </c>
      <c r="H3093" s="89"/>
      <c r="I3093" s="270" t="s">
        <v>7851</v>
      </c>
      <c r="J3093" s="89"/>
      <c r="K3093" s="89"/>
      <c r="L3093" s="89"/>
      <c r="M3093" s="89"/>
      <c r="N3093" s="271">
        <v>0</v>
      </c>
      <c r="O3093" s="271">
        <v>3000000</v>
      </c>
      <c r="P3093" s="89" t="s">
        <v>670</v>
      </c>
    </row>
    <row r="3094" spans="1:16" ht="38.25">
      <c r="A3094" s="268">
        <v>35</v>
      </c>
      <c r="B3094" s="89"/>
      <c r="C3094" s="269" t="s">
        <v>46</v>
      </c>
      <c r="D3094" s="84">
        <v>43587</v>
      </c>
      <c r="E3094" s="85" t="s">
        <v>6723</v>
      </c>
      <c r="F3094" s="85" t="s">
        <v>3</v>
      </c>
      <c r="G3094" s="85">
        <v>1736727</v>
      </c>
      <c r="H3094" s="89"/>
      <c r="I3094" s="270" t="s">
        <v>7852</v>
      </c>
      <c r="J3094" s="89"/>
      <c r="K3094" s="89"/>
      <c r="L3094" s="89"/>
      <c r="M3094" s="89"/>
      <c r="N3094" s="271">
        <v>0</v>
      </c>
      <c r="O3094" s="271">
        <v>1278</v>
      </c>
      <c r="P3094" s="89" t="s">
        <v>670</v>
      </c>
    </row>
    <row r="3095" spans="1:16" ht="38.25">
      <c r="A3095" s="268" t="s">
        <v>565</v>
      </c>
      <c r="B3095" s="89"/>
      <c r="C3095" s="269" t="s">
        <v>615</v>
      </c>
      <c r="D3095" s="84">
        <v>43587</v>
      </c>
      <c r="E3095" s="85" t="s">
        <v>6724</v>
      </c>
      <c r="F3095" s="85" t="s">
        <v>3</v>
      </c>
      <c r="G3095" s="85">
        <v>1736704</v>
      </c>
      <c r="H3095" s="89"/>
      <c r="I3095" s="270" t="s">
        <v>712</v>
      </c>
      <c r="J3095" s="89"/>
      <c r="K3095" s="89"/>
      <c r="L3095" s="89"/>
      <c r="M3095" s="89"/>
      <c r="N3095" s="271">
        <v>0</v>
      </c>
      <c r="O3095" s="271">
        <v>545</v>
      </c>
      <c r="P3095" s="89" t="s">
        <v>670</v>
      </c>
    </row>
    <row r="3096" spans="1:16" ht="51">
      <c r="A3096" s="268">
        <v>291</v>
      </c>
      <c r="B3096" s="89"/>
      <c r="C3096" s="269" t="s">
        <v>129</v>
      </c>
      <c r="D3096" s="84">
        <v>43587</v>
      </c>
      <c r="E3096" s="85" t="s">
        <v>6725</v>
      </c>
      <c r="F3096" s="85" t="s">
        <v>3</v>
      </c>
      <c r="G3096" s="85">
        <v>1736695</v>
      </c>
      <c r="H3096" s="89"/>
      <c r="I3096" s="270" t="s">
        <v>7853</v>
      </c>
      <c r="J3096" s="89"/>
      <c r="K3096" s="89"/>
      <c r="L3096" s="89"/>
      <c r="M3096" s="89"/>
      <c r="N3096" s="271">
        <v>0</v>
      </c>
      <c r="O3096" s="271">
        <v>18077.3</v>
      </c>
      <c r="P3096" s="89" t="s">
        <v>670</v>
      </c>
    </row>
    <row r="3097" spans="1:16" ht="51">
      <c r="A3097" s="268" t="s">
        <v>565</v>
      </c>
      <c r="B3097" s="89"/>
      <c r="C3097" s="269" t="s">
        <v>615</v>
      </c>
      <c r="D3097" s="84">
        <v>43587</v>
      </c>
      <c r="E3097" s="85" t="s">
        <v>6726</v>
      </c>
      <c r="F3097" s="85" t="s">
        <v>3</v>
      </c>
      <c r="G3097" s="85">
        <v>1736685</v>
      </c>
      <c r="H3097" s="89"/>
      <c r="I3097" s="270" t="s">
        <v>713</v>
      </c>
      <c r="J3097" s="89"/>
      <c r="K3097" s="89"/>
      <c r="L3097" s="89"/>
      <c r="M3097" s="89"/>
      <c r="N3097" s="271">
        <v>0</v>
      </c>
      <c r="O3097" s="271">
        <v>978.55000000000007</v>
      </c>
      <c r="P3097" s="89" t="s">
        <v>670</v>
      </c>
    </row>
    <row r="3098" spans="1:16" ht="51">
      <c r="A3098" s="268">
        <v>35</v>
      </c>
      <c r="B3098" s="89"/>
      <c r="C3098" s="269" t="s">
        <v>46</v>
      </c>
      <c r="D3098" s="84">
        <v>43587</v>
      </c>
      <c r="E3098" s="85" t="s">
        <v>6727</v>
      </c>
      <c r="F3098" s="85" t="s">
        <v>3</v>
      </c>
      <c r="G3098" s="85">
        <v>1736684</v>
      </c>
      <c r="H3098" s="89"/>
      <c r="I3098" s="270" t="s">
        <v>7854</v>
      </c>
      <c r="J3098" s="89"/>
      <c r="K3098" s="89"/>
      <c r="L3098" s="89"/>
      <c r="M3098" s="89"/>
      <c r="N3098" s="271">
        <v>0</v>
      </c>
      <c r="O3098" s="271">
        <v>400</v>
      </c>
      <c r="P3098" s="89" t="s">
        <v>670</v>
      </c>
    </row>
    <row r="3099" spans="1:16" ht="51">
      <c r="A3099" s="268">
        <v>599</v>
      </c>
      <c r="B3099" s="89"/>
      <c r="C3099" s="269" t="s">
        <v>1369</v>
      </c>
      <c r="D3099" s="84">
        <v>43587</v>
      </c>
      <c r="E3099" s="85" t="s">
        <v>6728</v>
      </c>
      <c r="F3099" s="85" t="s">
        <v>3</v>
      </c>
      <c r="G3099" s="85">
        <v>1736786</v>
      </c>
      <c r="H3099" s="89"/>
      <c r="I3099" s="270" t="s">
        <v>7855</v>
      </c>
      <c r="J3099" s="89"/>
      <c r="K3099" s="89"/>
      <c r="L3099" s="89"/>
      <c r="M3099" s="89"/>
      <c r="N3099" s="271">
        <v>0</v>
      </c>
      <c r="O3099" s="271">
        <v>268405.01</v>
      </c>
      <c r="P3099" s="89" t="s">
        <v>670</v>
      </c>
    </row>
    <row r="3100" spans="1:16" ht="63.75">
      <c r="A3100" s="268">
        <v>599</v>
      </c>
      <c r="B3100" s="89"/>
      <c r="C3100" s="269" t="s">
        <v>1369</v>
      </c>
      <c r="D3100" s="84">
        <v>43587</v>
      </c>
      <c r="E3100" s="85" t="s">
        <v>6729</v>
      </c>
      <c r="F3100" s="85" t="s">
        <v>3</v>
      </c>
      <c r="G3100" s="85">
        <v>1736785</v>
      </c>
      <c r="H3100" s="89"/>
      <c r="I3100" s="270" t="s">
        <v>7856</v>
      </c>
      <c r="J3100" s="89"/>
      <c r="K3100" s="89"/>
      <c r="L3100" s="89"/>
      <c r="M3100" s="89"/>
      <c r="N3100" s="271">
        <v>0</v>
      </c>
      <c r="O3100" s="271">
        <v>2000000</v>
      </c>
      <c r="P3100" s="89" t="s">
        <v>670</v>
      </c>
    </row>
    <row r="3101" spans="1:16" ht="63.75">
      <c r="A3101" s="268">
        <v>513</v>
      </c>
      <c r="B3101" s="89"/>
      <c r="C3101" s="269" t="s">
        <v>171</v>
      </c>
      <c r="D3101" s="84">
        <v>43587</v>
      </c>
      <c r="E3101" s="85" t="s">
        <v>6730</v>
      </c>
      <c r="F3101" s="85" t="s">
        <v>15</v>
      </c>
      <c r="G3101" s="85">
        <v>1027843</v>
      </c>
      <c r="H3101" s="89"/>
      <c r="I3101" s="270" t="s">
        <v>7857</v>
      </c>
      <c r="J3101" s="89"/>
      <c r="K3101" s="89"/>
      <c r="L3101" s="89"/>
      <c r="M3101" s="89"/>
      <c r="N3101" s="271">
        <v>50</v>
      </c>
      <c r="O3101" s="271">
        <v>0</v>
      </c>
      <c r="P3101" s="89" t="s">
        <v>670</v>
      </c>
    </row>
    <row r="3102" spans="1:16" ht="63.75">
      <c r="A3102" s="268">
        <v>513</v>
      </c>
      <c r="B3102" s="89"/>
      <c r="C3102" s="269" t="s">
        <v>171</v>
      </c>
      <c r="D3102" s="84">
        <v>43587</v>
      </c>
      <c r="E3102" s="85" t="s">
        <v>6731</v>
      </c>
      <c r="F3102" s="85" t="s">
        <v>15</v>
      </c>
      <c r="G3102" s="85">
        <v>1027846</v>
      </c>
      <c r="H3102" s="89"/>
      <c r="I3102" s="270" t="s">
        <v>7858</v>
      </c>
      <c r="J3102" s="89"/>
      <c r="K3102" s="89"/>
      <c r="L3102" s="89"/>
      <c r="M3102" s="89"/>
      <c r="N3102" s="271">
        <v>50</v>
      </c>
      <c r="O3102" s="271">
        <v>0</v>
      </c>
      <c r="P3102" s="89" t="s">
        <v>670</v>
      </c>
    </row>
    <row r="3103" spans="1:16" ht="63.75">
      <c r="A3103" s="268" t="s">
        <v>559</v>
      </c>
      <c r="B3103" s="89"/>
      <c r="C3103" s="269" t="s">
        <v>759</v>
      </c>
      <c r="D3103" s="84">
        <v>43587</v>
      </c>
      <c r="E3103" s="85" t="s">
        <v>6732</v>
      </c>
      <c r="F3103" s="85" t="s">
        <v>628</v>
      </c>
      <c r="G3103" s="85">
        <v>377848</v>
      </c>
      <c r="H3103" s="89"/>
      <c r="I3103" s="270" t="s">
        <v>7859</v>
      </c>
      <c r="J3103" s="89"/>
      <c r="K3103" s="89"/>
      <c r="L3103" s="89"/>
      <c r="M3103" s="89"/>
      <c r="N3103" s="271">
        <v>0</v>
      </c>
      <c r="O3103" s="271">
        <v>1910661.43</v>
      </c>
      <c r="P3103" s="89" t="s">
        <v>670</v>
      </c>
    </row>
    <row r="3104" spans="1:16" ht="76.5">
      <c r="A3104" s="268">
        <v>25</v>
      </c>
      <c r="B3104" s="89"/>
      <c r="C3104" s="269" t="s">
        <v>45</v>
      </c>
      <c r="D3104" s="84">
        <v>43587</v>
      </c>
      <c r="E3104" s="85" t="s">
        <v>6733</v>
      </c>
      <c r="F3104" s="85" t="s">
        <v>671</v>
      </c>
      <c r="G3104" s="85">
        <v>369892</v>
      </c>
      <c r="H3104" s="89"/>
      <c r="I3104" s="270" t="s">
        <v>7860</v>
      </c>
      <c r="J3104" s="89"/>
      <c r="K3104" s="89"/>
      <c r="L3104" s="89"/>
      <c r="M3104" s="89"/>
      <c r="N3104" s="271">
        <v>405056.83</v>
      </c>
      <c r="O3104" s="271">
        <v>0</v>
      </c>
      <c r="P3104" s="89" t="s">
        <v>670</v>
      </c>
    </row>
    <row r="3105" spans="1:16" ht="89.25">
      <c r="A3105" s="268">
        <v>25</v>
      </c>
      <c r="B3105" s="89"/>
      <c r="C3105" s="269" t="s">
        <v>45</v>
      </c>
      <c r="D3105" s="84">
        <v>43587</v>
      </c>
      <c r="E3105" s="85" t="s">
        <v>6733</v>
      </c>
      <c r="F3105" s="85" t="s">
        <v>671</v>
      </c>
      <c r="G3105" s="85">
        <v>361088</v>
      </c>
      <c r="H3105" s="89"/>
      <c r="I3105" s="270" t="s">
        <v>7861</v>
      </c>
      <c r="J3105" s="89"/>
      <c r="K3105" s="89"/>
      <c r="L3105" s="89"/>
      <c r="M3105" s="89"/>
      <c r="N3105" s="271">
        <v>372880.88</v>
      </c>
      <c r="O3105" s="271">
        <v>0</v>
      </c>
      <c r="P3105" s="89" t="s">
        <v>670</v>
      </c>
    </row>
    <row r="3106" spans="1:16" ht="76.5">
      <c r="A3106" s="268">
        <v>25</v>
      </c>
      <c r="B3106" s="89"/>
      <c r="C3106" s="269" t="s">
        <v>45</v>
      </c>
      <c r="D3106" s="84">
        <v>43587</v>
      </c>
      <c r="E3106" s="85" t="s">
        <v>6733</v>
      </c>
      <c r="F3106" s="85" t="s">
        <v>671</v>
      </c>
      <c r="G3106" s="85">
        <v>369893</v>
      </c>
      <c r="H3106" s="89"/>
      <c r="I3106" s="270" t="s">
        <v>7862</v>
      </c>
      <c r="J3106" s="89"/>
      <c r="K3106" s="89"/>
      <c r="L3106" s="89"/>
      <c r="M3106" s="89"/>
      <c r="N3106" s="271">
        <v>2439533.02</v>
      </c>
      <c r="O3106" s="271">
        <v>0</v>
      </c>
      <c r="P3106" s="89" t="s">
        <v>670</v>
      </c>
    </row>
    <row r="3107" spans="1:16" ht="76.5">
      <c r="A3107" s="268">
        <v>25</v>
      </c>
      <c r="B3107" s="89"/>
      <c r="C3107" s="269" t="s">
        <v>45</v>
      </c>
      <c r="D3107" s="84">
        <v>43587</v>
      </c>
      <c r="E3107" s="85" t="s">
        <v>6733</v>
      </c>
      <c r="F3107" s="85" t="s">
        <v>671</v>
      </c>
      <c r="G3107" s="85">
        <v>369894</v>
      </c>
      <c r="H3107" s="89"/>
      <c r="I3107" s="270" t="s">
        <v>7863</v>
      </c>
      <c r="J3107" s="89"/>
      <c r="K3107" s="89"/>
      <c r="L3107" s="89"/>
      <c r="M3107" s="89"/>
      <c r="N3107" s="271">
        <v>1133032.8899999999</v>
      </c>
      <c r="O3107" s="271">
        <v>0</v>
      </c>
      <c r="P3107" s="89" t="s">
        <v>670</v>
      </c>
    </row>
    <row r="3108" spans="1:16" ht="76.5">
      <c r="A3108" s="268">
        <v>25</v>
      </c>
      <c r="B3108" s="89"/>
      <c r="C3108" s="269" t="s">
        <v>45</v>
      </c>
      <c r="D3108" s="84">
        <v>43587</v>
      </c>
      <c r="E3108" s="85" t="s">
        <v>6733</v>
      </c>
      <c r="F3108" s="85" t="s">
        <v>671</v>
      </c>
      <c r="G3108" s="85">
        <v>371444</v>
      </c>
      <c r="H3108" s="89"/>
      <c r="I3108" s="270" t="s">
        <v>7864</v>
      </c>
      <c r="J3108" s="89"/>
      <c r="K3108" s="89"/>
      <c r="L3108" s="89"/>
      <c r="M3108" s="89"/>
      <c r="N3108" s="271">
        <v>843768.98</v>
      </c>
      <c r="O3108" s="271">
        <v>0</v>
      </c>
      <c r="P3108" s="89" t="s">
        <v>670</v>
      </c>
    </row>
    <row r="3109" spans="1:16" ht="89.25">
      <c r="A3109" s="268">
        <v>25</v>
      </c>
      <c r="B3109" s="89"/>
      <c r="C3109" s="269" t="s">
        <v>45</v>
      </c>
      <c r="D3109" s="84">
        <v>43587</v>
      </c>
      <c r="E3109" s="85" t="s">
        <v>6733</v>
      </c>
      <c r="F3109" s="85" t="s">
        <v>671</v>
      </c>
      <c r="G3109" s="85">
        <v>363725</v>
      </c>
      <c r="H3109" s="89"/>
      <c r="I3109" s="270" t="s">
        <v>7865</v>
      </c>
      <c r="J3109" s="89"/>
      <c r="K3109" s="89"/>
      <c r="L3109" s="89"/>
      <c r="M3109" s="89"/>
      <c r="N3109" s="271">
        <v>1</v>
      </c>
      <c r="O3109" s="271">
        <v>0</v>
      </c>
      <c r="P3109" s="89" t="s">
        <v>670</v>
      </c>
    </row>
    <row r="3110" spans="1:16" ht="76.5">
      <c r="A3110" s="268">
        <v>25</v>
      </c>
      <c r="B3110" s="89"/>
      <c r="C3110" s="269" t="s">
        <v>45</v>
      </c>
      <c r="D3110" s="84">
        <v>43587</v>
      </c>
      <c r="E3110" s="85" t="s">
        <v>6733</v>
      </c>
      <c r="F3110" s="85" t="s">
        <v>671</v>
      </c>
      <c r="G3110" s="85">
        <v>371445</v>
      </c>
      <c r="H3110" s="89"/>
      <c r="I3110" s="270" t="s">
        <v>7866</v>
      </c>
      <c r="J3110" s="89"/>
      <c r="K3110" s="89"/>
      <c r="L3110" s="89"/>
      <c r="M3110" s="89"/>
      <c r="N3110" s="271">
        <v>1124125.1599999999</v>
      </c>
      <c r="O3110" s="271">
        <v>0</v>
      </c>
      <c r="P3110" s="89" t="s">
        <v>670</v>
      </c>
    </row>
    <row r="3111" spans="1:16" ht="76.5">
      <c r="A3111" s="268">
        <v>25</v>
      </c>
      <c r="B3111" s="89"/>
      <c r="C3111" s="269" t="s">
        <v>45</v>
      </c>
      <c r="D3111" s="84">
        <v>43587</v>
      </c>
      <c r="E3111" s="85" t="s">
        <v>6733</v>
      </c>
      <c r="F3111" s="85" t="s">
        <v>671</v>
      </c>
      <c r="G3111" s="85">
        <v>363727</v>
      </c>
      <c r="H3111" s="89"/>
      <c r="I3111" s="270" t="s">
        <v>7867</v>
      </c>
      <c r="J3111" s="89"/>
      <c r="K3111" s="89"/>
      <c r="L3111" s="89"/>
      <c r="M3111" s="89"/>
      <c r="N3111" s="271">
        <v>117717.75999999999</v>
      </c>
      <c r="O3111" s="271">
        <v>0</v>
      </c>
      <c r="P3111" s="89" t="s">
        <v>670</v>
      </c>
    </row>
    <row r="3112" spans="1:16" ht="76.5">
      <c r="A3112" s="268">
        <v>25</v>
      </c>
      <c r="B3112" s="89"/>
      <c r="C3112" s="269" t="s">
        <v>45</v>
      </c>
      <c r="D3112" s="84">
        <v>43587</v>
      </c>
      <c r="E3112" s="85" t="s">
        <v>6733</v>
      </c>
      <c r="F3112" s="85" t="s">
        <v>671</v>
      </c>
      <c r="G3112" s="85">
        <v>363726</v>
      </c>
      <c r="H3112" s="89"/>
      <c r="I3112" s="270" t="s">
        <v>7868</v>
      </c>
      <c r="J3112" s="89"/>
      <c r="K3112" s="89"/>
      <c r="L3112" s="89"/>
      <c r="M3112" s="89"/>
      <c r="N3112" s="271">
        <v>293.36</v>
      </c>
      <c r="O3112" s="271">
        <v>0</v>
      </c>
      <c r="P3112" s="89" t="s">
        <v>670</v>
      </c>
    </row>
    <row r="3113" spans="1:16" ht="89.25">
      <c r="A3113" s="268">
        <v>25</v>
      </c>
      <c r="B3113" s="89"/>
      <c r="C3113" s="269" t="s">
        <v>45</v>
      </c>
      <c r="D3113" s="84">
        <v>43587</v>
      </c>
      <c r="E3113" s="85" t="s">
        <v>6733</v>
      </c>
      <c r="F3113" s="85" t="s">
        <v>671</v>
      </c>
      <c r="G3113" s="85">
        <v>369891</v>
      </c>
      <c r="H3113" s="89"/>
      <c r="I3113" s="270" t="s">
        <v>7869</v>
      </c>
      <c r="J3113" s="89"/>
      <c r="K3113" s="89"/>
      <c r="L3113" s="89"/>
      <c r="M3113" s="89"/>
      <c r="N3113" s="271">
        <v>428961.84</v>
      </c>
      <c r="O3113" s="271">
        <v>0</v>
      </c>
      <c r="P3113" s="89" t="s">
        <v>670</v>
      </c>
    </row>
    <row r="3114" spans="1:16" ht="89.25">
      <c r="A3114" s="268">
        <v>25</v>
      </c>
      <c r="B3114" s="89"/>
      <c r="C3114" s="269" t="s">
        <v>45</v>
      </c>
      <c r="D3114" s="84">
        <v>43587</v>
      </c>
      <c r="E3114" s="85" t="s">
        <v>6733</v>
      </c>
      <c r="F3114" s="85" t="s">
        <v>671</v>
      </c>
      <c r="G3114" s="85">
        <v>361089</v>
      </c>
      <c r="H3114" s="89"/>
      <c r="I3114" s="270" t="s">
        <v>7870</v>
      </c>
      <c r="J3114" s="89"/>
      <c r="K3114" s="89"/>
      <c r="L3114" s="89"/>
      <c r="M3114" s="89"/>
      <c r="N3114" s="271">
        <v>818788.85</v>
      </c>
      <c r="O3114" s="271">
        <v>0</v>
      </c>
      <c r="P3114" s="89" t="s">
        <v>670</v>
      </c>
    </row>
    <row r="3115" spans="1:16" ht="76.5">
      <c r="A3115" s="268">
        <v>25</v>
      </c>
      <c r="B3115" s="89"/>
      <c r="C3115" s="269" t="s">
        <v>45</v>
      </c>
      <c r="D3115" s="84">
        <v>43587</v>
      </c>
      <c r="E3115" s="85" t="s">
        <v>6733</v>
      </c>
      <c r="F3115" s="85" t="s">
        <v>671</v>
      </c>
      <c r="G3115" s="85">
        <v>361087</v>
      </c>
      <c r="H3115" s="89"/>
      <c r="I3115" s="270" t="s">
        <v>7871</v>
      </c>
      <c r="J3115" s="89"/>
      <c r="K3115" s="89"/>
      <c r="L3115" s="89"/>
      <c r="M3115" s="89"/>
      <c r="N3115" s="271">
        <v>1845907.25</v>
      </c>
      <c r="O3115" s="271">
        <v>0</v>
      </c>
      <c r="P3115" s="89" t="s">
        <v>670</v>
      </c>
    </row>
    <row r="3116" spans="1:16" ht="76.5">
      <c r="A3116" s="268" t="s">
        <v>557</v>
      </c>
      <c r="B3116" s="89"/>
      <c r="C3116" s="269" t="s">
        <v>780</v>
      </c>
      <c r="D3116" s="84">
        <v>43587</v>
      </c>
      <c r="E3116" s="85" t="s">
        <v>6734</v>
      </c>
      <c r="F3116" s="85" t="s">
        <v>6</v>
      </c>
      <c r="G3116" s="85">
        <v>1113271</v>
      </c>
      <c r="H3116" s="89"/>
      <c r="I3116" s="270" t="s">
        <v>7872</v>
      </c>
      <c r="J3116" s="89"/>
      <c r="K3116" s="89"/>
      <c r="L3116" s="89"/>
      <c r="M3116" s="89"/>
      <c r="N3116" s="271">
        <v>0</v>
      </c>
      <c r="O3116" s="271">
        <v>292000</v>
      </c>
      <c r="P3116" s="89" t="s">
        <v>670</v>
      </c>
    </row>
    <row r="3117" spans="1:16" ht="102">
      <c r="A3117" s="268">
        <v>132</v>
      </c>
      <c r="B3117" s="89"/>
      <c r="C3117" s="269" t="s">
        <v>68</v>
      </c>
      <c r="D3117" s="84">
        <v>43587</v>
      </c>
      <c r="E3117" s="85" t="s">
        <v>6735</v>
      </c>
      <c r="F3117" s="85" t="s">
        <v>11</v>
      </c>
      <c r="G3117" s="85">
        <v>953126</v>
      </c>
      <c r="H3117" s="89"/>
      <c r="I3117" s="270" t="s">
        <v>7873</v>
      </c>
      <c r="J3117" s="89"/>
      <c r="K3117" s="89"/>
      <c r="L3117" s="89"/>
      <c r="M3117" s="89"/>
      <c r="N3117" s="271">
        <v>491.58</v>
      </c>
      <c r="O3117" s="271">
        <v>0</v>
      </c>
      <c r="P3117" s="89" t="s">
        <v>670</v>
      </c>
    </row>
    <row r="3118" spans="1:16" ht="51">
      <c r="A3118" s="268">
        <v>117</v>
      </c>
      <c r="B3118" s="89"/>
      <c r="C3118" s="269" t="s">
        <v>62</v>
      </c>
      <c r="D3118" s="84">
        <v>43587</v>
      </c>
      <c r="E3118" s="85" t="s">
        <v>6736</v>
      </c>
      <c r="F3118" s="85" t="s">
        <v>11</v>
      </c>
      <c r="G3118" s="85">
        <v>953154</v>
      </c>
      <c r="H3118" s="89"/>
      <c r="I3118" s="270" t="s">
        <v>7874</v>
      </c>
      <c r="J3118" s="89"/>
      <c r="K3118" s="89"/>
      <c r="L3118" s="89"/>
      <c r="M3118" s="89"/>
      <c r="N3118" s="271">
        <v>50</v>
      </c>
      <c r="O3118" s="271">
        <v>0</v>
      </c>
      <c r="P3118" s="89" t="s">
        <v>670</v>
      </c>
    </row>
    <row r="3119" spans="1:16" ht="51">
      <c r="A3119" s="268">
        <v>119</v>
      </c>
      <c r="B3119" s="89"/>
      <c r="C3119" s="269" t="s">
        <v>63</v>
      </c>
      <c r="D3119" s="84">
        <v>43587</v>
      </c>
      <c r="E3119" s="85" t="s">
        <v>6737</v>
      </c>
      <c r="F3119" s="85" t="s">
        <v>11</v>
      </c>
      <c r="G3119" s="85">
        <v>953155</v>
      </c>
      <c r="H3119" s="89"/>
      <c r="I3119" s="270" t="s">
        <v>7875</v>
      </c>
      <c r="J3119" s="89"/>
      <c r="K3119" s="89"/>
      <c r="L3119" s="89"/>
      <c r="M3119" s="89"/>
      <c r="N3119" s="271">
        <v>50</v>
      </c>
      <c r="O3119" s="271">
        <v>0</v>
      </c>
      <c r="P3119" s="89" t="s">
        <v>670</v>
      </c>
    </row>
    <row r="3120" spans="1:16" ht="51">
      <c r="A3120" s="268">
        <v>119</v>
      </c>
      <c r="B3120" s="89"/>
      <c r="C3120" s="269" t="s">
        <v>63</v>
      </c>
      <c r="D3120" s="84">
        <v>43587</v>
      </c>
      <c r="E3120" s="85" t="s">
        <v>6738</v>
      </c>
      <c r="F3120" s="85" t="s">
        <v>11</v>
      </c>
      <c r="G3120" s="85">
        <v>953156</v>
      </c>
      <c r="H3120" s="89"/>
      <c r="I3120" s="270" t="s">
        <v>7876</v>
      </c>
      <c r="J3120" s="89"/>
      <c r="K3120" s="89"/>
      <c r="L3120" s="89"/>
      <c r="M3120" s="89"/>
      <c r="N3120" s="271">
        <v>50</v>
      </c>
      <c r="O3120" s="271">
        <v>0</v>
      </c>
      <c r="P3120" s="89" t="s">
        <v>670</v>
      </c>
    </row>
    <row r="3121" spans="1:16" ht="51">
      <c r="A3121" s="268">
        <v>119</v>
      </c>
      <c r="B3121" s="89"/>
      <c r="C3121" s="269" t="s">
        <v>63</v>
      </c>
      <c r="D3121" s="84">
        <v>43587</v>
      </c>
      <c r="E3121" s="85" t="s">
        <v>6739</v>
      </c>
      <c r="F3121" s="85" t="s">
        <v>11</v>
      </c>
      <c r="G3121" s="85">
        <v>953157</v>
      </c>
      <c r="H3121" s="89"/>
      <c r="I3121" s="270" t="s">
        <v>7877</v>
      </c>
      <c r="J3121" s="89"/>
      <c r="K3121" s="89"/>
      <c r="L3121" s="89"/>
      <c r="M3121" s="89"/>
      <c r="N3121" s="271">
        <v>50</v>
      </c>
      <c r="O3121" s="271">
        <v>0</v>
      </c>
      <c r="P3121" s="89" t="s">
        <v>670</v>
      </c>
    </row>
    <row r="3122" spans="1:16" ht="51">
      <c r="A3122" s="268">
        <v>119</v>
      </c>
      <c r="B3122" s="89"/>
      <c r="C3122" s="269" t="s">
        <v>63</v>
      </c>
      <c r="D3122" s="84">
        <v>43587</v>
      </c>
      <c r="E3122" s="85" t="s">
        <v>6740</v>
      </c>
      <c r="F3122" s="85" t="s">
        <v>11</v>
      </c>
      <c r="G3122" s="85">
        <v>953158</v>
      </c>
      <c r="H3122" s="89"/>
      <c r="I3122" s="270" t="s">
        <v>7878</v>
      </c>
      <c r="J3122" s="89"/>
      <c r="K3122" s="89"/>
      <c r="L3122" s="89"/>
      <c r="M3122" s="89"/>
      <c r="N3122" s="271">
        <v>50</v>
      </c>
      <c r="O3122" s="271">
        <v>0</v>
      </c>
      <c r="P3122" s="89" t="s">
        <v>670</v>
      </c>
    </row>
    <row r="3123" spans="1:16" ht="51">
      <c r="A3123" s="268">
        <v>117</v>
      </c>
      <c r="B3123" s="89"/>
      <c r="C3123" s="269" t="s">
        <v>62</v>
      </c>
      <c r="D3123" s="84">
        <v>43587</v>
      </c>
      <c r="E3123" s="85" t="s">
        <v>6741</v>
      </c>
      <c r="F3123" s="85" t="s">
        <v>11</v>
      </c>
      <c r="G3123" s="85">
        <v>953159</v>
      </c>
      <c r="H3123" s="89"/>
      <c r="I3123" s="270" t="s">
        <v>7879</v>
      </c>
      <c r="J3123" s="89"/>
      <c r="K3123" s="89"/>
      <c r="L3123" s="89"/>
      <c r="M3123" s="89"/>
      <c r="N3123" s="271">
        <v>50</v>
      </c>
      <c r="O3123" s="271">
        <v>0</v>
      </c>
      <c r="P3123" s="89" t="s">
        <v>670</v>
      </c>
    </row>
    <row r="3124" spans="1:16" ht="51">
      <c r="A3124" s="268">
        <v>117</v>
      </c>
      <c r="B3124" s="89"/>
      <c r="C3124" s="269" t="s">
        <v>62</v>
      </c>
      <c r="D3124" s="84">
        <v>43587</v>
      </c>
      <c r="E3124" s="85" t="s">
        <v>6742</v>
      </c>
      <c r="F3124" s="85" t="s">
        <v>11</v>
      </c>
      <c r="G3124" s="85">
        <v>953162</v>
      </c>
      <c r="H3124" s="89"/>
      <c r="I3124" s="270" t="s">
        <v>7880</v>
      </c>
      <c r="J3124" s="89"/>
      <c r="K3124" s="89"/>
      <c r="L3124" s="89"/>
      <c r="M3124" s="89"/>
      <c r="N3124" s="271">
        <v>50</v>
      </c>
      <c r="O3124" s="271">
        <v>0</v>
      </c>
      <c r="P3124" s="89" t="s">
        <v>670</v>
      </c>
    </row>
    <row r="3125" spans="1:16" ht="51">
      <c r="A3125" s="268">
        <v>513</v>
      </c>
      <c r="B3125" s="89"/>
      <c r="C3125" s="269" t="s">
        <v>171</v>
      </c>
      <c r="D3125" s="84">
        <v>43587</v>
      </c>
      <c r="E3125" s="85" t="s">
        <v>6743</v>
      </c>
      <c r="F3125" s="85" t="s">
        <v>11</v>
      </c>
      <c r="G3125" s="85">
        <v>953164</v>
      </c>
      <c r="H3125" s="89"/>
      <c r="I3125" s="270" t="s">
        <v>7881</v>
      </c>
      <c r="J3125" s="89"/>
      <c r="K3125" s="89"/>
      <c r="L3125" s="89"/>
      <c r="M3125" s="89"/>
      <c r="N3125" s="271">
        <v>50</v>
      </c>
      <c r="O3125" s="271">
        <v>0</v>
      </c>
      <c r="P3125" s="89" t="s">
        <v>670</v>
      </c>
    </row>
    <row r="3126" spans="1:16" ht="51">
      <c r="A3126" s="268" t="s">
        <v>565</v>
      </c>
      <c r="B3126" s="89"/>
      <c r="C3126" s="269" t="s">
        <v>615</v>
      </c>
      <c r="D3126" s="84">
        <v>43588</v>
      </c>
      <c r="E3126" s="85" t="s">
        <v>6744</v>
      </c>
      <c r="F3126" s="85" t="s">
        <v>3</v>
      </c>
      <c r="G3126" s="85">
        <v>1737413</v>
      </c>
      <c r="H3126" s="89"/>
      <c r="I3126" s="270" t="s">
        <v>7882</v>
      </c>
      <c r="J3126" s="89"/>
      <c r="K3126" s="89"/>
      <c r="L3126" s="89"/>
      <c r="M3126" s="89"/>
      <c r="N3126" s="271">
        <v>0</v>
      </c>
      <c r="O3126" s="271">
        <v>871.7</v>
      </c>
      <c r="P3126" s="89" t="s">
        <v>670</v>
      </c>
    </row>
    <row r="3127" spans="1:16" ht="51">
      <c r="A3127" s="268" t="s">
        <v>565</v>
      </c>
      <c r="B3127" s="89"/>
      <c r="C3127" s="269" t="s">
        <v>615</v>
      </c>
      <c r="D3127" s="84">
        <v>43588</v>
      </c>
      <c r="E3127" s="85" t="s">
        <v>6745</v>
      </c>
      <c r="F3127" s="85" t="s">
        <v>3</v>
      </c>
      <c r="G3127" s="85">
        <v>1737414</v>
      </c>
      <c r="H3127" s="89"/>
      <c r="I3127" s="270" t="s">
        <v>7883</v>
      </c>
      <c r="J3127" s="89"/>
      <c r="K3127" s="89"/>
      <c r="L3127" s="89"/>
      <c r="M3127" s="89"/>
      <c r="N3127" s="271">
        <v>0</v>
      </c>
      <c r="O3127" s="271">
        <v>871.7</v>
      </c>
      <c r="P3127" s="89" t="s">
        <v>670</v>
      </c>
    </row>
    <row r="3128" spans="1:16" ht="38.25">
      <c r="A3128" s="268" t="s">
        <v>565</v>
      </c>
      <c r="B3128" s="89"/>
      <c r="C3128" s="269" t="s">
        <v>615</v>
      </c>
      <c r="D3128" s="84">
        <v>43588</v>
      </c>
      <c r="E3128" s="85" t="s">
        <v>6746</v>
      </c>
      <c r="F3128" s="85" t="s">
        <v>3</v>
      </c>
      <c r="G3128" s="85">
        <v>1737428</v>
      </c>
      <c r="H3128" s="89"/>
      <c r="I3128" s="270" t="s">
        <v>6225</v>
      </c>
      <c r="J3128" s="89"/>
      <c r="K3128" s="89"/>
      <c r="L3128" s="89"/>
      <c r="M3128" s="89"/>
      <c r="N3128" s="271">
        <v>0</v>
      </c>
      <c r="O3128" s="271">
        <v>2097.7600000000002</v>
      </c>
      <c r="P3128" s="89" t="s">
        <v>670</v>
      </c>
    </row>
    <row r="3129" spans="1:16" ht="51">
      <c r="A3129" s="268">
        <v>41</v>
      </c>
      <c r="B3129" s="89"/>
      <c r="C3129" s="269" t="s">
        <v>47</v>
      </c>
      <c r="D3129" s="84">
        <v>43588</v>
      </c>
      <c r="E3129" s="85" t="s">
        <v>6747</v>
      </c>
      <c r="F3129" s="85" t="s">
        <v>3</v>
      </c>
      <c r="G3129" s="85">
        <v>1737382</v>
      </c>
      <c r="H3129" s="89"/>
      <c r="I3129" s="270" t="s">
        <v>7884</v>
      </c>
      <c r="J3129" s="89"/>
      <c r="K3129" s="89"/>
      <c r="L3129" s="89"/>
      <c r="M3129" s="89"/>
      <c r="N3129" s="271">
        <v>0</v>
      </c>
      <c r="O3129" s="271">
        <v>50</v>
      </c>
      <c r="P3129" s="89" t="s">
        <v>670</v>
      </c>
    </row>
    <row r="3130" spans="1:16" ht="51">
      <c r="A3130" s="268">
        <v>35</v>
      </c>
      <c r="B3130" s="89"/>
      <c r="C3130" s="269" t="s">
        <v>46</v>
      </c>
      <c r="D3130" s="84">
        <v>43588</v>
      </c>
      <c r="E3130" s="85" t="s">
        <v>6748</v>
      </c>
      <c r="F3130" s="85" t="s">
        <v>3</v>
      </c>
      <c r="G3130" s="85">
        <v>1737317</v>
      </c>
      <c r="H3130" s="89"/>
      <c r="I3130" s="270" t="s">
        <v>7885</v>
      </c>
      <c r="J3130" s="89"/>
      <c r="K3130" s="89"/>
      <c r="L3130" s="89"/>
      <c r="M3130" s="89"/>
      <c r="N3130" s="271">
        <v>0</v>
      </c>
      <c r="O3130" s="271">
        <v>925</v>
      </c>
      <c r="P3130" s="89" t="s">
        <v>670</v>
      </c>
    </row>
    <row r="3131" spans="1:16" ht="51">
      <c r="A3131" s="268">
        <v>35</v>
      </c>
      <c r="B3131" s="89"/>
      <c r="C3131" s="269" t="s">
        <v>46</v>
      </c>
      <c r="D3131" s="84">
        <v>43588</v>
      </c>
      <c r="E3131" s="85" t="s">
        <v>6749</v>
      </c>
      <c r="F3131" s="85" t="s">
        <v>3</v>
      </c>
      <c r="G3131" s="85">
        <v>1737286</v>
      </c>
      <c r="H3131" s="89"/>
      <c r="I3131" s="270" t="s">
        <v>7886</v>
      </c>
      <c r="J3131" s="89"/>
      <c r="K3131" s="89"/>
      <c r="L3131" s="89"/>
      <c r="M3131" s="89"/>
      <c r="N3131" s="271">
        <v>0</v>
      </c>
      <c r="O3131" s="271">
        <v>3079.7400000000002</v>
      </c>
      <c r="P3131" s="89" t="s">
        <v>670</v>
      </c>
    </row>
    <row r="3132" spans="1:16" ht="51">
      <c r="A3132" s="268">
        <v>592</v>
      </c>
      <c r="B3132" s="89"/>
      <c r="C3132" s="269" t="s">
        <v>645</v>
      </c>
      <c r="D3132" s="84">
        <v>43588</v>
      </c>
      <c r="E3132" s="85" t="s">
        <v>6750</v>
      </c>
      <c r="F3132" s="85" t="s">
        <v>3</v>
      </c>
      <c r="G3132" s="85">
        <v>1737598</v>
      </c>
      <c r="H3132" s="89"/>
      <c r="I3132" s="270" t="s">
        <v>7887</v>
      </c>
      <c r="J3132" s="89"/>
      <c r="K3132" s="89"/>
      <c r="L3132" s="89"/>
      <c r="M3132" s="89"/>
      <c r="N3132" s="271">
        <v>0</v>
      </c>
      <c r="O3132" s="271">
        <v>674</v>
      </c>
      <c r="P3132" s="89" t="s">
        <v>670</v>
      </c>
    </row>
    <row r="3133" spans="1:16" ht="51">
      <c r="A3133" s="268" t="s">
        <v>565</v>
      </c>
      <c r="B3133" s="89"/>
      <c r="C3133" s="269" t="s">
        <v>615</v>
      </c>
      <c r="D3133" s="84">
        <v>43588</v>
      </c>
      <c r="E3133" s="85" t="s">
        <v>6751</v>
      </c>
      <c r="F3133" s="85" t="s">
        <v>3</v>
      </c>
      <c r="G3133" s="85">
        <v>1737593</v>
      </c>
      <c r="H3133" s="89"/>
      <c r="I3133" s="270" t="s">
        <v>7888</v>
      </c>
      <c r="J3133" s="89"/>
      <c r="K3133" s="89"/>
      <c r="L3133" s="89"/>
      <c r="M3133" s="89"/>
      <c r="N3133" s="271">
        <v>0</v>
      </c>
      <c r="O3133" s="271">
        <v>225.70000000000002</v>
      </c>
      <c r="P3133" s="89" t="s">
        <v>670</v>
      </c>
    </row>
    <row r="3134" spans="1:16" ht="51">
      <c r="A3134" s="268">
        <v>41</v>
      </c>
      <c r="B3134" s="89"/>
      <c r="C3134" s="269" t="s">
        <v>47</v>
      </c>
      <c r="D3134" s="84">
        <v>43588</v>
      </c>
      <c r="E3134" s="85" t="s">
        <v>6752</v>
      </c>
      <c r="F3134" s="85" t="s">
        <v>3</v>
      </c>
      <c r="G3134" s="85">
        <v>1737540</v>
      </c>
      <c r="H3134" s="89"/>
      <c r="I3134" s="270" t="s">
        <v>6203</v>
      </c>
      <c r="J3134" s="89"/>
      <c r="K3134" s="89"/>
      <c r="L3134" s="89"/>
      <c r="M3134" s="89"/>
      <c r="N3134" s="271">
        <v>0</v>
      </c>
      <c r="O3134" s="271">
        <v>87</v>
      </c>
      <c r="P3134" s="89" t="s">
        <v>670</v>
      </c>
    </row>
    <row r="3135" spans="1:16" ht="63.75">
      <c r="A3135" s="268" t="s">
        <v>565</v>
      </c>
      <c r="B3135" s="89"/>
      <c r="C3135" s="269" t="s">
        <v>615</v>
      </c>
      <c r="D3135" s="84">
        <v>43588</v>
      </c>
      <c r="E3135" s="85" t="s">
        <v>6753</v>
      </c>
      <c r="F3135" s="85" t="s">
        <v>3</v>
      </c>
      <c r="G3135" s="85">
        <v>1737535</v>
      </c>
      <c r="H3135" s="89"/>
      <c r="I3135" s="270" t="s">
        <v>7889</v>
      </c>
      <c r="J3135" s="89"/>
      <c r="K3135" s="89"/>
      <c r="L3135" s="89"/>
      <c r="M3135" s="89"/>
      <c r="N3135" s="271">
        <v>0</v>
      </c>
      <c r="O3135" s="271">
        <v>219.26</v>
      </c>
      <c r="P3135" s="89" t="s">
        <v>670</v>
      </c>
    </row>
    <row r="3136" spans="1:16" ht="51">
      <c r="A3136" s="268">
        <v>599</v>
      </c>
      <c r="B3136" s="89"/>
      <c r="C3136" s="269" t="s">
        <v>1369</v>
      </c>
      <c r="D3136" s="84">
        <v>43588</v>
      </c>
      <c r="E3136" s="85" t="s">
        <v>6754</v>
      </c>
      <c r="F3136" s="85" t="s">
        <v>3</v>
      </c>
      <c r="G3136" s="85">
        <v>1737523</v>
      </c>
      <c r="H3136" s="89"/>
      <c r="I3136" s="270" t="s">
        <v>7890</v>
      </c>
      <c r="J3136" s="89"/>
      <c r="K3136" s="89"/>
      <c r="L3136" s="89"/>
      <c r="M3136" s="89"/>
      <c r="N3136" s="271">
        <v>0</v>
      </c>
      <c r="O3136" s="271">
        <v>31.95</v>
      </c>
      <c r="P3136" s="89" t="s">
        <v>670</v>
      </c>
    </row>
    <row r="3137" spans="1:16" ht="38.25">
      <c r="A3137" s="268">
        <v>526</v>
      </c>
      <c r="B3137" s="89"/>
      <c r="C3137" s="269" t="s">
        <v>610</v>
      </c>
      <c r="D3137" s="84">
        <v>43588</v>
      </c>
      <c r="E3137" s="85" t="s">
        <v>6755</v>
      </c>
      <c r="F3137" s="85" t="s">
        <v>3</v>
      </c>
      <c r="G3137" s="85">
        <v>1737509</v>
      </c>
      <c r="H3137" s="89"/>
      <c r="I3137" s="270" t="s">
        <v>7891</v>
      </c>
      <c r="J3137" s="89"/>
      <c r="K3137" s="89"/>
      <c r="L3137" s="89"/>
      <c r="M3137" s="89"/>
      <c r="N3137" s="271">
        <v>0</v>
      </c>
      <c r="O3137" s="271">
        <v>1</v>
      </c>
      <c r="P3137" s="89" t="s">
        <v>741</v>
      </c>
    </row>
    <row r="3138" spans="1:16" ht="51">
      <c r="A3138" s="268">
        <v>291</v>
      </c>
      <c r="B3138" s="89"/>
      <c r="C3138" s="269" t="s">
        <v>129</v>
      </c>
      <c r="D3138" s="84">
        <v>43588</v>
      </c>
      <c r="E3138" s="85" t="s">
        <v>6756</v>
      </c>
      <c r="F3138" s="85" t="s">
        <v>3</v>
      </c>
      <c r="G3138" s="85">
        <v>1737344</v>
      </c>
      <c r="H3138" s="89"/>
      <c r="I3138" s="270" t="s">
        <v>7892</v>
      </c>
      <c r="J3138" s="89"/>
      <c r="K3138" s="89"/>
      <c r="L3138" s="89"/>
      <c r="M3138" s="89"/>
      <c r="N3138" s="271">
        <v>0</v>
      </c>
      <c r="O3138" s="271">
        <v>761926.51</v>
      </c>
      <c r="P3138" s="89" t="s">
        <v>670</v>
      </c>
    </row>
    <row r="3139" spans="1:16" ht="51">
      <c r="A3139" s="268">
        <v>291</v>
      </c>
      <c r="B3139" s="89"/>
      <c r="C3139" s="269" t="s">
        <v>129</v>
      </c>
      <c r="D3139" s="84">
        <v>43588</v>
      </c>
      <c r="E3139" s="85" t="s">
        <v>6757</v>
      </c>
      <c r="F3139" s="85" t="s">
        <v>3</v>
      </c>
      <c r="G3139" s="85">
        <v>1737342</v>
      </c>
      <c r="H3139" s="89"/>
      <c r="I3139" s="270" t="s">
        <v>7893</v>
      </c>
      <c r="J3139" s="89"/>
      <c r="K3139" s="89"/>
      <c r="L3139" s="89"/>
      <c r="M3139" s="89"/>
      <c r="N3139" s="271">
        <v>0</v>
      </c>
      <c r="O3139" s="271">
        <v>236129.84</v>
      </c>
      <c r="P3139" s="89" t="s">
        <v>670</v>
      </c>
    </row>
    <row r="3140" spans="1:16" ht="51">
      <c r="A3140" s="268">
        <v>291</v>
      </c>
      <c r="B3140" s="89"/>
      <c r="C3140" s="269" t="s">
        <v>129</v>
      </c>
      <c r="D3140" s="84">
        <v>43588</v>
      </c>
      <c r="E3140" s="85" t="s">
        <v>6758</v>
      </c>
      <c r="F3140" s="85" t="s">
        <v>3</v>
      </c>
      <c r="G3140" s="85">
        <v>1737341</v>
      </c>
      <c r="H3140" s="89"/>
      <c r="I3140" s="270" t="s">
        <v>7894</v>
      </c>
      <c r="J3140" s="89"/>
      <c r="K3140" s="89"/>
      <c r="L3140" s="89"/>
      <c r="M3140" s="89"/>
      <c r="N3140" s="271">
        <v>0</v>
      </c>
      <c r="O3140" s="271">
        <v>348000</v>
      </c>
      <c r="P3140" s="89" t="s">
        <v>670</v>
      </c>
    </row>
    <row r="3141" spans="1:16" ht="63.75">
      <c r="A3141" s="268">
        <v>70</v>
      </c>
      <c r="B3141" s="89"/>
      <c r="C3141" s="269" t="s">
        <v>53</v>
      </c>
      <c r="D3141" s="84">
        <v>43588</v>
      </c>
      <c r="E3141" s="85" t="s">
        <v>6759</v>
      </c>
      <c r="F3141" s="85" t="s">
        <v>3</v>
      </c>
      <c r="G3141" s="85">
        <v>1737339</v>
      </c>
      <c r="H3141" s="89"/>
      <c r="I3141" s="270" t="s">
        <v>7895</v>
      </c>
      <c r="J3141" s="89"/>
      <c r="K3141" s="89"/>
      <c r="L3141" s="89"/>
      <c r="M3141" s="89"/>
      <c r="N3141" s="271">
        <v>0</v>
      </c>
      <c r="O3141" s="271">
        <v>200</v>
      </c>
      <c r="P3141" s="89" t="s">
        <v>670</v>
      </c>
    </row>
    <row r="3142" spans="1:16" ht="63.75">
      <c r="A3142" s="268" t="s">
        <v>556</v>
      </c>
      <c r="B3142" s="89"/>
      <c r="C3142" s="269" t="s">
        <v>616</v>
      </c>
      <c r="D3142" s="84">
        <v>43588</v>
      </c>
      <c r="E3142" s="85" t="s">
        <v>6760</v>
      </c>
      <c r="F3142" s="85" t="s">
        <v>3</v>
      </c>
      <c r="G3142" s="85">
        <v>1737338</v>
      </c>
      <c r="H3142" s="89"/>
      <c r="I3142" s="270" t="s">
        <v>7896</v>
      </c>
      <c r="J3142" s="89"/>
      <c r="K3142" s="89"/>
      <c r="L3142" s="89"/>
      <c r="M3142" s="89"/>
      <c r="N3142" s="271">
        <v>0</v>
      </c>
      <c r="O3142" s="271">
        <v>5336.83</v>
      </c>
      <c r="P3142" s="89" t="s">
        <v>670</v>
      </c>
    </row>
    <row r="3143" spans="1:16" ht="51">
      <c r="A3143" s="268">
        <v>35</v>
      </c>
      <c r="B3143" s="89"/>
      <c r="C3143" s="269" t="s">
        <v>46</v>
      </c>
      <c r="D3143" s="84">
        <v>43588</v>
      </c>
      <c r="E3143" s="85" t="s">
        <v>6761</v>
      </c>
      <c r="F3143" s="85" t="s">
        <v>3</v>
      </c>
      <c r="G3143" s="85">
        <v>1737335</v>
      </c>
      <c r="H3143" s="89"/>
      <c r="I3143" s="270" t="s">
        <v>7897</v>
      </c>
      <c r="J3143" s="89"/>
      <c r="K3143" s="89"/>
      <c r="L3143" s="89"/>
      <c r="M3143" s="89"/>
      <c r="N3143" s="271">
        <v>0</v>
      </c>
      <c r="O3143" s="271">
        <v>309.35000000000002</v>
      </c>
      <c r="P3143" s="89" t="s">
        <v>670</v>
      </c>
    </row>
    <row r="3144" spans="1:16" ht="51">
      <c r="A3144" s="268">
        <v>16</v>
      </c>
      <c r="B3144" s="89"/>
      <c r="C3144" s="269" t="s">
        <v>43</v>
      </c>
      <c r="D3144" s="84">
        <v>43588</v>
      </c>
      <c r="E3144" s="85" t="s">
        <v>6762</v>
      </c>
      <c r="F3144" s="85" t="s">
        <v>3</v>
      </c>
      <c r="G3144" s="85">
        <v>1737304</v>
      </c>
      <c r="H3144" s="89"/>
      <c r="I3144" s="270" t="s">
        <v>7898</v>
      </c>
      <c r="J3144" s="89"/>
      <c r="K3144" s="89"/>
      <c r="L3144" s="89"/>
      <c r="M3144" s="89"/>
      <c r="N3144" s="271">
        <v>0</v>
      </c>
      <c r="O3144" s="271">
        <v>2000</v>
      </c>
      <c r="P3144" s="89" t="s">
        <v>670</v>
      </c>
    </row>
    <row r="3145" spans="1:16" ht="51">
      <c r="A3145" s="268">
        <v>592</v>
      </c>
      <c r="B3145" s="89"/>
      <c r="C3145" s="269" t="s">
        <v>645</v>
      </c>
      <c r="D3145" s="84">
        <v>43588</v>
      </c>
      <c r="E3145" s="85" t="s">
        <v>6763</v>
      </c>
      <c r="F3145" s="85" t="s">
        <v>3</v>
      </c>
      <c r="G3145" s="85">
        <v>1737275</v>
      </c>
      <c r="H3145" s="89"/>
      <c r="I3145" s="270" t="s">
        <v>7899</v>
      </c>
      <c r="J3145" s="89"/>
      <c r="K3145" s="89"/>
      <c r="L3145" s="89"/>
      <c r="M3145" s="89"/>
      <c r="N3145" s="271">
        <v>0</v>
      </c>
      <c r="O3145" s="271">
        <v>97542</v>
      </c>
      <c r="P3145" s="89" t="s">
        <v>670</v>
      </c>
    </row>
    <row r="3146" spans="1:16" ht="51">
      <c r="A3146" s="268">
        <v>291</v>
      </c>
      <c r="B3146" s="89"/>
      <c r="C3146" s="269" t="s">
        <v>129</v>
      </c>
      <c r="D3146" s="84">
        <v>43588</v>
      </c>
      <c r="E3146" s="85" t="s">
        <v>6764</v>
      </c>
      <c r="F3146" s="85" t="s">
        <v>3</v>
      </c>
      <c r="G3146" s="85">
        <v>1737263</v>
      </c>
      <c r="H3146" s="89"/>
      <c r="I3146" s="270" t="s">
        <v>7900</v>
      </c>
      <c r="J3146" s="89"/>
      <c r="K3146" s="89"/>
      <c r="L3146" s="89"/>
      <c r="M3146" s="89"/>
      <c r="N3146" s="271">
        <v>0</v>
      </c>
      <c r="O3146" s="271">
        <v>377686.07</v>
      </c>
      <c r="P3146" s="89" t="s">
        <v>670</v>
      </c>
    </row>
    <row r="3147" spans="1:16" ht="63.75">
      <c r="A3147" s="268">
        <v>253</v>
      </c>
      <c r="B3147" s="89"/>
      <c r="C3147" s="269" t="s">
        <v>114</v>
      </c>
      <c r="D3147" s="84">
        <v>43588</v>
      </c>
      <c r="E3147" s="85" t="s">
        <v>6765</v>
      </c>
      <c r="F3147" s="85" t="s">
        <v>3</v>
      </c>
      <c r="G3147" s="85">
        <v>1737245</v>
      </c>
      <c r="H3147" s="89"/>
      <c r="I3147" s="270" t="s">
        <v>7901</v>
      </c>
      <c r="J3147" s="89"/>
      <c r="K3147" s="89"/>
      <c r="L3147" s="89"/>
      <c r="M3147" s="89"/>
      <c r="N3147" s="271">
        <v>0</v>
      </c>
      <c r="O3147" s="271">
        <v>10780593</v>
      </c>
      <c r="P3147" s="89" t="s">
        <v>670</v>
      </c>
    </row>
    <row r="3148" spans="1:16" ht="51">
      <c r="A3148" s="268">
        <v>163</v>
      </c>
      <c r="B3148" s="89"/>
      <c r="C3148" s="269" t="s">
        <v>88</v>
      </c>
      <c r="D3148" s="84">
        <v>43588</v>
      </c>
      <c r="E3148" s="85" t="s">
        <v>6766</v>
      </c>
      <c r="F3148" s="85" t="s">
        <v>3</v>
      </c>
      <c r="G3148" s="85">
        <v>1737240</v>
      </c>
      <c r="H3148" s="89"/>
      <c r="I3148" s="270" t="s">
        <v>7902</v>
      </c>
      <c r="J3148" s="89"/>
      <c r="K3148" s="89"/>
      <c r="L3148" s="89"/>
      <c r="M3148" s="89"/>
      <c r="N3148" s="271">
        <v>0</v>
      </c>
      <c r="O3148" s="271">
        <v>6528.6500000000005</v>
      </c>
      <c r="P3148" s="89" t="s">
        <v>670</v>
      </c>
    </row>
    <row r="3149" spans="1:16" ht="63.75">
      <c r="A3149" s="268">
        <v>253</v>
      </c>
      <c r="B3149" s="89"/>
      <c r="C3149" s="269" t="s">
        <v>114</v>
      </c>
      <c r="D3149" s="84">
        <v>43588</v>
      </c>
      <c r="E3149" s="85" t="s">
        <v>6767</v>
      </c>
      <c r="F3149" s="85" t="s">
        <v>3</v>
      </c>
      <c r="G3149" s="85">
        <v>1737239</v>
      </c>
      <c r="H3149" s="89"/>
      <c r="I3149" s="270" t="s">
        <v>7903</v>
      </c>
      <c r="J3149" s="89"/>
      <c r="K3149" s="89"/>
      <c r="L3149" s="89"/>
      <c r="M3149" s="89"/>
      <c r="N3149" s="271">
        <v>0</v>
      </c>
      <c r="O3149" s="271">
        <v>498878</v>
      </c>
      <c r="P3149" s="89" t="s">
        <v>670</v>
      </c>
    </row>
    <row r="3150" spans="1:16" ht="63.75">
      <c r="A3150" s="268">
        <v>163</v>
      </c>
      <c r="B3150" s="89"/>
      <c r="C3150" s="269" t="s">
        <v>88</v>
      </c>
      <c r="D3150" s="84">
        <v>43588</v>
      </c>
      <c r="E3150" s="85" t="s">
        <v>6768</v>
      </c>
      <c r="F3150" s="85" t="s">
        <v>3</v>
      </c>
      <c r="G3150" s="85">
        <v>1737235</v>
      </c>
      <c r="H3150" s="89"/>
      <c r="I3150" s="270" t="s">
        <v>7904</v>
      </c>
      <c r="J3150" s="89"/>
      <c r="K3150" s="89"/>
      <c r="L3150" s="89"/>
      <c r="M3150" s="89"/>
      <c r="N3150" s="271">
        <v>0</v>
      </c>
      <c r="O3150" s="271">
        <v>228.6</v>
      </c>
      <c r="P3150" s="89" t="s">
        <v>670</v>
      </c>
    </row>
    <row r="3151" spans="1:16" ht="63.75">
      <c r="A3151" s="268" t="s">
        <v>556</v>
      </c>
      <c r="B3151" s="89"/>
      <c r="C3151" s="269" t="s">
        <v>616</v>
      </c>
      <c r="D3151" s="84">
        <v>43588</v>
      </c>
      <c r="E3151" s="85" t="s">
        <v>6769</v>
      </c>
      <c r="F3151" s="85" t="s">
        <v>3</v>
      </c>
      <c r="G3151" s="85">
        <v>1737214</v>
      </c>
      <c r="H3151" s="89"/>
      <c r="I3151" s="270" t="s">
        <v>7905</v>
      </c>
      <c r="J3151" s="89"/>
      <c r="K3151" s="89"/>
      <c r="L3151" s="89"/>
      <c r="M3151" s="89"/>
      <c r="N3151" s="271">
        <v>0</v>
      </c>
      <c r="O3151" s="271">
        <v>35</v>
      </c>
      <c r="P3151" s="89" t="s">
        <v>670</v>
      </c>
    </row>
    <row r="3152" spans="1:16" ht="63.75">
      <c r="A3152" s="268">
        <v>382</v>
      </c>
      <c r="B3152" s="89"/>
      <c r="C3152" s="269" t="s">
        <v>1359</v>
      </c>
      <c r="D3152" s="84">
        <v>43588</v>
      </c>
      <c r="E3152" s="85" t="s">
        <v>6770</v>
      </c>
      <c r="F3152" s="85" t="s">
        <v>3</v>
      </c>
      <c r="G3152" s="85">
        <v>1737212</v>
      </c>
      <c r="H3152" s="89"/>
      <c r="I3152" s="270" t="s">
        <v>7906</v>
      </c>
      <c r="J3152" s="89"/>
      <c r="K3152" s="89"/>
      <c r="L3152" s="89"/>
      <c r="M3152" s="89"/>
      <c r="N3152" s="271">
        <v>0</v>
      </c>
      <c r="O3152" s="271">
        <v>33599594</v>
      </c>
      <c r="P3152" s="89" t="s">
        <v>670</v>
      </c>
    </row>
    <row r="3153" spans="1:16" ht="51">
      <c r="A3153" s="268" t="s">
        <v>565</v>
      </c>
      <c r="B3153" s="89"/>
      <c r="C3153" s="269" t="s">
        <v>615</v>
      </c>
      <c r="D3153" s="84">
        <v>43588</v>
      </c>
      <c r="E3153" s="85" t="s">
        <v>6771</v>
      </c>
      <c r="F3153" s="85" t="s">
        <v>3</v>
      </c>
      <c r="G3153" s="85">
        <v>1737276</v>
      </c>
      <c r="H3153" s="89"/>
      <c r="I3153" s="270" t="s">
        <v>7907</v>
      </c>
      <c r="J3153" s="89"/>
      <c r="K3153" s="89"/>
      <c r="L3153" s="89"/>
      <c r="M3153" s="89"/>
      <c r="N3153" s="271">
        <v>0</v>
      </c>
      <c r="O3153" s="271">
        <v>1650</v>
      </c>
      <c r="P3153" s="89" t="s">
        <v>670</v>
      </c>
    </row>
    <row r="3154" spans="1:16" ht="51">
      <c r="A3154" s="268">
        <v>287</v>
      </c>
      <c r="B3154" s="89"/>
      <c r="C3154" s="269" t="s">
        <v>126</v>
      </c>
      <c r="D3154" s="84">
        <v>43588</v>
      </c>
      <c r="E3154" s="85" t="s">
        <v>6772</v>
      </c>
      <c r="F3154" s="85" t="s">
        <v>3</v>
      </c>
      <c r="G3154" s="85">
        <v>1737260</v>
      </c>
      <c r="H3154" s="89"/>
      <c r="I3154" s="270" t="s">
        <v>7908</v>
      </c>
      <c r="J3154" s="89"/>
      <c r="K3154" s="89"/>
      <c r="L3154" s="89"/>
      <c r="M3154" s="89"/>
      <c r="N3154" s="271">
        <v>0</v>
      </c>
      <c r="O3154" s="271">
        <v>2787</v>
      </c>
      <c r="P3154" s="89" t="s">
        <v>670</v>
      </c>
    </row>
    <row r="3155" spans="1:16" ht="51">
      <c r="A3155" s="268" t="s">
        <v>565</v>
      </c>
      <c r="B3155" s="89"/>
      <c r="C3155" s="269" t="s">
        <v>615</v>
      </c>
      <c r="D3155" s="84">
        <v>43588</v>
      </c>
      <c r="E3155" s="85" t="s">
        <v>6773</v>
      </c>
      <c r="F3155" s="85" t="s">
        <v>3</v>
      </c>
      <c r="G3155" s="85">
        <v>1737204</v>
      </c>
      <c r="H3155" s="89"/>
      <c r="I3155" s="270" t="s">
        <v>7909</v>
      </c>
      <c r="J3155" s="89"/>
      <c r="K3155" s="89"/>
      <c r="L3155" s="89"/>
      <c r="M3155" s="89"/>
      <c r="N3155" s="271">
        <v>0</v>
      </c>
      <c r="O3155" s="271">
        <v>695</v>
      </c>
      <c r="P3155" s="89" t="s">
        <v>670</v>
      </c>
    </row>
    <row r="3156" spans="1:16" ht="38.25">
      <c r="A3156" s="268" t="s">
        <v>565</v>
      </c>
      <c r="B3156" s="89"/>
      <c r="C3156" s="269" t="s">
        <v>615</v>
      </c>
      <c r="D3156" s="84">
        <v>43588</v>
      </c>
      <c r="E3156" s="85" t="s">
        <v>6774</v>
      </c>
      <c r="F3156" s="85" t="s">
        <v>3</v>
      </c>
      <c r="G3156" s="85">
        <v>1737192</v>
      </c>
      <c r="H3156" s="89"/>
      <c r="I3156" s="270" t="s">
        <v>7910</v>
      </c>
      <c r="J3156" s="89"/>
      <c r="K3156" s="89"/>
      <c r="L3156" s="89"/>
      <c r="M3156" s="89"/>
      <c r="N3156" s="271">
        <v>0</v>
      </c>
      <c r="O3156" s="271">
        <v>5020</v>
      </c>
      <c r="P3156" s="89" t="s">
        <v>670</v>
      </c>
    </row>
    <row r="3157" spans="1:16" ht="51">
      <c r="A3157" s="268">
        <v>291</v>
      </c>
      <c r="B3157" s="89"/>
      <c r="C3157" s="269" t="s">
        <v>129</v>
      </c>
      <c r="D3157" s="84">
        <v>43588</v>
      </c>
      <c r="E3157" s="85" t="s">
        <v>6775</v>
      </c>
      <c r="F3157" s="85" t="s">
        <v>3</v>
      </c>
      <c r="G3157" s="85">
        <v>1737345</v>
      </c>
      <c r="H3157" s="89"/>
      <c r="I3157" s="270" t="s">
        <v>7911</v>
      </c>
      <c r="J3157" s="89"/>
      <c r="K3157" s="89"/>
      <c r="L3157" s="89"/>
      <c r="M3157" s="89"/>
      <c r="N3157" s="271">
        <v>0</v>
      </c>
      <c r="O3157" s="271">
        <v>722971.11</v>
      </c>
      <c r="P3157" s="89" t="s">
        <v>670</v>
      </c>
    </row>
    <row r="3158" spans="1:16" ht="51">
      <c r="A3158" s="268">
        <v>291</v>
      </c>
      <c r="B3158" s="89"/>
      <c r="C3158" s="269" t="s">
        <v>129</v>
      </c>
      <c r="D3158" s="84">
        <v>43588</v>
      </c>
      <c r="E3158" s="85" t="s">
        <v>6776</v>
      </c>
      <c r="F3158" s="85" t="s">
        <v>3</v>
      </c>
      <c r="G3158" s="85">
        <v>1737346</v>
      </c>
      <c r="H3158" s="89"/>
      <c r="I3158" s="270" t="s">
        <v>7912</v>
      </c>
      <c r="J3158" s="89"/>
      <c r="K3158" s="89"/>
      <c r="L3158" s="89"/>
      <c r="M3158" s="89"/>
      <c r="N3158" s="271">
        <v>0</v>
      </c>
      <c r="O3158" s="271">
        <v>6840092.1399999997</v>
      </c>
      <c r="P3158" s="89" t="s">
        <v>670</v>
      </c>
    </row>
    <row r="3159" spans="1:16" ht="38.25">
      <c r="A3159" s="268" t="s">
        <v>565</v>
      </c>
      <c r="B3159" s="89"/>
      <c r="C3159" s="269" t="s">
        <v>615</v>
      </c>
      <c r="D3159" s="84">
        <v>43588</v>
      </c>
      <c r="E3159" s="85" t="s">
        <v>6777</v>
      </c>
      <c r="F3159" s="85" t="s">
        <v>3</v>
      </c>
      <c r="G3159" s="85">
        <v>1737132</v>
      </c>
      <c r="H3159" s="89"/>
      <c r="I3159" s="270" t="s">
        <v>6187</v>
      </c>
      <c r="J3159" s="89"/>
      <c r="K3159" s="89"/>
      <c r="L3159" s="89"/>
      <c r="M3159" s="89"/>
      <c r="N3159" s="271">
        <v>0</v>
      </c>
      <c r="O3159" s="271">
        <v>300</v>
      </c>
      <c r="P3159" s="89" t="s">
        <v>670</v>
      </c>
    </row>
    <row r="3160" spans="1:16" ht="51">
      <c r="A3160" s="268">
        <v>35</v>
      </c>
      <c r="B3160" s="89"/>
      <c r="C3160" s="269" t="s">
        <v>46</v>
      </c>
      <c r="D3160" s="84">
        <v>43588</v>
      </c>
      <c r="E3160" s="85" t="s">
        <v>6778</v>
      </c>
      <c r="F3160" s="85" t="s">
        <v>3</v>
      </c>
      <c r="G3160" s="85">
        <v>1737136</v>
      </c>
      <c r="H3160" s="89"/>
      <c r="I3160" s="270" t="s">
        <v>7913</v>
      </c>
      <c r="J3160" s="89"/>
      <c r="K3160" s="89"/>
      <c r="L3160" s="89"/>
      <c r="M3160" s="89"/>
      <c r="N3160" s="271">
        <v>0</v>
      </c>
      <c r="O3160" s="271">
        <v>290</v>
      </c>
      <c r="P3160" s="89" t="s">
        <v>670</v>
      </c>
    </row>
    <row r="3161" spans="1:16" ht="38.25">
      <c r="A3161" s="268" t="s">
        <v>565</v>
      </c>
      <c r="B3161" s="89"/>
      <c r="C3161" s="269" t="s">
        <v>615</v>
      </c>
      <c r="D3161" s="84">
        <v>43588</v>
      </c>
      <c r="E3161" s="85" t="s">
        <v>6779</v>
      </c>
      <c r="F3161" s="85" t="s">
        <v>3</v>
      </c>
      <c r="G3161" s="85">
        <v>1737138</v>
      </c>
      <c r="H3161" s="89"/>
      <c r="I3161" s="270" t="s">
        <v>747</v>
      </c>
      <c r="J3161" s="89"/>
      <c r="K3161" s="89"/>
      <c r="L3161" s="89"/>
      <c r="M3161" s="89"/>
      <c r="N3161" s="271">
        <v>0</v>
      </c>
      <c r="O3161" s="271">
        <v>6200</v>
      </c>
      <c r="P3161" s="89" t="s">
        <v>670</v>
      </c>
    </row>
    <row r="3162" spans="1:16" ht="51">
      <c r="A3162" s="268">
        <v>132</v>
      </c>
      <c r="B3162" s="89"/>
      <c r="C3162" s="269" t="s">
        <v>68</v>
      </c>
      <c r="D3162" s="84">
        <v>43588</v>
      </c>
      <c r="E3162" s="85" t="s">
        <v>6780</v>
      </c>
      <c r="F3162" s="85" t="s">
        <v>3</v>
      </c>
      <c r="G3162" s="85">
        <v>1737143</v>
      </c>
      <c r="H3162" s="89"/>
      <c r="I3162" s="270" t="s">
        <v>7914</v>
      </c>
      <c r="J3162" s="89"/>
      <c r="K3162" s="89"/>
      <c r="L3162" s="89"/>
      <c r="M3162" s="89"/>
      <c r="N3162" s="271">
        <v>0</v>
      </c>
      <c r="O3162" s="271">
        <v>0.88</v>
      </c>
      <c r="P3162" s="89" t="s">
        <v>741</v>
      </c>
    </row>
    <row r="3163" spans="1:16" ht="38.25">
      <c r="A3163" s="268" t="s">
        <v>565</v>
      </c>
      <c r="B3163" s="89"/>
      <c r="C3163" s="269" t="s">
        <v>615</v>
      </c>
      <c r="D3163" s="84">
        <v>43588</v>
      </c>
      <c r="E3163" s="85" t="s">
        <v>6781</v>
      </c>
      <c r="F3163" s="85" t="s">
        <v>3</v>
      </c>
      <c r="G3163" s="85">
        <v>1737160</v>
      </c>
      <c r="H3163" s="89"/>
      <c r="I3163" s="270" t="s">
        <v>2075</v>
      </c>
      <c r="J3163" s="89"/>
      <c r="K3163" s="89"/>
      <c r="L3163" s="89"/>
      <c r="M3163" s="89"/>
      <c r="N3163" s="271">
        <v>0</v>
      </c>
      <c r="O3163" s="271">
        <v>2075</v>
      </c>
      <c r="P3163" s="89" t="s">
        <v>670</v>
      </c>
    </row>
    <row r="3164" spans="1:16" ht="76.5">
      <c r="A3164" s="268">
        <v>513</v>
      </c>
      <c r="B3164" s="89"/>
      <c r="C3164" s="269" t="s">
        <v>171</v>
      </c>
      <c r="D3164" s="84">
        <v>43588</v>
      </c>
      <c r="E3164" s="85" t="s">
        <v>6782</v>
      </c>
      <c r="F3164" s="85" t="s">
        <v>15</v>
      </c>
      <c r="G3164" s="85">
        <v>1028960</v>
      </c>
      <c r="H3164" s="89"/>
      <c r="I3164" s="270" t="s">
        <v>7915</v>
      </c>
      <c r="J3164" s="89"/>
      <c r="K3164" s="89"/>
      <c r="L3164" s="89"/>
      <c r="M3164" s="89"/>
      <c r="N3164" s="271">
        <v>50</v>
      </c>
      <c r="O3164" s="271">
        <v>0</v>
      </c>
      <c r="P3164" s="89" t="s">
        <v>670</v>
      </c>
    </row>
    <row r="3165" spans="1:16" ht="76.5">
      <c r="A3165" s="268">
        <v>25</v>
      </c>
      <c r="B3165" s="89"/>
      <c r="C3165" s="269" t="s">
        <v>45</v>
      </c>
      <c r="D3165" s="84">
        <v>43588</v>
      </c>
      <c r="E3165" s="85" t="s">
        <v>6783</v>
      </c>
      <c r="F3165" s="85" t="s">
        <v>671</v>
      </c>
      <c r="G3165" s="85">
        <v>363724</v>
      </c>
      <c r="H3165" s="89"/>
      <c r="I3165" s="270" t="s">
        <v>7916</v>
      </c>
      <c r="J3165" s="89"/>
      <c r="K3165" s="89"/>
      <c r="L3165" s="89"/>
      <c r="M3165" s="89"/>
      <c r="N3165" s="271">
        <v>10030.950000000001</v>
      </c>
      <c r="O3165" s="271">
        <v>0</v>
      </c>
      <c r="P3165" s="89" t="s">
        <v>670</v>
      </c>
    </row>
    <row r="3166" spans="1:16" ht="89.25">
      <c r="A3166" s="268">
        <v>25</v>
      </c>
      <c r="B3166" s="89"/>
      <c r="C3166" s="269" t="s">
        <v>45</v>
      </c>
      <c r="D3166" s="84">
        <v>43588</v>
      </c>
      <c r="E3166" s="85" t="s">
        <v>6783</v>
      </c>
      <c r="F3166" s="85" t="s">
        <v>671</v>
      </c>
      <c r="G3166" s="85">
        <v>363728</v>
      </c>
      <c r="H3166" s="89"/>
      <c r="I3166" s="270" t="s">
        <v>7917</v>
      </c>
      <c r="J3166" s="89"/>
      <c r="K3166" s="89"/>
      <c r="L3166" s="89"/>
      <c r="M3166" s="89"/>
      <c r="N3166" s="271">
        <v>16705.07</v>
      </c>
      <c r="O3166" s="271">
        <v>0</v>
      </c>
      <c r="P3166" s="89" t="s">
        <v>670</v>
      </c>
    </row>
    <row r="3167" spans="1:16" ht="76.5">
      <c r="A3167" s="268" t="s">
        <v>557</v>
      </c>
      <c r="B3167" s="89"/>
      <c r="C3167" s="269" t="s">
        <v>780</v>
      </c>
      <c r="D3167" s="84">
        <v>43588</v>
      </c>
      <c r="E3167" s="85" t="s">
        <v>6784</v>
      </c>
      <c r="F3167" s="85" t="s">
        <v>6</v>
      </c>
      <c r="G3167" s="85">
        <v>1114140</v>
      </c>
      <c r="H3167" s="89"/>
      <c r="I3167" s="270" t="s">
        <v>7918</v>
      </c>
      <c r="J3167" s="89"/>
      <c r="K3167" s="89"/>
      <c r="L3167" s="89"/>
      <c r="M3167" s="89"/>
      <c r="N3167" s="271">
        <v>0</v>
      </c>
      <c r="O3167" s="271">
        <v>758000</v>
      </c>
      <c r="P3167" s="89" t="s">
        <v>670</v>
      </c>
    </row>
    <row r="3168" spans="1:16" ht="63.75">
      <c r="A3168" s="268">
        <v>340</v>
      </c>
      <c r="B3168" s="89"/>
      <c r="C3168" s="269" t="s">
        <v>147</v>
      </c>
      <c r="D3168" s="84">
        <v>43588</v>
      </c>
      <c r="E3168" s="85" t="s">
        <v>6785</v>
      </c>
      <c r="F3168" s="85" t="s">
        <v>6</v>
      </c>
      <c r="G3168" s="85">
        <v>1029290</v>
      </c>
      <c r="H3168" s="89"/>
      <c r="I3168" s="270" t="s">
        <v>7919</v>
      </c>
      <c r="J3168" s="89"/>
      <c r="K3168" s="89"/>
      <c r="L3168" s="89"/>
      <c r="M3168" s="89"/>
      <c r="N3168" s="271">
        <v>0</v>
      </c>
      <c r="O3168" s="271">
        <v>99723.82</v>
      </c>
      <c r="P3168" s="89" t="s">
        <v>670</v>
      </c>
    </row>
    <row r="3169" spans="1:16" ht="63.75">
      <c r="A3169" s="268">
        <v>340</v>
      </c>
      <c r="B3169" s="89"/>
      <c r="C3169" s="269" t="s">
        <v>147</v>
      </c>
      <c r="D3169" s="84">
        <v>43588</v>
      </c>
      <c r="E3169" s="85" t="s">
        <v>6786</v>
      </c>
      <c r="F3169" s="85" t="s">
        <v>6</v>
      </c>
      <c r="G3169" s="85">
        <v>1029300</v>
      </c>
      <c r="H3169" s="89"/>
      <c r="I3169" s="270" t="s">
        <v>7920</v>
      </c>
      <c r="J3169" s="89"/>
      <c r="K3169" s="89"/>
      <c r="L3169" s="89"/>
      <c r="M3169" s="89"/>
      <c r="N3169" s="271">
        <v>0</v>
      </c>
      <c r="O3169" s="271">
        <v>8245.7199999999993</v>
      </c>
      <c r="P3169" s="89" t="s">
        <v>670</v>
      </c>
    </row>
    <row r="3170" spans="1:16" ht="76.5">
      <c r="A3170" s="268">
        <v>596</v>
      </c>
      <c r="B3170" s="89"/>
      <c r="C3170" s="269" t="s">
        <v>1368</v>
      </c>
      <c r="D3170" s="84">
        <v>43588</v>
      </c>
      <c r="E3170" s="85" t="s">
        <v>6787</v>
      </c>
      <c r="F3170" s="85" t="s">
        <v>629</v>
      </c>
      <c r="G3170" s="85">
        <v>7897</v>
      </c>
      <c r="H3170" s="89"/>
      <c r="I3170" s="270" t="s">
        <v>7921</v>
      </c>
      <c r="J3170" s="89"/>
      <c r="K3170" s="89"/>
      <c r="L3170" s="89"/>
      <c r="M3170" s="89"/>
      <c r="N3170" s="271">
        <v>2460.4499999999998</v>
      </c>
      <c r="O3170" s="271">
        <v>0</v>
      </c>
      <c r="P3170" s="89" t="s">
        <v>670</v>
      </c>
    </row>
    <row r="3171" spans="1:16" ht="63.75">
      <c r="A3171" s="268">
        <v>340</v>
      </c>
      <c r="B3171" s="89"/>
      <c r="C3171" s="269" t="s">
        <v>147</v>
      </c>
      <c r="D3171" s="84">
        <v>43588</v>
      </c>
      <c r="E3171" s="85" t="s">
        <v>6788</v>
      </c>
      <c r="F3171" s="85" t="s">
        <v>15</v>
      </c>
      <c r="G3171" s="85">
        <v>1029291</v>
      </c>
      <c r="H3171" s="89"/>
      <c r="I3171" s="270" t="s">
        <v>7922</v>
      </c>
      <c r="J3171" s="89"/>
      <c r="K3171" s="89"/>
      <c r="L3171" s="89"/>
      <c r="M3171" s="89"/>
      <c r="N3171" s="271">
        <v>50</v>
      </c>
      <c r="O3171" s="271">
        <v>0</v>
      </c>
      <c r="P3171" s="89" t="s">
        <v>670</v>
      </c>
    </row>
    <row r="3172" spans="1:16" ht="51">
      <c r="A3172" s="268">
        <v>340</v>
      </c>
      <c r="B3172" s="89"/>
      <c r="C3172" s="269" t="s">
        <v>147</v>
      </c>
      <c r="D3172" s="84">
        <v>43588</v>
      </c>
      <c r="E3172" s="85" t="s">
        <v>6789</v>
      </c>
      <c r="F3172" s="85" t="s">
        <v>15</v>
      </c>
      <c r="G3172" s="85">
        <v>1029301</v>
      </c>
      <c r="H3172" s="89"/>
      <c r="I3172" s="270" t="s">
        <v>7923</v>
      </c>
      <c r="J3172" s="89"/>
      <c r="K3172" s="89"/>
      <c r="L3172" s="89"/>
      <c r="M3172" s="89"/>
      <c r="N3172" s="271">
        <v>50</v>
      </c>
      <c r="O3172" s="271">
        <v>0</v>
      </c>
      <c r="P3172" s="89" t="s">
        <v>670</v>
      </c>
    </row>
    <row r="3173" spans="1:16" ht="51">
      <c r="A3173" s="268">
        <v>117</v>
      </c>
      <c r="B3173" s="89"/>
      <c r="C3173" s="269" t="s">
        <v>62</v>
      </c>
      <c r="D3173" s="84">
        <v>43588</v>
      </c>
      <c r="E3173" s="85" t="s">
        <v>6790</v>
      </c>
      <c r="F3173" s="85" t="s">
        <v>11</v>
      </c>
      <c r="G3173" s="85">
        <v>953247</v>
      </c>
      <c r="H3173" s="89"/>
      <c r="I3173" s="270" t="s">
        <v>7924</v>
      </c>
      <c r="J3173" s="89"/>
      <c r="K3173" s="89"/>
      <c r="L3173" s="89"/>
      <c r="M3173" s="89"/>
      <c r="N3173" s="271">
        <v>50</v>
      </c>
      <c r="O3173" s="271">
        <v>0</v>
      </c>
      <c r="P3173" s="89" t="s">
        <v>670</v>
      </c>
    </row>
    <row r="3174" spans="1:16" ht="63.75">
      <c r="A3174" s="268">
        <v>513</v>
      </c>
      <c r="B3174" s="89"/>
      <c r="C3174" s="269" t="s">
        <v>171</v>
      </c>
      <c r="D3174" s="84">
        <v>43588</v>
      </c>
      <c r="E3174" s="85" t="s">
        <v>6791</v>
      </c>
      <c r="F3174" s="85" t="s">
        <v>15</v>
      </c>
      <c r="G3174" s="85">
        <v>1029903</v>
      </c>
      <c r="H3174" s="89"/>
      <c r="I3174" s="270" t="s">
        <v>5210</v>
      </c>
      <c r="J3174" s="89"/>
      <c r="K3174" s="89"/>
      <c r="L3174" s="89"/>
      <c r="M3174" s="89"/>
      <c r="N3174" s="271">
        <v>50</v>
      </c>
      <c r="O3174" s="271">
        <v>0</v>
      </c>
      <c r="P3174" s="89" t="s">
        <v>670</v>
      </c>
    </row>
    <row r="3175" spans="1:16" ht="102">
      <c r="A3175" s="268">
        <v>585</v>
      </c>
      <c r="B3175" s="89"/>
      <c r="C3175" s="269" t="s">
        <v>183</v>
      </c>
      <c r="D3175" s="84">
        <v>43588</v>
      </c>
      <c r="E3175" s="85" t="s">
        <v>6792</v>
      </c>
      <c r="F3175" s="85" t="s">
        <v>629</v>
      </c>
      <c r="G3175" s="85">
        <v>7892</v>
      </c>
      <c r="H3175" s="89"/>
      <c r="I3175" s="270" t="s">
        <v>7925</v>
      </c>
      <c r="J3175" s="89"/>
      <c r="K3175" s="89"/>
      <c r="L3175" s="89"/>
      <c r="M3175" s="89"/>
      <c r="N3175" s="271">
        <v>48183.19</v>
      </c>
      <c r="O3175" s="271">
        <v>0</v>
      </c>
      <c r="P3175" s="89" t="s">
        <v>670</v>
      </c>
    </row>
    <row r="3176" spans="1:16" ht="51">
      <c r="A3176" s="268">
        <v>119</v>
      </c>
      <c r="B3176" s="89"/>
      <c r="C3176" s="269" t="s">
        <v>63</v>
      </c>
      <c r="D3176" s="84">
        <v>43588</v>
      </c>
      <c r="E3176" s="85" t="s">
        <v>6793</v>
      </c>
      <c r="F3176" s="85" t="s">
        <v>11</v>
      </c>
      <c r="G3176" s="85">
        <v>953271</v>
      </c>
      <c r="H3176" s="89"/>
      <c r="I3176" s="270" t="s">
        <v>7926</v>
      </c>
      <c r="J3176" s="89"/>
      <c r="K3176" s="89"/>
      <c r="L3176" s="89"/>
      <c r="M3176" s="89"/>
      <c r="N3176" s="271">
        <v>50</v>
      </c>
      <c r="O3176" s="271">
        <v>0</v>
      </c>
      <c r="P3176" s="89" t="s">
        <v>670</v>
      </c>
    </row>
    <row r="3177" spans="1:16" ht="51">
      <c r="A3177" s="268">
        <v>117</v>
      </c>
      <c r="B3177" s="89"/>
      <c r="C3177" s="269" t="s">
        <v>62</v>
      </c>
      <c r="D3177" s="84">
        <v>43588</v>
      </c>
      <c r="E3177" s="85" t="s">
        <v>6794</v>
      </c>
      <c r="F3177" s="85" t="s">
        <v>11</v>
      </c>
      <c r="G3177" s="85">
        <v>953272</v>
      </c>
      <c r="H3177" s="89"/>
      <c r="I3177" s="270" t="s">
        <v>7927</v>
      </c>
      <c r="J3177" s="89"/>
      <c r="K3177" s="89"/>
      <c r="L3177" s="89"/>
      <c r="M3177" s="89"/>
      <c r="N3177" s="271">
        <v>50</v>
      </c>
      <c r="O3177" s="271">
        <v>0</v>
      </c>
      <c r="P3177" s="89" t="s">
        <v>670</v>
      </c>
    </row>
    <row r="3178" spans="1:16" ht="51">
      <c r="A3178" s="268">
        <v>513</v>
      </c>
      <c r="B3178" s="89"/>
      <c r="C3178" s="269" t="s">
        <v>171</v>
      </c>
      <c r="D3178" s="84">
        <v>43588</v>
      </c>
      <c r="E3178" s="85" t="s">
        <v>6795</v>
      </c>
      <c r="F3178" s="85" t="s">
        <v>11</v>
      </c>
      <c r="G3178" s="85">
        <v>953275</v>
      </c>
      <c r="H3178" s="89"/>
      <c r="I3178" s="270" t="s">
        <v>7928</v>
      </c>
      <c r="J3178" s="89"/>
      <c r="K3178" s="89"/>
      <c r="L3178" s="89"/>
      <c r="M3178" s="89"/>
      <c r="N3178" s="271">
        <v>50</v>
      </c>
      <c r="O3178" s="271">
        <v>0</v>
      </c>
      <c r="P3178" s="89" t="s">
        <v>670</v>
      </c>
    </row>
    <row r="3179" spans="1:16" ht="63.75">
      <c r="A3179" s="268" t="s">
        <v>556</v>
      </c>
      <c r="B3179" s="89"/>
      <c r="C3179" s="269" t="s">
        <v>616</v>
      </c>
      <c r="D3179" s="84">
        <v>43591</v>
      </c>
      <c r="E3179" s="85" t="s">
        <v>6796</v>
      </c>
      <c r="F3179" s="85" t="s">
        <v>3</v>
      </c>
      <c r="G3179" s="85">
        <v>1737910</v>
      </c>
      <c r="H3179" s="89"/>
      <c r="I3179" s="270" t="s">
        <v>7929</v>
      </c>
      <c r="J3179" s="89"/>
      <c r="K3179" s="89"/>
      <c r="L3179" s="89"/>
      <c r="M3179" s="89"/>
      <c r="N3179" s="271">
        <v>0</v>
      </c>
      <c r="O3179" s="271">
        <v>500</v>
      </c>
      <c r="P3179" s="89" t="s">
        <v>670</v>
      </c>
    </row>
    <row r="3180" spans="1:16" ht="63.75">
      <c r="A3180" s="268" t="s">
        <v>556</v>
      </c>
      <c r="B3180" s="89"/>
      <c r="C3180" s="269" t="s">
        <v>616</v>
      </c>
      <c r="D3180" s="84">
        <v>43591</v>
      </c>
      <c r="E3180" s="85" t="s">
        <v>6797</v>
      </c>
      <c r="F3180" s="85" t="s">
        <v>3</v>
      </c>
      <c r="G3180" s="85">
        <v>1737913</v>
      </c>
      <c r="H3180" s="89"/>
      <c r="I3180" s="270" t="s">
        <v>7930</v>
      </c>
      <c r="J3180" s="89"/>
      <c r="K3180" s="89"/>
      <c r="L3180" s="89"/>
      <c r="M3180" s="89"/>
      <c r="N3180" s="271">
        <v>0</v>
      </c>
      <c r="O3180" s="271">
        <v>250</v>
      </c>
      <c r="P3180" s="89" t="s">
        <v>670</v>
      </c>
    </row>
    <row r="3181" spans="1:16" ht="38.25">
      <c r="A3181" s="268">
        <v>291</v>
      </c>
      <c r="B3181" s="89"/>
      <c r="C3181" s="269" t="s">
        <v>129</v>
      </c>
      <c r="D3181" s="84">
        <v>43591</v>
      </c>
      <c r="E3181" s="85" t="s">
        <v>6798</v>
      </c>
      <c r="F3181" s="85" t="s">
        <v>3</v>
      </c>
      <c r="G3181" s="85">
        <v>1737920</v>
      </c>
      <c r="H3181" s="89"/>
      <c r="I3181" s="270" t="s">
        <v>7931</v>
      </c>
      <c r="J3181" s="89"/>
      <c r="K3181" s="89"/>
      <c r="L3181" s="89"/>
      <c r="M3181" s="89"/>
      <c r="N3181" s="271">
        <v>0</v>
      </c>
      <c r="O3181" s="271">
        <v>70</v>
      </c>
      <c r="P3181" s="89" t="s">
        <v>670</v>
      </c>
    </row>
    <row r="3182" spans="1:16" ht="38.25">
      <c r="A3182" s="268">
        <v>526</v>
      </c>
      <c r="B3182" s="89"/>
      <c r="C3182" s="269" t="s">
        <v>610</v>
      </c>
      <c r="D3182" s="84">
        <v>43591</v>
      </c>
      <c r="E3182" s="85" t="s">
        <v>6799</v>
      </c>
      <c r="F3182" s="85" t="s">
        <v>3</v>
      </c>
      <c r="G3182" s="85">
        <v>1737931</v>
      </c>
      <c r="H3182" s="89"/>
      <c r="I3182" s="270" t="s">
        <v>7932</v>
      </c>
      <c r="J3182" s="89"/>
      <c r="K3182" s="89"/>
      <c r="L3182" s="89"/>
      <c r="M3182" s="89"/>
      <c r="N3182" s="271">
        <v>0</v>
      </c>
      <c r="O3182" s="271">
        <v>130</v>
      </c>
      <c r="P3182" s="89" t="s">
        <v>670</v>
      </c>
    </row>
    <row r="3183" spans="1:16" ht="38.25">
      <c r="A3183" s="268">
        <v>526</v>
      </c>
      <c r="B3183" s="89"/>
      <c r="C3183" s="269" t="s">
        <v>610</v>
      </c>
      <c r="D3183" s="84">
        <v>43591</v>
      </c>
      <c r="E3183" s="85" t="s">
        <v>6800</v>
      </c>
      <c r="F3183" s="85" t="s">
        <v>3</v>
      </c>
      <c r="G3183" s="85">
        <v>1737932</v>
      </c>
      <c r="H3183" s="89"/>
      <c r="I3183" s="270" t="s">
        <v>7933</v>
      </c>
      <c r="J3183" s="89"/>
      <c r="K3183" s="89"/>
      <c r="L3183" s="89"/>
      <c r="M3183" s="89"/>
      <c r="N3183" s="271">
        <v>0</v>
      </c>
      <c r="O3183" s="271">
        <v>194.93</v>
      </c>
      <c r="P3183" s="89" t="s">
        <v>670</v>
      </c>
    </row>
    <row r="3184" spans="1:16" ht="51">
      <c r="A3184" s="268">
        <v>16</v>
      </c>
      <c r="B3184" s="89"/>
      <c r="C3184" s="269" t="s">
        <v>43</v>
      </c>
      <c r="D3184" s="84">
        <v>43591</v>
      </c>
      <c r="E3184" s="85" t="s">
        <v>6801</v>
      </c>
      <c r="F3184" s="85" t="s">
        <v>3</v>
      </c>
      <c r="G3184" s="85">
        <v>1737968</v>
      </c>
      <c r="H3184" s="89"/>
      <c r="I3184" s="270" t="s">
        <v>7934</v>
      </c>
      <c r="J3184" s="89"/>
      <c r="K3184" s="89"/>
      <c r="L3184" s="89"/>
      <c r="M3184" s="89"/>
      <c r="N3184" s="271">
        <v>0</v>
      </c>
      <c r="O3184" s="271">
        <v>1484</v>
      </c>
      <c r="P3184" s="89" t="s">
        <v>670</v>
      </c>
    </row>
    <row r="3185" spans="1:16" ht="51">
      <c r="A3185" s="268">
        <v>35</v>
      </c>
      <c r="B3185" s="89"/>
      <c r="C3185" s="269" t="s">
        <v>46</v>
      </c>
      <c r="D3185" s="84">
        <v>43591</v>
      </c>
      <c r="E3185" s="85" t="s">
        <v>6802</v>
      </c>
      <c r="F3185" s="85" t="s">
        <v>3</v>
      </c>
      <c r="G3185" s="85">
        <v>1737975</v>
      </c>
      <c r="H3185" s="89"/>
      <c r="I3185" s="270" t="s">
        <v>3583</v>
      </c>
      <c r="J3185" s="89"/>
      <c r="K3185" s="89"/>
      <c r="L3185" s="89"/>
      <c r="M3185" s="89"/>
      <c r="N3185" s="271">
        <v>0</v>
      </c>
      <c r="O3185" s="271">
        <v>1500</v>
      </c>
      <c r="P3185" s="89" t="s">
        <v>670</v>
      </c>
    </row>
    <row r="3186" spans="1:16" ht="38.25">
      <c r="A3186" s="268">
        <v>35</v>
      </c>
      <c r="B3186" s="89"/>
      <c r="C3186" s="269" t="s">
        <v>46</v>
      </c>
      <c r="D3186" s="84">
        <v>43591</v>
      </c>
      <c r="E3186" s="85" t="s">
        <v>6803</v>
      </c>
      <c r="F3186" s="85" t="s">
        <v>3</v>
      </c>
      <c r="G3186" s="85">
        <v>1737894</v>
      </c>
      <c r="H3186" s="89"/>
      <c r="I3186" s="270" t="s">
        <v>7935</v>
      </c>
      <c r="J3186" s="89"/>
      <c r="K3186" s="89"/>
      <c r="L3186" s="89"/>
      <c r="M3186" s="89"/>
      <c r="N3186" s="271">
        <v>0</v>
      </c>
      <c r="O3186" s="271">
        <v>44000</v>
      </c>
      <c r="P3186" s="89" t="s">
        <v>670</v>
      </c>
    </row>
    <row r="3187" spans="1:16" ht="38.25">
      <c r="A3187" s="268">
        <v>35</v>
      </c>
      <c r="B3187" s="89"/>
      <c r="C3187" s="269" t="s">
        <v>46</v>
      </c>
      <c r="D3187" s="84">
        <v>43591</v>
      </c>
      <c r="E3187" s="85" t="s">
        <v>6804</v>
      </c>
      <c r="F3187" s="85" t="s">
        <v>3</v>
      </c>
      <c r="G3187" s="85">
        <v>1737876</v>
      </c>
      <c r="H3187" s="89"/>
      <c r="I3187" s="270" t="s">
        <v>7936</v>
      </c>
      <c r="J3187" s="89"/>
      <c r="K3187" s="89"/>
      <c r="L3187" s="89"/>
      <c r="M3187" s="89"/>
      <c r="N3187" s="271">
        <v>0</v>
      </c>
      <c r="O3187" s="271">
        <v>494</v>
      </c>
      <c r="P3187" s="89" t="s">
        <v>670</v>
      </c>
    </row>
    <row r="3188" spans="1:16" ht="51">
      <c r="A3188" s="268" t="s">
        <v>565</v>
      </c>
      <c r="B3188" s="89"/>
      <c r="C3188" s="269" t="s">
        <v>615</v>
      </c>
      <c r="D3188" s="84">
        <v>43591</v>
      </c>
      <c r="E3188" s="85" t="s">
        <v>6805</v>
      </c>
      <c r="F3188" s="85" t="s">
        <v>3</v>
      </c>
      <c r="G3188" s="85">
        <v>1737857</v>
      </c>
      <c r="H3188" s="89"/>
      <c r="I3188" s="270" t="s">
        <v>714</v>
      </c>
      <c r="J3188" s="89"/>
      <c r="K3188" s="89"/>
      <c r="L3188" s="89"/>
      <c r="M3188" s="89"/>
      <c r="N3188" s="271">
        <v>0</v>
      </c>
      <c r="O3188" s="271">
        <v>711.18000000000006</v>
      </c>
      <c r="P3188" s="89" t="s">
        <v>670</v>
      </c>
    </row>
    <row r="3189" spans="1:16" ht="38.25">
      <c r="A3189" s="268" t="s">
        <v>565</v>
      </c>
      <c r="B3189" s="89"/>
      <c r="C3189" s="269" t="s">
        <v>615</v>
      </c>
      <c r="D3189" s="84">
        <v>43591</v>
      </c>
      <c r="E3189" s="85" t="s">
        <v>6806</v>
      </c>
      <c r="F3189" s="85" t="s">
        <v>3</v>
      </c>
      <c r="G3189" s="85">
        <v>1737844</v>
      </c>
      <c r="H3189" s="89"/>
      <c r="I3189" s="270" t="s">
        <v>4723</v>
      </c>
      <c r="J3189" s="89"/>
      <c r="K3189" s="89"/>
      <c r="L3189" s="89"/>
      <c r="M3189" s="89"/>
      <c r="N3189" s="271">
        <v>0</v>
      </c>
      <c r="O3189" s="271">
        <v>800</v>
      </c>
      <c r="P3189" s="89" t="s">
        <v>670</v>
      </c>
    </row>
    <row r="3190" spans="1:16" ht="51">
      <c r="A3190" s="268" t="s">
        <v>565</v>
      </c>
      <c r="B3190" s="89"/>
      <c r="C3190" s="269" t="s">
        <v>615</v>
      </c>
      <c r="D3190" s="84">
        <v>43591</v>
      </c>
      <c r="E3190" s="85" t="s">
        <v>6807</v>
      </c>
      <c r="F3190" s="85" t="s">
        <v>3</v>
      </c>
      <c r="G3190" s="85">
        <v>1737838</v>
      </c>
      <c r="H3190" s="89"/>
      <c r="I3190" s="270" t="s">
        <v>7937</v>
      </c>
      <c r="J3190" s="89"/>
      <c r="K3190" s="89"/>
      <c r="L3190" s="89"/>
      <c r="M3190" s="89"/>
      <c r="N3190" s="271">
        <v>0</v>
      </c>
      <c r="O3190" s="271">
        <v>1332.7</v>
      </c>
      <c r="P3190" s="89" t="s">
        <v>670</v>
      </c>
    </row>
    <row r="3191" spans="1:16" ht="38.25">
      <c r="A3191" s="268" t="s">
        <v>565</v>
      </c>
      <c r="B3191" s="89"/>
      <c r="C3191" s="269" t="s">
        <v>615</v>
      </c>
      <c r="D3191" s="84">
        <v>43591</v>
      </c>
      <c r="E3191" s="85" t="s">
        <v>6808</v>
      </c>
      <c r="F3191" s="85" t="s">
        <v>3</v>
      </c>
      <c r="G3191" s="85">
        <v>1737833</v>
      </c>
      <c r="H3191" s="89"/>
      <c r="I3191" s="270" t="s">
        <v>777</v>
      </c>
      <c r="J3191" s="89"/>
      <c r="K3191" s="89"/>
      <c r="L3191" s="89"/>
      <c r="M3191" s="89"/>
      <c r="N3191" s="271">
        <v>0</v>
      </c>
      <c r="O3191" s="271">
        <v>1360</v>
      </c>
      <c r="P3191" s="89" t="s">
        <v>670</v>
      </c>
    </row>
    <row r="3192" spans="1:16" ht="51">
      <c r="A3192" s="268" t="s">
        <v>565</v>
      </c>
      <c r="B3192" s="89"/>
      <c r="C3192" s="269" t="s">
        <v>615</v>
      </c>
      <c r="D3192" s="84">
        <v>43591</v>
      </c>
      <c r="E3192" s="85" t="s">
        <v>6809</v>
      </c>
      <c r="F3192" s="85" t="s">
        <v>3</v>
      </c>
      <c r="G3192" s="85">
        <v>1737830</v>
      </c>
      <c r="H3192" s="89"/>
      <c r="I3192" s="270" t="s">
        <v>7938</v>
      </c>
      <c r="J3192" s="89"/>
      <c r="K3192" s="89"/>
      <c r="L3192" s="89"/>
      <c r="M3192" s="89"/>
      <c r="N3192" s="271">
        <v>0</v>
      </c>
      <c r="O3192" s="271">
        <v>3422.92</v>
      </c>
      <c r="P3192" s="89" t="s">
        <v>670</v>
      </c>
    </row>
    <row r="3193" spans="1:16" ht="38.25">
      <c r="A3193" s="268">
        <v>212</v>
      </c>
      <c r="B3193" s="89"/>
      <c r="C3193" s="269" t="s">
        <v>100</v>
      </c>
      <c r="D3193" s="84">
        <v>43591</v>
      </c>
      <c r="E3193" s="85" t="s">
        <v>6810</v>
      </c>
      <c r="F3193" s="85" t="s">
        <v>3</v>
      </c>
      <c r="G3193" s="85">
        <v>1737821</v>
      </c>
      <c r="H3193" s="89"/>
      <c r="I3193" s="270" t="s">
        <v>7939</v>
      </c>
      <c r="J3193" s="89"/>
      <c r="K3193" s="89"/>
      <c r="L3193" s="89"/>
      <c r="M3193" s="89"/>
      <c r="N3193" s="271">
        <v>0</v>
      </c>
      <c r="O3193" s="271">
        <v>70</v>
      </c>
      <c r="P3193" s="89" t="s">
        <v>670</v>
      </c>
    </row>
    <row r="3194" spans="1:16" ht="51">
      <c r="A3194" s="268" t="s">
        <v>565</v>
      </c>
      <c r="B3194" s="89"/>
      <c r="C3194" s="269" t="s">
        <v>615</v>
      </c>
      <c r="D3194" s="84">
        <v>43591</v>
      </c>
      <c r="E3194" s="85" t="s">
        <v>6811</v>
      </c>
      <c r="F3194" s="85" t="s">
        <v>3</v>
      </c>
      <c r="G3194" s="85">
        <v>1738112</v>
      </c>
      <c r="H3194" s="89"/>
      <c r="I3194" s="270" t="s">
        <v>3542</v>
      </c>
      <c r="J3194" s="89"/>
      <c r="K3194" s="89"/>
      <c r="L3194" s="89"/>
      <c r="M3194" s="89"/>
      <c r="N3194" s="271">
        <v>0</v>
      </c>
      <c r="O3194" s="271">
        <v>4310</v>
      </c>
      <c r="P3194" s="89" t="s">
        <v>670</v>
      </c>
    </row>
    <row r="3195" spans="1:16" ht="38.25">
      <c r="A3195" s="268">
        <v>526</v>
      </c>
      <c r="B3195" s="89"/>
      <c r="C3195" s="269" t="s">
        <v>610</v>
      </c>
      <c r="D3195" s="84">
        <v>43591</v>
      </c>
      <c r="E3195" s="85" t="s">
        <v>6812</v>
      </c>
      <c r="F3195" s="85" t="s">
        <v>3</v>
      </c>
      <c r="G3195" s="85">
        <v>1738111</v>
      </c>
      <c r="H3195" s="89"/>
      <c r="I3195" s="270" t="s">
        <v>7940</v>
      </c>
      <c r="J3195" s="89"/>
      <c r="K3195" s="89"/>
      <c r="L3195" s="89"/>
      <c r="M3195" s="89"/>
      <c r="N3195" s="271">
        <v>0</v>
      </c>
      <c r="O3195" s="271">
        <v>51</v>
      </c>
      <c r="P3195" s="89" t="s">
        <v>670</v>
      </c>
    </row>
    <row r="3196" spans="1:16" ht="38.25">
      <c r="A3196" s="268">
        <v>526</v>
      </c>
      <c r="B3196" s="89"/>
      <c r="C3196" s="269" t="s">
        <v>610</v>
      </c>
      <c r="D3196" s="84">
        <v>43591</v>
      </c>
      <c r="E3196" s="85" t="s">
        <v>6813</v>
      </c>
      <c r="F3196" s="85" t="s">
        <v>3</v>
      </c>
      <c r="G3196" s="85">
        <v>1738110</v>
      </c>
      <c r="H3196" s="89"/>
      <c r="I3196" s="270" t="s">
        <v>7941</v>
      </c>
      <c r="J3196" s="89"/>
      <c r="K3196" s="89"/>
      <c r="L3196" s="89"/>
      <c r="M3196" s="89"/>
      <c r="N3196" s="271">
        <v>0</v>
      </c>
      <c r="O3196" s="271">
        <v>51</v>
      </c>
      <c r="P3196" s="89" t="s">
        <v>670</v>
      </c>
    </row>
    <row r="3197" spans="1:16" ht="38.25">
      <c r="A3197" s="268">
        <v>526</v>
      </c>
      <c r="B3197" s="89"/>
      <c r="C3197" s="269" t="s">
        <v>610</v>
      </c>
      <c r="D3197" s="84">
        <v>43591</v>
      </c>
      <c r="E3197" s="85" t="s">
        <v>6814</v>
      </c>
      <c r="F3197" s="85" t="s">
        <v>3</v>
      </c>
      <c r="G3197" s="85">
        <v>1738109</v>
      </c>
      <c r="H3197" s="89"/>
      <c r="I3197" s="270" t="s">
        <v>7942</v>
      </c>
      <c r="J3197" s="89"/>
      <c r="K3197" s="89"/>
      <c r="L3197" s="89"/>
      <c r="M3197" s="89"/>
      <c r="N3197" s="271">
        <v>0</v>
      </c>
      <c r="O3197" s="271">
        <v>51</v>
      </c>
      <c r="P3197" s="89" t="s">
        <v>670</v>
      </c>
    </row>
    <row r="3198" spans="1:16" ht="51">
      <c r="A3198" s="268">
        <v>526</v>
      </c>
      <c r="B3198" s="89"/>
      <c r="C3198" s="269" t="s">
        <v>610</v>
      </c>
      <c r="D3198" s="84">
        <v>43591</v>
      </c>
      <c r="E3198" s="85" t="s">
        <v>6815</v>
      </c>
      <c r="F3198" s="85" t="s">
        <v>3</v>
      </c>
      <c r="G3198" s="85">
        <v>1738107</v>
      </c>
      <c r="H3198" s="89"/>
      <c r="I3198" s="270" t="s">
        <v>7943</v>
      </c>
      <c r="J3198" s="89"/>
      <c r="K3198" s="89"/>
      <c r="L3198" s="89"/>
      <c r="M3198" s="89"/>
      <c r="N3198" s="271">
        <v>0</v>
      </c>
      <c r="O3198" s="271">
        <v>51</v>
      </c>
      <c r="P3198" s="89" t="s">
        <v>670</v>
      </c>
    </row>
    <row r="3199" spans="1:16" ht="51">
      <c r="A3199" s="268">
        <v>526</v>
      </c>
      <c r="B3199" s="89"/>
      <c r="C3199" s="269" t="s">
        <v>610</v>
      </c>
      <c r="D3199" s="84">
        <v>43591</v>
      </c>
      <c r="E3199" s="85" t="s">
        <v>6816</v>
      </c>
      <c r="F3199" s="85" t="s">
        <v>3</v>
      </c>
      <c r="G3199" s="85">
        <v>1738104</v>
      </c>
      <c r="H3199" s="89"/>
      <c r="I3199" s="270" t="s">
        <v>7944</v>
      </c>
      <c r="J3199" s="89"/>
      <c r="K3199" s="89"/>
      <c r="L3199" s="89"/>
      <c r="M3199" s="89"/>
      <c r="N3199" s="271">
        <v>0</v>
      </c>
      <c r="O3199" s="271">
        <v>450.07</v>
      </c>
      <c r="P3199" s="89" t="s">
        <v>670</v>
      </c>
    </row>
    <row r="3200" spans="1:16" ht="51">
      <c r="A3200" s="268">
        <v>41</v>
      </c>
      <c r="B3200" s="89"/>
      <c r="C3200" s="269" t="s">
        <v>47</v>
      </c>
      <c r="D3200" s="84">
        <v>43591</v>
      </c>
      <c r="E3200" s="85" t="s">
        <v>6817</v>
      </c>
      <c r="F3200" s="85" t="s">
        <v>3</v>
      </c>
      <c r="G3200" s="85">
        <v>1738103</v>
      </c>
      <c r="H3200" s="89"/>
      <c r="I3200" s="270" t="s">
        <v>7945</v>
      </c>
      <c r="J3200" s="89"/>
      <c r="K3200" s="89"/>
      <c r="L3200" s="89"/>
      <c r="M3200" s="89"/>
      <c r="N3200" s="271">
        <v>0</v>
      </c>
      <c r="O3200" s="271">
        <v>185</v>
      </c>
      <c r="P3200" s="89" t="s">
        <v>670</v>
      </c>
    </row>
    <row r="3201" spans="1:16" ht="51">
      <c r="A3201" s="268">
        <v>41</v>
      </c>
      <c r="B3201" s="89"/>
      <c r="C3201" s="269" t="s">
        <v>47</v>
      </c>
      <c r="D3201" s="84">
        <v>43591</v>
      </c>
      <c r="E3201" s="85" t="s">
        <v>6818</v>
      </c>
      <c r="F3201" s="85" t="s">
        <v>3</v>
      </c>
      <c r="G3201" s="85">
        <v>1738100</v>
      </c>
      <c r="H3201" s="89"/>
      <c r="I3201" s="270" t="s">
        <v>7946</v>
      </c>
      <c r="J3201" s="89"/>
      <c r="K3201" s="89"/>
      <c r="L3201" s="89"/>
      <c r="M3201" s="89"/>
      <c r="N3201" s="271">
        <v>0</v>
      </c>
      <c r="O3201" s="271">
        <v>323</v>
      </c>
      <c r="P3201" s="89" t="s">
        <v>670</v>
      </c>
    </row>
    <row r="3202" spans="1:16" ht="51">
      <c r="A3202" s="268" t="s">
        <v>565</v>
      </c>
      <c r="B3202" s="89"/>
      <c r="C3202" s="269" t="s">
        <v>615</v>
      </c>
      <c r="D3202" s="84">
        <v>43591</v>
      </c>
      <c r="E3202" s="85" t="s">
        <v>6819</v>
      </c>
      <c r="F3202" s="85" t="s">
        <v>3</v>
      </c>
      <c r="G3202" s="85">
        <v>1738091</v>
      </c>
      <c r="H3202" s="89"/>
      <c r="I3202" s="270" t="s">
        <v>7947</v>
      </c>
      <c r="J3202" s="89"/>
      <c r="K3202" s="89"/>
      <c r="L3202" s="89"/>
      <c r="M3202" s="89"/>
      <c r="N3202" s="271">
        <v>0</v>
      </c>
      <c r="O3202" s="271">
        <v>66.48</v>
      </c>
      <c r="P3202" s="89" t="s">
        <v>670</v>
      </c>
    </row>
    <row r="3203" spans="1:16" ht="51">
      <c r="A3203" s="268" t="s">
        <v>565</v>
      </c>
      <c r="B3203" s="89"/>
      <c r="C3203" s="269" t="s">
        <v>615</v>
      </c>
      <c r="D3203" s="84">
        <v>43591</v>
      </c>
      <c r="E3203" s="85" t="s">
        <v>6820</v>
      </c>
      <c r="F3203" s="85" t="s">
        <v>3</v>
      </c>
      <c r="G3203" s="85">
        <v>1738071</v>
      </c>
      <c r="H3203" s="89"/>
      <c r="I3203" s="270" t="s">
        <v>4757</v>
      </c>
      <c r="J3203" s="89"/>
      <c r="K3203" s="89"/>
      <c r="L3203" s="89"/>
      <c r="M3203" s="89"/>
      <c r="N3203" s="271">
        <v>0</v>
      </c>
      <c r="O3203" s="271">
        <v>1637.29</v>
      </c>
      <c r="P3203" s="89" t="s">
        <v>670</v>
      </c>
    </row>
    <row r="3204" spans="1:16" ht="51">
      <c r="A3204" s="268" t="s">
        <v>565</v>
      </c>
      <c r="B3204" s="89"/>
      <c r="C3204" s="269" t="s">
        <v>615</v>
      </c>
      <c r="D3204" s="84">
        <v>43591</v>
      </c>
      <c r="E3204" s="85" t="s">
        <v>6821</v>
      </c>
      <c r="F3204" s="85" t="s">
        <v>3</v>
      </c>
      <c r="G3204" s="85">
        <v>1738036</v>
      </c>
      <c r="H3204" s="89"/>
      <c r="I3204" s="270" t="s">
        <v>7948</v>
      </c>
      <c r="J3204" s="89"/>
      <c r="K3204" s="89"/>
      <c r="L3204" s="89"/>
      <c r="M3204" s="89"/>
      <c r="N3204" s="271">
        <v>0</v>
      </c>
      <c r="O3204" s="271">
        <v>1726</v>
      </c>
      <c r="P3204" s="89" t="s">
        <v>670</v>
      </c>
    </row>
    <row r="3205" spans="1:16" ht="51">
      <c r="A3205" s="268" t="s">
        <v>565</v>
      </c>
      <c r="B3205" s="89"/>
      <c r="C3205" s="269" t="s">
        <v>615</v>
      </c>
      <c r="D3205" s="84">
        <v>43591</v>
      </c>
      <c r="E3205" s="85" t="s">
        <v>6822</v>
      </c>
      <c r="F3205" s="85" t="s">
        <v>3</v>
      </c>
      <c r="G3205" s="85">
        <v>1738023</v>
      </c>
      <c r="H3205" s="89"/>
      <c r="I3205" s="270" t="s">
        <v>7949</v>
      </c>
      <c r="J3205" s="89"/>
      <c r="K3205" s="89"/>
      <c r="L3205" s="89"/>
      <c r="M3205" s="89"/>
      <c r="N3205" s="271">
        <v>0</v>
      </c>
      <c r="O3205" s="271">
        <v>12817.28</v>
      </c>
      <c r="P3205" s="89" t="s">
        <v>670</v>
      </c>
    </row>
    <row r="3206" spans="1:16" ht="38.25">
      <c r="A3206" s="268" t="s">
        <v>565</v>
      </c>
      <c r="B3206" s="89"/>
      <c r="C3206" s="269" t="s">
        <v>615</v>
      </c>
      <c r="D3206" s="84">
        <v>43591</v>
      </c>
      <c r="E3206" s="85" t="s">
        <v>6823</v>
      </c>
      <c r="F3206" s="85" t="s">
        <v>3</v>
      </c>
      <c r="G3206" s="85">
        <v>1738022</v>
      </c>
      <c r="H3206" s="89"/>
      <c r="I3206" s="270" t="s">
        <v>7950</v>
      </c>
      <c r="J3206" s="89"/>
      <c r="K3206" s="89"/>
      <c r="L3206" s="89"/>
      <c r="M3206" s="89"/>
      <c r="N3206" s="271">
        <v>0</v>
      </c>
      <c r="O3206" s="271">
        <v>4201.0600000000004</v>
      </c>
      <c r="P3206" s="89" t="s">
        <v>670</v>
      </c>
    </row>
    <row r="3207" spans="1:16" ht="51">
      <c r="A3207" s="268">
        <v>591</v>
      </c>
      <c r="B3207" s="89"/>
      <c r="C3207" s="269" t="s">
        <v>1367</v>
      </c>
      <c r="D3207" s="84">
        <v>43591</v>
      </c>
      <c r="E3207" s="85" t="s">
        <v>6824</v>
      </c>
      <c r="F3207" s="85" t="s">
        <v>3</v>
      </c>
      <c r="G3207" s="85">
        <v>1738020</v>
      </c>
      <c r="H3207" s="89"/>
      <c r="I3207" s="270" t="s">
        <v>7951</v>
      </c>
      <c r="J3207" s="89"/>
      <c r="K3207" s="89"/>
      <c r="L3207" s="89"/>
      <c r="M3207" s="89"/>
      <c r="N3207" s="271">
        <v>0</v>
      </c>
      <c r="O3207" s="271">
        <v>37.29</v>
      </c>
      <c r="P3207" s="89" t="s">
        <v>670</v>
      </c>
    </row>
    <row r="3208" spans="1:16" ht="51">
      <c r="A3208" s="268">
        <v>680</v>
      </c>
      <c r="B3208" s="89"/>
      <c r="C3208" s="269" t="s">
        <v>191</v>
      </c>
      <c r="D3208" s="84">
        <v>43591</v>
      </c>
      <c r="E3208" s="85" t="s">
        <v>6825</v>
      </c>
      <c r="F3208" s="85" t="s">
        <v>3</v>
      </c>
      <c r="G3208" s="85">
        <v>1737856</v>
      </c>
      <c r="H3208" s="89"/>
      <c r="I3208" s="270" t="s">
        <v>7952</v>
      </c>
      <c r="J3208" s="89"/>
      <c r="K3208" s="89"/>
      <c r="L3208" s="89"/>
      <c r="M3208" s="89"/>
      <c r="N3208" s="271">
        <v>0</v>
      </c>
      <c r="O3208" s="271">
        <v>896.7</v>
      </c>
      <c r="P3208" s="89" t="s">
        <v>670</v>
      </c>
    </row>
    <row r="3209" spans="1:16" ht="63.75">
      <c r="A3209" s="268" t="s">
        <v>556</v>
      </c>
      <c r="B3209" s="89"/>
      <c r="C3209" s="269" t="s">
        <v>616</v>
      </c>
      <c r="D3209" s="84">
        <v>43591</v>
      </c>
      <c r="E3209" s="85" t="s">
        <v>6826</v>
      </c>
      <c r="F3209" s="85" t="s">
        <v>3</v>
      </c>
      <c r="G3209" s="85">
        <v>1737852</v>
      </c>
      <c r="H3209" s="89"/>
      <c r="I3209" s="270" t="s">
        <v>7953</v>
      </c>
      <c r="J3209" s="89"/>
      <c r="K3209" s="89"/>
      <c r="L3209" s="89"/>
      <c r="M3209" s="89"/>
      <c r="N3209" s="271">
        <v>0</v>
      </c>
      <c r="O3209" s="271">
        <v>1605</v>
      </c>
      <c r="P3209" s="89" t="s">
        <v>670</v>
      </c>
    </row>
    <row r="3210" spans="1:16" ht="51">
      <c r="A3210" s="268" t="s">
        <v>556</v>
      </c>
      <c r="B3210" s="89"/>
      <c r="C3210" s="269" t="s">
        <v>616</v>
      </c>
      <c r="D3210" s="84">
        <v>43591</v>
      </c>
      <c r="E3210" s="85" t="s">
        <v>6827</v>
      </c>
      <c r="F3210" s="85" t="s">
        <v>3</v>
      </c>
      <c r="G3210" s="85">
        <v>1737795</v>
      </c>
      <c r="H3210" s="89"/>
      <c r="I3210" s="270" t="s">
        <v>7954</v>
      </c>
      <c r="J3210" s="89"/>
      <c r="K3210" s="89"/>
      <c r="L3210" s="89"/>
      <c r="M3210" s="89"/>
      <c r="N3210" s="271">
        <v>0</v>
      </c>
      <c r="O3210" s="271">
        <v>4823</v>
      </c>
      <c r="P3210" s="89" t="s">
        <v>670</v>
      </c>
    </row>
    <row r="3211" spans="1:16" ht="51">
      <c r="A3211" s="268">
        <v>291</v>
      </c>
      <c r="B3211" s="89"/>
      <c r="C3211" s="269" t="s">
        <v>129</v>
      </c>
      <c r="D3211" s="84">
        <v>43591</v>
      </c>
      <c r="E3211" s="85" t="s">
        <v>6828</v>
      </c>
      <c r="F3211" s="85" t="s">
        <v>3</v>
      </c>
      <c r="G3211" s="85">
        <v>1737743</v>
      </c>
      <c r="H3211" s="89"/>
      <c r="I3211" s="270" t="s">
        <v>7955</v>
      </c>
      <c r="J3211" s="89"/>
      <c r="K3211" s="89"/>
      <c r="L3211" s="89"/>
      <c r="M3211" s="89"/>
      <c r="N3211" s="271">
        <v>0</v>
      </c>
      <c r="O3211" s="271">
        <v>25314994.920000002</v>
      </c>
      <c r="P3211" s="89" t="s">
        <v>670</v>
      </c>
    </row>
    <row r="3212" spans="1:16" ht="51">
      <c r="A3212" s="268">
        <v>291</v>
      </c>
      <c r="B3212" s="89"/>
      <c r="C3212" s="269" t="s">
        <v>129</v>
      </c>
      <c r="D3212" s="84">
        <v>43591</v>
      </c>
      <c r="E3212" s="85" t="s">
        <v>6829</v>
      </c>
      <c r="F3212" s="85" t="s">
        <v>3</v>
      </c>
      <c r="G3212" s="85">
        <v>1737740</v>
      </c>
      <c r="H3212" s="89"/>
      <c r="I3212" s="270" t="s">
        <v>7956</v>
      </c>
      <c r="J3212" s="89"/>
      <c r="K3212" s="89"/>
      <c r="L3212" s="89"/>
      <c r="M3212" s="89"/>
      <c r="N3212" s="271">
        <v>0</v>
      </c>
      <c r="O3212" s="271">
        <v>72110.150000000009</v>
      </c>
      <c r="P3212" s="89" t="s">
        <v>670</v>
      </c>
    </row>
    <row r="3213" spans="1:16" ht="51">
      <c r="A3213" s="268">
        <v>291</v>
      </c>
      <c r="B3213" s="89"/>
      <c r="C3213" s="269" t="s">
        <v>129</v>
      </c>
      <c r="D3213" s="84">
        <v>43591</v>
      </c>
      <c r="E3213" s="85" t="s">
        <v>6830</v>
      </c>
      <c r="F3213" s="85" t="s">
        <v>3</v>
      </c>
      <c r="G3213" s="85">
        <v>1737738</v>
      </c>
      <c r="H3213" s="89"/>
      <c r="I3213" s="270" t="s">
        <v>7957</v>
      </c>
      <c r="J3213" s="89"/>
      <c r="K3213" s="89"/>
      <c r="L3213" s="89"/>
      <c r="M3213" s="89"/>
      <c r="N3213" s="271">
        <v>0</v>
      </c>
      <c r="O3213" s="271">
        <v>30904.350000000002</v>
      </c>
      <c r="P3213" s="89" t="s">
        <v>670</v>
      </c>
    </row>
    <row r="3214" spans="1:16" ht="51">
      <c r="A3214" s="268">
        <v>291</v>
      </c>
      <c r="B3214" s="89"/>
      <c r="C3214" s="269" t="s">
        <v>129</v>
      </c>
      <c r="D3214" s="84">
        <v>43591</v>
      </c>
      <c r="E3214" s="85" t="s">
        <v>6831</v>
      </c>
      <c r="F3214" s="85" t="s">
        <v>3</v>
      </c>
      <c r="G3214" s="85">
        <v>1737737</v>
      </c>
      <c r="H3214" s="89"/>
      <c r="I3214" s="270" t="s">
        <v>7958</v>
      </c>
      <c r="J3214" s="89"/>
      <c r="K3214" s="89"/>
      <c r="L3214" s="89"/>
      <c r="M3214" s="89"/>
      <c r="N3214" s="271">
        <v>0</v>
      </c>
      <c r="O3214" s="271">
        <v>4554645.82</v>
      </c>
      <c r="P3214" s="89" t="s">
        <v>670</v>
      </c>
    </row>
    <row r="3215" spans="1:16" ht="51">
      <c r="A3215" s="268">
        <v>291</v>
      </c>
      <c r="B3215" s="89"/>
      <c r="C3215" s="269" t="s">
        <v>129</v>
      </c>
      <c r="D3215" s="84">
        <v>43591</v>
      </c>
      <c r="E3215" s="85" t="s">
        <v>6832</v>
      </c>
      <c r="F3215" s="85" t="s">
        <v>3</v>
      </c>
      <c r="G3215" s="85">
        <v>1737735</v>
      </c>
      <c r="H3215" s="89"/>
      <c r="I3215" s="270" t="s">
        <v>7959</v>
      </c>
      <c r="J3215" s="89"/>
      <c r="K3215" s="89"/>
      <c r="L3215" s="89"/>
      <c r="M3215" s="89"/>
      <c r="N3215" s="271">
        <v>0</v>
      </c>
      <c r="O3215" s="271">
        <v>928529.6</v>
      </c>
      <c r="P3215" s="89" t="s">
        <v>670</v>
      </c>
    </row>
    <row r="3216" spans="1:16" ht="51">
      <c r="A3216" s="268">
        <v>291</v>
      </c>
      <c r="B3216" s="89"/>
      <c r="C3216" s="269" t="s">
        <v>129</v>
      </c>
      <c r="D3216" s="84">
        <v>43591</v>
      </c>
      <c r="E3216" s="85" t="s">
        <v>6833</v>
      </c>
      <c r="F3216" s="85" t="s">
        <v>3</v>
      </c>
      <c r="G3216" s="85">
        <v>1737731</v>
      </c>
      <c r="H3216" s="89"/>
      <c r="I3216" s="270" t="s">
        <v>7960</v>
      </c>
      <c r="J3216" s="89"/>
      <c r="K3216" s="89"/>
      <c r="L3216" s="89"/>
      <c r="M3216" s="89"/>
      <c r="N3216" s="271">
        <v>0</v>
      </c>
      <c r="O3216" s="271">
        <v>11488671.539999999</v>
      </c>
      <c r="P3216" s="89" t="s">
        <v>670</v>
      </c>
    </row>
    <row r="3217" spans="1:16" ht="51">
      <c r="A3217" s="268">
        <v>35</v>
      </c>
      <c r="B3217" s="89"/>
      <c r="C3217" s="269" t="s">
        <v>46</v>
      </c>
      <c r="D3217" s="84">
        <v>43591</v>
      </c>
      <c r="E3217" s="85" t="s">
        <v>6834</v>
      </c>
      <c r="F3217" s="85" t="s">
        <v>3</v>
      </c>
      <c r="G3217" s="85">
        <v>1737808</v>
      </c>
      <c r="H3217" s="89"/>
      <c r="I3217" s="270" t="s">
        <v>7961</v>
      </c>
      <c r="J3217" s="89"/>
      <c r="K3217" s="89"/>
      <c r="L3217" s="89"/>
      <c r="M3217" s="89"/>
      <c r="N3217" s="271">
        <v>0</v>
      </c>
      <c r="O3217" s="271">
        <v>1277</v>
      </c>
      <c r="P3217" s="89" t="s">
        <v>670</v>
      </c>
    </row>
    <row r="3218" spans="1:16" ht="38.25">
      <c r="A3218" s="268" t="s">
        <v>565</v>
      </c>
      <c r="B3218" s="89"/>
      <c r="C3218" s="269" t="s">
        <v>615</v>
      </c>
      <c r="D3218" s="84">
        <v>43591</v>
      </c>
      <c r="E3218" s="85" t="s">
        <v>6835</v>
      </c>
      <c r="F3218" s="85" t="s">
        <v>3</v>
      </c>
      <c r="G3218" s="85">
        <v>1737785</v>
      </c>
      <c r="H3218" s="89"/>
      <c r="I3218" s="270" t="s">
        <v>7962</v>
      </c>
      <c r="J3218" s="89"/>
      <c r="K3218" s="89"/>
      <c r="L3218" s="89"/>
      <c r="M3218" s="89"/>
      <c r="N3218" s="271">
        <v>0</v>
      </c>
      <c r="O3218" s="271">
        <v>2074.61</v>
      </c>
      <c r="P3218" s="89" t="s">
        <v>670</v>
      </c>
    </row>
    <row r="3219" spans="1:16" ht="51">
      <c r="A3219" s="268">
        <v>35</v>
      </c>
      <c r="B3219" s="89"/>
      <c r="C3219" s="269" t="s">
        <v>46</v>
      </c>
      <c r="D3219" s="84">
        <v>43591</v>
      </c>
      <c r="E3219" s="85" t="s">
        <v>6836</v>
      </c>
      <c r="F3219" s="85" t="s">
        <v>3</v>
      </c>
      <c r="G3219" s="85">
        <v>1737783</v>
      </c>
      <c r="H3219" s="89"/>
      <c r="I3219" s="270" t="s">
        <v>778</v>
      </c>
      <c r="J3219" s="89"/>
      <c r="K3219" s="89"/>
      <c r="L3219" s="89"/>
      <c r="M3219" s="89"/>
      <c r="N3219" s="271">
        <v>0</v>
      </c>
      <c r="O3219" s="271">
        <v>460</v>
      </c>
      <c r="P3219" s="89" t="s">
        <v>670</v>
      </c>
    </row>
    <row r="3220" spans="1:16" ht="51">
      <c r="A3220" s="268" t="s">
        <v>565</v>
      </c>
      <c r="B3220" s="89"/>
      <c r="C3220" s="269" t="s">
        <v>615</v>
      </c>
      <c r="D3220" s="84">
        <v>43591</v>
      </c>
      <c r="E3220" s="85" t="s">
        <v>6837</v>
      </c>
      <c r="F3220" s="85" t="s">
        <v>3</v>
      </c>
      <c r="G3220" s="85">
        <v>1737780</v>
      </c>
      <c r="H3220" s="89"/>
      <c r="I3220" s="270" t="s">
        <v>7963</v>
      </c>
      <c r="J3220" s="89"/>
      <c r="K3220" s="89"/>
      <c r="L3220" s="89"/>
      <c r="M3220" s="89"/>
      <c r="N3220" s="271">
        <v>0</v>
      </c>
      <c r="O3220" s="271">
        <v>800</v>
      </c>
      <c r="P3220" s="89" t="s">
        <v>670</v>
      </c>
    </row>
    <row r="3221" spans="1:16" ht="51">
      <c r="A3221" s="268" t="s">
        <v>565</v>
      </c>
      <c r="B3221" s="89"/>
      <c r="C3221" s="269" t="s">
        <v>615</v>
      </c>
      <c r="D3221" s="84">
        <v>43591</v>
      </c>
      <c r="E3221" s="85" t="s">
        <v>6838</v>
      </c>
      <c r="F3221" s="85" t="s">
        <v>3</v>
      </c>
      <c r="G3221" s="85">
        <v>1737771</v>
      </c>
      <c r="H3221" s="89"/>
      <c r="I3221" s="270" t="s">
        <v>7964</v>
      </c>
      <c r="J3221" s="89"/>
      <c r="K3221" s="89"/>
      <c r="L3221" s="89"/>
      <c r="M3221" s="89"/>
      <c r="N3221" s="271">
        <v>0</v>
      </c>
      <c r="O3221" s="271">
        <v>674.64</v>
      </c>
      <c r="P3221" s="89" t="s">
        <v>670</v>
      </c>
    </row>
    <row r="3222" spans="1:16" ht="51">
      <c r="A3222" s="268" t="s">
        <v>565</v>
      </c>
      <c r="B3222" s="89"/>
      <c r="C3222" s="269" t="s">
        <v>615</v>
      </c>
      <c r="D3222" s="84">
        <v>43591</v>
      </c>
      <c r="E3222" s="85" t="s">
        <v>6839</v>
      </c>
      <c r="F3222" s="85" t="s">
        <v>3</v>
      </c>
      <c r="G3222" s="85">
        <v>1737769</v>
      </c>
      <c r="H3222" s="89"/>
      <c r="I3222" s="270" t="s">
        <v>7965</v>
      </c>
      <c r="J3222" s="89"/>
      <c r="K3222" s="89"/>
      <c r="L3222" s="89"/>
      <c r="M3222" s="89"/>
      <c r="N3222" s="271">
        <v>0</v>
      </c>
      <c r="O3222" s="271">
        <v>1918.48</v>
      </c>
      <c r="P3222" s="89" t="s">
        <v>670</v>
      </c>
    </row>
    <row r="3223" spans="1:16" ht="51">
      <c r="A3223" s="268" t="s">
        <v>565</v>
      </c>
      <c r="B3223" s="89"/>
      <c r="C3223" s="269" t="s">
        <v>615</v>
      </c>
      <c r="D3223" s="84">
        <v>43591</v>
      </c>
      <c r="E3223" s="85" t="s">
        <v>6840</v>
      </c>
      <c r="F3223" s="85" t="s">
        <v>3</v>
      </c>
      <c r="G3223" s="85">
        <v>1737768</v>
      </c>
      <c r="H3223" s="89"/>
      <c r="I3223" s="270" t="s">
        <v>7966</v>
      </c>
      <c r="J3223" s="89"/>
      <c r="K3223" s="89"/>
      <c r="L3223" s="89"/>
      <c r="M3223" s="89"/>
      <c r="N3223" s="271">
        <v>0</v>
      </c>
      <c r="O3223" s="271">
        <v>1297.1100000000001</v>
      </c>
      <c r="P3223" s="89" t="s">
        <v>670</v>
      </c>
    </row>
    <row r="3224" spans="1:16" ht="51">
      <c r="A3224" s="268">
        <v>291</v>
      </c>
      <c r="B3224" s="89"/>
      <c r="C3224" s="269" t="s">
        <v>129</v>
      </c>
      <c r="D3224" s="84">
        <v>43591</v>
      </c>
      <c r="E3224" s="85" t="s">
        <v>6841</v>
      </c>
      <c r="F3224" s="85" t="s">
        <v>3</v>
      </c>
      <c r="G3224" s="85">
        <v>1737930</v>
      </c>
      <c r="H3224" s="89"/>
      <c r="I3224" s="270" t="s">
        <v>7967</v>
      </c>
      <c r="J3224" s="89"/>
      <c r="K3224" s="89"/>
      <c r="L3224" s="89"/>
      <c r="M3224" s="89"/>
      <c r="N3224" s="271">
        <v>0</v>
      </c>
      <c r="O3224" s="271">
        <v>463052.25</v>
      </c>
      <c r="P3224" s="89" t="s">
        <v>670</v>
      </c>
    </row>
    <row r="3225" spans="1:16" ht="63.75">
      <c r="A3225" s="268" t="s">
        <v>565</v>
      </c>
      <c r="B3225" s="89"/>
      <c r="C3225" s="269" t="s">
        <v>615</v>
      </c>
      <c r="D3225" s="84">
        <v>43591</v>
      </c>
      <c r="E3225" s="85" t="s">
        <v>6842</v>
      </c>
      <c r="F3225" s="85" t="s">
        <v>3</v>
      </c>
      <c r="G3225" s="85">
        <v>1737929</v>
      </c>
      <c r="H3225" s="89"/>
      <c r="I3225" s="270" t="s">
        <v>7968</v>
      </c>
      <c r="J3225" s="89"/>
      <c r="K3225" s="89"/>
      <c r="L3225" s="89"/>
      <c r="M3225" s="89"/>
      <c r="N3225" s="271">
        <v>0</v>
      </c>
      <c r="O3225" s="271">
        <v>41673.879999999997</v>
      </c>
      <c r="P3225" s="89" t="s">
        <v>670</v>
      </c>
    </row>
    <row r="3226" spans="1:16" ht="51">
      <c r="A3226" s="268" t="s">
        <v>565</v>
      </c>
      <c r="B3226" s="89"/>
      <c r="C3226" s="269" t="s">
        <v>615</v>
      </c>
      <c r="D3226" s="84">
        <v>43591</v>
      </c>
      <c r="E3226" s="85" t="s">
        <v>6843</v>
      </c>
      <c r="F3226" s="85" t="s">
        <v>3</v>
      </c>
      <c r="G3226" s="85">
        <v>1737885</v>
      </c>
      <c r="H3226" s="89"/>
      <c r="I3226" s="270" t="s">
        <v>7969</v>
      </c>
      <c r="J3226" s="89"/>
      <c r="K3226" s="89"/>
      <c r="L3226" s="89"/>
      <c r="M3226" s="89"/>
      <c r="N3226" s="271">
        <v>0</v>
      </c>
      <c r="O3226" s="271">
        <v>500</v>
      </c>
      <c r="P3226" s="89" t="s">
        <v>670</v>
      </c>
    </row>
    <row r="3227" spans="1:16" ht="51">
      <c r="A3227" s="268" t="s">
        <v>565</v>
      </c>
      <c r="B3227" s="89"/>
      <c r="C3227" s="269" t="s">
        <v>615</v>
      </c>
      <c r="D3227" s="84">
        <v>43591</v>
      </c>
      <c r="E3227" s="85" t="s">
        <v>6844</v>
      </c>
      <c r="F3227" s="85" t="s">
        <v>3</v>
      </c>
      <c r="G3227" s="85">
        <v>1737887</v>
      </c>
      <c r="H3227" s="89"/>
      <c r="I3227" s="270" t="s">
        <v>7970</v>
      </c>
      <c r="J3227" s="89"/>
      <c r="K3227" s="89"/>
      <c r="L3227" s="89"/>
      <c r="M3227" s="89"/>
      <c r="N3227" s="271">
        <v>0</v>
      </c>
      <c r="O3227" s="271">
        <v>5525.45</v>
      </c>
      <c r="P3227" s="89" t="s">
        <v>670</v>
      </c>
    </row>
    <row r="3228" spans="1:16" ht="51">
      <c r="A3228" s="268" t="s">
        <v>565</v>
      </c>
      <c r="B3228" s="89"/>
      <c r="C3228" s="269" t="s">
        <v>615</v>
      </c>
      <c r="D3228" s="84">
        <v>43591</v>
      </c>
      <c r="E3228" s="85" t="s">
        <v>6845</v>
      </c>
      <c r="F3228" s="85" t="s">
        <v>3</v>
      </c>
      <c r="G3228" s="85">
        <v>1737889</v>
      </c>
      <c r="H3228" s="89"/>
      <c r="I3228" s="270" t="s">
        <v>7971</v>
      </c>
      <c r="J3228" s="89"/>
      <c r="K3228" s="89"/>
      <c r="L3228" s="89"/>
      <c r="M3228" s="89"/>
      <c r="N3228" s="271">
        <v>0</v>
      </c>
      <c r="O3228" s="271">
        <v>2712.51</v>
      </c>
      <c r="P3228" s="89" t="s">
        <v>670</v>
      </c>
    </row>
    <row r="3229" spans="1:16" ht="51">
      <c r="A3229" s="268" t="s">
        <v>565</v>
      </c>
      <c r="B3229" s="89"/>
      <c r="C3229" s="269" t="s">
        <v>615</v>
      </c>
      <c r="D3229" s="84">
        <v>43591</v>
      </c>
      <c r="E3229" s="85" t="s">
        <v>6846</v>
      </c>
      <c r="F3229" s="85" t="s">
        <v>3</v>
      </c>
      <c r="G3229" s="85">
        <v>1737890</v>
      </c>
      <c r="H3229" s="89"/>
      <c r="I3229" s="270" t="s">
        <v>7972</v>
      </c>
      <c r="J3229" s="89"/>
      <c r="K3229" s="89"/>
      <c r="L3229" s="89"/>
      <c r="M3229" s="89"/>
      <c r="N3229" s="271">
        <v>0</v>
      </c>
      <c r="O3229" s="271">
        <v>5621.77</v>
      </c>
      <c r="P3229" s="89" t="s">
        <v>670</v>
      </c>
    </row>
    <row r="3230" spans="1:16" ht="76.5">
      <c r="A3230" s="268" t="s">
        <v>559</v>
      </c>
      <c r="B3230" s="89"/>
      <c r="C3230" s="269" t="s">
        <v>759</v>
      </c>
      <c r="D3230" s="84">
        <v>43591</v>
      </c>
      <c r="E3230" s="85" t="s">
        <v>6847</v>
      </c>
      <c r="F3230" s="85" t="s">
        <v>671</v>
      </c>
      <c r="G3230" s="85">
        <v>381630</v>
      </c>
      <c r="H3230" s="89"/>
      <c r="I3230" s="270" t="s">
        <v>7973</v>
      </c>
      <c r="J3230" s="89"/>
      <c r="K3230" s="89"/>
      <c r="L3230" s="89"/>
      <c r="M3230" s="89"/>
      <c r="N3230" s="271">
        <v>0</v>
      </c>
      <c r="O3230" s="271">
        <v>26546.720000000001</v>
      </c>
      <c r="P3230" s="89" t="s">
        <v>670</v>
      </c>
    </row>
    <row r="3231" spans="1:16" ht="76.5">
      <c r="A3231" s="268" t="s">
        <v>559</v>
      </c>
      <c r="B3231" s="89"/>
      <c r="C3231" s="269" t="s">
        <v>759</v>
      </c>
      <c r="D3231" s="84">
        <v>43591</v>
      </c>
      <c r="E3231" s="85" t="s">
        <v>6847</v>
      </c>
      <c r="F3231" s="85" t="s">
        <v>671</v>
      </c>
      <c r="G3231" s="85">
        <v>378684</v>
      </c>
      <c r="H3231" s="89"/>
      <c r="I3231" s="270" t="s">
        <v>7974</v>
      </c>
      <c r="J3231" s="89"/>
      <c r="K3231" s="89"/>
      <c r="L3231" s="89"/>
      <c r="M3231" s="89"/>
      <c r="N3231" s="271">
        <v>0</v>
      </c>
      <c r="O3231" s="271">
        <v>5109.0600000000004</v>
      </c>
      <c r="P3231" s="89" t="s">
        <v>670</v>
      </c>
    </row>
    <row r="3232" spans="1:16" ht="76.5">
      <c r="A3232" s="268" t="s">
        <v>559</v>
      </c>
      <c r="B3232" s="89"/>
      <c r="C3232" s="269" t="s">
        <v>759</v>
      </c>
      <c r="D3232" s="84">
        <v>43591</v>
      </c>
      <c r="E3232" s="85" t="s">
        <v>6847</v>
      </c>
      <c r="F3232" s="85" t="s">
        <v>671</v>
      </c>
      <c r="G3232" s="85">
        <v>381633</v>
      </c>
      <c r="H3232" s="89"/>
      <c r="I3232" s="270" t="s">
        <v>7975</v>
      </c>
      <c r="J3232" s="89"/>
      <c r="K3232" s="89"/>
      <c r="L3232" s="89"/>
      <c r="M3232" s="89"/>
      <c r="N3232" s="271">
        <v>0</v>
      </c>
      <c r="O3232" s="271">
        <v>24132</v>
      </c>
      <c r="P3232" s="89" t="s">
        <v>670</v>
      </c>
    </row>
    <row r="3233" spans="1:16" ht="76.5">
      <c r="A3233" s="268" t="s">
        <v>559</v>
      </c>
      <c r="B3233" s="89"/>
      <c r="C3233" s="269" t="s">
        <v>759</v>
      </c>
      <c r="D3233" s="84">
        <v>43591</v>
      </c>
      <c r="E3233" s="85" t="s">
        <v>6847</v>
      </c>
      <c r="F3233" s="85" t="s">
        <v>671</v>
      </c>
      <c r="G3233" s="85">
        <v>378682</v>
      </c>
      <c r="H3233" s="89"/>
      <c r="I3233" s="270" t="s">
        <v>7976</v>
      </c>
      <c r="J3233" s="89"/>
      <c r="K3233" s="89"/>
      <c r="L3233" s="89"/>
      <c r="M3233" s="89"/>
      <c r="N3233" s="271">
        <v>0</v>
      </c>
      <c r="O3233" s="271">
        <v>22449.63</v>
      </c>
      <c r="P3233" s="89" t="s">
        <v>670</v>
      </c>
    </row>
    <row r="3234" spans="1:16" ht="63.75">
      <c r="A3234" s="268" t="s">
        <v>559</v>
      </c>
      <c r="B3234" s="89"/>
      <c r="C3234" s="269" t="s">
        <v>759</v>
      </c>
      <c r="D3234" s="84">
        <v>43591</v>
      </c>
      <c r="E3234" s="85" t="s">
        <v>6847</v>
      </c>
      <c r="F3234" s="85" t="s">
        <v>671</v>
      </c>
      <c r="G3234" s="85">
        <v>381626</v>
      </c>
      <c r="H3234" s="89"/>
      <c r="I3234" s="270" t="s">
        <v>7977</v>
      </c>
      <c r="J3234" s="89"/>
      <c r="K3234" s="89"/>
      <c r="L3234" s="89"/>
      <c r="M3234" s="89"/>
      <c r="N3234" s="271">
        <v>0</v>
      </c>
      <c r="O3234" s="271">
        <v>22712.53</v>
      </c>
      <c r="P3234" s="89" t="s">
        <v>670</v>
      </c>
    </row>
    <row r="3235" spans="1:16" ht="76.5">
      <c r="A3235" s="268" t="s">
        <v>559</v>
      </c>
      <c r="B3235" s="89"/>
      <c r="C3235" s="269" t="s">
        <v>759</v>
      </c>
      <c r="D3235" s="84">
        <v>43591</v>
      </c>
      <c r="E3235" s="85" t="s">
        <v>6848</v>
      </c>
      <c r="F3235" s="85" t="s">
        <v>671</v>
      </c>
      <c r="G3235" s="85">
        <v>378166</v>
      </c>
      <c r="H3235" s="89"/>
      <c r="I3235" s="270" t="s">
        <v>7978</v>
      </c>
      <c r="J3235" s="89"/>
      <c r="K3235" s="89"/>
      <c r="L3235" s="89"/>
      <c r="M3235" s="89"/>
      <c r="N3235" s="271">
        <v>0</v>
      </c>
      <c r="O3235" s="271">
        <v>2092.0100000000002</v>
      </c>
      <c r="P3235" s="89" t="s">
        <v>670</v>
      </c>
    </row>
    <row r="3236" spans="1:16" ht="76.5">
      <c r="A3236" s="268" t="s">
        <v>559</v>
      </c>
      <c r="B3236" s="89"/>
      <c r="C3236" s="269" t="s">
        <v>759</v>
      </c>
      <c r="D3236" s="84">
        <v>43591</v>
      </c>
      <c r="E3236" s="85" t="s">
        <v>6848</v>
      </c>
      <c r="F3236" s="85" t="s">
        <v>671</v>
      </c>
      <c r="G3236" s="85">
        <v>378168</v>
      </c>
      <c r="H3236" s="89"/>
      <c r="I3236" s="270" t="s">
        <v>7979</v>
      </c>
      <c r="J3236" s="89"/>
      <c r="K3236" s="89"/>
      <c r="L3236" s="89"/>
      <c r="M3236" s="89"/>
      <c r="N3236" s="271">
        <v>0</v>
      </c>
      <c r="O3236" s="271">
        <v>6626.35</v>
      </c>
      <c r="P3236" s="89" t="s">
        <v>670</v>
      </c>
    </row>
    <row r="3237" spans="1:16" ht="76.5">
      <c r="A3237" s="268" t="s">
        <v>559</v>
      </c>
      <c r="B3237" s="89"/>
      <c r="C3237" s="269" t="s">
        <v>759</v>
      </c>
      <c r="D3237" s="84">
        <v>43591</v>
      </c>
      <c r="E3237" s="85" t="s">
        <v>6848</v>
      </c>
      <c r="F3237" s="85" t="s">
        <v>671</v>
      </c>
      <c r="G3237" s="85">
        <v>377853</v>
      </c>
      <c r="H3237" s="89"/>
      <c r="I3237" s="270" t="s">
        <v>7980</v>
      </c>
      <c r="J3237" s="89"/>
      <c r="K3237" s="89"/>
      <c r="L3237" s="89"/>
      <c r="M3237" s="89"/>
      <c r="N3237" s="271">
        <v>0</v>
      </c>
      <c r="O3237" s="271">
        <v>34158.519999999997</v>
      </c>
      <c r="P3237" s="89" t="s">
        <v>670</v>
      </c>
    </row>
    <row r="3238" spans="1:16" ht="76.5">
      <c r="A3238" s="268" t="s">
        <v>559</v>
      </c>
      <c r="B3238" s="89"/>
      <c r="C3238" s="269" t="s">
        <v>759</v>
      </c>
      <c r="D3238" s="84">
        <v>43591</v>
      </c>
      <c r="E3238" s="85" t="s">
        <v>6848</v>
      </c>
      <c r="F3238" s="85" t="s">
        <v>671</v>
      </c>
      <c r="G3238" s="85">
        <v>377849</v>
      </c>
      <c r="H3238" s="89"/>
      <c r="I3238" s="270" t="s">
        <v>7981</v>
      </c>
      <c r="J3238" s="89"/>
      <c r="K3238" s="89"/>
      <c r="L3238" s="89"/>
      <c r="M3238" s="89"/>
      <c r="N3238" s="271">
        <v>0</v>
      </c>
      <c r="O3238" s="271">
        <v>5765.13</v>
      </c>
      <c r="P3238" s="89" t="s">
        <v>670</v>
      </c>
    </row>
    <row r="3239" spans="1:16" ht="76.5">
      <c r="A3239" s="268" t="s">
        <v>559</v>
      </c>
      <c r="B3239" s="89"/>
      <c r="C3239" s="269" t="s">
        <v>759</v>
      </c>
      <c r="D3239" s="84">
        <v>43591</v>
      </c>
      <c r="E3239" s="85" t="s">
        <v>6848</v>
      </c>
      <c r="F3239" s="85" t="s">
        <v>671</v>
      </c>
      <c r="G3239" s="85">
        <v>377851</v>
      </c>
      <c r="H3239" s="89"/>
      <c r="I3239" s="270" t="s">
        <v>7980</v>
      </c>
      <c r="J3239" s="89"/>
      <c r="K3239" s="89"/>
      <c r="L3239" s="89"/>
      <c r="M3239" s="89"/>
      <c r="N3239" s="271">
        <v>0</v>
      </c>
      <c r="O3239" s="271">
        <v>18212.37</v>
      </c>
      <c r="P3239" s="89" t="s">
        <v>670</v>
      </c>
    </row>
    <row r="3240" spans="1:16" ht="76.5">
      <c r="A3240" s="268" t="s">
        <v>559</v>
      </c>
      <c r="B3240" s="89"/>
      <c r="C3240" s="269" t="s">
        <v>759</v>
      </c>
      <c r="D3240" s="84">
        <v>43591</v>
      </c>
      <c r="E3240" s="85" t="s">
        <v>6848</v>
      </c>
      <c r="F3240" s="85" t="s">
        <v>671</v>
      </c>
      <c r="G3240" s="85">
        <v>377691</v>
      </c>
      <c r="H3240" s="89"/>
      <c r="I3240" s="270" t="s">
        <v>7982</v>
      </c>
      <c r="J3240" s="89"/>
      <c r="K3240" s="89"/>
      <c r="L3240" s="89"/>
      <c r="M3240" s="89"/>
      <c r="N3240" s="271">
        <v>0</v>
      </c>
      <c r="O3240" s="271">
        <v>23788.17</v>
      </c>
      <c r="P3240" s="89" t="s">
        <v>670</v>
      </c>
    </row>
    <row r="3241" spans="1:16" ht="76.5">
      <c r="A3241" s="268" t="s">
        <v>559</v>
      </c>
      <c r="B3241" s="89"/>
      <c r="C3241" s="269" t="s">
        <v>759</v>
      </c>
      <c r="D3241" s="84">
        <v>43591</v>
      </c>
      <c r="E3241" s="85" t="s">
        <v>6848</v>
      </c>
      <c r="F3241" s="85" t="s">
        <v>671</v>
      </c>
      <c r="G3241" s="85">
        <v>377689</v>
      </c>
      <c r="H3241" s="89"/>
      <c r="I3241" s="270" t="s">
        <v>7983</v>
      </c>
      <c r="J3241" s="89"/>
      <c r="K3241" s="89"/>
      <c r="L3241" s="89"/>
      <c r="M3241" s="89"/>
      <c r="N3241" s="271">
        <v>0</v>
      </c>
      <c r="O3241" s="271">
        <v>3601.61</v>
      </c>
      <c r="P3241" s="89" t="s">
        <v>670</v>
      </c>
    </row>
    <row r="3242" spans="1:16" ht="76.5">
      <c r="A3242" s="268" t="s">
        <v>559</v>
      </c>
      <c r="B3242" s="89"/>
      <c r="C3242" s="269" t="s">
        <v>759</v>
      </c>
      <c r="D3242" s="84">
        <v>43591</v>
      </c>
      <c r="E3242" s="85" t="s">
        <v>6848</v>
      </c>
      <c r="F3242" s="85" t="s">
        <v>671</v>
      </c>
      <c r="G3242" s="85">
        <v>377687</v>
      </c>
      <c r="H3242" s="89"/>
      <c r="I3242" s="270" t="s">
        <v>7984</v>
      </c>
      <c r="J3242" s="89"/>
      <c r="K3242" s="89"/>
      <c r="L3242" s="89"/>
      <c r="M3242" s="89"/>
      <c r="N3242" s="271">
        <v>0</v>
      </c>
      <c r="O3242" s="271">
        <v>63145.59</v>
      </c>
      <c r="P3242" s="89" t="s">
        <v>670</v>
      </c>
    </row>
    <row r="3243" spans="1:16" ht="76.5">
      <c r="A3243" s="268" t="s">
        <v>559</v>
      </c>
      <c r="B3243" s="89"/>
      <c r="C3243" s="269" t="s">
        <v>759</v>
      </c>
      <c r="D3243" s="84">
        <v>43591</v>
      </c>
      <c r="E3243" s="85" t="s">
        <v>6848</v>
      </c>
      <c r="F3243" s="85" t="s">
        <v>671</v>
      </c>
      <c r="G3243" s="85">
        <v>377683</v>
      </c>
      <c r="H3243" s="89"/>
      <c r="I3243" s="270" t="s">
        <v>7985</v>
      </c>
      <c r="J3243" s="89"/>
      <c r="K3243" s="89"/>
      <c r="L3243" s="89"/>
      <c r="M3243" s="89"/>
      <c r="N3243" s="271">
        <v>0</v>
      </c>
      <c r="O3243" s="271">
        <v>22636.12</v>
      </c>
      <c r="P3243" s="89" t="s">
        <v>670</v>
      </c>
    </row>
    <row r="3244" spans="1:16" ht="76.5">
      <c r="A3244" s="268" t="s">
        <v>559</v>
      </c>
      <c r="B3244" s="89"/>
      <c r="C3244" s="269" t="s">
        <v>759</v>
      </c>
      <c r="D3244" s="84">
        <v>43591</v>
      </c>
      <c r="E3244" s="85" t="s">
        <v>6848</v>
      </c>
      <c r="F3244" s="85" t="s">
        <v>671</v>
      </c>
      <c r="G3244" s="85">
        <v>377685</v>
      </c>
      <c r="H3244" s="89"/>
      <c r="I3244" s="270" t="s">
        <v>7986</v>
      </c>
      <c r="J3244" s="89"/>
      <c r="K3244" s="89"/>
      <c r="L3244" s="89"/>
      <c r="M3244" s="89"/>
      <c r="N3244" s="271">
        <v>0</v>
      </c>
      <c r="O3244" s="271">
        <v>23962.05</v>
      </c>
      <c r="P3244" s="89" t="s">
        <v>670</v>
      </c>
    </row>
    <row r="3245" spans="1:16" ht="76.5">
      <c r="A3245" s="268" t="s">
        <v>559</v>
      </c>
      <c r="B3245" s="89"/>
      <c r="C3245" s="269" t="s">
        <v>759</v>
      </c>
      <c r="D3245" s="84">
        <v>43591</v>
      </c>
      <c r="E3245" s="85" t="s">
        <v>6848</v>
      </c>
      <c r="F3245" s="85" t="s">
        <v>671</v>
      </c>
      <c r="G3245" s="85">
        <v>377408</v>
      </c>
      <c r="H3245" s="89"/>
      <c r="I3245" s="270" t="s">
        <v>7987</v>
      </c>
      <c r="J3245" s="89"/>
      <c r="K3245" s="89"/>
      <c r="L3245" s="89"/>
      <c r="M3245" s="89"/>
      <c r="N3245" s="271">
        <v>0</v>
      </c>
      <c r="O3245" s="271">
        <v>417735.56</v>
      </c>
      <c r="P3245" s="89" t="s">
        <v>670</v>
      </c>
    </row>
    <row r="3246" spans="1:16" ht="76.5">
      <c r="A3246" s="268" t="s">
        <v>559</v>
      </c>
      <c r="B3246" s="89"/>
      <c r="C3246" s="269" t="s">
        <v>759</v>
      </c>
      <c r="D3246" s="84">
        <v>43591</v>
      </c>
      <c r="E3246" s="85" t="s">
        <v>6848</v>
      </c>
      <c r="F3246" s="85" t="s">
        <v>671</v>
      </c>
      <c r="G3246" s="85">
        <v>377675</v>
      </c>
      <c r="H3246" s="89"/>
      <c r="I3246" s="270" t="s">
        <v>7988</v>
      </c>
      <c r="J3246" s="89"/>
      <c r="K3246" s="89"/>
      <c r="L3246" s="89"/>
      <c r="M3246" s="89"/>
      <c r="N3246" s="271">
        <v>0</v>
      </c>
      <c r="O3246" s="271">
        <v>315613.67</v>
      </c>
      <c r="P3246" s="89" t="s">
        <v>670</v>
      </c>
    </row>
    <row r="3247" spans="1:16" ht="76.5">
      <c r="A3247" s="268" t="s">
        <v>559</v>
      </c>
      <c r="B3247" s="89"/>
      <c r="C3247" s="269" t="s">
        <v>759</v>
      </c>
      <c r="D3247" s="84">
        <v>43591</v>
      </c>
      <c r="E3247" s="85" t="s">
        <v>6848</v>
      </c>
      <c r="F3247" s="85" t="s">
        <v>671</v>
      </c>
      <c r="G3247" s="85">
        <v>377673</v>
      </c>
      <c r="H3247" s="89"/>
      <c r="I3247" s="270" t="s">
        <v>7987</v>
      </c>
      <c r="J3247" s="89"/>
      <c r="K3247" s="89"/>
      <c r="L3247" s="89"/>
      <c r="M3247" s="89"/>
      <c r="N3247" s="271">
        <v>0</v>
      </c>
      <c r="O3247" s="271">
        <v>212367.51</v>
      </c>
      <c r="P3247" s="89" t="s">
        <v>670</v>
      </c>
    </row>
    <row r="3248" spans="1:16" ht="76.5">
      <c r="A3248" s="268" t="s">
        <v>559</v>
      </c>
      <c r="B3248" s="89"/>
      <c r="C3248" s="269" t="s">
        <v>759</v>
      </c>
      <c r="D3248" s="84">
        <v>43591</v>
      </c>
      <c r="E3248" s="85" t="s">
        <v>6848</v>
      </c>
      <c r="F3248" s="85" t="s">
        <v>671</v>
      </c>
      <c r="G3248" s="85">
        <v>377402</v>
      </c>
      <c r="H3248" s="89"/>
      <c r="I3248" s="270" t="s">
        <v>7989</v>
      </c>
      <c r="J3248" s="89"/>
      <c r="K3248" s="89"/>
      <c r="L3248" s="89"/>
      <c r="M3248" s="89"/>
      <c r="N3248" s="271">
        <v>0</v>
      </c>
      <c r="O3248" s="271">
        <v>483683.29</v>
      </c>
      <c r="P3248" s="89" t="s">
        <v>670</v>
      </c>
    </row>
    <row r="3249" spans="1:16" ht="76.5">
      <c r="A3249" s="268" t="s">
        <v>559</v>
      </c>
      <c r="B3249" s="89"/>
      <c r="C3249" s="269" t="s">
        <v>759</v>
      </c>
      <c r="D3249" s="84">
        <v>43591</v>
      </c>
      <c r="E3249" s="85" t="s">
        <v>6848</v>
      </c>
      <c r="F3249" s="85" t="s">
        <v>671</v>
      </c>
      <c r="G3249" s="85">
        <v>378174</v>
      </c>
      <c r="H3249" s="89"/>
      <c r="I3249" s="270" t="s">
        <v>7990</v>
      </c>
      <c r="J3249" s="89"/>
      <c r="K3249" s="89"/>
      <c r="L3249" s="89"/>
      <c r="M3249" s="89"/>
      <c r="N3249" s="271">
        <v>0</v>
      </c>
      <c r="O3249" s="271">
        <v>4915.09</v>
      </c>
      <c r="P3249" s="89" t="s">
        <v>670</v>
      </c>
    </row>
    <row r="3250" spans="1:16" ht="76.5">
      <c r="A3250" s="268" t="s">
        <v>559</v>
      </c>
      <c r="B3250" s="89"/>
      <c r="C3250" s="269" t="s">
        <v>759</v>
      </c>
      <c r="D3250" s="84">
        <v>43591</v>
      </c>
      <c r="E3250" s="85" t="s">
        <v>6848</v>
      </c>
      <c r="F3250" s="85" t="s">
        <v>671</v>
      </c>
      <c r="G3250" s="85">
        <v>377679</v>
      </c>
      <c r="H3250" s="89"/>
      <c r="I3250" s="270" t="s">
        <v>7991</v>
      </c>
      <c r="J3250" s="89"/>
      <c r="K3250" s="89"/>
      <c r="L3250" s="89"/>
      <c r="M3250" s="89"/>
      <c r="N3250" s="271">
        <v>0</v>
      </c>
      <c r="O3250" s="271">
        <v>13263.04</v>
      </c>
      <c r="P3250" s="89" t="s">
        <v>670</v>
      </c>
    </row>
    <row r="3251" spans="1:16" ht="76.5">
      <c r="A3251" s="268" t="s">
        <v>559</v>
      </c>
      <c r="B3251" s="89"/>
      <c r="C3251" s="269" t="s">
        <v>759</v>
      </c>
      <c r="D3251" s="84">
        <v>43591</v>
      </c>
      <c r="E3251" s="85" t="s">
        <v>6848</v>
      </c>
      <c r="F3251" s="85" t="s">
        <v>671</v>
      </c>
      <c r="G3251" s="85">
        <v>377677</v>
      </c>
      <c r="H3251" s="89"/>
      <c r="I3251" s="270" t="s">
        <v>7988</v>
      </c>
      <c r="J3251" s="89"/>
      <c r="K3251" s="89"/>
      <c r="L3251" s="89"/>
      <c r="M3251" s="89"/>
      <c r="N3251" s="271">
        <v>0</v>
      </c>
      <c r="O3251" s="271">
        <v>281572.21000000002</v>
      </c>
      <c r="P3251" s="89" t="s">
        <v>670</v>
      </c>
    </row>
    <row r="3252" spans="1:16" ht="76.5">
      <c r="A3252" s="268" t="s">
        <v>559</v>
      </c>
      <c r="B3252" s="89"/>
      <c r="C3252" s="269" t="s">
        <v>759</v>
      </c>
      <c r="D3252" s="84">
        <v>43591</v>
      </c>
      <c r="E3252" s="85" t="s">
        <v>6848</v>
      </c>
      <c r="F3252" s="85" t="s">
        <v>671</v>
      </c>
      <c r="G3252" s="85">
        <v>377404</v>
      </c>
      <c r="H3252" s="89"/>
      <c r="I3252" s="270" t="s">
        <v>7992</v>
      </c>
      <c r="J3252" s="89"/>
      <c r="K3252" s="89"/>
      <c r="L3252" s="89"/>
      <c r="M3252" s="89"/>
      <c r="N3252" s="271">
        <v>0</v>
      </c>
      <c r="O3252" s="271">
        <v>1922.22</v>
      </c>
      <c r="P3252" s="89" t="s">
        <v>670</v>
      </c>
    </row>
    <row r="3253" spans="1:16" ht="76.5">
      <c r="A3253" s="268" t="s">
        <v>559</v>
      </c>
      <c r="B3253" s="89"/>
      <c r="C3253" s="269" t="s">
        <v>759</v>
      </c>
      <c r="D3253" s="84">
        <v>43591</v>
      </c>
      <c r="E3253" s="85" t="s">
        <v>6848</v>
      </c>
      <c r="F3253" s="85" t="s">
        <v>671</v>
      </c>
      <c r="G3253" s="85">
        <v>377681</v>
      </c>
      <c r="H3253" s="89"/>
      <c r="I3253" s="270" t="s">
        <v>7993</v>
      </c>
      <c r="J3253" s="89"/>
      <c r="K3253" s="89"/>
      <c r="L3253" s="89"/>
      <c r="M3253" s="89"/>
      <c r="N3253" s="271">
        <v>0</v>
      </c>
      <c r="O3253" s="271">
        <v>69957.78</v>
      </c>
      <c r="P3253" s="89" t="s">
        <v>670</v>
      </c>
    </row>
    <row r="3254" spans="1:16" ht="76.5">
      <c r="A3254" s="268" t="s">
        <v>559</v>
      </c>
      <c r="B3254" s="89"/>
      <c r="C3254" s="269" t="s">
        <v>759</v>
      </c>
      <c r="D3254" s="84">
        <v>43591</v>
      </c>
      <c r="E3254" s="85" t="s">
        <v>6848</v>
      </c>
      <c r="F3254" s="85" t="s">
        <v>671</v>
      </c>
      <c r="G3254" s="85">
        <v>377406</v>
      </c>
      <c r="H3254" s="89"/>
      <c r="I3254" s="270" t="s">
        <v>7989</v>
      </c>
      <c r="J3254" s="89"/>
      <c r="K3254" s="89"/>
      <c r="L3254" s="89"/>
      <c r="M3254" s="89"/>
      <c r="N3254" s="271">
        <v>0</v>
      </c>
      <c r="O3254" s="271">
        <v>380817.27</v>
      </c>
      <c r="P3254" s="89" t="s">
        <v>670</v>
      </c>
    </row>
    <row r="3255" spans="1:16" ht="76.5">
      <c r="A3255" s="268" t="s">
        <v>559</v>
      </c>
      <c r="B3255" s="89"/>
      <c r="C3255" s="269" t="s">
        <v>759</v>
      </c>
      <c r="D3255" s="84">
        <v>43591</v>
      </c>
      <c r="E3255" s="85" t="s">
        <v>6848</v>
      </c>
      <c r="F3255" s="85" t="s">
        <v>671</v>
      </c>
      <c r="G3255" s="85">
        <v>378172</v>
      </c>
      <c r="H3255" s="89"/>
      <c r="I3255" s="270" t="s">
        <v>7994</v>
      </c>
      <c r="J3255" s="89"/>
      <c r="K3255" s="89"/>
      <c r="L3255" s="89"/>
      <c r="M3255" s="89"/>
      <c r="N3255" s="271">
        <v>0</v>
      </c>
      <c r="O3255" s="271">
        <v>93163.34</v>
      </c>
      <c r="P3255" s="89" t="s">
        <v>670</v>
      </c>
    </row>
    <row r="3256" spans="1:16" ht="76.5">
      <c r="A3256" s="268" t="s">
        <v>559</v>
      </c>
      <c r="B3256" s="89"/>
      <c r="C3256" s="269" t="s">
        <v>759</v>
      </c>
      <c r="D3256" s="84">
        <v>43591</v>
      </c>
      <c r="E3256" s="85" t="s">
        <v>6848</v>
      </c>
      <c r="F3256" s="85" t="s">
        <v>671</v>
      </c>
      <c r="G3256" s="85">
        <v>378170</v>
      </c>
      <c r="H3256" s="89"/>
      <c r="I3256" s="270" t="s">
        <v>7995</v>
      </c>
      <c r="J3256" s="89"/>
      <c r="K3256" s="89"/>
      <c r="L3256" s="89"/>
      <c r="M3256" s="89"/>
      <c r="N3256" s="271">
        <v>0</v>
      </c>
      <c r="O3256" s="271">
        <v>127802.48</v>
      </c>
      <c r="P3256" s="89" t="s">
        <v>670</v>
      </c>
    </row>
    <row r="3257" spans="1:16" ht="63.75">
      <c r="A3257" s="268">
        <v>291</v>
      </c>
      <c r="B3257" s="89"/>
      <c r="C3257" s="269" t="s">
        <v>129</v>
      </c>
      <c r="D3257" s="84">
        <v>43591</v>
      </c>
      <c r="E3257" s="85" t="s">
        <v>6849</v>
      </c>
      <c r="F3257" s="85" t="s">
        <v>11</v>
      </c>
      <c r="G3257" s="85">
        <v>1030678</v>
      </c>
      <c r="H3257" s="89"/>
      <c r="I3257" s="270" t="s">
        <v>7996</v>
      </c>
      <c r="J3257" s="89"/>
      <c r="K3257" s="89"/>
      <c r="L3257" s="89"/>
      <c r="M3257" s="89"/>
      <c r="N3257" s="271">
        <v>50</v>
      </c>
      <c r="O3257" s="271">
        <v>0</v>
      </c>
      <c r="P3257" s="89" t="s">
        <v>670</v>
      </c>
    </row>
    <row r="3258" spans="1:16" ht="51">
      <c r="A3258" s="268">
        <v>119</v>
      </c>
      <c r="B3258" s="89"/>
      <c r="C3258" s="269" t="s">
        <v>63</v>
      </c>
      <c r="D3258" s="84">
        <v>43591</v>
      </c>
      <c r="E3258" s="85" t="s">
        <v>6850</v>
      </c>
      <c r="F3258" s="85" t="s">
        <v>11</v>
      </c>
      <c r="G3258" s="85">
        <v>953322</v>
      </c>
      <c r="H3258" s="89"/>
      <c r="I3258" s="270" t="s">
        <v>7997</v>
      </c>
      <c r="J3258" s="89"/>
      <c r="K3258" s="89"/>
      <c r="L3258" s="89"/>
      <c r="M3258" s="89"/>
      <c r="N3258" s="271">
        <v>50</v>
      </c>
      <c r="O3258" s="271">
        <v>0</v>
      </c>
      <c r="P3258" s="89" t="s">
        <v>670</v>
      </c>
    </row>
    <row r="3259" spans="1:16" ht="76.5">
      <c r="A3259" s="268" t="s">
        <v>557</v>
      </c>
      <c r="B3259" s="89"/>
      <c r="C3259" s="269" t="s">
        <v>780</v>
      </c>
      <c r="D3259" s="84">
        <v>43591</v>
      </c>
      <c r="E3259" s="85" t="s">
        <v>6851</v>
      </c>
      <c r="F3259" s="85" t="s">
        <v>6</v>
      </c>
      <c r="G3259" s="85">
        <v>1114886</v>
      </c>
      <c r="H3259" s="89"/>
      <c r="I3259" s="270" t="s">
        <v>7998</v>
      </c>
      <c r="J3259" s="89"/>
      <c r="K3259" s="89"/>
      <c r="L3259" s="89"/>
      <c r="M3259" s="89"/>
      <c r="N3259" s="271">
        <v>0</v>
      </c>
      <c r="O3259" s="271">
        <v>330000</v>
      </c>
      <c r="P3259" s="89" t="s">
        <v>670</v>
      </c>
    </row>
    <row r="3260" spans="1:16" ht="51">
      <c r="A3260" s="268">
        <v>513</v>
      </c>
      <c r="B3260" s="89"/>
      <c r="C3260" s="269" t="s">
        <v>171</v>
      </c>
      <c r="D3260" s="84">
        <v>43591</v>
      </c>
      <c r="E3260" s="85" t="s">
        <v>6852</v>
      </c>
      <c r="F3260" s="85" t="s">
        <v>15</v>
      </c>
      <c r="G3260" s="85">
        <v>1031290</v>
      </c>
      <c r="H3260" s="89"/>
      <c r="I3260" s="270" t="s">
        <v>1407</v>
      </c>
      <c r="J3260" s="89"/>
      <c r="K3260" s="89"/>
      <c r="L3260" s="89"/>
      <c r="M3260" s="89"/>
      <c r="N3260" s="271">
        <v>50</v>
      </c>
      <c r="O3260" s="271">
        <v>0</v>
      </c>
      <c r="P3260" s="89" t="s">
        <v>670</v>
      </c>
    </row>
    <row r="3261" spans="1:16" ht="38.25">
      <c r="A3261" s="268">
        <v>35</v>
      </c>
      <c r="B3261" s="89"/>
      <c r="C3261" s="269" t="s">
        <v>46</v>
      </c>
      <c r="D3261" s="84">
        <v>43592</v>
      </c>
      <c r="E3261" s="85" t="s">
        <v>6853</v>
      </c>
      <c r="F3261" s="85" t="s">
        <v>3</v>
      </c>
      <c r="G3261" s="85">
        <v>1738531</v>
      </c>
      <c r="H3261" s="89"/>
      <c r="I3261" s="270" t="s">
        <v>8000</v>
      </c>
      <c r="J3261" s="89"/>
      <c r="K3261" s="89"/>
      <c r="L3261" s="89"/>
      <c r="M3261" s="89"/>
      <c r="N3261" s="271">
        <v>0</v>
      </c>
      <c r="O3261" s="271">
        <v>1000</v>
      </c>
      <c r="P3261" s="89" t="s">
        <v>670</v>
      </c>
    </row>
    <row r="3262" spans="1:16" ht="63.75">
      <c r="A3262" s="268">
        <v>526</v>
      </c>
      <c r="B3262" s="89"/>
      <c r="C3262" s="269" t="s">
        <v>610</v>
      </c>
      <c r="D3262" s="84">
        <v>43592</v>
      </c>
      <c r="E3262" s="85" t="s">
        <v>6854</v>
      </c>
      <c r="F3262" s="85" t="s">
        <v>3</v>
      </c>
      <c r="G3262" s="85">
        <v>1738551</v>
      </c>
      <c r="H3262" s="89"/>
      <c r="I3262" s="270" t="s">
        <v>8001</v>
      </c>
      <c r="J3262" s="89"/>
      <c r="K3262" s="89"/>
      <c r="L3262" s="89"/>
      <c r="M3262" s="89"/>
      <c r="N3262" s="271">
        <v>0</v>
      </c>
      <c r="O3262" s="271">
        <v>0.8</v>
      </c>
      <c r="P3262" s="89" t="s">
        <v>670</v>
      </c>
    </row>
    <row r="3263" spans="1:16" ht="38.25">
      <c r="A3263" s="268">
        <v>526</v>
      </c>
      <c r="B3263" s="89"/>
      <c r="C3263" s="269" t="s">
        <v>610</v>
      </c>
      <c r="D3263" s="84">
        <v>43592</v>
      </c>
      <c r="E3263" s="85" t="s">
        <v>6855</v>
      </c>
      <c r="F3263" s="85" t="s">
        <v>3</v>
      </c>
      <c r="G3263" s="85">
        <v>1738560</v>
      </c>
      <c r="H3263" s="89"/>
      <c r="I3263" s="270" t="s">
        <v>8002</v>
      </c>
      <c r="J3263" s="89"/>
      <c r="K3263" s="89"/>
      <c r="L3263" s="89"/>
      <c r="M3263" s="89"/>
      <c r="N3263" s="271">
        <v>0</v>
      </c>
      <c r="O3263" s="271">
        <v>41</v>
      </c>
      <c r="P3263" s="89" t="s">
        <v>670</v>
      </c>
    </row>
    <row r="3264" spans="1:16" ht="51">
      <c r="A3264" s="268">
        <v>661</v>
      </c>
      <c r="B3264" s="89"/>
      <c r="C3264" s="269" t="s">
        <v>189</v>
      </c>
      <c r="D3264" s="84">
        <v>43592</v>
      </c>
      <c r="E3264" s="85" t="s">
        <v>6856</v>
      </c>
      <c r="F3264" s="85" t="s">
        <v>3</v>
      </c>
      <c r="G3264" s="85">
        <v>1738524</v>
      </c>
      <c r="H3264" s="89"/>
      <c r="I3264" s="270" t="s">
        <v>8003</v>
      </c>
      <c r="J3264" s="89"/>
      <c r="K3264" s="89"/>
      <c r="L3264" s="89"/>
      <c r="M3264" s="89"/>
      <c r="N3264" s="271">
        <v>0</v>
      </c>
      <c r="O3264" s="271">
        <v>6716.32</v>
      </c>
      <c r="P3264" s="89" t="s">
        <v>670</v>
      </c>
    </row>
    <row r="3265" spans="1:16" ht="51">
      <c r="A3265" s="268" t="s">
        <v>565</v>
      </c>
      <c r="B3265" s="89"/>
      <c r="C3265" s="269" t="s">
        <v>615</v>
      </c>
      <c r="D3265" s="84">
        <v>43592</v>
      </c>
      <c r="E3265" s="85" t="s">
        <v>6857</v>
      </c>
      <c r="F3265" s="85" t="s">
        <v>3</v>
      </c>
      <c r="G3265" s="85">
        <v>1738497</v>
      </c>
      <c r="H3265" s="89"/>
      <c r="I3265" s="270" t="s">
        <v>8004</v>
      </c>
      <c r="J3265" s="89"/>
      <c r="K3265" s="89"/>
      <c r="L3265" s="89"/>
      <c r="M3265" s="89"/>
      <c r="N3265" s="271">
        <v>0</v>
      </c>
      <c r="O3265" s="271">
        <v>20000</v>
      </c>
      <c r="P3265" s="89" t="s">
        <v>670</v>
      </c>
    </row>
    <row r="3266" spans="1:16" ht="51">
      <c r="A3266" s="268">
        <v>526</v>
      </c>
      <c r="B3266" s="89"/>
      <c r="C3266" s="269" t="s">
        <v>610</v>
      </c>
      <c r="D3266" s="84">
        <v>43592</v>
      </c>
      <c r="E3266" s="85" t="s">
        <v>6858</v>
      </c>
      <c r="F3266" s="85" t="s">
        <v>3</v>
      </c>
      <c r="G3266" s="85">
        <v>1738489</v>
      </c>
      <c r="H3266" s="89"/>
      <c r="I3266" s="270" t="s">
        <v>8005</v>
      </c>
      <c r="J3266" s="89"/>
      <c r="K3266" s="89"/>
      <c r="L3266" s="89"/>
      <c r="M3266" s="89"/>
      <c r="N3266" s="271">
        <v>0</v>
      </c>
      <c r="O3266" s="271">
        <v>399.90000000000003</v>
      </c>
      <c r="P3266" s="89" t="s">
        <v>670</v>
      </c>
    </row>
    <row r="3267" spans="1:16" ht="51">
      <c r="A3267" s="268" t="s">
        <v>565</v>
      </c>
      <c r="B3267" s="89"/>
      <c r="C3267" s="269" t="s">
        <v>615</v>
      </c>
      <c r="D3267" s="84">
        <v>43592</v>
      </c>
      <c r="E3267" s="85" t="s">
        <v>6859</v>
      </c>
      <c r="F3267" s="85" t="s">
        <v>3</v>
      </c>
      <c r="G3267" s="85">
        <v>1738475</v>
      </c>
      <c r="H3267" s="89"/>
      <c r="I3267" s="270" t="s">
        <v>8006</v>
      </c>
      <c r="J3267" s="89"/>
      <c r="K3267" s="89"/>
      <c r="L3267" s="89"/>
      <c r="M3267" s="89"/>
      <c r="N3267" s="271">
        <v>0</v>
      </c>
      <c r="O3267" s="271">
        <v>677.36</v>
      </c>
      <c r="P3267" s="89" t="s">
        <v>670</v>
      </c>
    </row>
    <row r="3268" spans="1:16" ht="38.25">
      <c r="A3268" s="268" t="s">
        <v>565</v>
      </c>
      <c r="B3268" s="89"/>
      <c r="C3268" s="269" t="s">
        <v>615</v>
      </c>
      <c r="D3268" s="84">
        <v>43592</v>
      </c>
      <c r="E3268" s="85" t="s">
        <v>6860</v>
      </c>
      <c r="F3268" s="85" t="s">
        <v>3</v>
      </c>
      <c r="G3268" s="85">
        <v>1738472</v>
      </c>
      <c r="H3268" s="89"/>
      <c r="I3268" s="270" t="s">
        <v>8007</v>
      </c>
      <c r="J3268" s="89"/>
      <c r="K3268" s="89"/>
      <c r="L3268" s="89"/>
      <c r="M3268" s="89"/>
      <c r="N3268" s="271">
        <v>0</v>
      </c>
      <c r="O3268" s="271">
        <v>1721.26</v>
      </c>
      <c r="P3268" s="89" t="s">
        <v>670</v>
      </c>
    </row>
    <row r="3269" spans="1:16" ht="63.75">
      <c r="A3269" s="268">
        <v>592</v>
      </c>
      <c r="B3269" s="89"/>
      <c r="C3269" s="269" t="s">
        <v>645</v>
      </c>
      <c r="D3269" s="84">
        <v>43592</v>
      </c>
      <c r="E3269" s="85" t="s">
        <v>6861</v>
      </c>
      <c r="F3269" s="85" t="s">
        <v>3</v>
      </c>
      <c r="G3269" s="85">
        <v>1738658</v>
      </c>
      <c r="H3269" s="89"/>
      <c r="I3269" s="270" t="s">
        <v>8008</v>
      </c>
      <c r="J3269" s="89"/>
      <c r="K3269" s="89"/>
      <c r="L3269" s="89"/>
      <c r="M3269" s="89"/>
      <c r="N3269" s="271">
        <v>0</v>
      </c>
      <c r="O3269" s="271">
        <v>10000</v>
      </c>
      <c r="P3269" s="89" t="s">
        <v>670</v>
      </c>
    </row>
    <row r="3270" spans="1:16" ht="51">
      <c r="A3270" s="268">
        <v>592</v>
      </c>
      <c r="B3270" s="89"/>
      <c r="C3270" s="269" t="s">
        <v>645</v>
      </c>
      <c r="D3270" s="84">
        <v>43592</v>
      </c>
      <c r="E3270" s="85" t="s">
        <v>6862</v>
      </c>
      <c r="F3270" s="85" t="s">
        <v>3</v>
      </c>
      <c r="G3270" s="85">
        <v>1738655</v>
      </c>
      <c r="H3270" s="89"/>
      <c r="I3270" s="270" t="s">
        <v>2155</v>
      </c>
      <c r="J3270" s="89"/>
      <c r="K3270" s="89"/>
      <c r="L3270" s="89"/>
      <c r="M3270" s="89"/>
      <c r="N3270" s="271">
        <v>0</v>
      </c>
      <c r="O3270" s="271">
        <v>3993</v>
      </c>
      <c r="P3270" s="89" t="s">
        <v>670</v>
      </c>
    </row>
    <row r="3271" spans="1:16" ht="51">
      <c r="A3271" s="268">
        <v>592</v>
      </c>
      <c r="B3271" s="89"/>
      <c r="C3271" s="269" t="s">
        <v>645</v>
      </c>
      <c r="D3271" s="84">
        <v>43592</v>
      </c>
      <c r="E3271" s="85" t="s">
        <v>6863</v>
      </c>
      <c r="F3271" s="85" t="s">
        <v>3</v>
      </c>
      <c r="G3271" s="85">
        <v>1738654</v>
      </c>
      <c r="H3271" s="89"/>
      <c r="I3271" s="270" t="s">
        <v>8009</v>
      </c>
      <c r="J3271" s="89"/>
      <c r="K3271" s="89"/>
      <c r="L3271" s="89"/>
      <c r="M3271" s="89"/>
      <c r="N3271" s="271">
        <v>0</v>
      </c>
      <c r="O3271" s="271">
        <v>32450</v>
      </c>
      <c r="P3271" s="89" t="s">
        <v>670</v>
      </c>
    </row>
    <row r="3272" spans="1:16" ht="38.25">
      <c r="A3272" s="268">
        <v>592</v>
      </c>
      <c r="B3272" s="89"/>
      <c r="C3272" s="269" t="s">
        <v>645</v>
      </c>
      <c r="D3272" s="84">
        <v>43592</v>
      </c>
      <c r="E3272" s="85" t="s">
        <v>6864</v>
      </c>
      <c r="F3272" s="85" t="s">
        <v>3</v>
      </c>
      <c r="G3272" s="85">
        <v>1738652</v>
      </c>
      <c r="H3272" s="89"/>
      <c r="I3272" s="270" t="s">
        <v>4890</v>
      </c>
      <c r="J3272" s="89"/>
      <c r="K3272" s="89"/>
      <c r="L3272" s="89"/>
      <c r="M3272" s="89"/>
      <c r="N3272" s="271">
        <v>0</v>
      </c>
      <c r="O3272" s="271">
        <v>4084</v>
      </c>
      <c r="P3272" s="89" t="s">
        <v>670</v>
      </c>
    </row>
    <row r="3273" spans="1:16" ht="51">
      <c r="A3273" s="268">
        <v>592</v>
      </c>
      <c r="B3273" s="89"/>
      <c r="C3273" s="269" t="s">
        <v>645</v>
      </c>
      <c r="D3273" s="84">
        <v>43592</v>
      </c>
      <c r="E3273" s="85" t="s">
        <v>6865</v>
      </c>
      <c r="F3273" s="85" t="s">
        <v>3</v>
      </c>
      <c r="G3273" s="85">
        <v>1738650</v>
      </c>
      <c r="H3273" s="89"/>
      <c r="I3273" s="270" t="s">
        <v>6251</v>
      </c>
      <c r="J3273" s="89"/>
      <c r="K3273" s="89"/>
      <c r="L3273" s="89"/>
      <c r="M3273" s="89"/>
      <c r="N3273" s="271">
        <v>0</v>
      </c>
      <c r="O3273" s="271">
        <v>2410</v>
      </c>
      <c r="P3273" s="89" t="s">
        <v>670</v>
      </c>
    </row>
    <row r="3274" spans="1:16" ht="51">
      <c r="A3274" s="268">
        <v>592</v>
      </c>
      <c r="B3274" s="89"/>
      <c r="C3274" s="269" t="s">
        <v>645</v>
      </c>
      <c r="D3274" s="84">
        <v>43592</v>
      </c>
      <c r="E3274" s="85" t="s">
        <v>6866</v>
      </c>
      <c r="F3274" s="85" t="s">
        <v>3</v>
      </c>
      <c r="G3274" s="85">
        <v>1738648</v>
      </c>
      <c r="H3274" s="89"/>
      <c r="I3274" s="270" t="s">
        <v>8010</v>
      </c>
      <c r="J3274" s="89"/>
      <c r="K3274" s="89"/>
      <c r="L3274" s="89"/>
      <c r="M3274" s="89"/>
      <c r="N3274" s="271">
        <v>0</v>
      </c>
      <c r="O3274" s="271">
        <v>23023</v>
      </c>
      <c r="P3274" s="89" t="s">
        <v>670</v>
      </c>
    </row>
    <row r="3275" spans="1:16" ht="63.75">
      <c r="A3275" s="268">
        <v>70</v>
      </c>
      <c r="B3275" s="89"/>
      <c r="C3275" s="269" t="s">
        <v>53</v>
      </c>
      <c r="D3275" s="84">
        <v>43592</v>
      </c>
      <c r="E3275" s="85" t="s">
        <v>6867</v>
      </c>
      <c r="F3275" s="85" t="s">
        <v>3</v>
      </c>
      <c r="G3275" s="85">
        <v>1738601</v>
      </c>
      <c r="H3275" s="89"/>
      <c r="I3275" s="270" t="s">
        <v>8011</v>
      </c>
      <c r="J3275" s="89"/>
      <c r="K3275" s="89"/>
      <c r="L3275" s="89"/>
      <c r="M3275" s="89"/>
      <c r="N3275" s="271">
        <v>0</v>
      </c>
      <c r="O3275" s="271">
        <v>1297</v>
      </c>
      <c r="P3275" s="89" t="s">
        <v>670</v>
      </c>
    </row>
    <row r="3276" spans="1:16" ht="63.75">
      <c r="A3276" s="268">
        <v>70</v>
      </c>
      <c r="B3276" s="89"/>
      <c r="C3276" s="269" t="s">
        <v>53</v>
      </c>
      <c r="D3276" s="84">
        <v>43592</v>
      </c>
      <c r="E3276" s="85" t="s">
        <v>6868</v>
      </c>
      <c r="F3276" s="85" t="s">
        <v>3</v>
      </c>
      <c r="G3276" s="85">
        <v>1738598</v>
      </c>
      <c r="H3276" s="89"/>
      <c r="I3276" s="270" t="s">
        <v>8012</v>
      </c>
      <c r="J3276" s="89"/>
      <c r="K3276" s="89"/>
      <c r="L3276" s="89"/>
      <c r="M3276" s="89"/>
      <c r="N3276" s="271">
        <v>0</v>
      </c>
      <c r="O3276" s="271">
        <v>1500</v>
      </c>
      <c r="P3276" s="89" t="s">
        <v>670</v>
      </c>
    </row>
    <row r="3277" spans="1:16" ht="51">
      <c r="A3277" s="268" t="s">
        <v>565</v>
      </c>
      <c r="B3277" s="89"/>
      <c r="C3277" s="269" t="s">
        <v>615</v>
      </c>
      <c r="D3277" s="84">
        <v>43592</v>
      </c>
      <c r="E3277" s="85" t="s">
        <v>6869</v>
      </c>
      <c r="F3277" s="85" t="s">
        <v>3</v>
      </c>
      <c r="G3277" s="85">
        <v>1738597</v>
      </c>
      <c r="H3277" s="89"/>
      <c r="I3277" s="270" t="s">
        <v>8013</v>
      </c>
      <c r="J3277" s="89"/>
      <c r="K3277" s="89"/>
      <c r="L3277" s="89"/>
      <c r="M3277" s="89"/>
      <c r="N3277" s="271">
        <v>0</v>
      </c>
      <c r="O3277" s="271">
        <v>34270</v>
      </c>
      <c r="P3277" s="89" t="s">
        <v>670</v>
      </c>
    </row>
    <row r="3278" spans="1:16" ht="51">
      <c r="A3278" s="268">
        <v>132</v>
      </c>
      <c r="B3278" s="89"/>
      <c r="C3278" s="269" t="s">
        <v>68</v>
      </c>
      <c r="D3278" s="84">
        <v>43592</v>
      </c>
      <c r="E3278" s="85" t="s">
        <v>6870</v>
      </c>
      <c r="F3278" s="85" t="s">
        <v>3</v>
      </c>
      <c r="G3278" s="85">
        <v>1738586</v>
      </c>
      <c r="H3278" s="89"/>
      <c r="I3278" s="270" t="s">
        <v>8014</v>
      </c>
      <c r="J3278" s="89"/>
      <c r="K3278" s="89"/>
      <c r="L3278" s="89"/>
      <c r="M3278" s="89"/>
      <c r="N3278" s="271">
        <v>0</v>
      </c>
      <c r="O3278" s="271">
        <v>5505.9000000000005</v>
      </c>
      <c r="P3278" s="89" t="s">
        <v>670</v>
      </c>
    </row>
    <row r="3279" spans="1:16" ht="38.25">
      <c r="A3279" s="268">
        <v>526</v>
      </c>
      <c r="B3279" s="89"/>
      <c r="C3279" s="269" t="s">
        <v>610</v>
      </c>
      <c r="D3279" s="84">
        <v>43592</v>
      </c>
      <c r="E3279" s="85" t="s">
        <v>6871</v>
      </c>
      <c r="F3279" s="85" t="s">
        <v>3</v>
      </c>
      <c r="G3279" s="85">
        <v>1738579</v>
      </c>
      <c r="H3279" s="89"/>
      <c r="I3279" s="270" t="s">
        <v>4830</v>
      </c>
      <c r="J3279" s="89"/>
      <c r="K3279" s="89"/>
      <c r="L3279" s="89"/>
      <c r="M3279" s="89"/>
      <c r="N3279" s="271">
        <v>0</v>
      </c>
      <c r="O3279" s="271">
        <v>20</v>
      </c>
      <c r="P3279" s="89" t="s">
        <v>670</v>
      </c>
    </row>
    <row r="3280" spans="1:16" ht="51">
      <c r="A3280" s="268" t="s">
        <v>565</v>
      </c>
      <c r="B3280" s="89"/>
      <c r="C3280" s="269" t="s">
        <v>615</v>
      </c>
      <c r="D3280" s="84">
        <v>43592</v>
      </c>
      <c r="E3280" s="85" t="s">
        <v>6872</v>
      </c>
      <c r="F3280" s="85" t="s">
        <v>3</v>
      </c>
      <c r="G3280" s="85">
        <v>1738575</v>
      </c>
      <c r="H3280" s="89"/>
      <c r="I3280" s="270" t="s">
        <v>8015</v>
      </c>
      <c r="J3280" s="89"/>
      <c r="K3280" s="89"/>
      <c r="L3280" s="89"/>
      <c r="M3280" s="89"/>
      <c r="N3280" s="271">
        <v>0</v>
      </c>
      <c r="O3280" s="271">
        <v>2670.63</v>
      </c>
      <c r="P3280" s="89" t="s">
        <v>670</v>
      </c>
    </row>
    <row r="3281" spans="1:16" ht="89.25">
      <c r="A3281" s="268">
        <v>270</v>
      </c>
      <c r="B3281" s="89"/>
      <c r="C3281" s="269" t="s">
        <v>120</v>
      </c>
      <c r="D3281" s="84">
        <v>43592</v>
      </c>
      <c r="E3281" s="85" t="s">
        <v>6873</v>
      </c>
      <c r="F3281" s="85" t="s">
        <v>3</v>
      </c>
      <c r="G3281" s="85">
        <v>1738400</v>
      </c>
      <c r="H3281" s="89"/>
      <c r="I3281" s="270" t="s">
        <v>10898</v>
      </c>
      <c r="J3281" s="89"/>
      <c r="K3281" s="89"/>
      <c r="L3281" s="89"/>
      <c r="M3281" s="89"/>
      <c r="N3281" s="271">
        <v>0</v>
      </c>
      <c r="O3281" s="271">
        <v>86350.77</v>
      </c>
      <c r="P3281" s="89" t="s">
        <v>670</v>
      </c>
    </row>
    <row r="3282" spans="1:16" ht="89.25">
      <c r="A3282" s="268">
        <v>270</v>
      </c>
      <c r="B3282" s="89"/>
      <c r="C3282" s="269" t="s">
        <v>120</v>
      </c>
      <c r="D3282" s="84">
        <v>43592</v>
      </c>
      <c r="E3282" s="85" t="s">
        <v>6873</v>
      </c>
      <c r="F3282" s="85" t="s">
        <v>3</v>
      </c>
      <c r="G3282" s="85">
        <v>1738400</v>
      </c>
      <c r="H3282" s="89"/>
      <c r="I3282" s="270" t="s">
        <v>10898</v>
      </c>
      <c r="J3282" s="89"/>
      <c r="K3282" s="89"/>
      <c r="L3282" s="89"/>
      <c r="M3282" s="89"/>
      <c r="N3282" s="271">
        <v>0</v>
      </c>
      <c r="O3282" s="271">
        <v>18893.66</v>
      </c>
      <c r="P3282" s="89" t="s">
        <v>670</v>
      </c>
    </row>
    <row r="3283" spans="1:16" ht="89.25">
      <c r="A3283" s="268">
        <v>660</v>
      </c>
      <c r="B3283" s="89"/>
      <c r="C3283" s="269" t="s">
        <v>188</v>
      </c>
      <c r="D3283" s="84">
        <v>43592</v>
      </c>
      <c r="E3283" s="85" t="s">
        <v>6874</v>
      </c>
      <c r="F3283" s="85" t="s">
        <v>3</v>
      </c>
      <c r="G3283" s="85">
        <v>1738397</v>
      </c>
      <c r="H3283" s="89"/>
      <c r="I3283" s="270" t="s">
        <v>10899</v>
      </c>
      <c r="J3283" s="89"/>
      <c r="K3283" s="89"/>
      <c r="L3283" s="89"/>
      <c r="M3283" s="89"/>
      <c r="N3283" s="271">
        <v>0</v>
      </c>
      <c r="O3283" s="271">
        <v>9278.61</v>
      </c>
      <c r="P3283" s="89" t="s">
        <v>670</v>
      </c>
    </row>
    <row r="3284" spans="1:16" ht="89.25">
      <c r="A3284" s="268">
        <v>572</v>
      </c>
      <c r="B3284" s="89"/>
      <c r="C3284" s="269" t="s">
        <v>177</v>
      </c>
      <c r="D3284" s="84">
        <v>43592</v>
      </c>
      <c r="E3284" s="85" t="s">
        <v>6874</v>
      </c>
      <c r="F3284" s="85" t="s">
        <v>3</v>
      </c>
      <c r="G3284" s="85">
        <v>1738397</v>
      </c>
      <c r="H3284" s="89"/>
      <c r="I3284" s="270" t="s">
        <v>10899</v>
      </c>
      <c r="J3284" s="89"/>
      <c r="K3284" s="89"/>
      <c r="L3284" s="89"/>
      <c r="M3284" s="89"/>
      <c r="N3284" s="271">
        <v>0</v>
      </c>
      <c r="O3284" s="271">
        <v>3150.4</v>
      </c>
      <c r="P3284" s="89" t="s">
        <v>670</v>
      </c>
    </row>
    <row r="3285" spans="1:16" ht="89.25">
      <c r="A3285" s="268">
        <v>47</v>
      </c>
      <c r="B3285" s="89"/>
      <c r="C3285" s="269" t="s">
        <v>49</v>
      </c>
      <c r="D3285" s="84">
        <v>43592</v>
      </c>
      <c r="E3285" s="85" t="s">
        <v>6874</v>
      </c>
      <c r="F3285" s="85" t="s">
        <v>3</v>
      </c>
      <c r="G3285" s="85">
        <v>1738397</v>
      </c>
      <c r="H3285" s="89"/>
      <c r="I3285" s="270" t="s">
        <v>10899</v>
      </c>
      <c r="J3285" s="89"/>
      <c r="K3285" s="89"/>
      <c r="L3285" s="89"/>
      <c r="M3285" s="89"/>
      <c r="N3285" s="271">
        <v>0</v>
      </c>
      <c r="O3285" s="271">
        <v>16891.2</v>
      </c>
      <c r="P3285" s="89" t="s">
        <v>670</v>
      </c>
    </row>
    <row r="3286" spans="1:16" ht="89.25">
      <c r="A3286" s="268">
        <v>512</v>
      </c>
      <c r="B3286" s="89"/>
      <c r="C3286" s="269" t="s">
        <v>782</v>
      </c>
      <c r="D3286" s="84">
        <v>43592</v>
      </c>
      <c r="E3286" s="85" t="s">
        <v>6874</v>
      </c>
      <c r="F3286" s="85" t="s">
        <v>3</v>
      </c>
      <c r="G3286" s="85">
        <v>1738397</v>
      </c>
      <c r="H3286" s="89"/>
      <c r="I3286" s="270" t="s">
        <v>10899</v>
      </c>
      <c r="J3286" s="89"/>
      <c r="K3286" s="89"/>
      <c r="L3286" s="89"/>
      <c r="M3286" s="89"/>
      <c r="N3286" s="271">
        <v>0</v>
      </c>
      <c r="O3286" s="271">
        <v>11327.58</v>
      </c>
      <c r="P3286" s="89" t="s">
        <v>670</v>
      </c>
    </row>
    <row r="3287" spans="1:16" ht="89.25">
      <c r="A3287" s="268">
        <v>580</v>
      </c>
      <c r="B3287" s="89"/>
      <c r="C3287" s="269" t="s">
        <v>180</v>
      </c>
      <c r="D3287" s="84">
        <v>43592</v>
      </c>
      <c r="E3287" s="85" t="s">
        <v>6874</v>
      </c>
      <c r="F3287" s="85" t="s">
        <v>3</v>
      </c>
      <c r="G3287" s="85">
        <v>1738397</v>
      </c>
      <c r="H3287" s="89"/>
      <c r="I3287" s="270" t="s">
        <v>10899</v>
      </c>
      <c r="J3287" s="89"/>
      <c r="K3287" s="89"/>
      <c r="L3287" s="89"/>
      <c r="M3287" s="89"/>
      <c r="N3287" s="271">
        <v>0</v>
      </c>
      <c r="O3287" s="271">
        <v>8227.44</v>
      </c>
      <c r="P3287" s="89" t="s">
        <v>670</v>
      </c>
    </row>
    <row r="3288" spans="1:16" ht="89.25">
      <c r="A3288" s="268">
        <v>206</v>
      </c>
      <c r="B3288" s="89"/>
      <c r="C3288" s="269" t="s">
        <v>97</v>
      </c>
      <c r="D3288" s="84">
        <v>43592</v>
      </c>
      <c r="E3288" s="85" t="s">
        <v>6874</v>
      </c>
      <c r="F3288" s="85" t="s">
        <v>3</v>
      </c>
      <c r="G3288" s="85">
        <v>1738397</v>
      </c>
      <c r="H3288" s="89"/>
      <c r="I3288" s="270" t="s">
        <v>10899</v>
      </c>
      <c r="J3288" s="89"/>
      <c r="K3288" s="89"/>
      <c r="L3288" s="89"/>
      <c r="M3288" s="89"/>
      <c r="N3288" s="271">
        <v>0</v>
      </c>
      <c r="O3288" s="271">
        <v>10912.05</v>
      </c>
      <c r="P3288" s="89" t="s">
        <v>670</v>
      </c>
    </row>
    <row r="3289" spans="1:16" ht="89.25">
      <c r="A3289" s="268">
        <v>20</v>
      </c>
      <c r="B3289" s="89"/>
      <c r="C3289" s="269" t="s">
        <v>44</v>
      </c>
      <c r="D3289" s="84">
        <v>43592</v>
      </c>
      <c r="E3289" s="85" t="s">
        <v>6874</v>
      </c>
      <c r="F3289" s="85" t="s">
        <v>3</v>
      </c>
      <c r="G3289" s="85">
        <v>1738397</v>
      </c>
      <c r="H3289" s="89"/>
      <c r="I3289" s="270" t="s">
        <v>10899</v>
      </c>
      <c r="J3289" s="89"/>
      <c r="K3289" s="89"/>
      <c r="L3289" s="89"/>
      <c r="M3289" s="89"/>
      <c r="N3289" s="271">
        <v>0</v>
      </c>
      <c r="O3289" s="271">
        <v>10458.450000000001</v>
      </c>
      <c r="P3289" s="89" t="s">
        <v>670</v>
      </c>
    </row>
    <row r="3290" spans="1:16" ht="89.25">
      <c r="A3290" s="268">
        <v>20</v>
      </c>
      <c r="B3290" s="89"/>
      <c r="C3290" s="269" t="s">
        <v>44</v>
      </c>
      <c r="D3290" s="84">
        <v>43592</v>
      </c>
      <c r="E3290" s="85" t="s">
        <v>6874</v>
      </c>
      <c r="F3290" s="85" t="s">
        <v>3</v>
      </c>
      <c r="G3290" s="85">
        <v>1738397</v>
      </c>
      <c r="H3290" s="89"/>
      <c r="I3290" s="270" t="s">
        <v>10899</v>
      </c>
      <c r="J3290" s="89"/>
      <c r="K3290" s="89"/>
      <c r="L3290" s="89"/>
      <c r="M3290" s="89"/>
      <c r="N3290" s="271">
        <v>0</v>
      </c>
      <c r="O3290" s="271">
        <v>266.56</v>
      </c>
      <c r="P3290" s="89" t="s">
        <v>670</v>
      </c>
    </row>
    <row r="3291" spans="1:16" ht="89.25">
      <c r="A3291" s="268">
        <v>283</v>
      </c>
      <c r="B3291" s="89"/>
      <c r="C3291" s="269" t="s">
        <v>125</v>
      </c>
      <c r="D3291" s="84">
        <v>43592</v>
      </c>
      <c r="E3291" s="85" t="s">
        <v>6874</v>
      </c>
      <c r="F3291" s="85" t="s">
        <v>3</v>
      </c>
      <c r="G3291" s="85">
        <v>1738397</v>
      </c>
      <c r="H3291" s="89"/>
      <c r="I3291" s="270" t="s">
        <v>10899</v>
      </c>
      <c r="J3291" s="89"/>
      <c r="K3291" s="89"/>
      <c r="L3291" s="89"/>
      <c r="M3291" s="89"/>
      <c r="N3291" s="271">
        <v>0</v>
      </c>
      <c r="O3291" s="271">
        <v>14450.25</v>
      </c>
      <c r="P3291" s="89" t="s">
        <v>670</v>
      </c>
    </row>
    <row r="3292" spans="1:16" ht="89.25">
      <c r="A3292" s="268">
        <v>15</v>
      </c>
      <c r="B3292" s="89"/>
      <c r="C3292" s="269" t="s">
        <v>42</v>
      </c>
      <c r="D3292" s="84">
        <v>43592</v>
      </c>
      <c r="E3292" s="85" t="s">
        <v>6875</v>
      </c>
      <c r="F3292" s="85" t="s">
        <v>3</v>
      </c>
      <c r="G3292" s="85">
        <v>1738396</v>
      </c>
      <c r="H3292" s="89"/>
      <c r="I3292" s="270" t="s">
        <v>10900</v>
      </c>
      <c r="J3292" s="89"/>
      <c r="K3292" s="89"/>
      <c r="L3292" s="89"/>
      <c r="M3292" s="89"/>
      <c r="N3292" s="271">
        <v>0</v>
      </c>
      <c r="O3292" s="271">
        <v>4066.19</v>
      </c>
      <c r="P3292" s="89" t="s">
        <v>670</v>
      </c>
    </row>
    <row r="3293" spans="1:16" ht="89.25">
      <c r="A3293" s="268">
        <v>283</v>
      </c>
      <c r="B3293" s="89"/>
      <c r="C3293" s="269" t="s">
        <v>125</v>
      </c>
      <c r="D3293" s="84">
        <v>43592</v>
      </c>
      <c r="E3293" s="85" t="s">
        <v>6875</v>
      </c>
      <c r="F3293" s="85" t="s">
        <v>3</v>
      </c>
      <c r="G3293" s="85">
        <v>1738396</v>
      </c>
      <c r="H3293" s="89"/>
      <c r="I3293" s="270" t="s">
        <v>10900</v>
      </c>
      <c r="J3293" s="89"/>
      <c r="K3293" s="89"/>
      <c r="L3293" s="89"/>
      <c r="M3293" s="89"/>
      <c r="N3293" s="271">
        <v>0</v>
      </c>
      <c r="O3293" s="271">
        <v>14023.35</v>
      </c>
      <c r="P3293" s="89" t="s">
        <v>670</v>
      </c>
    </row>
    <row r="3294" spans="1:16" ht="89.25">
      <c r="A3294" s="268">
        <v>572</v>
      </c>
      <c r="B3294" s="89"/>
      <c r="C3294" s="269" t="s">
        <v>177</v>
      </c>
      <c r="D3294" s="84">
        <v>43592</v>
      </c>
      <c r="E3294" s="85" t="s">
        <v>6875</v>
      </c>
      <c r="F3294" s="85" t="s">
        <v>3</v>
      </c>
      <c r="G3294" s="85">
        <v>1738396</v>
      </c>
      <c r="H3294" s="89"/>
      <c r="I3294" s="270" t="s">
        <v>10900</v>
      </c>
      <c r="J3294" s="89"/>
      <c r="K3294" s="89"/>
      <c r="L3294" s="89"/>
      <c r="M3294" s="89"/>
      <c r="N3294" s="271">
        <v>0</v>
      </c>
      <c r="O3294" s="271">
        <v>3550</v>
      </c>
      <c r="P3294" s="89" t="s">
        <v>670</v>
      </c>
    </row>
    <row r="3295" spans="1:16" ht="89.25">
      <c r="A3295" s="268">
        <v>20</v>
      </c>
      <c r="B3295" s="89"/>
      <c r="C3295" s="269" t="s">
        <v>44</v>
      </c>
      <c r="D3295" s="84">
        <v>43592</v>
      </c>
      <c r="E3295" s="85" t="s">
        <v>6875</v>
      </c>
      <c r="F3295" s="85" t="s">
        <v>3</v>
      </c>
      <c r="G3295" s="85">
        <v>1738396</v>
      </c>
      <c r="H3295" s="89"/>
      <c r="I3295" s="270" t="s">
        <v>10900</v>
      </c>
      <c r="J3295" s="89"/>
      <c r="K3295" s="89"/>
      <c r="L3295" s="89"/>
      <c r="M3295" s="89"/>
      <c r="N3295" s="271">
        <v>0</v>
      </c>
      <c r="O3295" s="271">
        <v>5410.39</v>
      </c>
      <c r="P3295" s="89" t="s">
        <v>670</v>
      </c>
    </row>
    <row r="3296" spans="1:16" ht="89.25">
      <c r="A3296" s="268">
        <v>283</v>
      </c>
      <c r="B3296" s="89"/>
      <c r="C3296" s="269" t="s">
        <v>125</v>
      </c>
      <c r="D3296" s="84">
        <v>43592</v>
      </c>
      <c r="E3296" s="85" t="s">
        <v>6875</v>
      </c>
      <c r="F3296" s="85" t="s">
        <v>3</v>
      </c>
      <c r="G3296" s="85">
        <v>1738396</v>
      </c>
      <c r="H3296" s="89"/>
      <c r="I3296" s="270" t="s">
        <v>10900</v>
      </c>
      <c r="J3296" s="89"/>
      <c r="K3296" s="89"/>
      <c r="L3296" s="89"/>
      <c r="M3296" s="89"/>
      <c r="N3296" s="271">
        <v>0</v>
      </c>
      <c r="O3296" s="271">
        <v>50614.26</v>
      </c>
      <c r="P3296" s="89" t="s">
        <v>670</v>
      </c>
    </row>
    <row r="3297" spans="1:16" ht="89.25">
      <c r="A3297" s="268">
        <v>512</v>
      </c>
      <c r="B3297" s="89"/>
      <c r="C3297" s="269" t="s">
        <v>782</v>
      </c>
      <c r="D3297" s="84">
        <v>43592</v>
      </c>
      <c r="E3297" s="85" t="s">
        <v>6875</v>
      </c>
      <c r="F3297" s="85" t="s">
        <v>3</v>
      </c>
      <c r="G3297" s="85">
        <v>1738396</v>
      </c>
      <c r="H3297" s="89"/>
      <c r="I3297" s="270" t="s">
        <v>10900</v>
      </c>
      <c r="J3297" s="89"/>
      <c r="K3297" s="89"/>
      <c r="L3297" s="89"/>
      <c r="M3297" s="89"/>
      <c r="N3297" s="271">
        <v>0</v>
      </c>
      <c r="O3297" s="271">
        <v>4697.3900000000003</v>
      </c>
      <c r="P3297" s="89" t="s">
        <v>670</v>
      </c>
    </row>
    <row r="3298" spans="1:16" ht="89.25">
      <c r="A3298" s="268">
        <v>15</v>
      </c>
      <c r="B3298" s="89"/>
      <c r="C3298" s="269" t="s">
        <v>42</v>
      </c>
      <c r="D3298" s="84">
        <v>43592</v>
      </c>
      <c r="E3298" s="85" t="s">
        <v>6875</v>
      </c>
      <c r="F3298" s="85" t="s">
        <v>3</v>
      </c>
      <c r="G3298" s="85">
        <v>1738396</v>
      </c>
      <c r="H3298" s="89"/>
      <c r="I3298" s="270" t="s">
        <v>10900</v>
      </c>
      <c r="J3298" s="89"/>
      <c r="K3298" s="89"/>
      <c r="L3298" s="89"/>
      <c r="M3298" s="89"/>
      <c r="N3298" s="271">
        <v>0</v>
      </c>
      <c r="O3298" s="271">
        <v>118.6</v>
      </c>
      <c r="P3298" s="89" t="s">
        <v>670</v>
      </c>
    </row>
    <row r="3299" spans="1:16" ht="89.25">
      <c r="A3299" s="268">
        <v>271</v>
      </c>
      <c r="B3299" s="89"/>
      <c r="C3299" s="269" t="s">
        <v>121</v>
      </c>
      <c r="D3299" s="84">
        <v>43592</v>
      </c>
      <c r="E3299" s="85" t="s">
        <v>6876</v>
      </c>
      <c r="F3299" s="85" t="s">
        <v>3</v>
      </c>
      <c r="G3299" s="85">
        <v>1738392</v>
      </c>
      <c r="H3299" s="89"/>
      <c r="I3299" s="270" t="s">
        <v>10901</v>
      </c>
      <c r="J3299" s="89"/>
      <c r="K3299" s="89"/>
      <c r="L3299" s="89"/>
      <c r="M3299" s="89"/>
      <c r="N3299" s="271">
        <v>0</v>
      </c>
      <c r="O3299" s="271">
        <v>7548.12</v>
      </c>
      <c r="P3299" s="89" t="s">
        <v>670</v>
      </c>
    </row>
    <row r="3300" spans="1:16" ht="89.25">
      <c r="A3300" s="268">
        <v>16</v>
      </c>
      <c r="B3300" s="89"/>
      <c r="C3300" s="269" t="s">
        <v>43</v>
      </c>
      <c r="D3300" s="84">
        <v>43592</v>
      </c>
      <c r="E3300" s="85" t="s">
        <v>6876</v>
      </c>
      <c r="F3300" s="85" t="s">
        <v>3</v>
      </c>
      <c r="G3300" s="85">
        <v>1738392</v>
      </c>
      <c r="H3300" s="89"/>
      <c r="I3300" s="270" t="s">
        <v>10901</v>
      </c>
      <c r="J3300" s="89"/>
      <c r="K3300" s="89"/>
      <c r="L3300" s="89"/>
      <c r="M3300" s="89"/>
      <c r="N3300" s="271">
        <v>0</v>
      </c>
      <c r="O3300" s="271">
        <v>7942.16</v>
      </c>
      <c r="P3300" s="89" t="s">
        <v>670</v>
      </c>
    </row>
    <row r="3301" spans="1:16" ht="89.25">
      <c r="A3301" s="268">
        <v>271</v>
      </c>
      <c r="B3301" s="89"/>
      <c r="C3301" s="269" t="s">
        <v>121</v>
      </c>
      <c r="D3301" s="84">
        <v>43592</v>
      </c>
      <c r="E3301" s="85" t="s">
        <v>6876</v>
      </c>
      <c r="F3301" s="85" t="s">
        <v>3</v>
      </c>
      <c r="G3301" s="85">
        <v>1738392</v>
      </c>
      <c r="H3301" s="89"/>
      <c r="I3301" s="270" t="s">
        <v>10901</v>
      </c>
      <c r="J3301" s="89"/>
      <c r="K3301" s="89"/>
      <c r="L3301" s="89"/>
      <c r="M3301" s="89"/>
      <c r="N3301" s="271">
        <v>0</v>
      </c>
      <c r="O3301" s="271">
        <v>45182.67</v>
      </c>
      <c r="P3301" s="89" t="s">
        <v>670</v>
      </c>
    </row>
    <row r="3302" spans="1:16" ht="89.25">
      <c r="A3302" s="268">
        <v>16</v>
      </c>
      <c r="B3302" s="89"/>
      <c r="C3302" s="269" t="s">
        <v>43</v>
      </c>
      <c r="D3302" s="84">
        <v>43592</v>
      </c>
      <c r="E3302" s="85" t="s">
        <v>6876</v>
      </c>
      <c r="F3302" s="85" t="s">
        <v>3</v>
      </c>
      <c r="G3302" s="85">
        <v>1738392</v>
      </c>
      <c r="H3302" s="89"/>
      <c r="I3302" s="270" t="s">
        <v>10901</v>
      </c>
      <c r="J3302" s="89"/>
      <c r="K3302" s="89"/>
      <c r="L3302" s="89"/>
      <c r="M3302" s="89"/>
      <c r="N3302" s="271">
        <v>0</v>
      </c>
      <c r="O3302" s="271">
        <v>10983.17</v>
      </c>
      <c r="P3302" s="89" t="s">
        <v>670</v>
      </c>
    </row>
    <row r="3303" spans="1:16" ht="89.25">
      <c r="A3303" s="268">
        <v>271</v>
      </c>
      <c r="B3303" s="89"/>
      <c r="C3303" s="269" t="s">
        <v>121</v>
      </c>
      <c r="D3303" s="84">
        <v>43592</v>
      </c>
      <c r="E3303" s="85" t="s">
        <v>6876</v>
      </c>
      <c r="F3303" s="85" t="s">
        <v>3</v>
      </c>
      <c r="G3303" s="85">
        <v>1738392</v>
      </c>
      <c r="H3303" s="89"/>
      <c r="I3303" s="270" t="s">
        <v>10901</v>
      </c>
      <c r="J3303" s="89"/>
      <c r="K3303" s="89"/>
      <c r="L3303" s="89"/>
      <c r="M3303" s="89"/>
      <c r="N3303" s="271">
        <v>0</v>
      </c>
      <c r="O3303" s="271">
        <v>12274.09</v>
      </c>
      <c r="P3303" s="89" t="s">
        <v>670</v>
      </c>
    </row>
    <row r="3304" spans="1:16" ht="89.25">
      <c r="A3304" s="268">
        <v>271</v>
      </c>
      <c r="B3304" s="89"/>
      <c r="C3304" s="269" t="s">
        <v>121</v>
      </c>
      <c r="D3304" s="84">
        <v>43592</v>
      </c>
      <c r="E3304" s="85" t="s">
        <v>6876</v>
      </c>
      <c r="F3304" s="85" t="s">
        <v>3</v>
      </c>
      <c r="G3304" s="85">
        <v>1738392</v>
      </c>
      <c r="H3304" s="89"/>
      <c r="I3304" s="270" t="s">
        <v>10901</v>
      </c>
      <c r="J3304" s="89"/>
      <c r="K3304" s="89"/>
      <c r="L3304" s="89"/>
      <c r="M3304" s="89"/>
      <c r="N3304" s="271">
        <v>0</v>
      </c>
      <c r="O3304" s="271">
        <v>14826.24</v>
      </c>
      <c r="P3304" s="89" t="s">
        <v>670</v>
      </c>
    </row>
    <row r="3305" spans="1:16" ht="89.25">
      <c r="A3305" s="268">
        <v>271</v>
      </c>
      <c r="B3305" s="89"/>
      <c r="C3305" s="269" t="s">
        <v>121</v>
      </c>
      <c r="D3305" s="84">
        <v>43592</v>
      </c>
      <c r="E3305" s="85" t="s">
        <v>6876</v>
      </c>
      <c r="F3305" s="85" t="s">
        <v>3</v>
      </c>
      <c r="G3305" s="85">
        <v>1738392</v>
      </c>
      <c r="H3305" s="89"/>
      <c r="I3305" s="270" t="s">
        <v>10901</v>
      </c>
      <c r="J3305" s="89"/>
      <c r="K3305" s="89"/>
      <c r="L3305" s="89"/>
      <c r="M3305" s="89"/>
      <c r="N3305" s="271">
        <v>0</v>
      </c>
      <c r="O3305" s="271">
        <v>11746.77</v>
      </c>
      <c r="P3305" s="89" t="s">
        <v>670</v>
      </c>
    </row>
    <row r="3306" spans="1:16" ht="89.25">
      <c r="A3306" s="268">
        <v>271</v>
      </c>
      <c r="B3306" s="89"/>
      <c r="C3306" s="269" t="s">
        <v>121</v>
      </c>
      <c r="D3306" s="84">
        <v>43592</v>
      </c>
      <c r="E3306" s="85" t="s">
        <v>6876</v>
      </c>
      <c r="F3306" s="85" t="s">
        <v>3</v>
      </c>
      <c r="G3306" s="85">
        <v>1738392</v>
      </c>
      <c r="H3306" s="89"/>
      <c r="I3306" s="270" t="s">
        <v>10901</v>
      </c>
      <c r="J3306" s="89"/>
      <c r="K3306" s="89"/>
      <c r="L3306" s="89"/>
      <c r="M3306" s="89"/>
      <c r="N3306" s="271">
        <v>0</v>
      </c>
      <c r="O3306" s="271">
        <v>18089.05</v>
      </c>
      <c r="P3306" s="89" t="s">
        <v>670</v>
      </c>
    </row>
    <row r="3307" spans="1:16" ht="89.25">
      <c r="A3307" s="268">
        <v>16</v>
      </c>
      <c r="B3307" s="89"/>
      <c r="C3307" s="269" t="s">
        <v>43</v>
      </c>
      <c r="D3307" s="84">
        <v>43592</v>
      </c>
      <c r="E3307" s="85" t="s">
        <v>6876</v>
      </c>
      <c r="F3307" s="85" t="s">
        <v>3</v>
      </c>
      <c r="G3307" s="85">
        <v>1738392</v>
      </c>
      <c r="H3307" s="89"/>
      <c r="I3307" s="270" t="s">
        <v>10901</v>
      </c>
      <c r="J3307" s="89"/>
      <c r="K3307" s="89"/>
      <c r="L3307" s="89"/>
      <c r="M3307" s="89"/>
      <c r="N3307" s="271">
        <v>0</v>
      </c>
      <c r="O3307" s="271">
        <v>13325.31</v>
      </c>
      <c r="P3307" s="89" t="s">
        <v>670</v>
      </c>
    </row>
    <row r="3308" spans="1:16" ht="89.25">
      <c r="A3308" s="268">
        <v>271</v>
      </c>
      <c r="B3308" s="89"/>
      <c r="C3308" s="269" t="s">
        <v>121</v>
      </c>
      <c r="D3308" s="84">
        <v>43592</v>
      </c>
      <c r="E3308" s="85" t="s">
        <v>6876</v>
      </c>
      <c r="F3308" s="85" t="s">
        <v>3</v>
      </c>
      <c r="G3308" s="85">
        <v>1738392</v>
      </c>
      <c r="H3308" s="89"/>
      <c r="I3308" s="270" t="s">
        <v>10901</v>
      </c>
      <c r="J3308" s="89"/>
      <c r="K3308" s="89"/>
      <c r="L3308" s="89"/>
      <c r="M3308" s="89"/>
      <c r="N3308" s="271">
        <v>0</v>
      </c>
      <c r="O3308" s="271">
        <v>14014.02</v>
      </c>
      <c r="P3308" s="89" t="s">
        <v>670</v>
      </c>
    </row>
    <row r="3309" spans="1:16" ht="89.25">
      <c r="A3309" s="268">
        <v>271</v>
      </c>
      <c r="B3309" s="89"/>
      <c r="C3309" s="269" t="s">
        <v>121</v>
      </c>
      <c r="D3309" s="84">
        <v>43592</v>
      </c>
      <c r="E3309" s="85" t="s">
        <v>6876</v>
      </c>
      <c r="F3309" s="85" t="s">
        <v>3</v>
      </c>
      <c r="G3309" s="85">
        <v>1738392</v>
      </c>
      <c r="H3309" s="89"/>
      <c r="I3309" s="270" t="s">
        <v>10901</v>
      </c>
      <c r="J3309" s="89"/>
      <c r="K3309" s="89"/>
      <c r="L3309" s="89"/>
      <c r="M3309" s="89"/>
      <c r="N3309" s="271">
        <v>0</v>
      </c>
      <c r="O3309" s="271">
        <v>24108.080000000002</v>
      </c>
      <c r="P3309" s="89" t="s">
        <v>670</v>
      </c>
    </row>
    <row r="3310" spans="1:16" ht="89.25">
      <c r="A3310" s="268">
        <v>16</v>
      </c>
      <c r="B3310" s="89"/>
      <c r="C3310" s="269" t="s">
        <v>43</v>
      </c>
      <c r="D3310" s="84">
        <v>43592</v>
      </c>
      <c r="E3310" s="85" t="s">
        <v>6876</v>
      </c>
      <c r="F3310" s="85" t="s">
        <v>3</v>
      </c>
      <c r="G3310" s="85">
        <v>1738392</v>
      </c>
      <c r="H3310" s="89"/>
      <c r="I3310" s="270" t="s">
        <v>10901</v>
      </c>
      <c r="J3310" s="89"/>
      <c r="K3310" s="89"/>
      <c r="L3310" s="89"/>
      <c r="M3310" s="89"/>
      <c r="N3310" s="271">
        <v>0</v>
      </c>
      <c r="O3310" s="271">
        <v>18125.36</v>
      </c>
      <c r="P3310" s="89" t="s">
        <v>670</v>
      </c>
    </row>
    <row r="3311" spans="1:16" ht="89.25">
      <c r="A3311" s="268">
        <v>271</v>
      </c>
      <c r="B3311" s="89"/>
      <c r="C3311" s="269" t="s">
        <v>121</v>
      </c>
      <c r="D3311" s="84">
        <v>43592</v>
      </c>
      <c r="E3311" s="85" t="s">
        <v>6876</v>
      </c>
      <c r="F3311" s="85" t="s">
        <v>3</v>
      </c>
      <c r="G3311" s="85">
        <v>1738392</v>
      </c>
      <c r="H3311" s="89"/>
      <c r="I3311" s="270" t="s">
        <v>10901</v>
      </c>
      <c r="J3311" s="89"/>
      <c r="K3311" s="89"/>
      <c r="L3311" s="89"/>
      <c r="M3311" s="89"/>
      <c r="N3311" s="271">
        <v>0</v>
      </c>
      <c r="O3311" s="271">
        <v>7413.12</v>
      </c>
      <c r="P3311" s="89" t="s">
        <v>670</v>
      </c>
    </row>
    <row r="3312" spans="1:16" ht="89.25">
      <c r="A3312" s="268">
        <v>271</v>
      </c>
      <c r="B3312" s="89"/>
      <c r="C3312" s="269" t="s">
        <v>121</v>
      </c>
      <c r="D3312" s="84">
        <v>43592</v>
      </c>
      <c r="E3312" s="85" t="s">
        <v>6876</v>
      </c>
      <c r="F3312" s="85" t="s">
        <v>3</v>
      </c>
      <c r="G3312" s="85">
        <v>1738392</v>
      </c>
      <c r="H3312" s="89"/>
      <c r="I3312" s="270" t="s">
        <v>10901</v>
      </c>
      <c r="J3312" s="89"/>
      <c r="K3312" s="89"/>
      <c r="L3312" s="89"/>
      <c r="M3312" s="89"/>
      <c r="N3312" s="271">
        <v>0</v>
      </c>
      <c r="O3312" s="271">
        <v>51709</v>
      </c>
      <c r="P3312" s="89" t="s">
        <v>670</v>
      </c>
    </row>
    <row r="3313" spans="1:16" ht="89.25">
      <c r="A3313" s="268">
        <v>271</v>
      </c>
      <c r="B3313" s="89"/>
      <c r="C3313" s="269" t="s">
        <v>121</v>
      </c>
      <c r="D3313" s="84">
        <v>43592</v>
      </c>
      <c r="E3313" s="85" t="s">
        <v>6876</v>
      </c>
      <c r="F3313" s="85" t="s">
        <v>3</v>
      </c>
      <c r="G3313" s="85">
        <v>1738392</v>
      </c>
      <c r="H3313" s="89"/>
      <c r="I3313" s="270" t="s">
        <v>10901</v>
      </c>
      <c r="J3313" s="89"/>
      <c r="K3313" s="89"/>
      <c r="L3313" s="89"/>
      <c r="M3313" s="89"/>
      <c r="N3313" s="271">
        <v>0</v>
      </c>
      <c r="O3313" s="271">
        <v>32961.31</v>
      </c>
      <c r="P3313" s="89" t="s">
        <v>670</v>
      </c>
    </row>
    <row r="3314" spans="1:16" ht="89.25">
      <c r="A3314" s="268">
        <v>271</v>
      </c>
      <c r="B3314" s="89"/>
      <c r="C3314" s="269" t="s">
        <v>121</v>
      </c>
      <c r="D3314" s="84">
        <v>43592</v>
      </c>
      <c r="E3314" s="85" t="s">
        <v>6876</v>
      </c>
      <c r="F3314" s="85" t="s">
        <v>3</v>
      </c>
      <c r="G3314" s="85">
        <v>1738392</v>
      </c>
      <c r="H3314" s="89"/>
      <c r="I3314" s="270" t="s">
        <v>10901</v>
      </c>
      <c r="J3314" s="89"/>
      <c r="K3314" s="89"/>
      <c r="L3314" s="89"/>
      <c r="M3314" s="89"/>
      <c r="N3314" s="271">
        <v>0</v>
      </c>
      <c r="O3314" s="271">
        <v>23764.720000000001</v>
      </c>
      <c r="P3314" s="89" t="s">
        <v>670</v>
      </c>
    </row>
    <row r="3315" spans="1:16" ht="89.25">
      <c r="A3315" s="268">
        <v>271</v>
      </c>
      <c r="B3315" s="89"/>
      <c r="C3315" s="269" t="s">
        <v>121</v>
      </c>
      <c r="D3315" s="84">
        <v>43592</v>
      </c>
      <c r="E3315" s="85" t="s">
        <v>6876</v>
      </c>
      <c r="F3315" s="85" t="s">
        <v>3</v>
      </c>
      <c r="G3315" s="85">
        <v>1738392</v>
      </c>
      <c r="H3315" s="89"/>
      <c r="I3315" s="270" t="s">
        <v>10901</v>
      </c>
      <c r="J3315" s="89"/>
      <c r="K3315" s="89"/>
      <c r="L3315" s="89"/>
      <c r="M3315" s="89"/>
      <c r="N3315" s="271">
        <v>0</v>
      </c>
      <c r="O3315" s="271">
        <v>31066.48</v>
      </c>
      <c r="P3315" s="89" t="s">
        <v>670</v>
      </c>
    </row>
    <row r="3316" spans="1:16" ht="89.25">
      <c r="A3316" s="268">
        <v>271</v>
      </c>
      <c r="B3316" s="89"/>
      <c r="C3316" s="269" t="s">
        <v>121</v>
      </c>
      <c r="D3316" s="84">
        <v>43592</v>
      </c>
      <c r="E3316" s="85" t="s">
        <v>6876</v>
      </c>
      <c r="F3316" s="85" t="s">
        <v>3</v>
      </c>
      <c r="G3316" s="85">
        <v>1738392</v>
      </c>
      <c r="H3316" s="89"/>
      <c r="I3316" s="270" t="s">
        <v>10901</v>
      </c>
      <c r="J3316" s="89"/>
      <c r="K3316" s="89"/>
      <c r="L3316" s="89"/>
      <c r="M3316" s="89"/>
      <c r="N3316" s="271">
        <v>0</v>
      </c>
      <c r="O3316" s="271">
        <v>19557.64</v>
      </c>
      <c r="P3316" s="89" t="s">
        <v>670</v>
      </c>
    </row>
    <row r="3317" spans="1:16" ht="89.25">
      <c r="A3317" s="268">
        <v>271</v>
      </c>
      <c r="B3317" s="89"/>
      <c r="C3317" s="269" t="s">
        <v>121</v>
      </c>
      <c r="D3317" s="84">
        <v>43592</v>
      </c>
      <c r="E3317" s="85" t="s">
        <v>6876</v>
      </c>
      <c r="F3317" s="85" t="s">
        <v>3</v>
      </c>
      <c r="G3317" s="85">
        <v>1738392</v>
      </c>
      <c r="H3317" s="89"/>
      <c r="I3317" s="270" t="s">
        <v>10901</v>
      </c>
      <c r="J3317" s="89"/>
      <c r="K3317" s="89"/>
      <c r="L3317" s="89"/>
      <c r="M3317" s="89"/>
      <c r="N3317" s="271">
        <v>0</v>
      </c>
      <c r="O3317" s="271">
        <v>11415.75</v>
      </c>
      <c r="P3317" s="89" t="s">
        <v>670</v>
      </c>
    </row>
    <row r="3318" spans="1:16" ht="89.25">
      <c r="A3318" s="268">
        <v>271</v>
      </c>
      <c r="B3318" s="89"/>
      <c r="C3318" s="269" t="s">
        <v>121</v>
      </c>
      <c r="D3318" s="84">
        <v>43592</v>
      </c>
      <c r="E3318" s="85" t="s">
        <v>6876</v>
      </c>
      <c r="F3318" s="85" t="s">
        <v>3</v>
      </c>
      <c r="G3318" s="85">
        <v>1738392</v>
      </c>
      <c r="H3318" s="89"/>
      <c r="I3318" s="270" t="s">
        <v>10901</v>
      </c>
      <c r="J3318" s="89"/>
      <c r="K3318" s="89"/>
      <c r="L3318" s="89"/>
      <c r="M3318" s="89"/>
      <c r="N3318" s="271">
        <v>0</v>
      </c>
      <c r="O3318" s="271">
        <v>13213.21</v>
      </c>
      <c r="P3318" s="89" t="s">
        <v>670</v>
      </c>
    </row>
    <row r="3319" spans="1:16" ht="89.25">
      <c r="A3319" s="268">
        <v>271</v>
      </c>
      <c r="B3319" s="89"/>
      <c r="C3319" s="269" t="s">
        <v>121</v>
      </c>
      <c r="D3319" s="84">
        <v>43592</v>
      </c>
      <c r="E3319" s="85" t="s">
        <v>6876</v>
      </c>
      <c r="F3319" s="85" t="s">
        <v>3</v>
      </c>
      <c r="G3319" s="85">
        <v>1738392</v>
      </c>
      <c r="H3319" s="89"/>
      <c r="I3319" s="270" t="s">
        <v>10901</v>
      </c>
      <c r="J3319" s="89"/>
      <c r="K3319" s="89"/>
      <c r="L3319" s="89"/>
      <c r="M3319" s="89"/>
      <c r="N3319" s="271">
        <v>0</v>
      </c>
      <c r="O3319" s="271">
        <v>37395.1</v>
      </c>
      <c r="P3319" s="89" t="s">
        <v>670</v>
      </c>
    </row>
    <row r="3320" spans="1:16" ht="89.25">
      <c r="A3320" s="268">
        <v>271</v>
      </c>
      <c r="B3320" s="89"/>
      <c r="C3320" s="269" t="s">
        <v>121</v>
      </c>
      <c r="D3320" s="84">
        <v>43592</v>
      </c>
      <c r="E3320" s="85" t="s">
        <v>6876</v>
      </c>
      <c r="F3320" s="85" t="s">
        <v>3</v>
      </c>
      <c r="G3320" s="85">
        <v>1738392</v>
      </c>
      <c r="H3320" s="89"/>
      <c r="I3320" s="270" t="s">
        <v>10901</v>
      </c>
      <c r="J3320" s="89"/>
      <c r="K3320" s="89"/>
      <c r="L3320" s="89"/>
      <c r="M3320" s="89"/>
      <c r="N3320" s="271">
        <v>0</v>
      </c>
      <c r="O3320" s="271">
        <v>29312.91</v>
      </c>
      <c r="P3320" s="89" t="s">
        <v>670</v>
      </c>
    </row>
    <row r="3321" spans="1:16" ht="89.25">
      <c r="A3321" s="268">
        <v>270</v>
      </c>
      <c r="B3321" s="89"/>
      <c r="C3321" s="269" t="s">
        <v>120</v>
      </c>
      <c r="D3321" s="84">
        <v>43592</v>
      </c>
      <c r="E3321" s="85" t="s">
        <v>6877</v>
      </c>
      <c r="F3321" s="85" t="s">
        <v>3</v>
      </c>
      <c r="G3321" s="85">
        <v>1738389</v>
      </c>
      <c r="H3321" s="89"/>
      <c r="I3321" s="270" t="s">
        <v>10902</v>
      </c>
      <c r="J3321" s="89"/>
      <c r="K3321" s="89"/>
      <c r="L3321" s="89"/>
      <c r="M3321" s="89"/>
      <c r="N3321" s="271">
        <v>0</v>
      </c>
      <c r="O3321" s="271">
        <v>6619.5</v>
      </c>
      <c r="P3321" s="89" t="s">
        <v>670</v>
      </c>
    </row>
    <row r="3322" spans="1:16" ht="89.25">
      <c r="A3322" s="268">
        <v>270</v>
      </c>
      <c r="B3322" s="89"/>
      <c r="C3322" s="269" t="s">
        <v>120</v>
      </c>
      <c r="D3322" s="84">
        <v>43592</v>
      </c>
      <c r="E3322" s="85" t="s">
        <v>6877</v>
      </c>
      <c r="F3322" s="85" t="s">
        <v>3</v>
      </c>
      <c r="G3322" s="85">
        <v>1738389</v>
      </c>
      <c r="H3322" s="89"/>
      <c r="I3322" s="270" t="s">
        <v>10902</v>
      </c>
      <c r="J3322" s="89"/>
      <c r="K3322" s="89"/>
      <c r="L3322" s="89"/>
      <c r="M3322" s="89"/>
      <c r="N3322" s="271">
        <v>0</v>
      </c>
      <c r="O3322" s="271">
        <v>87726.9</v>
      </c>
      <c r="P3322" s="89" t="s">
        <v>670</v>
      </c>
    </row>
    <row r="3323" spans="1:16" ht="89.25">
      <c r="A3323" s="268">
        <v>660</v>
      </c>
      <c r="B3323" s="89"/>
      <c r="C3323" s="269" t="s">
        <v>188</v>
      </c>
      <c r="D3323" s="84">
        <v>43592</v>
      </c>
      <c r="E3323" s="85" t="s">
        <v>6877</v>
      </c>
      <c r="F3323" s="85" t="s">
        <v>3</v>
      </c>
      <c r="G3323" s="85">
        <v>1738389</v>
      </c>
      <c r="H3323" s="89"/>
      <c r="I3323" s="270" t="s">
        <v>10902</v>
      </c>
      <c r="J3323" s="89"/>
      <c r="K3323" s="89"/>
      <c r="L3323" s="89"/>
      <c r="M3323" s="89"/>
      <c r="N3323" s="271">
        <v>0</v>
      </c>
      <c r="O3323" s="271">
        <v>14411.75</v>
      </c>
      <c r="P3323" s="89" t="s">
        <v>670</v>
      </c>
    </row>
    <row r="3324" spans="1:16" ht="89.25">
      <c r="A3324" s="268">
        <v>283</v>
      </c>
      <c r="B3324" s="89"/>
      <c r="C3324" s="269" t="s">
        <v>125</v>
      </c>
      <c r="D3324" s="84">
        <v>43592</v>
      </c>
      <c r="E3324" s="85" t="s">
        <v>6877</v>
      </c>
      <c r="F3324" s="85" t="s">
        <v>3</v>
      </c>
      <c r="G3324" s="85">
        <v>1738389</v>
      </c>
      <c r="H3324" s="89"/>
      <c r="I3324" s="270" t="s">
        <v>10902</v>
      </c>
      <c r="J3324" s="89"/>
      <c r="K3324" s="89"/>
      <c r="L3324" s="89"/>
      <c r="M3324" s="89"/>
      <c r="N3324" s="271">
        <v>0</v>
      </c>
      <c r="O3324" s="271">
        <v>370.54</v>
      </c>
      <c r="P3324" s="89" t="s">
        <v>670</v>
      </c>
    </row>
    <row r="3325" spans="1:16" ht="89.25">
      <c r="A3325" s="268">
        <v>15</v>
      </c>
      <c r="B3325" s="89"/>
      <c r="C3325" s="269" t="s">
        <v>42</v>
      </c>
      <c r="D3325" s="84">
        <v>43592</v>
      </c>
      <c r="E3325" s="85" t="s">
        <v>6877</v>
      </c>
      <c r="F3325" s="85" t="s">
        <v>3</v>
      </c>
      <c r="G3325" s="85">
        <v>1738389</v>
      </c>
      <c r="H3325" s="89"/>
      <c r="I3325" s="270" t="s">
        <v>10902</v>
      </c>
      <c r="J3325" s="89"/>
      <c r="K3325" s="89"/>
      <c r="L3325" s="89"/>
      <c r="M3325" s="89"/>
      <c r="N3325" s="271">
        <v>0</v>
      </c>
      <c r="O3325" s="271">
        <v>26855.3</v>
      </c>
      <c r="P3325" s="89" t="s">
        <v>670</v>
      </c>
    </row>
    <row r="3326" spans="1:16" ht="89.25">
      <c r="A3326" s="268">
        <v>269</v>
      </c>
      <c r="B3326" s="89"/>
      <c r="C3326" s="269" t="s">
        <v>119</v>
      </c>
      <c r="D3326" s="84">
        <v>43592</v>
      </c>
      <c r="E3326" s="85" t="s">
        <v>6877</v>
      </c>
      <c r="F3326" s="85" t="s">
        <v>3</v>
      </c>
      <c r="G3326" s="85">
        <v>1738389</v>
      </c>
      <c r="H3326" s="89"/>
      <c r="I3326" s="270" t="s">
        <v>10902</v>
      </c>
      <c r="J3326" s="89"/>
      <c r="K3326" s="89"/>
      <c r="L3326" s="89"/>
      <c r="M3326" s="89"/>
      <c r="N3326" s="271">
        <v>0</v>
      </c>
      <c r="O3326" s="271">
        <v>5317.2</v>
      </c>
      <c r="P3326" s="89" t="s">
        <v>670</v>
      </c>
    </row>
    <row r="3327" spans="1:16" ht="89.25">
      <c r="A3327" s="268">
        <v>16</v>
      </c>
      <c r="B3327" s="89"/>
      <c r="C3327" s="269" t="s">
        <v>43</v>
      </c>
      <c r="D3327" s="84">
        <v>43592</v>
      </c>
      <c r="E3327" s="85" t="s">
        <v>6877</v>
      </c>
      <c r="F3327" s="85" t="s">
        <v>3</v>
      </c>
      <c r="G3327" s="85">
        <v>1738389</v>
      </c>
      <c r="H3327" s="89"/>
      <c r="I3327" s="270" t="s">
        <v>10902</v>
      </c>
      <c r="J3327" s="89"/>
      <c r="K3327" s="89"/>
      <c r="L3327" s="89"/>
      <c r="M3327" s="89"/>
      <c r="N3327" s="271">
        <v>0</v>
      </c>
      <c r="O3327" s="271">
        <v>1818.5</v>
      </c>
      <c r="P3327" s="89" t="s">
        <v>670</v>
      </c>
    </row>
    <row r="3328" spans="1:16" ht="89.25">
      <c r="A3328" s="268">
        <v>580</v>
      </c>
      <c r="B3328" s="89"/>
      <c r="C3328" s="269" t="s">
        <v>180</v>
      </c>
      <c r="D3328" s="84">
        <v>43592</v>
      </c>
      <c r="E3328" s="85" t="s">
        <v>6877</v>
      </c>
      <c r="F3328" s="85" t="s">
        <v>3</v>
      </c>
      <c r="G3328" s="85">
        <v>1738389</v>
      </c>
      <c r="H3328" s="89"/>
      <c r="I3328" s="270" t="s">
        <v>10902</v>
      </c>
      <c r="J3328" s="89"/>
      <c r="K3328" s="89"/>
      <c r="L3328" s="89"/>
      <c r="M3328" s="89"/>
      <c r="N3328" s="271">
        <v>0</v>
      </c>
      <c r="O3328" s="271">
        <v>69.73</v>
      </c>
      <c r="P3328" s="89" t="s">
        <v>670</v>
      </c>
    </row>
    <row r="3329" spans="1:16" ht="89.25">
      <c r="A3329" s="268">
        <v>212</v>
      </c>
      <c r="B3329" s="89"/>
      <c r="C3329" s="269" t="s">
        <v>100</v>
      </c>
      <c r="D3329" s="84">
        <v>43592</v>
      </c>
      <c r="E3329" s="85" t="s">
        <v>6877</v>
      </c>
      <c r="F3329" s="85" t="s">
        <v>3</v>
      </c>
      <c r="G3329" s="85">
        <v>1738389</v>
      </c>
      <c r="H3329" s="89"/>
      <c r="I3329" s="270" t="s">
        <v>10902</v>
      </c>
      <c r="J3329" s="89"/>
      <c r="K3329" s="89"/>
      <c r="L3329" s="89"/>
      <c r="M3329" s="89"/>
      <c r="N3329" s="271">
        <v>0</v>
      </c>
      <c r="O3329" s="271">
        <v>16325.57</v>
      </c>
      <c r="P3329" s="89" t="s">
        <v>670</v>
      </c>
    </row>
    <row r="3330" spans="1:16" ht="89.25">
      <c r="A3330" s="268">
        <v>16</v>
      </c>
      <c r="B3330" s="89"/>
      <c r="C3330" s="269" t="s">
        <v>43</v>
      </c>
      <c r="D3330" s="84">
        <v>43592</v>
      </c>
      <c r="E3330" s="85" t="s">
        <v>6877</v>
      </c>
      <c r="F3330" s="85" t="s">
        <v>3</v>
      </c>
      <c r="G3330" s="85">
        <v>1738389</v>
      </c>
      <c r="H3330" s="89"/>
      <c r="I3330" s="270" t="s">
        <v>10902</v>
      </c>
      <c r="J3330" s="89"/>
      <c r="K3330" s="89"/>
      <c r="L3330" s="89"/>
      <c r="M3330" s="89"/>
      <c r="N3330" s="271">
        <v>0</v>
      </c>
      <c r="O3330" s="271">
        <v>13325.31</v>
      </c>
      <c r="P3330" s="89" t="s">
        <v>670</v>
      </c>
    </row>
    <row r="3331" spans="1:16" ht="89.25">
      <c r="A3331" s="268">
        <v>212</v>
      </c>
      <c r="B3331" s="89"/>
      <c r="C3331" s="269" t="s">
        <v>100</v>
      </c>
      <c r="D3331" s="84">
        <v>43592</v>
      </c>
      <c r="E3331" s="85" t="s">
        <v>6878</v>
      </c>
      <c r="F3331" s="85" t="s">
        <v>3</v>
      </c>
      <c r="G3331" s="85">
        <v>1738386</v>
      </c>
      <c r="H3331" s="89"/>
      <c r="I3331" s="270" t="s">
        <v>10903</v>
      </c>
      <c r="J3331" s="89"/>
      <c r="K3331" s="89"/>
      <c r="L3331" s="89"/>
      <c r="M3331" s="89"/>
      <c r="N3331" s="271">
        <v>0</v>
      </c>
      <c r="O3331" s="271">
        <v>2191.77</v>
      </c>
      <c r="P3331" s="89" t="s">
        <v>670</v>
      </c>
    </row>
    <row r="3332" spans="1:16" ht="89.25">
      <c r="A3332" s="268">
        <v>15</v>
      </c>
      <c r="B3332" s="89"/>
      <c r="C3332" s="269" t="s">
        <v>42</v>
      </c>
      <c r="D3332" s="84">
        <v>43592</v>
      </c>
      <c r="E3332" s="85" t="s">
        <v>6878</v>
      </c>
      <c r="F3332" s="85" t="s">
        <v>3</v>
      </c>
      <c r="G3332" s="85">
        <v>1738386</v>
      </c>
      <c r="H3332" s="89"/>
      <c r="I3332" s="270" t="s">
        <v>10903</v>
      </c>
      <c r="J3332" s="89"/>
      <c r="K3332" s="89"/>
      <c r="L3332" s="89"/>
      <c r="M3332" s="89"/>
      <c r="N3332" s="271">
        <v>0</v>
      </c>
      <c r="O3332" s="271">
        <v>37931.599999999999</v>
      </c>
      <c r="P3332" s="89" t="s">
        <v>670</v>
      </c>
    </row>
    <row r="3333" spans="1:16" ht="89.25">
      <c r="A3333" s="268">
        <v>15</v>
      </c>
      <c r="B3333" s="89"/>
      <c r="C3333" s="269" t="s">
        <v>42</v>
      </c>
      <c r="D3333" s="84">
        <v>43592</v>
      </c>
      <c r="E3333" s="85" t="s">
        <v>6879</v>
      </c>
      <c r="F3333" s="85" t="s">
        <v>3</v>
      </c>
      <c r="G3333" s="85">
        <v>1738384</v>
      </c>
      <c r="H3333" s="89"/>
      <c r="I3333" s="270" t="s">
        <v>10904</v>
      </c>
      <c r="J3333" s="89"/>
      <c r="K3333" s="89"/>
      <c r="L3333" s="89"/>
      <c r="M3333" s="89"/>
      <c r="N3333" s="271">
        <v>0</v>
      </c>
      <c r="O3333" s="271">
        <v>272.7</v>
      </c>
      <c r="P3333" s="89" t="s">
        <v>670</v>
      </c>
    </row>
    <row r="3334" spans="1:16" ht="89.25">
      <c r="A3334" s="268">
        <v>270</v>
      </c>
      <c r="B3334" s="89"/>
      <c r="C3334" s="269" t="s">
        <v>120</v>
      </c>
      <c r="D3334" s="84">
        <v>43592</v>
      </c>
      <c r="E3334" s="85" t="s">
        <v>6879</v>
      </c>
      <c r="F3334" s="85" t="s">
        <v>3</v>
      </c>
      <c r="G3334" s="85">
        <v>1738384</v>
      </c>
      <c r="H3334" s="89"/>
      <c r="I3334" s="270" t="s">
        <v>10904</v>
      </c>
      <c r="J3334" s="89"/>
      <c r="K3334" s="89"/>
      <c r="L3334" s="89"/>
      <c r="M3334" s="89"/>
      <c r="N3334" s="271">
        <v>0</v>
      </c>
      <c r="O3334" s="271">
        <v>36590.949999999997</v>
      </c>
      <c r="P3334" s="89" t="s">
        <v>670</v>
      </c>
    </row>
    <row r="3335" spans="1:16" ht="89.25">
      <c r="A3335" s="268">
        <v>270</v>
      </c>
      <c r="B3335" s="89"/>
      <c r="C3335" s="269" t="s">
        <v>120</v>
      </c>
      <c r="D3335" s="84">
        <v>43592</v>
      </c>
      <c r="E3335" s="85" t="s">
        <v>6879</v>
      </c>
      <c r="F3335" s="85" t="s">
        <v>3</v>
      </c>
      <c r="G3335" s="85">
        <v>1738384</v>
      </c>
      <c r="H3335" s="89"/>
      <c r="I3335" s="270" t="s">
        <v>10904</v>
      </c>
      <c r="J3335" s="89"/>
      <c r="K3335" s="89"/>
      <c r="L3335" s="89"/>
      <c r="M3335" s="89"/>
      <c r="N3335" s="271">
        <v>0</v>
      </c>
      <c r="O3335" s="271">
        <v>68080.88</v>
      </c>
      <c r="P3335" s="89" t="s">
        <v>670</v>
      </c>
    </row>
    <row r="3336" spans="1:16" ht="89.25">
      <c r="A3336" s="268">
        <v>271</v>
      </c>
      <c r="B3336" s="89"/>
      <c r="C3336" s="269" t="s">
        <v>121</v>
      </c>
      <c r="D3336" s="84">
        <v>43592</v>
      </c>
      <c r="E3336" s="85" t="s">
        <v>6879</v>
      </c>
      <c r="F3336" s="85" t="s">
        <v>3</v>
      </c>
      <c r="G3336" s="85">
        <v>1738384</v>
      </c>
      <c r="H3336" s="89"/>
      <c r="I3336" s="270" t="s">
        <v>10904</v>
      </c>
      <c r="J3336" s="89"/>
      <c r="K3336" s="89"/>
      <c r="L3336" s="89"/>
      <c r="M3336" s="89"/>
      <c r="N3336" s="271">
        <v>0</v>
      </c>
      <c r="O3336" s="271">
        <v>12622.83</v>
      </c>
      <c r="P3336" s="89" t="s">
        <v>670</v>
      </c>
    </row>
    <row r="3337" spans="1:16" ht="89.25">
      <c r="A3337" s="268">
        <v>271</v>
      </c>
      <c r="B3337" s="89"/>
      <c r="C3337" s="269" t="s">
        <v>121</v>
      </c>
      <c r="D3337" s="84">
        <v>43592</v>
      </c>
      <c r="E3337" s="85" t="s">
        <v>6879</v>
      </c>
      <c r="F3337" s="85" t="s">
        <v>3</v>
      </c>
      <c r="G3337" s="85">
        <v>1738384</v>
      </c>
      <c r="H3337" s="89"/>
      <c r="I3337" s="270" t="s">
        <v>10904</v>
      </c>
      <c r="J3337" s="89"/>
      <c r="K3337" s="89"/>
      <c r="L3337" s="89"/>
      <c r="M3337" s="89"/>
      <c r="N3337" s="271">
        <v>0</v>
      </c>
      <c r="O3337" s="271">
        <v>15101.06</v>
      </c>
      <c r="P3337" s="89" t="s">
        <v>670</v>
      </c>
    </row>
    <row r="3338" spans="1:16" ht="89.25">
      <c r="A3338" s="268">
        <v>271</v>
      </c>
      <c r="B3338" s="89"/>
      <c r="C3338" s="269" t="s">
        <v>121</v>
      </c>
      <c r="D3338" s="84">
        <v>43592</v>
      </c>
      <c r="E3338" s="85" t="s">
        <v>6880</v>
      </c>
      <c r="F3338" s="85" t="s">
        <v>3</v>
      </c>
      <c r="G3338" s="85">
        <v>1738383</v>
      </c>
      <c r="H3338" s="89"/>
      <c r="I3338" s="270" t="s">
        <v>10905</v>
      </c>
      <c r="J3338" s="89"/>
      <c r="K3338" s="89"/>
      <c r="L3338" s="89"/>
      <c r="M3338" s="89"/>
      <c r="N3338" s="271">
        <v>0</v>
      </c>
      <c r="O3338" s="271">
        <v>495841.49</v>
      </c>
      <c r="P3338" s="89" t="s">
        <v>670</v>
      </c>
    </row>
    <row r="3339" spans="1:16" ht="89.25">
      <c r="A3339" s="268">
        <v>283</v>
      </c>
      <c r="B3339" s="89"/>
      <c r="C3339" s="269" t="s">
        <v>125</v>
      </c>
      <c r="D3339" s="84">
        <v>43592</v>
      </c>
      <c r="E3339" s="85" t="s">
        <v>6881</v>
      </c>
      <c r="F3339" s="85" t="s">
        <v>3</v>
      </c>
      <c r="G3339" s="85">
        <v>1738380</v>
      </c>
      <c r="H3339" s="89"/>
      <c r="I3339" s="270" t="s">
        <v>10906</v>
      </c>
      <c r="J3339" s="89"/>
      <c r="K3339" s="89"/>
      <c r="L3339" s="89"/>
      <c r="M3339" s="89"/>
      <c r="N3339" s="271">
        <v>0</v>
      </c>
      <c r="O3339" s="271">
        <v>534.94000000000005</v>
      </c>
      <c r="P3339" s="89" t="s">
        <v>670</v>
      </c>
    </row>
    <row r="3340" spans="1:16" ht="89.25">
      <c r="A3340" s="268">
        <v>212</v>
      </c>
      <c r="B3340" s="89"/>
      <c r="C3340" s="269" t="s">
        <v>100</v>
      </c>
      <c r="D3340" s="84">
        <v>43592</v>
      </c>
      <c r="E3340" s="85" t="s">
        <v>6881</v>
      </c>
      <c r="F3340" s="85" t="s">
        <v>3</v>
      </c>
      <c r="G3340" s="85">
        <v>1738380</v>
      </c>
      <c r="H3340" s="89"/>
      <c r="I3340" s="270" t="s">
        <v>10906</v>
      </c>
      <c r="J3340" s="89"/>
      <c r="K3340" s="89"/>
      <c r="L3340" s="89"/>
      <c r="M3340" s="89"/>
      <c r="N3340" s="271">
        <v>0</v>
      </c>
      <c r="O3340" s="271">
        <v>6837.39</v>
      </c>
      <c r="P3340" s="89" t="s">
        <v>670</v>
      </c>
    </row>
    <row r="3341" spans="1:16" ht="89.25">
      <c r="A3341" s="268">
        <v>572</v>
      </c>
      <c r="B3341" s="89"/>
      <c r="C3341" s="269" t="s">
        <v>177</v>
      </c>
      <c r="D3341" s="84">
        <v>43592</v>
      </c>
      <c r="E3341" s="85" t="s">
        <v>6881</v>
      </c>
      <c r="F3341" s="85" t="s">
        <v>3</v>
      </c>
      <c r="G3341" s="85">
        <v>1738380</v>
      </c>
      <c r="H3341" s="89"/>
      <c r="I3341" s="270" t="s">
        <v>10906</v>
      </c>
      <c r="J3341" s="89"/>
      <c r="K3341" s="89"/>
      <c r="L3341" s="89"/>
      <c r="M3341" s="89"/>
      <c r="N3341" s="271">
        <v>0</v>
      </c>
      <c r="O3341" s="271">
        <v>2349.36</v>
      </c>
      <c r="P3341" s="89" t="s">
        <v>670</v>
      </c>
    </row>
    <row r="3342" spans="1:16" ht="89.25">
      <c r="A3342" s="268">
        <v>670</v>
      </c>
      <c r="B3342" s="89"/>
      <c r="C3342" s="269" t="s">
        <v>190</v>
      </c>
      <c r="D3342" s="84">
        <v>43592</v>
      </c>
      <c r="E3342" s="85" t="s">
        <v>6881</v>
      </c>
      <c r="F3342" s="85" t="s">
        <v>3</v>
      </c>
      <c r="G3342" s="85">
        <v>1738380</v>
      </c>
      <c r="H3342" s="89"/>
      <c r="I3342" s="270" t="s">
        <v>10906</v>
      </c>
      <c r="J3342" s="89"/>
      <c r="K3342" s="89"/>
      <c r="L3342" s="89"/>
      <c r="M3342" s="89"/>
      <c r="N3342" s="271">
        <v>0</v>
      </c>
      <c r="O3342" s="271">
        <v>390.84</v>
      </c>
      <c r="P3342" s="89" t="s">
        <v>670</v>
      </c>
    </row>
    <row r="3343" spans="1:16" ht="89.25">
      <c r="A3343" s="268">
        <v>682</v>
      </c>
      <c r="B3343" s="89"/>
      <c r="C3343" s="269" t="s">
        <v>1370</v>
      </c>
      <c r="D3343" s="84">
        <v>43592</v>
      </c>
      <c r="E3343" s="85" t="s">
        <v>6881</v>
      </c>
      <c r="F3343" s="85" t="s">
        <v>3</v>
      </c>
      <c r="G3343" s="85">
        <v>1738380</v>
      </c>
      <c r="H3343" s="89"/>
      <c r="I3343" s="270" t="s">
        <v>10906</v>
      </c>
      <c r="J3343" s="89"/>
      <c r="K3343" s="89"/>
      <c r="L3343" s="89"/>
      <c r="M3343" s="89"/>
      <c r="N3343" s="271">
        <v>0</v>
      </c>
      <c r="O3343" s="271">
        <v>211.65</v>
      </c>
      <c r="P3343" s="89" t="s">
        <v>670</v>
      </c>
    </row>
    <row r="3344" spans="1:16" ht="89.25">
      <c r="A3344" s="268">
        <v>20</v>
      </c>
      <c r="B3344" s="89"/>
      <c r="C3344" s="269" t="s">
        <v>44</v>
      </c>
      <c r="D3344" s="84">
        <v>43592</v>
      </c>
      <c r="E3344" s="85" t="s">
        <v>6881</v>
      </c>
      <c r="F3344" s="85" t="s">
        <v>3</v>
      </c>
      <c r="G3344" s="85">
        <v>1738380</v>
      </c>
      <c r="H3344" s="89"/>
      <c r="I3344" s="270" t="s">
        <v>10906</v>
      </c>
      <c r="J3344" s="89"/>
      <c r="K3344" s="89"/>
      <c r="L3344" s="89"/>
      <c r="M3344" s="89"/>
      <c r="N3344" s="271">
        <v>0</v>
      </c>
      <c r="O3344" s="271">
        <v>1441</v>
      </c>
      <c r="P3344" s="89" t="s">
        <v>670</v>
      </c>
    </row>
    <row r="3345" spans="1:16" ht="89.25">
      <c r="A3345" s="268">
        <v>212</v>
      </c>
      <c r="B3345" s="89"/>
      <c r="C3345" s="269" t="s">
        <v>100</v>
      </c>
      <c r="D3345" s="84">
        <v>43592</v>
      </c>
      <c r="E3345" s="85" t="s">
        <v>6881</v>
      </c>
      <c r="F3345" s="85" t="s">
        <v>3</v>
      </c>
      <c r="G3345" s="85">
        <v>1738380</v>
      </c>
      <c r="H3345" s="89"/>
      <c r="I3345" s="270" t="s">
        <v>10906</v>
      </c>
      <c r="J3345" s="89"/>
      <c r="K3345" s="89"/>
      <c r="L3345" s="89"/>
      <c r="M3345" s="89"/>
      <c r="N3345" s="271">
        <v>0</v>
      </c>
      <c r="O3345" s="271">
        <v>16355.25</v>
      </c>
      <c r="P3345" s="89" t="s">
        <v>670</v>
      </c>
    </row>
    <row r="3346" spans="1:16" ht="89.25">
      <c r="A3346" s="268">
        <v>660</v>
      </c>
      <c r="B3346" s="89"/>
      <c r="C3346" s="269" t="s">
        <v>188</v>
      </c>
      <c r="D3346" s="84">
        <v>43592</v>
      </c>
      <c r="E3346" s="85" t="s">
        <v>6881</v>
      </c>
      <c r="F3346" s="85" t="s">
        <v>3</v>
      </c>
      <c r="G3346" s="85">
        <v>1738380</v>
      </c>
      <c r="H3346" s="89"/>
      <c r="I3346" s="270" t="s">
        <v>10906</v>
      </c>
      <c r="J3346" s="89"/>
      <c r="K3346" s="89"/>
      <c r="L3346" s="89"/>
      <c r="M3346" s="89"/>
      <c r="N3346" s="271">
        <v>0</v>
      </c>
      <c r="O3346" s="271">
        <v>31428.71</v>
      </c>
      <c r="P3346" s="89" t="s">
        <v>670</v>
      </c>
    </row>
    <row r="3347" spans="1:16" ht="89.25">
      <c r="A3347" s="268">
        <v>46</v>
      </c>
      <c r="B3347" s="89"/>
      <c r="C3347" s="269" t="s">
        <v>48</v>
      </c>
      <c r="D3347" s="84">
        <v>43592</v>
      </c>
      <c r="E3347" s="85" t="s">
        <v>6881</v>
      </c>
      <c r="F3347" s="85" t="s">
        <v>3</v>
      </c>
      <c r="G3347" s="85">
        <v>1738380</v>
      </c>
      <c r="H3347" s="89"/>
      <c r="I3347" s="270" t="s">
        <v>10906</v>
      </c>
      <c r="J3347" s="89"/>
      <c r="K3347" s="89"/>
      <c r="L3347" s="89"/>
      <c r="M3347" s="89"/>
      <c r="N3347" s="271">
        <v>0</v>
      </c>
      <c r="O3347" s="271">
        <v>58252.36</v>
      </c>
      <c r="P3347" s="89" t="s">
        <v>670</v>
      </c>
    </row>
    <row r="3348" spans="1:16" ht="89.25">
      <c r="A3348" s="268">
        <v>15</v>
      </c>
      <c r="B3348" s="89"/>
      <c r="C3348" s="269" t="s">
        <v>42</v>
      </c>
      <c r="D3348" s="84">
        <v>43592</v>
      </c>
      <c r="E3348" s="85" t="s">
        <v>6881</v>
      </c>
      <c r="F3348" s="85" t="s">
        <v>3</v>
      </c>
      <c r="G3348" s="85">
        <v>1738380</v>
      </c>
      <c r="H3348" s="89"/>
      <c r="I3348" s="270" t="s">
        <v>10906</v>
      </c>
      <c r="J3348" s="89"/>
      <c r="K3348" s="89"/>
      <c r="L3348" s="89"/>
      <c r="M3348" s="89"/>
      <c r="N3348" s="271">
        <v>0</v>
      </c>
      <c r="O3348" s="271">
        <v>34577.75</v>
      </c>
      <c r="P3348" s="89" t="s">
        <v>670</v>
      </c>
    </row>
    <row r="3349" spans="1:16" ht="89.25">
      <c r="A3349" s="268">
        <v>512</v>
      </c>
      <c r="B3349" s="89"/>
      <c r="C3349" s="269" t="s">
        <v>782</v>
      </c>
      <c r="D3349" s="84">
        <v>43592</v>
      </c>
      <c r="E3349" s="85" t="s">
        <v>6882</v>
      </c>
      <c r="F3349" s="85" t="s">
        <v>3</v>
      </c>
      <c r="G3349" s="85">
        <v>1738379</v>
      </c>
      <c r="H3349" s="89"/>
      <c r="I3349" s="270" t="s">
        <v>10907</v>
      </c>
      <c r="J3349" s="89"/>
      <c r="K3349" s="89"/>
      <c r="L3349" s="89"/>
      <c r="M3349" s="89"/>
      <c r="N3349" s="271">
        <v>0</v>
      </c>
      <c r="O3349" s="271">
        <v>963.8</v>
      </c>
      <c r="P3349" s="89" t="s">
        <v>670</v>
      </c>
    </row>
    <row r="3350" spans="1:16" ht="89.25">
      <c r="A3350" s="268">
        <v>660</v>
      </c>
      <c r="B3350" s="89"/>
      <c r="C3350" s="269" t="s">
        <v>188</v>
      </c>
      <c r="D3350" s="84">
        <v>43592</v>
      </c>
      <c r="E3350" s="85" t="s">
        <v>6882</v>
      </c>
      <c r="F3350" s="85" t="s">
        <v>3</v>
      </c>
      <c r="G3350" s="85">
        <v>1738379</v>
      </c>
      <c r="H3350" s="89"/>
      <c r="I3350" s="270" t="s">
        <v>10907</v>
      </c>
      <c r="J3350" s="89"/>
      <c r="K3350" s="89"/>
      <c r="L3350" s="89"/>
      <c r="M3350" s="89"/>
      <c r="N3350" s="271">
        <v>0</v>
      </c>
      <c r="O3350" s="271">
        <v>3550.95</v>
      </c>
      <c r="P3350" s="89" t="s">
        <v>670</v>
      </c>
    </row>
    <row r="3351" spans="1:16" ht="89.25">
      <c r="A3351" s="268">
        <v>660</v>
      </c>
      <c r="B3351" s="89"/>
      <c r="C3351" s="269" t="s">
        <v>188</v>
      </c>
      <c r="D3351" s="84">
        <v>43592</v>
      </c>
      <c r="E3351" s="85" t="s">
        <v>6882</v>
      </c>
      <c r="F3351" s="85" t="s">
        <v>3</v>
      </c>
      <c r="G3351" s="85">
        <v>1738379</v>
      </c>
      <c r="H3351" s="89"/>
      <c r="I3351" s="270" t="s">
        <v>10907</v>
      </c>
      <c r="J3351" s="89"/>
      <c r="K3351" s="89"/>
      <c r="L3351" s="89"/>
      <c r="M3351" s="89"/>
      <c r="N3351" s="271">
        <v>0</v>
      </c>
      <c r="O3351" s="271">
        <v>1972.75</v>
      </c>
      <c r="P3351" s="89" t="s">
        <v>670</v>
      </c>
    </row>
    <row r="3352" spans="1:16" ht="89.25">
      <c r="A3352" s="268">
        <v>660</v>
      </c>
      <c r="B3352" s="89"/>
      <c r="C3352" s="269" t="s">
        <v>188</v>
      </c>
      <c r="D3352" s="84">
        <v>43592</v>
      </c>
      <c r="E3352" s="85" t="s">
        <v>6882</v>
      </c>
      <c r="F3352" s="85" t="s">
        <v>3</v>
      </c>
      <c r="G3352" s="85">
        <v>1738379</v>
      </c>
      <c r="H3352" s="89"/>
      <c r="I3352" s="270" t="s">
        <v>10907</v>
      </c>
      <c r="J3352" s="89"/>
      <c r="K3352" s="89"/>
      <c r="L3352" s="89"/>
      <c r="M3352" s="89"/>
      <c r="N3352" s="271">
        <v>0</v>
      </c>
      <c r="O3352" s="271">
        <v>2880.9</v>
      </c>
      <c r="P3352" s="89" t="s">
        <v>670</v>
      </c>
    </row>
    <row r="3353" spans="1:16" ht="89.25">
      <c r="A3353" s="268">
        <v>660</v>
      </c>
      <c r="B3353" s="89"/>
      <c r="C3353" s="269" t="s">
        <v>188</v>
      </c>
      <c r="D3353" s="84">
        <v>43592</v>
      </c>
      <c r="E3353" s="85" t="s">
        <v>6882</v>
      </c>
      <c r="F3353" s="85" t="s">
        <v>3</v>
      </c>
      <c r="G3353" s="85">
        <v>1738379</v>
      </c>
      <c r="H3353" s="89"/>
      <c r="I3353" s="270" t="s">
        <v>10907</v>
      </c>
      <c r="J3353" s="89"/>
      <c r="K3353" s="89"/>
      <c r="L3353" s="89"/>
      <c r="M3353" s="89"/>
      <c r="N3353" s="271">
        <v>0</v>
      </c>
      <c r="O3353" s="271">
        <v>12470.91</v>
      </c>
      <c r="P3353" s="89" t="s">
        <v>670</v>
      </c>
    </row>
    <row r="3354" spans="1:16" ht="89.25">
      <c r="A3354" s="268">
        <v>681</v>
      </c>
      <c r="B3354" s="89"/>
      <c r="C3354" s="269" t="s">
        <v>192</v>
      </c>
      <c r="D3354" s="84">
        <v>43592</v>
      </c>
      <c r="E3354" s="85" t="s">
        <v>6882</v>
      </c>
      <c r="F3354" s="85" t="s">
        <v>3</v>
      </c>
      <c r="G3354" s="85">
        <v>1738379</v>
      </c>
      <c r="H3354" s="89"/>
      <c r="I3354" s="270" t="s">
        <v>10907</v>
      </c>
      <c r="J3354" s="89"/>
      <c r="K3354" s="89"/>
      <c r="L3354" s="89"/>
      <c r="M3354" s="89"/>
      <c r="N3354" s="271">
        <v>0</v>
      </c>
      <c r="O3354" s="271">
        <v>11449.32</v>
      </c>
      <c r="P3354" s="89" t="s">
        <v>670</v>
      </c>
    </row>
    <row r="3355" spans="1:16" ht="89.25">
      <c r="A3355" s="268">
        <v>681</v>
      </c>
      <c r="B3355" s="89"/>
      <c r="C3355" s="269" t="s">
        <v>192</v>
      </c>
      <c r="D3355" s="84">
        <v>43592</v>
      </c>
      <c r="E3355" s="85" t="s">
        <v>6882</v>
      </c>
      <c r="F3355" s="85" t="s">
        <v>3</v>
      </c>
      <c r="G3355" s="85">
        <v>1738379</v>
      </c>
      <c r="H3355" s="89"/>
      <c r="I3355" s="270" t="s">
        <v>10907</v>
      </c>
      <c r="J3355" s="89"/>
      <c r="K3355" s="89"/>
      <c r="L3355" s="89"/>
      <c r="M3355" s="89"/>
      <c r="N3355" s="271">
        <v>0</v>
      </c>
      <c r="O3355" s="271">
        <v>13437.71</v>
      </c>
      <c r="P3355" s="89" t="s">
        <v>670</v>
      </c>
    </row>
    <row r="3356" spans="1:16" ht="89.25">
      <c r="A3356" s="268">
        <v>681</v>
      </c>
      <c r="B3356" s="89"/>
      <c r="C3356" s="269" t="s">
        <v>192</v>
      </c>
      <c r="D3356" s="84">
        <v>43592</v>
      </c>
      <c r="E3356" s="85" t="s">
        <v>6882</v>
      </c>
      <c r="F3356" s="85" t="s">
        <v>3</v>
      </c>
      <c r="G3356" s="85">
        <v>1738379</v>
      </c>
      <c r="H3356" s="89"/>
      <c r="I3356" s="270" t="s">
        <v>10907</v>
      </c>
      <c r="J3356" s="89"/>
      <c r="K3356" s="89"/>
      <c r="L3356" s="89"/>
      <c r="M3356" s="89"/>
      <c r="N3356" s="271">
        <v>0</v>
      </c>
      <c r="O3356" s="271">
        <v>7034.34</v>
      </c>
      <c r="P3356" s="89" t="s">
        <v>670</v>
      </c>
    </row>
    <row r="3357" spans="1:16" ht="89.25">
      <c r="A3357" s="268">
        <v>670</v>
      </c>
      <c r="B3357" s="89"/>
      <c r="C3357" s="269" t="s">
        <v>190</v>
      </c>
      <c r="D3357" s="84">
        <v>43592</v>
      </c>
      <c r="E3357" s="85" t="s">
        <v>6882</v>
      </c>
      <c r="F3357" s="85" t="s">
        <v>3</v>
      </c>
      <c r="G3357" s="85">
        <v>1738379</v>
      </c>
      <c r="H3357" s="89"/>
      <c r="I3357" s="270" t="s">
        <v>10907</v>
      </c>
      <c r="J3357" s="89"/>
      <c r="K3357" s="89"/>
      <c r="L3357" s="89"/>
      <c r="M3357" s="89"/>
      <c r="N3357" s="271">
        <v>0</v>
      </c>
      <c r="O3357" s="271">
        <v>516</v>
      </c>
      <c r="P3357" s="89" t="s">
        <v>670</v>
      </c>
    </row>
    <row r="3358" spans="1:16" ht="89.25">
      <c r="A3358" s="268">
        <v>670</v>
      </c>
      <c r="B3358" s="89"/>
      <c r="C3358" s="269" t="s">
        <v>190</v>
      </c>
      <c r="D3358" s="84">
        <v>43592</v>
      </c>
      <c r="E3358" s="85" t="s">
        <v>6882</v>
      </c>
      <c r="F3358" s="85" t="s">
        <v>3</v>
      </c>
      <c r="G3358" s="85">
        <v>1738379</v>
      </c>
      <c r="H3358" s="89"/>
      <c r="I3358" s="270" t="s">
        <v>10907</v>
      </c>
      <c r="J3358" s="89"/>
      <c r="K3358" s="89"/>
      <c r="L3358" s="89"/>
      <c r="M3358" s="89"/>
      <c r="N3358" s="271">
        <v>0</v>
      </c>
      <c r="O3358" s="271">
        <v>3997.8</v>
      </c>
      <c r="P3358" s="89" t="s">
        <v>670</v>
      </c>
    </row>
    <row r="3359" spans="1:16" ht="89.25">
      <c r="A3359" s="268">
        <v>15</v>
      </c>
      <c r="B3359" s="89"/>
      <c r="C3359" s="269" t="s">
        <v>42</v>
      </c>
      <c r="D3359" s="84">
        <v>43592</v>
      </c>
      <c r="E3359" s="85" t="s">
        <v>6882</v>
      </c>
      <c r="F3359" s="85" t="s">
        <v>3</v>
      </c>
      <c r="G3359" s="85">
        <v>1738379</v>
      </c>
      <c r="H3359" s="89"/>
      <c r="I3359" s="270" t="s">
        <v>10907</v>
      </c>
      <c r="J3359" s="89"/>
      <c r="K3359" s="89"/>
      <c r="L3359" s="89"/>
      <c r="M3359" s="89"/>
      <c r="N3359" s="271">
        <v>0</v>
      </c>
      <c r="O3359" s="271">
        <v>11183.66</v>
      </c>
      <c r="P3359" s="89" t="s">
        <v>670</v>
      </c>
    </row>
    <row r="3360" spans="1:16" ht="89.25">
      <c r="A3360" s="268">
        <v>15</v>
      </c>
      <c r="B3360" s="89"/>
      <c r="C3360" s="269" t="s">
        <v>42</v>
      </c>
      <c r="D3360" s="84">
        <v>43592</v>
      </c>
      <c r="E3360" s="85" t="s">
        <v>6882</v>
      </c>
      <c r="F3360" s="85" t="s">
        <v>3</v>
      </c>
      <c r="G3360" s="85">
        <v>1738379</v>
      </c>
      <c r="H3360" s="89"/>
      <c r="I3360" s="270" t="s">
        <v>10907</v>
      </c>
      <c r="J3360" s="89"/>
      <c r="K3360" s="89"/>
      <c r="L3360" s="89"/>
      <c r="M3360" s="89"/>
      <c r="N3360" s="271">
        <v>0</v>
      </c>
      <c r="O3360" s="271">
        <v>22640.400000000001</v>
      </c>
      <c r="P3360" s="89" t="s">
        <v>670</v>
      </c>
    </row>
    <row r="3361" spans="1:16" ht="89.25">
      <c r="A3361" s="268">
        <v>901</v>
      </c>
      <c r="B3361" s="89"/>
      <c r="C3361" s="269" t="s">
        <v>202</v>
      </c>
      <c r="D3361" s="84">
        <v>43592</v>
      </c>
      <c r="E3361" s="85" t="s">
        <v>6882</v>
      </c>
      <c r="F3361" s="85" t="s">
        <v>3</v>
      </c>
      <c r="G3361" s="85">
        <v>1738379</v>
      </c>
      <c r="H3361" s="89"/>
      <c r="I3361" s="270" t="s">
        <v>10907</v>
      </c>
      <c r="J3361" s="89"/>
      <c r="K3361" s="89"/>
      <c r="L3361" s="89"/>
      <c r="M3361" s="89"/>
      <c r="N3361" s="271">
        <v>0</v>
      </c>
      <c r="O3361" s="271">
        <v>445.8</v>
      </c>
      <c r="P3361" s="89" t="s">
        <v>670</v>
      </c>
    </row>
    <row r="3362" spans="1:16" ht="89.25">
      <c r="A3362" s="268">
        <v>901</v>
      </c>
      <c r="B3362" s="89"/>
      <c r="C3362" s="269" t="s">
        <v>202</v>
      </c>
      <c r="D3362" s="84">
        <v>43592</v>
      </c>
      <c r="E3362" s="85" t="s">
        <v>6882</v>
      </c>
      <c r="F3362" s="85" t="s">
        <v>3</v>
      </c>
      <c r="G3362" s="85">
        <v>1738379</v>
      </c>
      <c r="H3362" s="89"/>
      <c r="I3362" s="270" t="s">
        <v>10907</v>
      </c>
      <c r="J3362" s="89"/>
      <c r="K3362" s="89"/>
      <c r="L3362" s="89"/>
      <c r="M3362" s="89"/>
      <c r="N3362" s="271">
        <v>0</v>
      </c>
      <c r="O3362" s="271">
        <v>10262.4</v>
      </c>
      <c r="P3362" s="89" t="s">
        <v>670</v>
      </c>
    </row>
    <row r="3363" spans="1:16" ht="89.25">
      <c r="A3363" s="268">
        <v>660</v>
      </c>
      <c r="B3363" s="89"/>
      <c r="C3363" s="269" t="s">
        <v>188</v>
      </c>
      <c r="D3363" s="84">
        <v>43592</v>
      </c>
      <c r="E3363" s="85" t="s">
        <v>6882</v>
      </c>
      <c r="F3363" s="85" t="s">
        <v>3</v>
      </c>
      <c r="G3363" s="85">
        <v>1738379</v>
      </c>
      <c r="H3363" s="89"/>
      <c r="I3363" s="270" t="s">
        <v>10907</v>
      </c>
      <c r="J3363" s="89"/>
      <c r="K3363" s="89"/>
      <c r="L3363" s="89"/>
      <c r="M3363" s="89"/>
      <c r="N3363" s="271">
        <v>0</v>
      </c>
      <c r="O3363" s="271">
        <v>14709.72</v>
      </c>
      <c r="P3363" s="89" t="s">
        <v>670</v>
      </c>
    </row>
    <row r="3364" spans="1:16" ht="89.25">
      <c r="A3364" s="268">
        <v>660</v>
      </c>
      <c r="B3364" s="89"/>
      <c r="C3364" s="269" t="s">
        <v>188</v>
      </c>
      <c r="D3364" s="84">
        <v>43592</v>
      </c>
      <c r="E3364" s="85" t="s">
        <v>6882</v>
      </c>
      <c r="F3364" s="85" t="s">
        <v>3</v>
      </c>
      <c r="G3364" s="85">
        <v>1738379</v>
      </c>
      <c r="H3364" s="89"/>
      <c r="I3364" s="270" t="s">
        <v>10907</v>
      </c>
      <c r="J3364" s="89"/>
      <c r="K3364" s="89"/>
      <c r="L3364" s="89"/>
      <c r="M3364" s="89"/>
      <c r="N3364" s="271">
        <v>0</v>
      </c>
      <c r="O3364" s="271">
        <v>25381.26</v>
      </c>
      <c r="P3364" s="89" t="s">
        <v>670</v>
      </c>
    </row>
    <row r="3365" spans="1:16" ht="89.25">
      <c r="A3365" s="268">
        <v>660</v>
      </c>
      <c r="B3365" s="89"/>
      <c r="C3365" s="269" t="s">
        <v>188</v>
      </c>
      <c r="D3365" s="84">
        <v>43592</v>
      </c>
      <c r="E3365" s="85" t="s">
        <v>6882</v>
      </c>
      <c r="F3365" s="85" t="s">
        <v>3</v>
      </c>
      <c r="G3365" s="85">
        <v>1738379</v>
      </c>
      <c r="H3365" s="89"/>
      <c r="I3365" s="270" t="s">
        <v>10907</v>
      </c>
      <c r="J3365" s="89"/>
      <c r="K3365" s="89"/>
      <c r="L3365" s="89"/>
      <c r="M3365" s="89"/>
      <c r="N3365" s="271">
        <v>0</v>
      </c>
      <c r="O3365" s="271">
        <v>34744.92</v>
      </c>
      <c r="P3365" s="89" t="s">
        <v>670</v>
      </c>
    </row>
    <row r="3366" spans="1:16" ht="63.75">
      <c r="A3366" s="268">
        <v>670</v>
      </c>
      <c r="B3366" s="89"/>
      <c r="C3366" s="269" t="s">
        <v>190</v>
      </c>
      <c r="D3366" s="84">
        <v>43592</v>
      </c>
      <c r="E3366" s="85" t="s">
        <v>6883</v>
      </c>
      <c r="F3366" s="85" t="s">
        <v>3</v>
      </c>
      <c r="G3366" s="85">
        <v>1738365</v>
      </c>
      <c r="H3366" s="89"/>
      <c r="I3366" s="270" t="s">
        <v>8016</v>
      </c>
      <c r="J3366" s="89"/>
      <c r="K3366" s="89"/>
      <c r="L3366" s="89"/>
      <c r="M3366" s="89"/>
      <c r="N3366" s="271">
        <v>0</v>
      </c>
      <c r="O3366" s="271">
        <v>5404.4400000000005</v>
      </c>
      <c r="P3366" s="89" t="s">
        <v>670</v>
      </c>
    </row>
    <row r="3367" spans="1:16" ht="51">
      <c r="A3367" s="268">
        <v>15</v>
      </c>
      <c r="B3367" s="89"/>
      <c r="C3367" s="269" t="s">
        <v>42</v>
      </c>
      <c r="D3367" s="84">
        <v>43592</v>
      </c>
      <c r="E3367" s="85" t="s">
        <v>6884</v>
      </c>
      <c r="F3367" s="85" t="s">
        <v>3</v>
      </c>
      <c r="G3367" s="85">
        <v>1738358</v>
      </c>
      <c r="H3367" s="89"/>
      <c r="I3367" s="270" t="s">
        <v>8017</v>
      </c>
      <c r="J3367" s="89"/>
      <c r="K3367" s="89"/>
      <c r="L3367" s="89"/>
      <c r="M3367" s="89"/>
      <c r="N3367" s="271">
        <v>0</v>
      </c>
      <c r="O3367" s="271">
        <v>656</v>
      </c>
      <c r="P3367" s="89" t="s">
        <v>670</v>
      </c>
    </row>
    <row r="3368" spans="1:16" ht="51">
      <c r="A3368" s="268" t="s">
        <v>565</v>
      </c>
      <c r="B3368" s="89"/>
      <c r="C3368" s="269" t="s">
        <v>615</v>
      </c>
      <c r="D3368" s="84">
        <v>43592</v>
      </c>
      <c r="E3368" s="85" t="s">
        <v>6885</v>
      </c>
      <c r="F3368" s="85" t="s">
        <v>3</v>
      </c>
      <c r="G3368" s="85">
        <v>1738338</v>
      </c>
      <c r="H3368" s="89"/>
      <c r="I3368" s="270" t="s">
        <v>8018</v>
      </c>
      <c r="J3368" s="89"/>
      <c r="K3368" s="89"/>
      <c r="L3368" s="89"/>
      <c r="M3368" s="89"/>
      <c r="N3368" s="271">
        <v>0</v>
      </c>
      <c r="O3368" s="271">
        <v>12035.2</v>
      </c>
      <c r="P3368" s="89" t="s">
        <v>670</v>
      </c>
    </row>
    <row r="3369" spans="1:16" ht="38.25">
      <c r="A3369" s="268">
        <v>526</v>
      </c>
      <c r="B3369" s="89"/>
      <c r="C3369" s="269" t="s">
        <v>610</v>
      </c>
      <c r="D3369" s="84">
        <v>43592</v>
      </c>
      <c r="E3369" s="85" t="s">
        <v>6886</v>
      </c>
      <c r="F3369" s="85" t="s">
        <v>3</v>
      </c>
      <c r="G3369" s="85">
        <v>1738445</v>
      </c>
      <c r="H3369" s="89"/>
      <c r="I3369" s="270" t="s">
        <v>8019</v>
      </c>
      <c r="J3369" s="89"/>
      <c r="K3369" s="89"/>
      <c r="L3369" s="89"/>
      <c r="M3369" s="89"/>
      <c r="N3369" s="271">
        <v>0</v>
      </c>
      <c r="O3369" s="271">
        <v>51</v>
      </c>
      <c r="P3369" s="89" t="s">
        <v>670</v>
      </c>
    </row>
    <row r="3370" spans="1:16" ht="51">
      <c r="A3370" s="268" t="s">
        <v>565</v>
      </c>
      <c r="B3370" s="89"/>
      <c r="C3370" s="269" t="s">
        <v>615</v>
      </c>
      <c r="D3370" s="84">
        <v>43592</v>
      </c>
      <c r="E3370" s="85" t="s">
        <v>6887</v>
      </c>
      <c r="F3370" s="85" t="s">
        <v>3</v>
      </c>
      <c r="G3370" s="85">
        <v>1738395</v>
      </c>
      <c r="H3370" s="89"/>
      <c r="I3370" s="270" t="s">
        <v>8020</v>
      </c>
      <c r="J3370" s="89"/>
      <c r="K3370" s="89"/>
      <c r="L3370" s="89"/>
      <c r="M3370" s="89"/>
      <c r="N3370" s="271">
        <v>0</v>
      </c>
      <c r="O3370" s="271">
        <v>3701.66</v>
      </c>
      <c r="P3370" s="89" t="s">
        <v>670</v>
      </c>
    </row>
    <row r="3371" spans="1:16" ht="38.25">
      <c r="A3371" s="268">
        <v>86</v>
      </c>
      <c r="B3371" s="89"/>
      <c r="C3371" s="269" t="s">
        <v>56</v>
      </c>
      <c r="D3371" s="84">
        <v>43592</v>
      </c>
      <c r="E3371" s="85" t="s">
        <v>6888</v>
      </c>
      <c r="F3371" s="85" t="s">
        <v>3</v>
      </c>
      <c r="G3371" s="85">
        <v>1738409</v>
      </c>
      <c r="H3371" s="89"/>
      <c r="I3371" s="270" t="s">
        <v>8021</v>
      </c>
      <c r="J3371" s="89"/>
      <c r="K3371" s="89"/>
      <c r="L3371" s="89"/>
      <c r="M3371" s="89"/>
      <c r="N3371" s="271">
        <v>0</v>
      </c>
      <c r="O3371" s="271">
        <v>4380</v>
      </c>
      <c r="P3371" s="89" t="s">
        <v>670</v>
      </c>
    </row>
    <row r="3372" spans="1:16" ht="51">
      <c r="A3372" s="268">
        <v>117</v>
      </c>
      <c r="B3372" s="89"/>
      <c r="C3372" s="269" t="s">
        <v>62</v>
      </c>
      <c r="D3372" s="84">
        <v>43592</v>
      </c>
      <c r="E3372" s="85" t="s">
        <v>6889</v>
      </c>
      <c r="F3372" s="85" t="s">
        <v>3</v>
      </c>
      <c r="G3372" s="85">
        <v>1738327</v>
      </c>
      <c r="H3372" s="89"/>
      <c r="I3372" s="270" t="s">
        <v>8022</v>
      </c>
      <c r="J3372" s="89"/>
      <c r="K3372" s="89"/>
      <c r="L3372" s="89"/>
      <c r="M3372" s="89"/>
      <c r="N3372" s="271">
        <v>0</v>
      </c>
      <c r="O3372" s="271">
        <v>371</v>
      </c>
      <c r="P3372" s="89" t="s">
        <v>670</v>
      </c>
    </row>
    <row r="3373" spans="1:16" ht="38.25">
      <c r="A3373" s="268">
        <v>526</v>
      </c>
      <c r="B3373" s="89"/>
      <c r="C3373" s="269" t="s">
        <v>610</v>
      </c>
      <c r="D3373" s="84">
        <v>43592</v>
      </c>
      <c r="E3373" s="85" t="s">
        <v>6890</v>
      </c>
      <c r="F3373" s="85" t="s">
        <v>3</v>
      </c>
      <c r="G3373" s="85">
        <v>1738375</v>
      </c>
      <c r="H3373" s="89"/>
      <c r="I3373" s="270" t="s">
        <v>8023</v>
      </c>
      <c r="J3373" s="89"/>
      <c r="K3373" s="89"/>
      <c r="L3373" s="89"/>
      <c r="M3373" s="89"/>
      <c r="N3373" s="271">
        <v>0</v>
      </c>
      <c r="O3373" s="271">
        <v>100</v>
      </c>
      <c r="P3373" s="89" t="s">
        <v>670</v>
      </c>
    </row>
    <row r="3374" spans="1:16" ht="76.5">
      <c r="A3374" s="268">
        <v>25</v>
      </c>
      <c r="B3374" s="89"/>
      <c r="C3374" s="269" t="s">
        <v>45</v>
      </c>
      <c r="D3374" s="84">
        <v>43592</v>
      </c>
      <c r="E3374" s="85" t="s">
        <v>6891</v>
      </c>
      <c r="F3374" s="85" t="s">
        <v>671</v>
      </c>
      <c r="G3374" s="85">
        <v>381658</v>
      </c>
      <c r="H3374" s="89"/>
      <c r="I3374" s="270" t="s">
        <v>8024</v>
      </c>
      <c r="J3374" s="89"/>
      <c r="K3374" s="89"/>
      <c r="L3374" s="89"/>
      <c r="M3374" s="89"/>
      <c r="N3374" s="271">
        <v>1154412.3</v>
      </c>
      <c r="O3374" s="271">
        <v>0</v>
      </c>
      <c r="P3374" s="89" t="s">
        <v>670</v>
      </c>
    </row>
    <row r="3375" spans="1:16" ht="76.5">
      <c r="A3375" s="268">
        <v>25</v>
      </c>
      <c r="B3375" s="89"/>
      <c r="C3375" s="269" t="s">
        <v>45</v>
      </c>
      <c r="D3375" s="84">
        <v>43592</v>
      </c>
      <c r="E3375" s="85" t="s">
        <v>6891</v>
      </c>
      <c r="F3375" s="85" t="s">
        <v>671</v>
      </c>
      <c r="G3375" s="85">
        <v>381632</v>
      </c>
      <c r="H3375" s="89"/>
      <c r="I3375" s="270" t="s">
        <v>8025</v>
      </c>
      <c r="J3375" s="89"/>
      <c r="K3375" s="89"/>
      <c r="L3375" s="89"/>
      <c r="M3375" s="89"/>
      <c r="N3375" s="271">
        <v>356649.22</v>
      </c>
      <c r="O3375" s="271">
        <v>0</v>
      </c>
      <c r="P3375" s="89" t="s">
        <v>670</v>
      </c>
    </row>
    <row r="3376" spans="1:16" ht="76.5">
      <c r="A3376" s="268">
        <v>25</v>
      </c>
      <c r="B3376" s="89"/>
      <c r="C3376" s="269" t="s">
        <v>45</v>
      </c>
      <c r="D3376" s="84">
        <v>43592</v>
      </c>
      <c r="E3376" s="85" t="s">
        <v>6891</v>
      </c>
      <c r="F3376" s="85" t="s">
        <v>671</v>
      </c>
      <c r="G3376" s="85">
        <v>381634</v>
      </c>
      <c r="H3376" s="89"/>
      <c r="I3376" s="270" t="s">
        <v>8026</v>
      </c>
      <c r="J3376" s="89"/>
      <c r="K3376" s="89"/>
      <c r="L3376" s="89"/>
      <c r="M3376" s="89"/>
      <c r="N3376" s="271">
        <v>640772.74</v>
      </c>
      <c r="O3376" s="271">
        <v>0</v>
      </c>
      <c r="P3376" s="89" t="s">
        <v>670</v>
      </c>
    </row>
    <row r="3377" spans="1:16" ht="76.5">
      <c r="A3377" s="268">
        <v>25</v>
      </c>
      <c r="B3377" s="89"/>
      <c r="C3377" s="269" t="s">
        <v>45</v>
      </c>
      <c r="D3377" s="84">
        <v>43592</v>
      </c>
      <c r="E3377" s="85" t="s">
        <v>6891</v>
      </c>
      <c r="F3377" s="85" t="s">
        <v>671</v>
      </c>
      <c r="G3377" s="85">
        <v>381636</v>
      </c>
      <c r="H3377" s="89"/>
      <c r="I3377" s="270" t="s">
        <v>8027</v>
      </c>
      <c r="J3377" s="89"/>
      <c r="K3377" s="89"/>
      <c r="L3377" s="89"/>
      <c r="M3377" s="89"/>
      <c r="N3377" s="271">
        <v>444739.53</v>
      </c>
      <c r="O3377" s="271">
        <v>0</v>
      </c>
      <c r="P3377" s="89" t="s">
        <v>670</v>
      </c>
    </row>
    <row r="3378" spans="1:16" ht="76.5">
      <c r="A3378" s="268">
        <v>25</v>
      </c>
      <c r="B3378" s="89"/>
      <c r="C3378" s="269" t="s">
        <v>45</v>
      </c>
      <c r="D3378" s="84">
        <v>43592</v>
      </c>
      <c r="E3378" s="85" t="s">
        <v>6891</v>
      </c>
      <c r="F3378" s="85" t="s">
        <v>671</v>
      </c>
      <c r="G3378" s="85">
        <v>381629</v>
      </c>
      <c r="H3378" s="89"/>
      <c r="I3378" s="270" t="s">
        <v>8028</v>
      </c>
      <c r="J3378" s="89"/>
      <c r="K3378" s="89"/>
      <c r="L3378" s="89"/>
      <c r="M3378" s="89"/>
      <c r="N3378" s="271">
        <v>1129828.6599999999</v>
      </c>
      <c r="O3378" s="271">
        <v>0</v>
      </c>
      <c r="P3378" s="89" t="s">
        <v>670</v>
      </c>
    </row>
    <row r="3379" spans="1:16" ht="89.25">
      <c r="A3379" s="268">
        <v>25</v>
      </c>
      <c r="B3379" s="89"/>
      <c r="C3379" s="269" t="s">
        <v>45</v>
      </c>
      <c r="D3379" s="84">
        <v>43592</v>
      </c>
      <c r="E3379" s="85" t="s">
        <v>6891</v>
      </c>
      <c r="F3379" s="85" t="s">
        <v>671</v>
      </c>
      <c r="G3379" s="85">
        <v>381638</v>
      </c>
      <c r="H3379" s="89"/>
      <c r="I3379" s="270" t="s">
        <v>8029</v>
      </c>
      <c r="J3379" s="89"/>
      <c r="K3379" s="89"/>
      <c r="L3379" s="89"/>
      <c r="M3379" s="89"/>
      <c r="N3379" s="271">
        <v>153160.54999999999</v>
      </c>
      <c r="O3379" s="271">
        <v>0</v>
      </c>
      <c r="P3379" s="89" t="s">
        <v>670</v>
      </c>
    </row>
    <row r="3380" spans="1:16" ht="76.5">
      <c r="A3380" s="268">
        <v>25</v>
      </c>
      <c r="B3380" s="89"/>
      <c r="C3380" s="269" t="s">
        <v>45</v>
      </c>
      <c r="D3380" s="84">
        <v>43592</v>
      </c>
      <c r="E3380" s="85" t="s">
        <v>6891</v>
      </c>
      <c r="F3380" s="85" t="s">
        <v>671</v>
      </c>
      <c r="G3380" s="85">
        <v>381637</v>
      </c>
      <c r="H3380" s="89"/>
      <c r="I3380" s="270" t="s">
        <v>8030</v>
      </c>
      <c r="J3380" s="89"/>
      <c r="K3380" s="89"/>
      <c r="L3380" s="89"/>
      <c r="M3380" s="89"/>
      <c r="N3380" s="271">
        <v>1049288.31</v>
      </c>
      <c r="O3380" s="271">
        <v>0</v>
      </c>
      <c r="P3380" s="89" t="s">
        <v>670</v>
      </c>
    </row>
    <row r="3381" spans="1:16" ht="76.5">
      <c r="A3381" s="268">
        <v>25</v>
      </c>
      <c r="B3381" s="89"/>
      <c r="C3381" s="269" t="s">
        <v>45</v>
      </c>
      <c r="D3381" s="84">
        <v>43592</v>
      </c>
      <c r="E3381" s="85" t="s">
        <v>6891</v>
      </c>
      <c r="F3381" s="85" t="s">
        <v>671</v>
      </c>
      <c r="G3381" s="85">
        <v>381659</v>
      </c>
      <c r="H3381" s="89"/>
      <c r="I3381" s="270" t="s">
        <v>8031</v>
      </c>
      <c r="J3381" s="89"/>
      <c r="K3381" s="89"/>
      <c r="L3381" s="89"/>
      <c r="M3381" s="89"/>
      <c r="N3381" s="271">
        <v>1026451.15</v>
      </c>
      <c r="O3381" s="271">
        <v>0</v>
      </c>
      <c r="P3381" s="89" t="s">
        <v>670</v>
      </c>
    </row>
    <row r="3382" spans="1:16" ht="76.5">
      <c r="A3382" s="268">
        <v>25</v>
      </c>
      <c r="B3382" s="89"/>
      <c r="C3382" s="269" t="s">
        <v>45</v>
      </c>
      <c r="D3382" s="84">
        <v>43592</v>
      </c>
      <c r="E3382" s="85" t="s">
        <v>6891</v>
      </c>
      <c r="F3382" s="85" t="s">
        <v>671</v>
      </c>
      <c r="G3382" s="85">
        <v>381716</v>
      </c>
      <c r="H3382" s="89"/>
      <c r="I3382" s="270" t="s">
        <v>8032</v>
      </c>
      <c r="J3382" s="89"/>
      <c r="K3382" s="89"/>
      <c r="L3382" s="89"/>
      <c r="M3382" s="89"/>
      <c r="N3382" s="271">
        <v>764982.86</v>
      </c>
      <c r="O3382" s="271">
        <v>0</v>
      </c>
      <c r="P3382" s="89" t="s">
        <v>670</v>
      </c>
    </row>
    <row r="3383" spans="1:16" ht="63.75">
      <c r="A3383" s="268">
        <v>25</v>
      </c>
      <c r="B3383" s="89"/>
      <c r="C3383" s="269" t="s">
        <v>45</v>
      </c>
      <c r="D3383" s="84">
        <v>43592</v>
      </c>
      <c r="E3383" s="85" t="s">
        <v>6891</v>
      </c>
      <c r="F3383" s="85" t="s">
        <v>671</v>
      </c>
      <c r="G3383" s="85">
        <v>381660</v>
      </c>
      <c r="H3383" s="89"/>
      <c r="I3383" s="270" t="s">
        <v>8033</v>
      </c>
      <c r="J3383" s="89"/>
      <c r="K3383" s="89"/>
      <c r="L3383" s="89"/>
      <c r="M3383" s="89"/>
      <c r="N3383" s="271">
        <v>617094.94999999995</v>
      </c>
      <c r="O3383" s="271">
        <v>0</v>
      </c>
      <c r="P3383" s="89" t="s">
        <v>670</v>
      </c>
    </row>
    <row r="3384" spans="1:16" ht="76.5">
      <c r="A3384" s="268">
        <v>25</v>
      </c>
      <c r="B3384" s="89"/>
      <c r="C3384" s="269" t="s">
        <v>45</v>
      </c>
      <c r="D3384" s="84">
        <v>43592</v>
      </c>
      <c r="E3384" s="85" t="s">
        <v>6891</v>
      </c>
      <c r="F3384" s="85" t="s">
        <v>671</v>
      </c>
      <c r="G3384" s="85">
        <v>381661</v>
      </c>
      <c r="H3384" s="89"/>
      <c r="I3384" s="270" t="s">
        <v>8034</v>
      </c>
      <c r="J3384" s="89"/>
      <c r="K3384" s="89"/>
      <c r="L3384" s="89"/>
      <c r="M3384" s="89"/>
      <c r="N3384" s="271">
        <v>615665.41</v>
      </c>
      <c r="O3384" s="271">
        <v>0</v>
      </c>
      <c r="P3384" s="89" t="s">
        <v>670</v>
      </c>
    </row>
    <row r="3385" spans="1:16" ht="76.5">
      <c r="A3385" s="268">
        <v>25</v>
      </c>
      <c r="B3385" s="89"/>
      <c r="C3385" s="269" t="s">
        <v>45</v>
      </c>
      <c r="D3385" s="84">
        <v>43592</v>
      </c>
      <c r="E3385" s="85" t="s">
        <v>6891</v>
      </c>
      <c r="F3385" s="85" t="s">
        <v>671</v>
      </c>
      <c r="G3385" s="85">
        <v>381715</v>
      </c>
      <c r="H3385" s="89"/>
      <c r="I3385" s="270" t="s">
        <v>8035</v>
      </c>
      <c r="J3385" s="89"/>
      <c r="K3385" s="89"/>
      <c r="L3385" s="89"/>
      <c r="M3385" s="89"/>
      <c r="N3385" s="271">
        <v>867567.59</v>
      </c>
      <c r="O3385" s="271">
        <v>0</v>
      </c>
      <c r="P3385" s="89" t="s">
        <v>670</v>
      </c>
    </row>
    <row r="3386" spans="1:16" ht="76.5">
      <c r="A3386" s="268">
        <v>25</v>
      </c>
      <c r="B3386" s="89"/>
      <c r="C3386" s="269" t="s">
        <v>45</v>
      </c>
      <c r="D3386" s="84">
        <v>43592</v>
      </c>
      <c r="E3386" s="85" t="s">
        <v>6891</v>
      </c>
      <c r="F3386" s="85" t="s">
        <v>671</v>
      </c>
      <c r="G3386" s="85">
        <v>381726</v>
      </c>
      <c r="H3386" s="89"/>
      <c r="I3386" s="270" t="s">
        <v>8036</v>
      </c>
      <c r="J3386" s="89"/>
      <c r="K3386" s="89"/>
      <c r="L3386" s="89"/>
      <c r="M3386" s="89"/>
      <c r="N3386" s="271">
        <v>706416.82</v>
      </c>
      <c r="O3386" s="271">
        <v>0</v>
      </c>
      <c r="P3386" s="89" t="s">
        <v>670</v>
      </c>
    </row>
    <row r="3387" spans="1:16" ht="76.5">
      <c r="A3387" s="268">
        <v>25</v>
      </c>
      <c r="B3387" s="89"/>
      <c r="C3387" s="269" t="s">
        <v>45</v>
      </c>
      <c r="D3387" s="84">
        <v>43592</v>
      </c>
      <c r="E3387" s="85" t="s">
        <v>6891</v>
      </c>
      <c r="F3387" s="85" t="s">
        <v>671</v>
      </c>
      <c r="G3387" s="85">
        <v>381662</v>
      </c>
      <c r="H3387" s="89"/>
      <c r="I3387" s="270" t="s">
        <v>8037</v>
      </c>
      <c r="J3387" s="89"/>
      <c r="K3387" s="89"/>
      <c r="L3387" s="89"/>
      <c r="M3387" s="89"/>
      <c r="N3387" s="271">
        <v>547464.30000000005</v>
      </c>
      <c r="O3387" s="271">
        <v>0</v>
      </c>
      <c r="P3387" s="89" t="s">
        <v>670</v>
      </c>
    </row>
    <row r="3388" spans="1:16" ht="76.5">
      <c r="A3388" s="268">
        <v>25</v>
      </c>
      <c r="B3388" s="89"/>
      <c r="C3388" s="269" t="s">
        <v>45</v>
      </c>
      <c r="D3388" s="84">
        <v>43592</v>
      </c>
      <c r="E3388" s="85" t="s">
        <v>6891</v>
      </c>
      <c r="F3388" s="85" t="s">
        <v>671</v>
      </c>
      <c r="G3388" s="85">
        <v>381725</v>
      </c>
      <c r="H3388" s="89"/>
      <c r="I3388" s="270" t="s">
        <v>8038</v>
      </c>
      <c r="J3388" s="89"/>
      <c r="K3388" s="89"/>
      <c r="L3388" s="89"/>
      <c r="M3388" s="89"/>
      <c r="N3388" s="271">
        <v>1676910.48</v>
      </c>
      <c r="O3388" s="271">
        <v>0</v>
      </c>
      <c r="P3388" s="89" t="s">
        <v>670</v>
      </c>
    </row>
    <row r="3389" spans="1:16" ht="76.5">
      <c r="A3389" s="268">
        <v>25</v>
      </c>
      <c r="B3389" s="89"/>
      <c r="C3389" s="269" t="s">
        <v>45</v>
      </c>
      <c r="D3389" s="84">
        <v>43592</v>
      </c>
      <c r="E3389" s="85" t="s">
        <v>6891</v>
      </c>
      <c r="F3389" s="85" t="s">
        <v>671</v>
      </c>
      <c r="G3389" s="85">
        <v>381625</v>
      </c>
      <c r="H3389" s="89"/>
      <c r="I3389" s="270" t="s">
        <v>8039</v>
      </c>
      <c r="J3389" s="89"/>
      <c r="K3389" s="89"/>
      <c r="L3389" s="89"/>
      <c r="M3389" s="89"/>
      <c r="N3389" s="271">
        <v>1688607.72</v>
      </c>
      <c r="O3389" s="271">
        <v>0</v>
      </c>
      <c r="P3389" s="89" t="s">
        <v>670</v>
      </c>
    </row>
    <row r="3390" spans="1:16" ht="76.5">
      <c r="A3390" s="268">
        <v>25</v>
      </c>
      <c r="B3390" s="89"/>
      <c r="C3390" s="269" t="s">
        <v>45</v>
      </c>
      <c r="D3390" s="84">
        <v>43592</v>
      </c>
      <c r="E3390" s="85" t="s">
        <v>6891</v>
      </c>
      <c r="F3390" s="85" t="s">
        <v>671</v>
      </c>
      <c r="G3390" s="85">
        <v>381627</v>
      </c>
      <c r="H3390" s="89"/>
      <c r="I3390" s="270" t="s">
        <v>8040</v>
      </c>
      <c r="J3390" s="89"/>
      <c r="K3390" s="89"/>
      <c r="L3390" s="89"/>
      <c r="M3390" s="89"/>
      <c r="N3390" s="271">
        <v>892137.96</v>
      </c>
      <c r="O3390" s="271">
        <v>0</v>
      </c>
      <c r="P3390" s="89" t="s">
        <v>670</v>
      </c>
    </row>
    <row r="3391" spans="1:16" ht="76.5">
      <c r="A3391" s="268">
        <v>25</v>
      </c>
      <c r="B3391" s="89"/>
      <c r="C3391" s="269" t="s">
        <v>45</v>
      </c>
      <c r="D3391" s="84">
        <v>43592</v>
      </c>
      <c r="E3391" s="85" t="s">
        <v>6891</v>
      </c>
      <c r="F3391" s="85" t="s">
        <v>671</v>
      </c>
      <c r="G3391" s="85">
        <v>381308</v>
      </c>
      <c r="H3391" s="89"/>
      <c r="I3391" s="270" t="s">
        <v>8041</v>
      </c>
      <c r="J3391" s="89"/>
      <c r="K3391" s="89"/>
      <c r="L3391" s="89"/>
      <c r="M3391" s="89"/>
      <c r="N3391" s="271">
        <v>924020.2</v>
      </c>
      <c r="O3391" s="271">
        <v>0</v>
      </c>
      <c r="P3391" s="89" t="s">
        <v>670</v>
      </c>
    </row>
    <row r="3392" spans="1:16" ht="76.5">
      <c r="A3392" s="268">
        <v>25</v>
      </c>
      <c r="B3392" s="89"/>
      <c r="C3392" s="269" t="s">
        <v>45</v>
      </c>
      <c r="D3392" s="84">
        <v>43592</v>
      </c>
      <c r="E3392" s="85" t="s">
        <v>6891</v>
      </c>
      <c r="F3392" s="85" t="s">
        <v>671</v>
      </c>
      <c r="G3392" s="85">
        <v>381572</v>
      </c>
      <c r="H3392" s="89"/>
      <c r="I3392" s="270" t="s">
        <v>8042</v>
      </c>
      <c r="J3392" s="89"/>
      <c r="K3392" s="89"/>
      <c r="L3392" s="89"/>
      <c r="M3392" s="89"/>
      <c r="N3392" s="271">
        <v>912141.46</v>
      </c>
      <c r="O3392" s="271">
        <v>0</v>
      </c>
      <c r="P3392" s="89" t="s">
        <v>670</v>
      </c>
    </row>
    <row r="3393" spans="1:16" ht="63.75">
      <c r="A3393" s="268">
        <v>344</v>
      </c>
      <c r="B3393" s="89"/>
      <c r="C3393" s="269" t="s">
        <v>150</v>
      </c>
      <c r="D3393" s="84">
        <v>43592</v>
      </c>
      <c r="E3393" s="85" t="s">
        <v>6892</v>
      </c>
      <c r="F3393" s="85" t="s">
        <v>6</v>
      </c>
      <c r="G3393" s="85">
        <v>1115061</v>
      </c>
      <c r="H3393" s="89"/>
      <c r="I3393" s="270" t="s">
        <v>8043</v>
      </c>
      <c r="J3393" s="89"/>
      <c r="K3393" s="89"/>
      <c r="L3393" s="89"/>
      <c r="M3393" s="89"/>
      <c r="N3393" s="271">
        <v>0</v>
      </c>
      <c r="O3393" s="271">
        <v>530593</v>
      </c>
      <c r="P3393" s="89" t="s">
        <v>670</v>
      </c>
    </row>
    <row r="3394" spans="1:16" ht="51">
      <c r="A3394" s="268">
        <v>153</v>
      </c>
      <c r="B3394" s="89"/>
      <c r="C3394" s="269" t="s">
        <v>83</v>
      </c>
      <c r="D3394" s="84">
        <v>43592</v>
      </c>
      <c r="E3394" s="85" t="s">
        <v>6893</v>
      </c>
      <c r="F3394" s="85" t="s">
        <v>6</v>
      </c>
      <c r="G3394" s="85">
        <v>1115081</v>
      </c>
      <c r="H3394" s="89"/>
      <c r="I3394" s="270" t="s">
        <v>8044</v>
      </c>
      <c r="J3394" s="89"/>
      <c r="K3394" s="89"/>
      <c r="L3394" s="89"/>
      <c r="M3394" s="89"/>
      <c r="N3394" s="271">
        <v>0</v>
      </c>
      <c r="O3394" s="271">
        <v>139200</v>
      </c>
      <c r="P3394" s="89" t="s">
        <v>670</v>
      </c>
    </row>
    <row r="3395" spans="1:16" ht="89.25">
      <c r="A3395" s="268">
        <v>291</v>
      </c>
      <c r="B3395" s="89"/>
      <c r="C3395" s="269" t="s">
        <v>129</v>
      </c>
      <c r="D3395" s="84">
        <v>43592</v>
      </c>
      <c r="E3395" s="85" t="s">
        <v>6894</v>
      </c>
      <c r="F3395" s="85" t="s">
        <v>11</v>
      </c>
      <c r="G3395" s="85">
        <v>953359</v>
      </c>
      <c r="H3395" s="89"/>
      <c r="I3395" s="270" t="s">
        <v>8045</v>
      </c>
      <c r="J3395" s="89"/>
      <c r="K3395" s="89"/>
      <c r="L3395" s="89"/>
      <c r="M3395" s="89"/>
      <c r="N3395" s="271">
        <v>270</v>
      </c>
      <c r="O3395" s="271">
        <v>0</v>
      </c>
      <c r="P3395" s="89" t="s">
        <v>670</v>
      </c>
    </row>
    <row r="3396" spans="1:16" ht="89.25">
      <c r="A3396" s="268">
        <v>291</v>
      </c>
      <c r="B3396" s="89"/>
      <c r="C3396" s="269" t="s">
        <v>129</v>
      </c>
      <c r="D3396" s="84">
        <v>43592</v>
      </c>
      <c r="E3396" s="85" t="s">
        <v>6895</v>
      </c>
      <c r="F3396" s="85" t="s">
        <v>11</v>
      </c>
      <c r="G3396" s="85">
        <v>953358</v>
      </c>
      <c r="H3396" s="89"/>
      <c r="I3396" s="270" t="s">
        <v>8046</v>
      </c>
      <c r="J3396" s="89"/>
      <c r="K3396" s="89"/>
      <c r="L3396" s="89"/>
      <c r="M3396" s="89"/>
      <c r="N3396" s="271">
        <v>270</v>
      </c>
      <c r="O3396" s="271">
        <v>0</v>
      </c>
      <c r="P3396" s="89" t="s">
        <v>670</v>
      </c>
    </row>
    <row r="3397" spans="1:16" ht="38.25">
      <c r="A3397" s="268">
        <v>253</v>
      </c>
      <c r="B3397" s="89"/>
      <c r="C3397" s="269" t="s">
        <v>114</v>
      </c>
      <c r="D3397" s="84">
        <v>43592</v>
      </c>
      <c r="E3397" s="85" t="s">
        <v>6896</v>
      </c>
      <c r="F3397" s="85" t="s">
        <v>6</v>
      </c>
      <c r="G3397" s="85">
        <v>1115280</v>
      </c>
      <c r="H3397" s="89"/>
      <c r="I3397" s="270" t="s">
        <v>8047</v>
      </c>
      <c r="J3397" s="89"/>
      <c r="K3397" s="89"/>
      <c r="L3397" s="89"/>
      <c r="M3397" s="89"/>
      <c r="N3397" s="271">
        <v>0</v>
      </c>
      <c r="O3397" s="271">
        <v>116164.6</v>
      </c>
      <c r="P3397" s="89" t="s">
        <v>670</v>
      </c>
    </row>
    <row r="3398" spans="1:16" ht="51">
      <c r="A3398" s="268">
        <v>340</v>
      </c>
      <c r="B3398" s="89"/>
      <c r="C3398" s="269" t="s">
        <v>147</v>
      </c>
      <c r="D3398" s="84">
        <v>43592</v>
      </c>
      <c r="E3398" s="85" t="s">
        <v>6897</v>
      </c>
      <c r="F3398" s="85" t="s">
        <v>6</v>
      </c>
      <c r="G3398" s="85">
        <v>1032251</v>
      </c>
      <c r="H3398" s="89"/>
      <c r="I3398" s="270" t="s">
        <v>8048</v>
      </c>
      <c r="J3398" s="89"/>
      <c r="K3398" s="89"/>
      <c r="L3398" s="89"/>
      <c r="M3398" s="89"/>
      <c r="N3398" s="271">
        <v>0</v>
      </c>
      <c r="O3398" s="271">
        <v>43900.57</v>
      </c>
      <c r="P3398" s="89" t="s">
        <v>670</v>
      </c>
    </row>
    <row r="3399" spans="1:16" ht="76.5">
      <c r="A3399" s="268" t="s">
        <v>557</v>
      </c>
      <c r="B3399" s="89"/>
      <c r="C3399" s="269" t="s">
        <v>780</v>
      </c>
      <c r="D3399" s="84">
        <v>43592</v>
      </c>
      <c r="E3399" s="85" t="s">
        <v>6898</v>
      </c>
      <c r="F3399" s="85" t="s">
        <v>6</v>
      </c>
      <c r="G3399" s="85">
        <v>1115420</v>
      </c>
      <c r="H3399" s="89"/>
      <c r="I3399" s="270" t="s">
        <v>8049</v>
      </c>
      <c r="J3399" s="89"/>
      <c r="K3399" s="89"/>
      <c r="L3399" s="89"/>
      <c r="M3399" s="89"/>
      <c r="N3399" s="271">
        <v>0</v>
      </c>
      <c r="O3399" s="271">
        <v>600000</v>
      </c>
      <c r="P3399" s="89" t="s">
        <v>670</v>
      </c>
    </row>
    <row r="3400" spans="1:16" ht="51">
      <c r="A3400" s="268">
        <v>119</v>
      </c>
      <c r="B3400" s="89"/>
      <c r="C3400" s="269" t="s">
        <v>63</v>
      </c>
      <c r="D3400" s="84">
        <v>43592</v>
      </c>
      <c r="E3400" s="85" t="s">
        <v>6899</v>
      </c>
      <c r="F3400" s="85" t="s">
        <v>11</v>
      </c>
      <c r="G3400" s="85">
        <v>953418</v>
      </c>
      <c r="H3400" s="89"/>
      <c r="I3400" s="270" t="s">
        <v>8050</v>
      </c>
      <c r="J3400" s="89"/>
      <c r="K3400" s="89"/>
      <c r="L3400" s="89"/>
      <c r="M3400" s="89"/>
      <c r="N3400" s="271">
        <v>50</v>
      </c>
      <c r="O3400" s="271">
        <v>0</v>
      </c>
      <c r="P3400" s="89" t="s">
        <v>670</v>
      </c>
    </row>
    <row r="3401" spans="1:16" ht="51">
      <c r="A3401" s="268">
        <v>513</v>
      </c>
      <c r="B3401" s="89"/>
      <c r="C3401" s="269" t="s">
        <v>171</v>
      </c>
      <c r="D3401" s="84">
        <v>43592</v>
      </c>
      <c r="E3401" s="85" t="s">
        <v>6900</v>
      </c>
      <c r="F3401" s="85" t="s">
        <v>15</v>
      </c>
      <c r="G3401" s="85">
        <v>1032519</v>
      </c>
      <c r="H3401" s="89"/>
      <c r="I3401" s="270" t="s">
        <v>3952</v>
      </c>
      <c r="J3401" s="89"/>
      <c r="K3401" s="89"/>
      <c r="L3401" s="89"/>
      <c r="M3401" s="89"/>
      <c r="N3401" s="271">
        <v>50</v>
      </c>
      <c r="O3401" s="271">
        <v>0</v>
      </c>
      <c r="P3401" s="89" t="s">
        <v>670</v>
      </c>
    </row>
    <row r="3402" spans="1:16" ht="51">
      <c r="A3402" s="268">
        <v>513</v>
      </c>
      <c r="B3402" s="89"/>
      <c r="C3402" s="269" t="s">
        <v>171</v>
      </c>
      <c r="D3402" s="84">
        <v>43592</v>
      </c>
      <c r="E3402" s="85" t="s">
        <v>6901</v>
      </c>
      <c r="F3402" s="85" t="s">
        <v>15</v>
      </c>
      <c r="G3402" s="85">
        <v>1032243</v>
      </c>
      <c r="H3402" s="89"/>
      <c r="I3402" s="270" t="s">
        <v>4855</v>
      </c>
      <c r="J3402" s="89"/>
      <c r="K3402" s="89"/>
      <c r="L3402" s="89"/>
      <c r="M3402" s="89"/>
      <c r="N3402" s="271">
        <v>50</v>
      </c>
      <c r="O3402" s="271">
        <v>0</v>
      </c>
      <c r="P3402" s="89" t="s">
        <v>670</v>
      </c>
    </row>
    <row r="3403" spans="1:16" ht="51">
      <c r="A3403" s="268">
        <v>513</v>
      </c>
      <c r="B3403" s="89"/>
      <c r="C3403" s="269" t="s">
        <v>171</v>
      </c>
      <c r="D3403" s="84">
        <v>43592</v>
      </c>
      <c r="E3403" s="85" t="s">
        <v>6902</v>
      </c>
      <c r="F3403" s="85" t="s">
        <v>15</v>
      </c>
      <c r="G3403" s="85">
        <v>1032245</v>
      </c>
      <c r="H3403" s="89"/>
      <c r="I3403" s="270" t="s">
        <v>8051</v>
      </c>
      <c r="J3403" s="89"/>
      <c r="K3403" s="89"/>
      <c r="L3403" s="89"/>
      <c r="M3403" s="89"/>
      <c r="N3403" s="271">
        <v>50</v>
      </c>
      <c r="O3403" s="271">
        <v>0</v>
      </c>
      <c r="P3403" s="89" t="s">
        <v>670</v>
      </c>
    </row>
    <row r="3404" spans="1:16" ht="51">
      <c r="A3404" s="268">
        <v>340</v>
      </c>
      <c r="B3404" s="89"/>
      <c r="C3404" s="269" t="s">
        <v>147</v>
      </c>
      <c r="D3404" s="84">
        <v>43592</v>
      </c>
      <c r="E3404" s="85" t="s">
        <v>6903</v>
      </c>
      <c r="F3404" s="85" t="s">
        <v>15</v>
      </c>
      <c r="G3404" s="85">
        <v>1032252</v>
      </c>
      <c r="H3404" s="89"/>
      <c r="I3404" s="270" t="s">
        <v>8052</v>
      </c>
      <c r="J3404" s="89"/>
      <c r="K3404" s="89"/>
      <c r="L3404" s="89"/>
      <c r="M3404" s="89"/>
      <c r="N3404" s="271">
        <v>50</v>
      </c>
      <c r="O3404" s="271">
        <v>0</v>
      </c>
      <c r="P3404" s="89" t="s">
        <v>670</v>
      </c>
    </row>
    <row r="3405" spans="1:16" ht="51">
      <c r="A3405" s="268">
        <v>513</v>
      </c>
      <c r="B3405" s="89"/>
      <c r="C3405" s="269" t="s">
        <v>171</v>
      </c>
      <c r="D3405" s="84">
        <v>43592</v>
      </c>
      <c r="E3405" s="85" t="s">
        <v>6904</v>
      </c>
      <c r="F3405" s="85" t="s">
        <v>15</v>
      </c>
      <c r="G3405" s="85">
        <v>1032517</v>
      </c>
      <c r="H3405" s="89"/>
      <c r="I3405" s="270" t="s">
        <v>746</v>
      </c>
      <c r="J3405" s="89"/>
      <c r="K3405" s="89"/>
      <c r="L3405" s="89"/>
      <c r="M3405" s="89"/>
      <c r="N3405" s="271">
        <v>50</v>
      </c>
      <c r="O3405" s="271">
        <v>0</v>
      </c>
      <c r="P3405" s="89" t="s">
        <v>670</v>
      </c>
    </row>
    <row r="3406" spans="1:16" ht="51">
      <c r="A3406" s="268">
        <v>513</v>
      </c>
      <c r="B3406" s="89"/>
      <c r="C3406" s="269" t="s">
        <v>171</v>
      </c>
      <c r="D3406" s="84">
        <v>43592</v>
      </c>
      <c r="E3406" s="85" t="s">
        <v>6905</v>
      </c>
      <c r="F3406" s="85" t="s">
        <v>15</v>
      </c>
      <c r="G3406" s="85">
        <v>1032676</v>
      </c>
      <c r="H3406" s="89"/>
      <c r="I3406" s="270" t="s">
        <v>8053</v>
      </c>
      <c r="J3406" s="89"/>
      <c r="K3406" s="89"/>
      <c r="L3406" s="89"/>
      <c r="M3406" s="89"/>
      <c r="N3406" s="271">
        <v>50</v>
      </c>
      <c r="O3406" s="271">
        <v>0</v>
      </c>
      <c r="P3406" s="89" t="s">
        <v>670</v>
      </c>
    </row>
    <row r="3407" spans="1:16" ht="38.25">
      <c r="A3407" s="268">
        <v>526</v>
      </c>
      <c r="B3407" s="89"/>
      <c r="C3407" s="269" t="s">
        <v>610</v>
      </c>
      <c r="D3407" s="84">
        <v>43593</v>
      </c>
      <c r="E3407" s="85" t="s">
        <v>6906</v>
      </c>
      <c r="F3407" s="85" t="s">
        <v>3</v>
      </c>
      <c r="G3407" s="85">
        <v>1738971</v>
      </c>
      <c r="H3407" s="89"/>
      <c r="I3407" s="270" t="s">
        <v>8054</v>
      </c>
      <c r="J3407" s="89"/>
      <c r="K3407" s="89"/>
      <c r="L3407" s="89"/>
      <c r="M3407" s="89"/>
      <c r="N3407" s="271">
        <v>0</v>
      </c>
      <c r="O3407" s="271">
        <v>70</v>
      </c>
      <c r="P3407" s="89" t="s">
        <v>670</v>
      </c>
    </row>
    <row r="3408" spans="1:16" ht="38.25">
      <c r="A3408" s="268">
        <v>526</v>
      </c>
      <c r="B3408" s="89"/>
      <c r="C3408" s="269" t="s">
        <v>610</v>
      </c>
      <c r="D3408" s="84">
        <v>43593</v>
      </c>
      <c r="E3408" s="85" t="s">
        <v>6907</v>
      </c>
      <c r="F3408" s="85" t="s">
        <v>3</v>
      </c>
      <c r="G3408" s="85">
        <v>1738974</v>
      </c>
      <c r="H3408" s="89"/>
      <c r="I3408" s="270" t="s">
        <v>8055</v>
      </c>
      <c r="J3408" s="89"/>
      <c r="K3408" s="89"/>
      <c r="L3408" s="89"/>
      <c r="M3408" s="89"/>
      <c r="N3408" s="271">
        <v>0</v>
      </c>
      <c r="O3408" s="271">
        <v>70</v>
      </c>
      <c r="P3408" s="89" t="s">
        <v>670</v>
      </c>
    </row>
    <row r="3409" spans="1:16" ht="38.25">
      <c r="A3409" s="268" t="s">
        <v>565</v>
      </c>
      <c r="B3409" s="89"/>
      <c r="C3409" s="269" t="s">
        <v>615</v>
      </c>
      <c r="D3409" s="84">
        <v>43593</v>
      </c>
      <c r="E3409" s="85" t="s">
        <v>6908</v>
      </c>
      <c r="F3409" s="85" t="s">
        <v>3</v>
      </c>
      <c r="G3409" s="85">
        <v>1738983</v>
      </c>
      <c r="H3409" s="89"/>
      <c r="I3409" s="270" t="s">
        <v>8056</v>
      </c>
      <c r="J3409" s="89"/>
      <c r="K3409" s="89"/>
      <c r="L3409" s="89"/>
      <c r="M3409" s="89"/>
      <c r="N3409" s="271">
        <v>0</v>
      </c>
      <c r="O3409" s="271">
        <v>6516.71</v>
      </c>
      <c r="P3409" s="89" t="s">
        <v>670</v>
      </c>
    </row>
    <row r="3410" spans="1:16" ht="51">
      <c r="A3410" s="268">
        <v>526</v>
      </c>
      <c r="B3410" s="89"/>
      <c r="C3410" s="269" t="s">
        <v>610</v>
      </c>
      <c r="D3410" s="84">
        <v>43593</v>
      </c>
      <c r="E3410" s="85" t="s">
        <v>6909</v>
      </c>
      <c r="F3410" s="85" t="s">
        <v>3</v>
      </c>
      <c r="G3410" s="85">
        <v>1738987</v>
      </c>
      <c r="H3410" s="89"/>
      <c r="I3410" s="270" t="s">
        <v>8057</v>
      </c>
      <c r="J3410" s="89"/>
      <c r="K3410" s="89"/>
      <c r="L3410" s="89"/>
      <c r="M3410" s="89"/>
      <c r="N3410" s="271">
        <v>0</v>
      </c>
      <c r="O3410" s="271">
        <v>70</v>
      </c>
      <c r="P3410" s="89" t="s">
        <v>670</v>
      </c>
    </row>
    <row r="3411" spans="1:16" ht="51">
      <c r="A3411" s="268">
        <v>551</v>
      </c>
      <c r="B3411" s="89"/>
      <c r="C3411" s="269" t="s">
        <v>176</v>
      </c>
      <c r="D3411" s="84">
        <v>43593</v>
      </c>
      <c r="E3411" s="85" t="s">
        <v>6910</v>
      </c>
      <c r="F3411" s="85" t="s">
        <v>3</v>
      </c>
      <c r="G3411" s="85">
        <v>1738990</v>
      </c>
      <c r="H3411" s="89"/>
      <c r="I3411" s="270" t="s">
        <v>8058</v>
      </c>
      <c r="J3411" s="89"/>
      <c r="K3411" s="89"/>
      <c r="L3411" s="89"/>
      <c r="M3411" s="89"/>
      <c r="N3411" s="271">
        <v>0</v>
      </c>
      <c r="O3411" s="271">
        <v>7200</v>
      </c>
      <c r="P3411" s="89" t="s">
        <v>670</v>
      </c>
    </row>
    <row r="3412" spans="1:16" ht="38.25">
      <c r="A3412" s="268">
        <v>526</v>
      </c>
      <c r="B3412" s="89"/>
      <c r="C3412" s="269" t="s">
        <v>610</v>
      </c>
      <c r="D3412" s="84">
        <v>43593</v>
      </c>
      <c r="E3412" s="85" t="s">
        <v>6911</v>
      </c>
      <c r="F3412" s="85" t="s">
        <v>3</v>
      </c>
      <c r="G3412" s="85">
        <v>1738969</v>
      </c>
      <c r="H3412" s="89"/>
      <c r="I3412" s="270" t="s">
        <v>4906</v>
      </c>
      <c r="J3412" s="89"/>
      <c r="K3412" s="89"/>
      <c r="L3412" s="89"/>
      <c r="M3412" s="89"/>
      <c r="N3412" s="271">
        <v>0</v>
      </c>
      <c r="O3412" s="271">
        <v>70</v>
      </c>
      <c r="P3412" s="89" t="s">
        <v>670</v>
      </c>
    </row>
    <row r="3413" spans="1:16" ht="38.25">
      <c r="A3413" s="268" t="s">
        <v>565</v>
      </c>
      <c r="B3413" s="89"/>
      <c r="C3413" s="269" t="s">
        <v>615</v>
      </c>
      <c r="D3413" s="84">
        <v>43593</v>
      </c>
      <c r="E3413" s="85" t="s">
        <v>6912</v>
      </c>
      <c r="F3413" s="85" t="s">
        <v>3</v>
      </c>
      <c r="G3413" s="85">
        <v>1738964</v>
      </c>
      <c r="H3413" s="89"/>
      <c r="I3413" s="270" t="s">
        <v>1414</v>
      </c>
      <c r="J3413" s="89"/>
      <c r="K3413" s="89"/>
      <c r="L3413" s="89"/>
      <c r="M3413" s="89"/>
      <c r="N3413" s="271">
        <v>0</v>
      </c>
      <c r="O3413" s="271">
        <v>500</v>
      </c>
      <c r="P3413" s="89" t="s">
        <v>670</v>
      </c>
    </row>
    <row r="3414" spans="1:16" ht="63.75">
      <c r="A3414" s="268" t="s">
        <v>559</v>
      </c>
      <c r="B3414" s="89"/>
      <c r="C3414" s="269" t="s">
        <v>759</v>
      </c>
      <c r="D3414" s="84">
        <v>43593</v>
      </c>
      <c r="E3414" s="85" t="s">
        <v>6913</v>
      </c>
      <c r="F3414" s="85" t="s">
        <v>3</v>
      </c>
      <c r="G3414" s="85">
        <v>1738945</v>
      </c>
      <c r="H3414" s="89"/>
      <c r="I3414" s="270" t="s">
        <v>8059</v>
      </c>
      <c r="J3414" s="89"/>
      <c r="K3414" s="89"/>
      <c r="L3414" s="89"/>
      <c r="M3414" s="89"/>
      <c r="N3414" s="271">
        <v>0</v>
      </c>
      <c r="O3414" s="271">
        <v>0.01</v>
      </c>
      <c r="P3414" s="89" t="s">
        <v>670</v>
      </c>
    </row>
    <row r="3415" spans="1:16" ht="63.75">
      <c r="A3415" s="268" t="s">
        <v>559</v>
      </c>
      <c r="B3415" s="89"/>
      <c r="C3415" s="269" t="s">
        <v>759</v>
      </c>
      <c r="D3415" s="84">
        <v>43593</v>
      </c>
      <c r="E3415" s="85" t="s">
        <v>6914</v>
      </c>
      <c r="F3415" s="85" t="s">
        <v>3</v>
      </c>
      <c r="G3415" s="85">
        <v>1738944</v>
      </c>
      <c r="H3415" s="89"/>
      <c r="I3415" s="270" t="s">
        <v>8060</v>
      </c>
      <c r="J3415" s="89"/>
      <c r="K3415" s="89"/>
      <c r="L3415" s="89"/>
      <c r="M3415" s="89"/>
      <c r="N3415" s="271">
        <v>0</v>
      </c>
      <c r="O3415" s="271">
        <v>1.25</v>
      </c>
      <c r="P3415" s="89" t="s">
        <v>670</v>
      </c>
    </row>
    <row r="3416" spans="1:16" ht="51">
      <c r="A3416" s="268" t="s">
        <v>565</v>
      </c>
      <c r="B3416" s="89"/>
      <c r="C3416" s="269" t="s">
        <v>615</v>
      </c>
      <c r="D3416" s="84">
        <v>43593</v>
      </c>
      <c r="E3416" s="85" t="s">
        <v>6915</v>
      </c>
      <c r="F3416" s="85" t="s">
        <v>3</v>
      </c>
      <c r="G3416" s="85">
        <v>1738932</v>
      </c>
      <c r="H3416" s="89"/>
      <c r="I3416" s="270" t="s">
        <v>8061</v>
      </c>
      <c r="J3416" s="89"/>
      <c r="K3416" s="89"/>
      <c r="L3416" s="89"/>
      <c r="M3416" s="89"/>
      <c r="N3416" s="271">
        <v>0</v>
      </c>
      <c r="O3416" s="271">
        <v>111.2</v>
      </c>
      <c r="P3416" s="89" t="s">
        <v>670</v>
      </c>
    </row>
    <row r="3417" spans="1:16" ht="63.75">
      <c r="A3417" s="268" t="s">
        <v>565</v>
      </c>
      <c r="B3417" s="89"/>
      <c r="C3417" s="269" t="s">
        <v>615</v>
      </c>
      <c r="D3417" s="84">
        <v>43593</v>
      </c>
      <c r="E3417" s="85" t="s">
        <v>6916</v>
      </c>
      <c r="F3417" s="85" t="s">
        <v>3</v>
      </c>
      <c r="G3417" s="85">
        <v>1738927</v>
      </c>
      <c r="H3417" s="89"/>
      <c r="I3417" s="270" t="s">
        <v>8062</v>
      </c>
      <c r="J3417" s="89"/>
      <c r="K3417" s="89"/>
      <c r="L3417" s="89"/>
      <c r="M3417" s="89"/>
      <c r="N3417" s="271">
        <v>0</v>
      </c>
      <c r="O3417" s="271">
        <v>185.45000000000002</v>
      </c>
      <c r="P3417" s="89" t="s">
        <v>670</v>
      </c>
    </row>
    <row r="3418" spans="1:16" ht="63.75">
      <c r="A3418" s="268" t="s">
        <v>565</v>
      </c>
      <c r="B3418" s="89"/>
      <c r="C3418" s="269" t="s">
        <v>615</v>
      </c>
      <c r="D3418" s="84">
        <v>43593</v>
      </c>
      <c r="E3418" s="85" t="s">
        <v>6917</v>
      </c>
      <c r="F3418" s="85" t="s">
        <v>3</v>
      </c>
      <c r="G3418" s="85">
        <v>1738918</v>
      </c>
      <c r="H3418" s="89"/>
      <c r="I3418" s="270" t="s">
        <v>8063</v>
      </c>
      <c r="J3418" s="89"/>
      <c r="K3418" s="89"/>
      <c r="L3418" s="89"/>
      <c r="M3418" s="89"/>
      <c r="N3418" s="271">
        <v>0</v>
      </c>
      <c r="O3418" s="271">
        <v>493.37</v>
      </c>
      <c r="P3418" s="89" t="s">
        <v>670</v>
      </c>
    </row>
    <row r="3419" spans="1:16" ht="38.25">
      <c r="A3419" s="268">
        <v>526</v>
      </c>
      <c r="B3419" s="89"/>
      <c r="C3419" s="269" t="s">
        <v>610</v>
      </c>
      <c r="D3419" s="84">
        <v>43593</v>
      </c>
      <c r="E3419" s="85" t="s">
        <v>6918</v>
      </c>
      <c r="F3419" s="85" t="s">
        <v>3</v>
      </c>
      <c r="G3419" s="85">
        <v>1739131</v>
      </c>
      <c r="H3419" s="89"/>
      <c r="I3419" s="270" t="s">
        <v>8064</v>
      </c>
      <c r="J3419" s="89"/>
      <c r="K3419" s="89"/>
      <c r="L3419" s="89"/>
      <c r="M3419" s="89"/>
      <c r="N3419" s="271">
        <v>0</v>
      </c>
      <c r="O3419" s="271">
        <v>51</v>
      </c>
      <c r="P3419" s="89" t="s">
        <v>670</v>
      </c>
    </row>
    <row r="3420" spans="1:16" ht="51">
      <c r="A3420" s="268">
        <v>526</v>
      </c>
      <c r="B3420" s="89"/>
      <c r="C3420" s="269" t="s">
        <v>610</v>
      </c>
      <c r="D3420" s="84">
        <v>43593</v>
      </c>
      <c r="E3420" s="85" t="s">
        <v>6919</v>
      </c>
      <c r="F3420" s="85" t="s">
        <v>3</v>
      </c>
      <c r="G3420" s="85">
        <v>1739128</v>
      </c>
      <c r="H3420" s="89"/>
      <c r="I3420" s="270" t="s">
        <v>8065</v>
      </c>
      <c r="J3420" s="89"/>
      <c r="K3420" s="89"/>
      <c r="L3420" s="89"/>
      <c r="M3420" s="89"/>
      <c r="N3420" s="271">
        <v>0</v>
      </c>
      <c r="O3420" s="271">
        <v>70</v>
      </c>
      <c r="P3420" s="89" t="s">
        <v>670</v>
      </c>
    </row>
    <row r="3421" spans="1:16" ht="38.25">
      <c r="A3421" s="268">
        <v>526</v>
      </c>
      <c r="B3421" s="89"/>
      <c r="C3421" s="269" t="s">
        <v>610</v>
      </c>
      <c r="D3421" s="84">
        <v>43593</v>
      </c>
      <c r="E3421" s="85" t="s">
        <v>6920</v>
      </c>
      <c r="F3421" s="85" t="s">
        <v>3</v>
      </c>
      <c r="G3421" s="85">
        <v>1739126</v>
      </c>
      <c r="H3421" s="89"/>
      <c r="I3421" s="270" t="s">
        <v>8066</v>
      </c>
      <c r="J3421" s="89"/>
      <c r="K3421" s="89"/>
      <c r="L3421" s="89"/>
      <c r="M3421" s="89"/>
      <c r="N3421" s="271">
        <v>0</v>
      </c>
      <c r="O3421" s="271">
        <v>51</v>
      </c>
      <c r="P3421" s="89" t="s">
        <v>670</v>
      </c>
    </row>
    <row r="3422" spans="1:16" ht="38.25">
      <c r="A3422" s="268">
        <v>526</v>
      </c>
      <c r="B3422" s="89"/>
      <c r="C3422" s="269" t="s">
        <v>610</v>
      </c>
      <c r="D3422" s="84">
        <v>43593</v>
      </c>
      <c r="E3422" s="85" t="s">
        <v>6921</v>
      </c>
      <c r="F3422" s="85" t="s">
        <v>3</v>
      </c>
      <c r="G3422" s="85">
        <v>1739125</v>
      </c>
      <c r="H3422" s="89"/>
      <c r="I3422" s="270" t="s">
        <v>8066</v>
      </c>
      <c r="J3422" s="89"/>
      <c r="K3422" s="89"/>
      <c r="L3422" s="89"/>
      <c r="M3422" s="89"/>
      <c r="N3422" s="271">
        <v>0</v>
      </c>
      <c r="O3422" s="271">
        <v>70</v>
      </c>
      <c r="P3422" s="89" t="s">
        <v>670</v>
      </c>
    </row>
    <row r="3423" spans="1:16" ht="51">
      <c r="A3423" s="268">
        <v>526</v>
      </c>
      <c r="B3423" s="89"/>
      <c r="C3423" s="269" t="s">
        <v>610</v>
      </c>
      <c r="D3423" s="84">
        <v>43593</v>
      </c>
      <c r="E3423" s="85" t="s">
        <v>6922</v>
      </c>
      <c r="F3423" s="85" t="s">
        <v>3</v>
      </c>
      <c r="G3423" s="85">
        <v>1739105</v>
      </c>
      <c r="H3423" s="89"/>
      <c r="I3423" s="270" t="s">
        <v>8067</v>
      </c>
      <c r="J3423" s="89"/>
      <c r="K3423" s="89"/>
      <c r="L3423" s="89"/>
      <c r="M3423" s="89"/>
      <c r="N3423" s="271">
        <v>0</v>
      </c>
      <c r="O3423" s="271">
        <v>40</v>
      </c>
      <c r="P3423" s="89" t="s">
        <v>670</v>
      </c>
    </row>
    <row r="3424" spans="1:16" ht="51">
      <c r="A3424" s="268">
        <v>291</v>
      </c>
      <c r="B3424" s="89"/>
      <c r="C3424" s="269" t="s">
        <v>129</v>
      </c>
      <c r="D3424" s="84">
        <v>43593</v>
      </c>
      <c r="E3424" s="85" t="s">
        <v>6923</v>
      </c>
      <c r="F3424" s="85" t="s">
        <v>3</v>
      </c>
      <c r="G3424" s="85">
        <v>1739089</v>
      </c>
      <c r="H3424" s="89"/>
      <c r="I3424" s="270" t="s">
        <v>8068</v>
      </c>
      <c r="J3424" s="89"/>
      <c r="K3424" s="89"/>
      <c r="L3424" s="89"/>
      <c r="M3424" s="89"/>
      <c r="N3424" s="271">
        <v>0</v>
      </c>
      <c r="O3424" s="271">
        <v>6172.71</v>
      </c>
      <c r="P3424" s="89" t="s">
        <v>670</v>
      </c>
    </row>
    <row r="3425" spans="1:16" ht="51">
      <c r="A3425" s="268">
        <v>41</v>
      </c>
      <c r="B3425" s="89"/>
      <c r="C3425" s="269" t="s">
        <v>47</v>
      </c>
      <c r="D3425" s="84">
        <v>43593</v>
      </c>
      <c r="E3425" s="85" t="s">
        <v>6924</v>
      </c>
      <c r="F3425" s="85" t="s">
        <v>3</v>
      </c>
      <c r="G3425" s="85">
        <v>1739016</v>
      </c>
      <c r="H3425" s="89"/>
      <c r="I3425" s="270" t="s">
        <v>8069</v>
      </c>
      <c r="J3425" s="89"/>
      <c r="K3425" s="89"/>
      <c r="L3425" s="89"/>
      <c r="M3425" s="89"/>
      <c r="N3425" s="271">
        <v>0</v>
      </c>
      <c r="O3425" s="271">
        <v>419.93</v>
      </c>
      <c r="P3425" s="89" t="s">
        <v>670</v>
      </c>
    </row>
    <row r="3426" spans="1:16" ht="51">
      <c r="A3426" s="268" t="s">
        <v>565</v>
      </c>
      <c r="B3426" s="89"/>
      <c r="C3426" s="269" t="s">
        <v>615</v>
      </c>
      <c r="D3426" s="84">
        <v>43593</v>
      </c>
      <c r="E3426" s="85" t="s">
        <v>6925</v>
      </c>
      <c r="F3426" s="85" t="s">
        <v>3</v>
      </c>
      <c r="G3426" s="85">
        <v>1739013</v>
      </c>
      <c r="H3426" s="89"/>
      <c r="I3426" s="270" t="s">
        <v>8070</v>
      </c>
      <c r="J3426" s="89"/>
      <c r="K3426" s="89"/>
      <c r="L3426" s="89"/>
      <c r="M3426" s="89"/>
      <c r="N3426" s="271">
        <v>0</v>
      </c>
      <c r="O3426" s="271">
        <v>5738.03</v>
      </c>
      <c r="P3426" s="89" t="s">
        <v>670</v>
      </c>
    </row>
    <row r="3427" spans="1:16" ht="51">
      <c r="A3427" s="268" t="s">
        <v>565</v>
      </c>
      <c r="B3427" s="89"/>
      <c r="C3427" s="269" t="s">
        <v>615</v>
      </c>
      <c r="D3427" s="84">
        <v>43593</v>
      </c>
      <c r="E3427" s="85" t="s">
        <v>6926</v>
      </c>
      <c r="F3427" s="85" t="s">
        <v>3</v>
      </c>
      <c r="G3427" s="85">
        <v>1739008</v>
      </c>
      <c r="H3427" s="89"/>
      <c r="I3427" s="270" t="s">
        <v>8071</v>
      </c>
      <c r="J3427" s="89"/>
      <c r="K3427" s="89"/>
      <c r="L3427" s="89"/>
      <c r="M3427" s="89"/>
      <c r="N3427" s="271">
        <v>0</v>
      </c>
      <c r="O3427" s="271">
        <v>0.5</v>
      </c>
      <c r="P3427" s="89" t="s">
        <v>670</v>
      </c>
    </row>
    <row r="3428" spans="1:16" ht="51">
      <c r="A3428" s="268" t="s">
        <v>565</v>
      </c>
      <c r="B3428" s="89"/>
      <c r="C3428" s="269" t="s">
        <v>615</v>
      </c>
      <c r="D3428" s="84">
        <v>43593</v>
      </c>
      <c r="E3428" s="85" t="s">
        <v>6927</v>
      </c>
      <c r="F3428" s="85" t="s">
        <v>3</v>
      </c>
      <c r="G3428" s="85">
        <v>1739006</v>
      </c>
      <c r="H3428" s="89"/>
      <c r="I3428" s="270" t="s">
        <v>8072</v>
      </c>
      <c r="J3428" s="89"/>
      <c r="K3428" s="89"/>
      <c r="L3428" s="89"/>
      <c r="M3428" s="89"/>
      <c r="N3428" s="271">
        <v>0</v>
      </c>
      <c r="O3428" s="271">
        <v>331</v>
      </c>
      <c r="P3428" s="89" t="s">
        <v>670</v>
      </c>
    </row>
    <row r="3429" spans="1:16" ht="51">
      <c r="A3429" s="268">
        <v>599</v>
      </c>
      <c r="B3429" s="89"/>
      <c r="C3429" s="269" t="s">
        <v>1369</v>
      </c>
      <c r="D3429" s="84">
        <v>43593</v>
      </c>
      <c r="E3429" s="85" t="s">
        <v>6928</v>
      </c>
      <c r="F3429" s="85" t="s">
        <v>3</v>
      </c>
      <c r="G3429" s="85">
        <v>1738996</v>
      </c>
      <c r="H3429" s="89"/>
      <c r="I3429" s="270" t="s">
        <v>8073</v>
      </c>
      <c r="J3429" s="89"/>
      <c r="K3429" s="89"/>
      <c r="L3429" s="89"/>
      <c r="M3429" s="89"/>
      <c r="N3429" s="271">
        <v>0</v>
      </c>
      <c r="O3429" s="271">
        <v>2709.93</v>
      </c>
      <c r="P3429" s="89" t="s">
        <v>670</v>
      </c>
    </row>
    <row r="3430" spans="1:16" ht="51">
      <c r="A3430" s="268">
        <v>291</v>
      </c>
      <c r="B3430" s="89"/>
      <c r="C3430" s="269" t="s">
        <v>129</v>
      </c>
      <c r="D3430" s="84">
        <v>43593</v>
      </c>
      <c r="E3430" s="85" t="s">
        <v>6929</v>
      </c>
      <c r="F3430" s="85" t="s">
        <v>3</v>
      </c>
      <c r="G3430" s="85">
        <v>1738781</v>
      </c>
      <c r="H3430" s="89"/>
      <c r="I3430" s="270" t="s">
        <v>8074</v>
      </c>
      <c r="J3430" s="89"/>
      <c r="K3430" s="89"/>
      <c r="L3430" s="89"/>
      <c r="M3430" s="89"/>
      <c r="N3430" s="271">
        <v>0</v>
      </c>
      <c r="O3430" s="271">
        <v>223</v>
      </c>
      <c r="P3430" s="89" t="s">
        <v>670</v>
      </c>
    </row>
    <row r="3431" spans="1:16" ht="51">
      <c r="A3431" s="268" t="s">
        <v>565</v>
      </c>
      <c r="B3431" s="89"/>
      <c r="C3431" s="269" t="s">
        <v>615</v>
      </c>
      <c r="D3431" s="84">
        <v>43593</v>
      </c>
      <c r="E3431" s="85" t="s">
        <v>6930</v>
      </c>
      <c r="F3431" s="85" t="s">
        <v>3</v>
      </c>
      <c r="G3431" s="85">
        <v>1738895</v>
      </c>
      <c r="H3431" s="89"/>
      <c r="I3431" s="270" t="s">
        <v>8075</v>
      </c>
      <c r="J3431" s="89"/>
      <c r="K3431" s="89"/>
      <c r="L3431" s="89"/>
      <c r="M3431" s="89"/>
      <c r="N3431" s="271">
        <v>0</v>
      </c>
      <c r="O3431" s="271">
        <v>8000</v>
      </c>
      <c r="P3431" s="89" t="s">
        <v>670</v>
      </c>
    </row>
    <row r="3432" spans="1:16" ht="51">
      <c r="A3432" s="268" t="s">
        <v>565</v>
      </c>
      <c r="B3432" s="89"/>
      <c r="C3432" s="269" t="s">
        <v>615</v>
      </c>
      <c r="D3432" s="84">
        <v>43593</v>
      </c>
      <c r="E3432" s="85" t="s">
        <v>6931</v>
      </c>
      <c r="F3432" s="85" t="s">
        <v>3</v>
      </c>
      <c r="G3432" s="85">
        <v>1738892</v>
      </c>
      <c r="H3432" s="89"/>
      <c r="I3432" s="270" t="s">
        <v>8076</v>
      </c>
      <c r="J3432" s="89"/>
      <c r="K3432" s="89"/>
      <c r="L3432" s="89"/>
      <c r="M3432" s="89"/>
      <c r="N3432" s="271">
        <v>0</v>
      </c>
      <c r="O3432" s="271">
        <v>5371.18</v>
      </c>
      <c r="P3432" s="89" t="s">
        <v>670</v>
      </c>
    </row>
    <row r="3433" spans="1:16" ht="51">
      <c r="A3433" s="268" t="s">
        <v>565</v>
      </c>
      <c r="B3433" s="89"/>
      <c r="C3433" s="269" t="s">
        <v>615</v>
      </c>
      <c r="D3433" s="84">
        <v>43593</v>
      </c>
      <c r="E3433" s="85" t="s">
        <v>6932</v>
      </c>
      <c r="F3433" s="85" t="s">
        <v>3</v>
      </c>
      <c r="G3433" s="85">
        <v>1738889</v>
      </c>
      <c r="H3433" s="89"/>
      <c r="I3433" s="270" t="s">
        <v>8077</v>
      </c>
      <c r="J3433" s="89"/>
      <c r="K3433" s="89"/>
      <c r="L3433" s="89"/>
      <c r="M3433" s="89"/>
      <c r="N3433" s="271">
        <v>0</v>
      </c>
      <c r="O3433" s="271">
        <v>5366.18</v>
      </c>
      <c r="P3433" s="89" t="s">
        <v>670</v>
      </c>
    </row>
    <row r="3434" spans="1:16" ht="51">
      <c r="A3434" s="268" t="s">
        <v>565</v>
      </c>
      <c r="B3434" s="89"/>
      <c r="C3434" s="269" t="s">
        <v>615</v>
      </c>
      <c r="D3434" s="84">
        <v>43593</v>
      </c>
      <c r="E3434" s="85" t="s">
        <v>6933</v>
      </c>
      <c r="F3434" s="85" t="s">
        <v>3</v>
      </c>
      <c r="G3434" s="85">
        <v>1738888</v>
      </c>
      <c r="H3434" s="89"/>
      <c r="I3434" s="270" t="s">
        <v>8078</v>
      </c>
      <c r="J3434" s="89"/>
      <c r="K3434" s="89"/>
      <c r="L3434" s="89"/>
      <c r="M3434" s="89"/>
      <c r="N3434" s="271">
        <v>0</v>
      </c>
      <c r="O3434" s="271">
        <v>3983.21</v>
      </c>
      <c r="P3434" s="89" t="s">
        <v>670</v>
      </c>
    </row>
    <row r="3435" spans="1:16" ht="51">
      <c r="A3435" s="268" t="s">
        <v>565</v>
      </c>
      <c r="B3435" s="89"/>
      <c r="C3435" s="269" t="s">
        <v>615</v>
      </c>
      <c r="D3435" s="84">
        <v>43593</v>
      </c>
      <c r="E3435" s="85" t="s">
        <v>6934</v>
      </c>
      <c r="F3435" s="85" t="s">
        <v>3</v>
      </c>
      <c r="G3435" s="85">
        <v>1738881</v>
      </c>
      <c r="H3435" s="89"/>
      <c r="I3435" s="270" t="s">
        <v>8079</v>
      </c>
      <c r="J3435" s="89"/>
      <c r="K3435" s="89"/>
      <c r="L3435" s="89"/>
      <c r="M3435" s="89"/>
      <c r="N3435" s="271">
        <v>0</v>
      </c>
      <c r="O3435" s="271">
        <v>3750.29</v>
      </c>
      <c r="P3435" s="89" t="s">
        <v>670</v>
      </c>
    </row>
    <row r="3436" spans="1:16" ht="63.75">
      <c r="A3436" s="268" t="s">
        <v>556</v>
      </c>
      <c r="B3436" s="89"/>
      <c r="C3436" s="269" t="s">
        <v>616</v>
      </c>
      <c r="D3436" s="84">
        <v>43593</v>
      </c>
      <c r="E3436" s="85" t="s">
        <v>6935</v>
      </c>
      <c r="F3436" s="85" t="s">
        <v>3</v>
      </c>
      <c r="G3436" s="85">
        <v>1738875</v>
      </c>
      <c r="H3436" s="89"/>
      <c r="I3436" s="270" t="s">
        <v>8080</v>
      </c>
      <c r="J3436" s="89"/>
      <c r="K3436" s="89"/>
      <c r="L3436" s="89"/>
      <c r="M3436" s="89"/>
      <c r="N3436" s="271">
        <v>0</v>
      </c>
      <c r="O3436" s="271">
        <v>100</v>
      </c>
      <c r="P3436" s="89" t="s">
        <v>670</v>
      </c>
    </row>
    <row r="3437" spans="1:16" ht="89.25">
      <c r="A3437" s="268">
        <v>660</v>
      </c>
      <c r="B3437" s="89"/>
      <c r="C3437" s="269" t="s">
        <v>188</v>
      </c>
      <c r="D3437" s="84">
        <v>43593</v>
      </c>
      <c r="E3437" s="85" t="s">
        <v>6936</v>
      </c>
      <c r="F3437" s="85" t="s">
        <v>3</v>
      </c>
      <c r="G3437" s="85">
        <v>1738816</v>
      </c>
      <c r="H3437" s="89"/>
      <c r="I3437" s="270" t="s">
        <v>10908</v>
      </c>
      <c r="J3437" s="89"/>
      <c r="K3437" s="89"/>
      <c r="L3437" s="89"/>
      <c r="M3437" s="89"/>
      <c r="N3437" s="271">
        <v>0</v>
      </c>
      <c r="O3437" s="271">
        <v>3103.65</v>
      </c>
      <c r="P3437" s="89" t="s">
        <v>670</v>
      </c>
    </row>
    <row r="3438" spans="1:16" ht="89.25">
      <c r="A3438" s="268">
        <v>660</v>
      </c>
      <c r="B3438" s="89"/>
      <c r="C3438" s="269" t="s">
        <v>188</v>
      </c>
      <c r="D3438" s="84">
        <v>43593</v>
      </c>
      <c r="E3438" s="85" t="s">
        <v>6936</v>
      </c>
      <c r="F3438" s="85" t="s">
        <v>3</v>
      </c>
      <c r="G3438" s="85">
        <v>1738816</v>
      </c>
      <c r="H3438" s="89"/>
      <c r="I3438" s="270" t="s">
        <v>10908</v>
      </c>
      <c r="J3438" s="89"/>
      <c r="K3438" s="89"/>
      <c r="L3438" s="89"/>
      <c r="M3438" s="89"/>
      <c r="N3438" s="271">
        <v>0</v>
      </c>
      <c r="O3438" s="271">
        <v>3161.12</v>
      </c>
      <c r="P3438" s="89" t="s">
        <v>670</v>
      </c>
    </row>
    <row r="3439" spans="1:16" ht="89.25">
      <c r="A3439" s="268">
        <v>670</v>
      </c>
      <c r="B3439" s="89"/>
      <c r="C3439" s="269" t="s">
        <v>190</v>
      </c>
      <c r="D3439" s="84">
        <v>43593</v>
      </c>
      <c r="E3439" s="85" t="s">
        <v>6936</v>
      </c>
      <c r="F3439" s="85" t="s">
        <v>3</v>
      </c>
      <c r="G3439" s="85">
        <v>1738816</v>
      </c>
      <c r="H3439" s="89"/>
      <c r="I3439" s="270" t="s">
        <v>10908</v>
      </c>
      <c r="J3439" s="89"/>
      <c r="K3439" s="89"/>
      <c r="L3439" s="89"/>
      <c r="M3439" s="89"/>
      <c r="N3439" s="271">
        <v>0</v>
      </c>
      <c r="O3439" s="271">
        <v>24788.7</v>
      </c>
      <c r="P3439" s="89" t="s">
        <v>670</v>
      </c>
    </row>
    <row r="3440" spans="1:16" ht="89.25">
      <c r="A3440" s="268">
        <v>670</v>
      </c>
      <c r="B3440" s="89"/>
      <c r="C3440" s="269" t="s">
        <v>190</v>
      </c>
      <c r="D3440" s="84">
        <v>43593</v>
      </c>
      <c r="E3440" s="85" t="s">
        <v>6936</v>
      </c>
      <c r="F3440" s="85" t="s">
        <v>3</v>
      </c>
      <c r="G3440" s="85">
        <v>1738816</v>
      </c>
      <c r="H3440" s="89"/>
      <c r="I3440" s="270" t="s">
        <v>10908</v>
      </c>
      <c r="J3440" s="89"/>
      <c r="K3440" s="89"/>
      <c r="L3440" s="89"/>
      <c r="M3440" s="89"/>
      <c r="N3440" s="271">
        <v>0</v>
      </c>
      <c r="O3440" s="271">
        <v>1065.54</v>
      </c>
      <c r="P3440" s="89" t="s">
        <v>670</v>
      </c>
    </row>
    <row r="3441" spans="1:16" ht="89.25">
      <c r="A3441" s="268">
        <v>670</v>
      </c>
      <c r="B3441" s="89"/>
      <c r="C3441" s="269" t="s">
        <v>190</v>
      </c>
      <c r="D3441" s="84">
        <v>43593</v>
      </c>
      <c r="E3441" s="85" t="s">
        <v>6936</v>
      </c>
      <c r="F3441" s="85" t="s">
        <v>3</v>
      </c>
      <c r="G3441" s="85">
        <v>1738816</v>
      </c>
      <c r="H3441" s="89"/>
      <c r="I3441" s="270" t="s">
        <v>10908</v>
      </c>
      <c r="J3441" s="89"/>
      <c r="K3441" s="89"/>
      <c r="L3441" s="89"/>
      <c r="M3441" s="89"/>
      <c r="N3441" s="271">
        <v>0</v>
      </c>
      <c r="O3441" s="271">
        <v>189.17</v>
      </c>
      <c r="P3441" s="89" t="s">
        <v>670</v>
      </c>
    </row>
    <row r="3442" spans="1:16" ht="89.25">
      <c r="A3442" s="268">
        <v>270</v>
      </c>
      <c r="B3442" s="89"/>
      <c r="C3442" s="269" t="s">
        <v>120</v>
      </c>
      <c r="D3442" s="84">
        <v>43593</v>
      </c>
      <c r="E3442" s="85" t="s">
        <v>6936</v>
      </c>
      <c r="F3442" s="85" t="s">
        <v>3</v>
      </c>
      <c r="G3442" s="85">
        <v>1738816</v>
      </c>
      <c r="H3442" s="89"/>
      <c r="I3442" s="270" t="s">
        <v>10908</v>
      </c>
      <c r="J3442" s="89"/>
      <c r="K3442" s="89"/>
      <c r="L3442" s="89"/>
      <c r="M3442" s="89"/>
      <c r="N3442" s="271">
        <v>0</v>
      </c>
      <c r="O3442" s="271">
        <v>8564.85</v>
      </c>
      <c r="P3442" s="89" t="s">
        <v>670</v>
      </c>
    </row>
    <row r="3443" spans="1:16" ht="89.25">
      <c r="A3443" s="268">
        <v>572</v>
      </c>
      <c r="B3443" s="89"/>
      <c r="C3443" s="269" t="s">
        <v>177</v>
      </c>
      <c r="D3443" s="84">
        <v>43593</v>
      </c>
      <c r="E3443" s="85" t="s">
        <v>6936</v>
      </c>
      <c r="F3443" s="85" t="s">
        <v>3</v>
      </c>
      <c r="G3443" s="85">
        <v>1738816</v>
      </c>
      <c r="H3443" s="89"/>
      <c r="I3443" s="270" t="s">
        <v>10908</v>
      </c>
      <c r="J3443" s="89"/>
      <c r="K3443" s="89"/>
      <c r="L3443" s="89"/>
      <c r="M3443" s="89"/>
      <c r="N3443" s="271">
        <v>0</v>
      </c>
      <c r="O3443" s="271">
        <v>1632.73</v>
      </c>
      <c r="P3443" s="89" t="s">
        <v>670</v>
      </c>
    </row>
    <row r="3444" spans="1:16" ht="89.25">
      <c r="A3444" s="268">
        <v>283</v>
      </c>
      <c r="B3444" s="89"/>
      <c r="C3444" s="269" t="s">
        <v>125</v>
      </c>
      <c r="D3444" s="84">
        <v>43593</v>
      </c>
      <c r="E3444" s="85" t="s">
        <v>6936</v>
      </c>
      <c r="F3444" s="85" t="s">
        <v>3</v>
      </c>
      <c r="G3444" s="85">
        <v>1738816</v>
      </c>
      <c r="H3444" s="89"/>
      <c r="I3444" s="270" t="s">
        <v>10908</v>
      </c>
      <c r="J3444" s="89"/>
      <c r="K3444" s="89"/>
      <c r="L3444" s="89"/>
      <c r="M3444" s="89"/>
      <c r="N3444" s="271">
        <v>0</v>
      </c>
      <c r="O3444" s="271">
        <v>65464.160000000003</v>
      </c>
      <c r="P3444" s="89" t="s">
        <v>670</v>
      </c>
    </row>
    <row r="3445" spans="1:16" ht="89.25">
      <c r="A3445" s="268">
        <v>15</v>
      </c>
      <c r="B3445" s="89"/>
      <c r="C3445" s="269" t="s">
        <v>42</v>
      </c>
      <c r="D3445" s="84">
        <v>43593</v>
      </c>
      <c r="E3445" s="85" t="s">
        <v>6936</v>
      </c>
      <c r="F3445" s="85" t="s">
        <v>3</v>
      </c>
      <c r="G3445" s="85">
        <v>1738816</v>
      </c>
      <c r="H3445" s="89"/>
      <c r="I3445" s="270" t="s">
        <v>10908</v>
      </c>
      <c r="J3445" s="89"/>
      <c r="K3445" s="89"/>
      <c r="L3445" s="89"/>
      <c r="M3445" s="89"/>
      <c r="N3445" s="271">
        <v>0</v>
      </c>
      <c r="O3445" s="271">
        <v>55383.839999999997</v>
      </c>
      <c r="P3445" s="89" t="s">
        <v>670</v>
      </c>
    </row>
    <row r="3446" spans="1:16" ht="89.25">
      <c r="A3446" s="268">
        <v>212</v>
      </c>
      <c r="B3446" s="89"/>
      <c r="C3446" s="269" t="s">
        <v>100</v>
      </c>
      <c r="D3446" s="84">
        <v>43593</v>
      </c>
      <c r="E3446" s="85" t="s">
        <v>6936</v>
      </c>
      <c r="F3446" s="85" t="s">
        <v>3</v>
      </c>
      <c r="G3446" s="85">
        <v>1738816</v>
      </c>
      <c r="H3446" s="89"/>
      <c r="I3446" s="270" t="s">
        <v>10908</v>
      </c>
      <c r="J3446" s="89"/>
      <c r="K3446" s="89"/>
      <c r="L3446" s="89"/>
      <c r="M3446" s="89"/>
      <c r="N3446" s="271">
        <v>0</v>
      </c>
      <c r="O3446" s="271">
        <v>855.32</v>
      </c>
      <c r="P3446" s="89" t="s">
        <v>670</v>
      </c>
    </row>
    <row r="3447" spans="1:16" ht="89.25">
      <c r="A3447" s="268">
        <v>15</v>
      </c>
      <c r="B3447" s="89"/>
      <c r="C3447" s="269" t="s">
        <v>42</v>
      </c>
      <c r="D3447" s="84">
        <v>43593</v>
      </c>
      <c r="E3447" s="85" t="s">
        <v>6936</v>
      </c>
      <c r="F3447" s="85" t="s">
        <v>3</v>
      </c>
      <c r="G3447" s="85">
        <v>1738816</v>
      </c>
      <c r="H3447" s="89"/>
      <c r="I3447" s="270" t="s">
        <v>10908</v>
      </c>
      <c r="J3447" s="89"/>
      <c r="K3447" s="89"/>
      <c r="L3447" s="89"/>
      <c r="M3447" s="89"/>
      <c r="N3447" s="271">
        <v>0</v>
      </c>
      <c r="O3447" s="271">
        <v>65050</v>
      </c>
      <c r="P3447" s="89" t="s">
        <v>670</v>
      </c>
    </row>
    <row r="3448" spans="1:16" ht="89.25">
      <c r="A3448" s="268">
        <v>15</v>
      </c>
      <c r="B3448" s="89"/>
      <c r="C3448" s="269" t="s">
        <v>42</v>
      </c>
      <c r="D3448" s="84">
        <v>43593</v>
      </c>
      <c r="E3448" s="85" t="s">
        <v>6936</v>
      </c>
      <c r="F3448" s="85" t="s">
        <v>3</v>
      </c>
      <c r="G3448" s="85">
        <v>1738816</v>
      </c>
      <c r="H3448" s="89"/>
      <c r="I3448" s="270" t="s">
        <v>10908</v>
      </c>
      <c r="J3448" s="89"/>
      <c r="K3448" s="89"/>
      <c r="L3448" s="89"/>
      <c r="M3448" s="89"/>
      <c r="N3448" s="271">
        <v>0</v>
      </c>
      <c r="O3448" s="271">
        <v>241.28</v>
      </c>
      <c r="P3448" s="89" t="s">
        <v>670</v>
      </c>
    </row>
    <row r="3449" spans="1:16" ht="89.25">
      <c r="A3449" s="268">
        <v>270</v>
      </c>
      <c r="B3449" s="89"/>
      <c r="C3449" s="269" t="s">
        <v>120</v>
      </c>
      <c r="D3449" s="84">
        <v>43593</v>
      </c>
      <c r="E3449" s="85" t="s">
        <v>6936</v>
      </c>
      <c r="F3449" s="85" t="s">
        <v>3</v>
      </c>
      <c r="G3449" s="85">
        <v>1738816</v>
      </c>
      <c r="H3449" s="89"/>
      <c r="I3449" s="270" t="s">
        <v>10908</v>
      </c>
      <c r="J3449" s="89"/>
      <c r="K3449" s="89"/>
      <c r="L3449" s="89"/>
      <c r="M3449" s="89"/>
      <c r="N3449" s="271">
        <v>0</v>
      </c>
      <c r="O3449" s="271">
        <v>118632.74</v>
      </c>
      <c r="P3449" s="89" t="s">
        <v>670</v>
      </c>
    </row>
    <row r="3450" spans="1:16" ht="89.25">
      <c r="A3450" s="268">
        <v>20</v>
      </c>
      <c r="B3450" s="89"/>
      <c r="C3450" s="269" t="s">
        <v>44</v>
      </c>
      <c r="D3450" s="84">
        <v>43593</v>
      </c>
      <c r="E3450" s="85" t="s">
        <v>6936</v>
      </c>
      <c r="F3450" s="85" t="s">
        <v>3</v>
      </c>
      <c r="G3450" s="85">
        <v>1738816</v>
      </c>
      <c r="H3450" s="89"/>
      <c r="I3450" s="270" t="s">
        <v>10908</v>
      </c>
      <c r="J3450" s="89"/>
      <c r="K3450" s="89"/>
      <c r="L3450" s="89"/>
      <c r="M3450" s="89"/>
      <c r="N3450" s="271">
        <v>0</v>
      </c>
      <c r="O3450" s="271">
        <v>18868.39</v>
      </c>
      <c r="P3450" s="89" t="s">
        <v>670</v>
      </c>
    </row>
    <row r="3451" spans="1:16" ht="89.25">
      <c r="A3451" s="268">
        <v>572</v>
      </c>
      <c r="B3451" s="89"/>
      <c r="C3451" s="269" t="s">
        <v>177</v>
      </c>
      <c r="D3451" s="84">
        <v>43593</v>
      </c>
      <c r="E3451" s="85" t="s">
        <v>6936</v>
      </c>
      <c r="F3451" s="85" t="s">
        <v>3</v>
      </c>
      <c r="G3451" s="85">
        <v>1738816</v>
      </c>
      <c r="H3451" s="89"/>
      <c r="I3451" s="270" t="s">
        <v>10908</v>
      </c>
      <c r="J3451" s="89"/>
      <c r="K3451" s="89"/>
      <c r="L3451" s="89"/>
      <c r="M3451" s="89"/>
      <c r="N3451" s="271">
        <v>0</v>
      </c>
      <c r="O3451" s="271">
        <v>1186.02</v>
      </c>
      <c r="P3451" s="89" t="s">
        <v>670</v>
      </c>
    </row>
    <row r="3452" spans="1:16" ht="89.25">
      <c r="A3452" s="268">
        <v>212</v>
      </c>
      <c r="B3452" s="89"/>
      <c r="C3452" s="269" t="s">
        <v>100</v>
      </c>
      <c r="D3452" s="84">
        <v>43593</v>
      </c>
      <c r="E3452" s="85" t="s">
        <v>6936</v>
      </c>
      <c r="F3452" s="85" t="s">
        <v>3</v>
      </c>
      <c r="G3452" s="85">
        <v>1738816</v>
      </c>
      <c r="H3452" s="89"/>
      <c r="I3452" s="270" t="s">
        <v>10908</v>
      </c>
      <c r="J3452" s="89"/>
      <c r="K3452" s="89"/>
      <c r="L3452" s="89"/>
      <c r="M3452" s="89"/>
      <c r="N3452" s="271">
        <v>0</v>
      </c>
      <c r="O3452" s="271">
        <v>22910.52</v>
      </c>
      <c r="P3452" s="89" t="s">
        <v>670</v>
      </c>
    </row>
    <row r="3453" spans="1:16" ht="89.25">
      <c r="A3453" s="268">
        <v>206</v>
      </c>
      <c r="B3453" s="89"/>
      <c r="C3453" s="269" t="s">
        <v>97</v>
      </c>
      <c r="D3453" s="84">
        <v>43593</v>
      </c>
      <c r="E3453" s="85" t="s">
        <v>6936</v>
      </c>
      <c r="F3453" s="85" t="s">
        <v>3</v>
      </c>
      <c r="G3453" s="85">
        <v>1738816</v>
      </c>
      <c r="H3453" s="89"/>
      <c r="I3453" s="270" t="s">
        <v>10908</v>
      </c>
      <c r="J3453" s="89"/>
      <c r="K3453" s="89"/>
      <c r="L3453" s="89"/>
      <c r="M3453" s="89"/>
      <c r="N3453" s="271">
        <v>0</v>
      </c>
      <c r="O3453" s="271">
        <v>6124.36</v>
      </c>
      <c r="P3453" s="89" t="s">
        <v>670</v>
      </c>
    </row>
    <row r="3454" spans="1:16" ht="89.25">
      <c r="A3454" s="268">
        <v>670</v>
      </c>
      <c r="B3454" s="89"/>
      <c r="C3454" s="269" t="s">
        <v>190</v>
      </c>
      <c r="D3454" s="84">
        <v>43593</v>
      </c>
      <c r="E3454" s="85" t="s">
        <v>6936</v>
      </c>
      <c r="F3454" s="85" t="s">
        <v>3</v>
      </c>
      <c r="G3454" s="85">
        <v>1738816</v>
      </c>
      <c r="H3454" s="89"/>
      <c r="I3454" s="270" t="s">
        <v>10908</v>
      </c>
      <c r="J3454" s="89"/>
      <c r="K3454" s="89"/>
      <c r="L3454" s="89"/>
      <c r="M3454" s="89"/>
      <c r="N3454" s="271">
        <v>0</v>
      </c>
      <c r="O3454" s="271">
        <v>616.16</v>
      </c>
      <c r="P3454" s="89" t="s">
        <v>670</v>
      </c>
    </row>
    <row r="3455" spans="1:16" ht="89.25">
      <c r="A3455" s="268">
        <v>271</v>
      </c>
      <c r="B3455" s="89"/>
      <c r="C3455" s="269" t="s">
        <v>121</v>
      </c>
      <c r="D3455" s="84">
        <v>43593</v>
      </c>
      <c r="E3455" s="85" t="s">
        <v>6937</v>
      </c>
      <c r="F3455" s="85" t="s">
        <v>3</v>
      </c>
      <c r="G3455" s="85">
        <v>1738814</v>
      </c>
      <c r="H3455" s="89"/>
      <c r="I3455" s="270" t="s">
        <v>10909</v>
      </c>
      <c r="J3455" s="89"/>
      <c r="K3455" s="89"/>
      <c r="L3455" s="89"/>
      <c r="M3455" s="89"/>
      <c r="N3455" s="271">
        <v>0</v>
      </c>
      <c r="O3455" s="271">
        <v>17379.650000000001</v>
      </c>
      <c r="P3455" s="89" t="s">
        <v>670</v>
      </c>
    </row>
    <row r="3456" spans="1:16" ht="89.25">
      <c r="A3456" s="268">
        <v>271</v>
      </c>
      <c r="B3456" s="89"/>
      <c r="C3456" s="269" t="s">
        <v>121</v>
      </c>
      <c r="D3456" s="84">
        <v>43593</v>
      </c>
      <c r="E3456" s="85" t="s">
        <v>6937</v>
      </c>
      <c r="F3456" s="85" t="s">
        <v>3</v>
      </c>
      <c r="G3456" s="85">
        <v>1738814</v>
      </c>
      <c r="H3456" s="89"/>
      <c r="I3456" s="270" t="s">
        <v>10909</v>
      </c>
      <c r="J3456" s="89"/>
      <c r="K3456" s="89"/>
      <c r="L3456" s="89"/>
      <c r="M3456" s="89"/>
      <c r="N3456" s="271">
        <v>0</v>
      </c>
      <c r="O3456" s="271">
        <v>2616.4</v>
      </c>
      <c r="P3456" s="89" t="s">
        <v>670</v>
      </c>
    </row>
    <row r="3457" spans="1:16" ht="89.25">
      <c r="A3457" s="268">
        <v>271</v>
      </c>
      <c r="B3457" s="89"/>
      <c r="C3457" s="269" t="s">
        <v>121</v>
      </c>
      <c r="D3457" s="84">
        <v>43593</v>
      </c>
      <c r="E3457" s="85" t="s">
        <v>6937</v>
      </c>
      <c r="F3457" s="85" t="s">
        <v>3</v>
      </c>
      <c r="G3457" s="85">
        <v>1738814</v>
      </c>
      <c r="H3457" s="89"/>
      <c r="I3457" s="270" t="s">
        <v>10909</v>
      </c>
      <c r="J3457" s="89"/>
      <c r="K3457" s="89"/>
      <c r="L3457" s="89"/>
      <c r="M3457" s="89"/>
      <c r="N3457" s="271">
        <v>0</v>
      </c>
      <c r="O3457" s="271">
        <v>14826.38</v>
      </c>
      <c r="P3457" s="89" t="s">
        <v>670</v>
      </c>
    </row>
    <row r="3458" spans="1:16" ht="89.25">
      <c r="A3458" s="268">
        <v>16</v>
      </c>
      <c r="B3458" s="89"/>
      <c r="C3458" s="269" t="s">
        <v>43</v>
      </c>
      <c r="D3458" s="84">
        <v>43593</v>
      </c>
      <c r="E3458" s="85" t="s">
        <v>6937</v>
      </c>
      <c r="F3458" s="85" t="s">
        <v>3</v>
      </c>
      <c r="G3458" s="85">
        <v>1738814</v>
      </c>
      <c r="H3458" s="89"/>
      <c r="I3458" s="270" t="s">
        <v>10909</v>
      </c>
      <c r="J3458" s="89"/>
      <c r="K3458" s="89"/>
      <c r="L3458" s="89"/>
      <c r="M3458" s="89"/>
      <c r="N3458" s="271">
        <v>0</v>
      </c>
      <c r="O3458" s="271">
        <v>4622.4799999999996</v>
      </c>
      <c r="P3458" s="89" t="s">
        <v>670</v>
      </c>
    </row>
    <row r="3459" spans="1:16" ht="89.25">
      <c r="A3459" s="268">
        <v>16</v>
      </c>
      <c r="B3459" s="89"/>
      <c r="C3459" s="269" t="s">
        <v>43</v>
      </c>
      <c r="D3459" s="84">
        <v>43593</v>
      </c>
      <c r="E3459" s="85" t="s">
        <v>6937</v>
      </c>
      <c r="F3459" s="85" t="s">
        <v>3</v>
      </c>
      <c r="G3459" s="85">
        <v>1738814</v>
      </c>
      <c r="H3459" s="89"/>
      <c r="I3459" s="270" t="s">
        <v>10909</v>
      </c>
      <c r="J3459" s="89"/>
      <c r="K3459" s="89"/>
      <c r="L3459" s="89"/>
      <c r="M3459" s="89"/>
      <c r="N3459" s="271">
        <v>0</v>
      </c>
      <c r="O3459" s="271">
        <v>12007.64</v>
      </c>
      <c r="P3459" s="89" t="s">
        <v>670</v>
      </c>
    </row>
    <row r="3460" spans="1:16" ht="89.25">
      <c r="A3460" s="268">
        <v>16</v>
      </c>
      <c r="B3460" s="89"/>
      <c r="C3460" s="269" t="s">
        <v>43</v>
      </c>
      <c r="D3460" s="84">
        <v>43593</v>
      </c>
      <c r="E3460" s="85" t="s">
        <v>6937</v>
      </c>
      <c r="F3460" s="85" t="s">
        <v>3</v>
      </c>
      <c r="G3460" s="85">
        <v>1738814</v>
      </c>
      <c r="H3460" s="89"/>
      <c r="I3460" s="270" t="s">
        <v>10909</v>
      </c>
      <c r="J3460" s="89"/>
      <c r="K3460" s="89"/>
      <c r="L3460" s="89"/>
      <c r="M3460" s="89"/>
      <c r="N3460" s="271">
        <v>0</v>
      </c>
      <c r="O3460" s="271">
        <v>17218.34</v>
      </c>
      <c r="P3460" s="89" t="s">
        <v>670</v>
      </c>
    </row>
    <row r="3461" spans="1:16" ht="89.25">
      <c r="A3461" s="268">
        <v>16</v>
      </c>
      <c r="B3461" s="89"/>
      <c r="C3461" s="269" t="s">
        <v>43</v>
      </c>
      <c r="D3461" s="84">
        <v>43593</v>
      </c>
      <c r="E3461" s="85" t="s">
        <v>6937</v>
      </c>
      <c r="F3461" s="85" t="s">
        <v>3</v>
      </c>
      <c r="G3461" s="85">
        <v>1738814</v>
      </c>
      <c r="H3461" s="89"/>
      <c r="I3461" s="270" t="s">
        <v>10909</v>
      </c>
      <c r="J3461" s="89"/>
      <c r="K3461" s="89"/>
      <c r="L3461" s="89"/>
      <c r="M3461" s="89"/>
      <c r="N3461" s="271">
        <v>0</v>
      </c>
      <c r="O3461" s="271">
        <v>7644.78</v>
      </c>
      <c r="P3461" s="89" t="s">
        <v>670</v>
      </c>
    </row>
    <row r="3462" spans="1:16" ht="89.25">
      <c r="A3462" s="268">
        <v>271</v>
      </c>
      <c r="B3462" s="89"/>
      <c r="C3462" s="269" t="s">
        <v>121</v>
      </c>
      <c r="D3462" s="84">
        <v>43593</v>
      </c>
      <c r="E3462" s="85" t="s">
        <v>6937</v>
      </c>
      <c r="F3462" s="85" t="s">
        <v>3</v>
      </c>
      <c r="G3462" s="85">
        <v>1738814</v>
      </c>
      <c r="H3462" s="89"/>
      <c r="I3462" s="270" t="s">
        <v>10909</v>
      </c>
      <c r="J3462" s="89"/>
      <c r="K3462" s="89"/>
      <c r="L3462" s="89"/>
      <c r="M3462" s="89"/>
      <c r="N3462" s="271">
        <v>0</v>
      </c>
      <c r="O3462" s="271">
        <v>31480.68</v>
      </c>
      <c r="P3462" s="89" t="s">
        <v>670</v>
      </c>
    </row>
    <row r="3463" spans="1:16" ht="89.25">
      <c r="A3463" s="268">
        <v>271</v>
      </c>
      <c r="B3463" s="89"/>
      <c r="C3463" s="269" t="s">
        <v>121</v>
      </c>
      <c r="D3463" s="84">
        <v>43593</v>
      </c>
      <c r="E3463" s="85" t="s">
        <v>6937</v>
      </c>
      <c r="F3463" s="85" t="s">
        <v>3</v>
      </c>
      <c r="G3463" s="85">
        <v>1738814</v>
      </c>
      <c r="H3463" s="89"/>
      <c r="I3463" s="270" t="s">
        <v>10909</v>
      </c>
      <c r="J3463" s="89"/>
      <c r="K3463" s="89"/>
      <c r="L3463" s="89"/>
      <c r="M3463" s="89"/>
      <c r="N3463" s="271">
        <v>0</v>
      </c>
      <c r="O3463" s="271">
        <v>33273.31</v>
      </c>
      <c r="P3463" s="89" t="s">
        <v>670</v>
      </c>
    </row>
    <row r="3464" spans="1:16" ht="51">
      <c r="A3464" s="268" t="s">
        <v>565</v>
      </c>
      <c r="B3464" s="89"/>
      <c r="C3464" s="269" t="s">
        <v>615</v>
      </c>
      <c r="D3464" s="84">
        <v>43593</v>
      </c>
      <c r="E3464" s="85" t="s">
        <v>6938</v>
      </c>
      <c r="F3464" s="85" t="s">
        <v>3</v>
      </c>
      <c r="G3464" s="85">
        <v>1738911</v>
      </c>
      <c r="H3464" s="89"/>
      <c r="I3464" s="270" t="s">
        <v>8081</v>
      </c>
      <c r="J3464" s="89"/>
      <c r="K3464" s="89"/>
      <c r="L3464" s="89"/>
      <c r="M3464" s="89"/>
      <c r="N3464" s="271">
        <v>0</v>
      </c>
      <c r="O3464" s="271">
        <v>1825.55</v>
      </c>
      <c r="P3464" s="89" t="s">
        <v>670</v>
      </c>
    </row>
    <row r="3465" spans="1:16" ht="51">
      <c r="A3465" s="268" t="s">
        <v>565</v>
      </c>
      <c r="B3465" s="89"/>
      <c r="C3465" s="269" t="s">
        <v>615</v>
      </c>
      <c r="D3465" s="84">
        <v>43593</v>
      </c>
      <c r="E3465" s="85" t="s">
        <v>6939</v>
      </c>
      <c r="F3465" s="85" t="s">
        <v>3</v>
      </c>
      <c r="G3465" s="85">
        <v>1738803</v>
      </c>
      <c r="H3465" s="89"/>
      <c r="I3465" s="270" t="s">
        <v>8082</v>
      </c>
      <c r="J3465" s="89"/>
      <c r="K3465" s="89"/>
      <c r="L3465" s="89"/>
      <c r="M3465" s="89"/>
      <c r="N3465" s="271">
        <v>0</v>
      </c>
      <c r="O3465" s="271">
        <v>2000</v>
      </c>
      <c r="P3465" s="89" t="s">
        <v>670</v>
      </c>
    </row>
    <row r="3466" spans="1:16" ht="38.25">
      <c r="A3466" s="268" t="s">
        <v>565</v>
      </c>
      <c r="B3466" s="89"/>
      <c r="C3466" s="269" t="s">
        <v>615</v>
      </c>
      <c r="D3466" s="84">
        <v>43593</v>
      </c>
      <c r="E3466" s="85" t="s">
        <v>6940</v>
      </c>
      <c r="F3466" s="85" t="s">
        <v>3</v>
      </c>
      <c r="G3466" s="85">
        <v>1738812</v>
      </c>
      <c r="H3466" s="89"/>
      <c r="I3466" s="270" t="s">
        <v>8083</v>
      </c>
      <c r="J3466" s="89"/>
      <c r="K3466" s="89"/>
      <c r="L3466" s="89"/>
      <c r="M3466" s="89"/>
      <c r="N3466" s="271">
        <v>0</v>
      </c>
      <c r="O3466" s="271">
        <v>1841.82</v>
      </c>
      <c r="P3466" s="89" t="s">
        <v>670</v>
      </c>
    </row>
    <row r="3467" spans="1:16" ht="51">
      <c r="A3467" s="268" t="s">
        <v>565</v>
      </c>
      <c r="B3467" s="89"/>
      <c r="C3467" s="269" t="s">
        <v>615</v>
      </c>
      <c r="D3467" s="84">
        <v>43593</v>
      </c>
      <c r="E3467" s="85" t="s">
        <v>6941</v>
      </c>
      <c r="F3467" s="85" t="s">
        <v>3</v>
      </c>
      <c r="G3467" s="85">
        <v>1738815</v>
      </c>
      <c r="H3467" s="89"/>
      <c r="I3467" s="270" t="s">
        <v>8084</v>
      </c>
      <c r="J3467" s="89"/>
      <c r="K3467" s="89"/>
      <c r="L3467" s="89"/>
      <c r="M3467" s="89"/>
      <c r="N3467" s="271">
        <v>0</v>
      </c>
      <c r="O3467" s="271">
        <v>6126.79</v>
      </c>
      <c r="P3467" s="89" t="s">
        <v>670</v>
      </c>
    </row>
    <row r="3468" spans="1:16" ht="38.25">
      <c r="A3468" s="268" t="s">
        <v>557</v>
      </c>
      <c r="B3468" s="89"/>
      <c r="C3468" s="269" t="s">
        <v>780</v>
      </c>
      <c r="D3468" s="84">
        <v>43593</v>
      </c>
      <c r="E3468" s="85" t="s">
        <v>6942</v>
      </c>
      <c r="F3468" s="85" t="s">
        <v>671</v>
      </c>
      <c r="G3468" s="85">
        <v>390137</v>
      </c>
      <c r="H3468" s="89"/>
      <c r="I3468" s="270" t="s">
        <v>8085</v>
      </c>
      <c r="J3468" s="89"/>
      <c r="K3468" s="89"/>
      <c r="L3468" s="89"/>
      <c r="M3468" s="89"/>
      <c r="N3468" s="271">
        <v>0</v>
      </c>
      <c r="O3468" s="271">
        <v>1554.21</v>
      </c>
      <c r="P3468" s="89" t="s">
        <v>670</v>
      </c>
    </row>
    <row r="3469" spans="1:16" ht="51">
      <c r="A3469" s="268" t="s">
        <v>557</v>
      </c>
      <c r="B3469" s="89"/>
      <c r="C3469" s="269" t="s">
        <v>780</v>
      </c>
      <c r="D3469" s="84">
        <v>43593</v>
      </c>
      <c r="E3469" s="85" t="s">
        <v>6942</v>
      </c>
      <c r="F3469" s="85" t="s">
        <v>671</v>
      </c>
      <c r="G3469" s="85">
        <v>390382</v>
      </c>
      <c r="H3469" s="89"/>
      <c r="I3469" s="270" t="s">
        <v>8086</v>
      </c>
      <c r="J3469" s="89"/>
      <c r="K3469" s="89"/>
      <c r="L3469" s="89"/>
      <c r="M3469" s="89"/>
      <c r="N3469" s="271">
        <v>0</v>
      </c>
      <c r="O3469" s="271">
        <v>15389.99</v>
      </c>
      <c r="P3469" s="89" t="s">
        <v>670</v>
      </c>
    </row>
    <row r="3470" spans="1:16" ht="51">
      <c r="A3470" s="268" t="s">
        <v>559</v>
      </c>
      <c r="B3470" s="89"/>
      <c r="C3470" s="269" t="s">
        <v>759</v>
      </c>
      <c r="D3470" s="84">
        <v>43593</v>
      </c>
      <c r="E3470" s="85" t="s">
        <v>6943</v>
      </c>
      <c r="F3470" s="85" t="s">
        <v>628</v>
      </c>
      <c r="G3470" s="85">
        <v>391828</v>
      </c>
      <c r="H3470" s="89"/>
      <c r="I3470" s="270" t="s">
        <v>8087</v>
      </c>
      <c r="J3470" s="89"/>
      <c r="K3470" s="89"/>
      <c r="L3470" s="89"/>
      <c r="M3470" s="89"/>
      <c r="N3470" s="271">
        <v>0</v>
      </c>
      <c r="O3470" s="271">
        <v>4344623.82</v>
      </c>
      <c r="P3470" s="89" t="s">
        <v>670</v>
      </c>
    </row>
    <row r="3471" spans="1:16" ht="51">
      <c r="A3471" s="268">
        <v>117</v>
      </c>
      <c r="B3471" s="89"/>
      <c r="C3471" s="269" t="s">
        <v>62</v>
      </c>
      <c r="D3471" s="84">
        <v>43593</v>
      </c>
      <c r="E3471" s="85" t="s">
        <v>6944</v>
      </c>
      <c r="F3471" s="85" t="s">
        <v>11</v>
      </c>
      <c r="G3471" s="85">
        <v>953464</v>
      </c>
      <c r="H3471" s="89"/>
      <c r="I3471" s="270" t="s">
        <v>8088</v>
      </c>
      <c r="J3471" s="89"/>
      <c r="K3471" s="89"/>
      <c r="L3471" s="89"/>
      <c r="M3471" s="89"/>
      <c r="N3471" s="271">
        <v>50</v>
      </c>
      <c r="O3471" s="271">
        <v>0</v>
      </c>
      <c r="P3471" s="89" t="s">
        <v>670</v>
      </c>
    </row>
    <row r="3472" spans="1:16" ht="76.5">
      <c r="A3472" s="268">
        <v>41</v>
      </c>
      <c r="B3472" s="89"/>
      <c r="C3472" s="269" t="s">
        <v>47</v>
      </c>
      <c r="D3472" s="84">
        <v>43593</v>
      </c>
      <c r="E3472" s="85" t="s">
        <v>6945</v>
      </c>
      <c r="F3472" s="85" t="s">
        <v>628</v>
      </c>
      <c r="G3472" s="85">
        <v>385297</v>
      </c>
      <c r="H3472" s="89"/>
      <c r="I3472" s="270" t="s">
        <v>8089</v>
      </c>
      <c r="J3472" s="89"/>
      <c r="K3472" s="89"/>
      <c r="L3472" s="89"/>
      <c r="M3472" s="89"/>
      <c r="N3472" s="271">
        <v>0</v>
      </c>
      <c r="O3472" s="271">
        <v>1252800</v>
      </c>
      <c r="P3472" s="89" t="s">
        <v>670</v>
      </c>
    </row>
    <row r="3473" spans="1:16" ht="76.5">
      <c r="A3473" s="268">
        <v>25</v>
      </c>
      <c r="B3473" s="89"/>
      <c r="C3473" s="269" t="s">
        <v>45</v>
      </c>
      <c r="D3473" s="84">
        <v>43593</v>
      </c>
      <c r="E3473" s="85" t="s">
        <v>6946</v>
      </c>
      <c r="F3473" s="85" t="s">
        <v>671</v>
      </c>
      <c r="G3473" s="85">
        <v>391829</v>
      </c>
      <c r="H3473" s="89"/>
      <c r="I3473" s="270" t="s">
        <v>8090</v>
      </c>
      <c r="J3473" s="89"/>
      <c r="K3473" s="89"/>
      <c r="L3473" s="89"/>
      <c r="M3473" s="89"/>
      <c r="N3473" s="271">
        <v>373672.15</v>
      </c>
      <c r="O3473" s="271">
        <v>0</v>
      </c>
      <c r="P3473" s="89" t="s">
        <v>670</v>
      </c>
    </row>
    <row r="3474" spans="1:16" ht="51">
      <c r="A3474" s="268">
        <v>525</v>
      </c>
      <c r="B3474" s="89"/>
      <c r="C3474" s="269" t="s">
        <v>175</v>
      </c>
      <c r="D3474" s="84">
        <v>43593</v>
      </c>
      <c r="E3474" s="85" t="s">
        <v>6947</v>
      </c>
      <c r="F3474" s="85" t="s">
        <v>6</v>
      </c>
      <c r="G3474" s="85">
        <v>1033672</v>
      </c>
      <c r="H3474" s="89"/>
      <c r="I3474" s="270" t="s">
        <v>8091</v>
      </c>
      <c r="J3474" s="89"/>
      <c r="K3474" s="89"/>
      <c r="L3474" s="89"/>
      <c r="M3474" s="89"/>
      <c r="N3474" s="271">
        <v>0</v>
      </c>
      <c r="O3474" s="271">
        <v>4000000.01</v>
      </c>
      <c r="P3474" s="89" t="s">
        <v>670</v>
      </c>
    </row>
    <row r="3475" spans="1:16" ht="51">
      <c r="A3475" s="268" t="s">
        <v>556</v>
      </c>
      <c r="B3475" s="89"/>
      <c r="C3475" s="269" t="s">
        <v>616</v>
      </c>
      <c r="D3475" s="84">
        <v>43593</v>
      </c>
      <c r="E3475" s="85" t="s">
        <v>6948</v>
      </c>
      <c r="F3475" s="85" t="s">
        <v>6</v>
      </c>
      <c r="G3475" s="85">
        <v>1115971</v>
      </c>
      <c r="H3475" s="89"/>
      <c r="I3475" s="270" t="s">
        <v>8092</v>
      </c>
      <c r="J3475" s="89"/>
      <c r="K3475" s="89"/>
      <c r="L3475" s="89"/>
      <c r="M3475" s="89"/>
      <c r="N3475" s="271">
        <v>0</v>
      </c>
      <c r="O3475" s="271">
        <v>31620.84</v>
      </c>
      <c r="P3475" s="89" t="s">
        <v>670</v>
      </c>
    </row>
    <row r="3476" spans="1:16" ht="76.5">
      <c r="A3476" s="268" t="s">
        <v>557</v>
      </c>
      <c r="B3476" s="89"/>
      <c r="C3476" s="269" t="s">
        <v>780</v>
      </c>
      <c r="D3476" s="84">
        <v>43593</v>
      </c>
      <c r="E3476" s="85" t="s">
        <v>6949</v>
      </c>
      <c r="F3476" s="85" t="s">
        <v>6</v>
      </c>
      <c r="G3476" s="85">
        <v>1116112</v>
      </c>
      <c r="H3476" s="89"/>
      <c r="I3476" s="270" t="s">
        <v>8093</v>
      </c>
      <c r="J3476" s="89"/>
      <c r="K3476" s="89"/>
      <c r="L3476" s="89"/>
      <c r="M3476" s="89"/>
      <c r="N3476" s="271">
        <v>0</v>
      </c>
      <c r="O3476" s="271">
        <v>1165000</v>
      </c>
      <c r="P3476" s="89" t="s">
        <v>670</v>
      </c>
    </row>
    <row r="3477" spans="1:16" ht="51">
      <c r="A3477" s="268">
        <v>513</v>
      </c>
      <c r="B3477" s="89"/>
      <c r="C3477" s="269" t="s">
        <v>171</v>
      </c>
      <c r="D3477" s="84">
        <v>43593</v>
      </c>
      <c r="E3477" s="85" t="s">
        <v>6950</v>
      </c>
      <c r="F3477" s="85" t="s">
        <v>11</v>
      </c>
      <c r="G3477" s="85">
        <v>953468</v>
      </c>
      <c r="H3477" s="89"/>
      <c r="I3477" s="270" t="s">
        <v>8094</v>
      </c>
      <c r="J3477" s="89"/>
      <c r="K3477" s="89"/>
      <c r="L3477" s="89"/>
      <c r="M3477" s="89"/>
      <c r="N3477" s="271">
        <v>50</v>
      </c>
      <c r="O3477" s="271">
        <v>0</v>
      </c>
      <c r="P3477" s="89" t="s">
        <v>670</v>
      </c>
    </row>
    <row r="3478" spans="1:16" ht="51">
      <c r="A3478" s="268" t="s">
        <v>565</v>
      </c>
      <c r="B3478" s="89"/>
      <c r="C3478" s="269" t="s">
        <v>615</v>
      </c>
      <c r="D3478" s="84">
        <v>43594</v>
      </c>
      <c r="E3478" s="85" t="s">
        <v>6951</v>
      </c>
      <c r="F3478" s="85" t="s">
        <v>3</v>
      </c>
      <c r="G3478" s="85">
        <v>1739487</v>
      </c>
      <c r="H3478" s="89"/>
      <c r="I3478" s="270" t="s">
        <v>8095</v>
      </c>
      <c r="J3478" s="89"/>
      <c r="K3478" s="89"/>
      <c r="L3478" s="89"/>
      <c r="M3478" s="89"/>
      <c r="N3478" s="271">
        <v>0</v>
      </c>
      <c r="O3478" s="271">
        <v>466.84000000000003</v>
      </c>
      <c r="P3478" s="89" t="s">
        <v>670</v>
      </c>
    </row>
    <row r="3479" spans="1:16" ht="38.25">
      <c r="A3479" s="268" t="s">
        <v>565</v>
      </c>
      <c r="B3479" s="89"/>
      <c r="C3479" s="269" t="s">
        <v>615</v>
      </c>
      <c r="D3479" s="84">
        <v>43594</v>
      </c>
      <c r="E3479" s="85" t="s">
        <v>6952</v>
      </c>
      <c r="F3479" s="85" t="s">
        <v>3</v>
      </c>
      <c r="G3479" s="85">
        <v>1739488</v>
      </c>
      <c r="H3479" s="89"/>
      <c r="I3479" s="270" t="s">
        <v>8096</v>
      </c>
      <c r="J3479" s="89"/>
      <c r="K3479" s="89"/>
      <c r="L3479" s="89"/>
      <c r="M3479" s="89"/>
      <c r="N3479" s="271">
        <v>0</v>
      </c>
      <c r="O3479" s="271">
        <v>933.68000000000006</v>
      </c>
      <c r="P3479" s="89" t="s">
        <v>670</v>
      </c>
    </row>
    <row r="3480" spans="1:16" ht="38.25">
      <c r="A3480" s="268" t="s">
        <v>565</v>
      </c>
      <c r="B3480" s="89"/>
      <c r="C3480" s="269" t="s">
        <v>615</v>
      </c>
      <c r="D3480" s="84">
        <v>43594</v>
      </c>
      <c r="E3480" s="85" t="s">
        <v>6953</v>
      </c>
      <c r="F3480" s="85" t="s">
        <v>3</v>
      </c>
      <c r="G3480" s="85">
        <v>1739489</v>
      </c>
      <c r="H3480" s="89"/>
      <c r="I3480" s="270" t="s">
        <v>8097</v>
      </c>
      <c r="J3480" s="89"/>
      <c r="K3480" s="89"/>
      <c r="L3480" s="89"/>
      <c r="M3480" s="89"/>
      <c r="N3480" s="271">
        <v>0</v>
      </c>
      <c r="O3480" s="271">
        <v>933.68000000000006</v>
      </c>
      <c r="P3480" s="89" t="s">
        <v>670</v>
      </c>
    </row>
    <row r="3481" spans="1:16" ht="38.25">
      <c r="A3481" s="268" t="s">
        <v>565</v>
      </c>
      <c r="B3481" s="89"/>
      <c r="C3481" s="269" t="s">
        <v>615</v>
      </c>
      <c r="D3481" s="84">
        <v>43594</v>
      </c>
      <c r="E3481" s="85" t="s">
        <v>6954</v>
      </c>
      <c r="F3481" s="85" t="s">
        <v>3</v>
      </c>
      <c r="G3481" s="85">
        <v>1739490</v>
      </c>
      <c r="H3481" s="89"/>
      <c r="I3481" s="270" t="s">
        <v>8098</v>
      </c>
      <c r="J3481" s="89"/>
      <c r="K3481" s="89"/>
      <c r="L3481" s="89"/>
      <c r="M3481" s="89"/>
      <c r="N3481" s="271">
        <v>0</v>
      </c>
      <c r="O3481" s="271">
        <v>466.84000000000003</v>
      </c>
      <c r="P3481" s="89" t="s">
        <v>670</v>
      </c>
    </row>
    <row r="3482" spans="1:16" ht="38.25">
      <c r="A3482" s="268" t="s">
        <v>565</v>
      </c>
      <c r="B3482" s="89"/>
      <c r="C3482" s="269" t="s">
        <v>615</v>
      </c>
      <c r="D3482" s="84">
        <v>43594</v>
      </c>
      <c r="E3482" s="85" t="s">
        <v>6955</v>
      </c>
      <c r="F3482" s="85" t="s">
        <v>3</v>
      </c>
      <c r="G3482" s="85">
        <v>1739492</v>
      </c>
      <c r="H3482" s="89"/>
      <c r="I3482" s="270" t="s">
        <v>8099</v>
      </c>
      <c r="J3482" s="89"/>
      <c r="K3482" s="89"/>
      <c r="L3482" s="89"/>
      <c r="M3482" s="89"/>
      <c r="N3482" s="271">
        <v>0</v>
      </c>
      <c r="O3482" s="271">
        <v>408.49</v>
      </c>
      <c r="P3482" s="89" t="s">
        <v>670</v>
      </c>
    </row>
    <row r="3483" spans="1:16" ht="51">
      <c r="A3483" s="268" t="s">
        <v>565</v>
      </c>
      <c r="B3483" s="89"/>
      <c r="C3483" s="269" t="s">
        <v>615</v>
      </c>
      <c r="D3483" s="84">
        <v>43594</v>
      </c>
      <c r="E3483" s="85" t="s">
        <v>6956</v>
      </c>
      <c r="F3483" s="85" t="s">
        <v>3</v>
      </c>
      <c r="G3483" s="85">
        <v>1739493</v>
      </c>
      <c r="H3483" s="89"/>
      <c r="I3483" s="270" t="s">
        <v>8100</v>
      </c>
      <c r="J3483" s="89"/>
      <c r="K3483" s="89"/>
      <c r="L3483" s="89"/>
      <c r="M3483" s="89"/>
      <c r="N3483" s="271">
        <v>0</v>
      </c>
      <c r="O3483" s="271">
        <v>525.20000000000005</v>
      </c>
      <c r="P3483" s="89" t="s">
        <v>670</v>
      </c>
    </row>
    <row r="3484" spans="1:16" ht="51">
      <c r="A3484" s="268" t="s">
        <v>565</v>
      </c>
      <c r="B3484" s="89"/>
      <c r="C3484" s="269" t="s">
        <v>615</v>
      </c>
      <c r="D3484" s="84">
        <v>43594</v>
      </c>
      <c r="E3484" s="85" t="s">
        <v>6957</v>
      </c>
      <c r="F3484" s="85" t="s">
        <v>3</v>
      </c>
      <c r="G3484" s="85">
        <v>1739494</v>
      </c>
      <c r="H3484" s="89"/>
      <c r="I3484" s="270" t="s">
        <v>8100</v>
      </c>
      <c r="J3484" s="89"/>
      <c r="K3484" s="89"/>
      <c r="L3484" s="89"/>
      <c r="M3484" s="89"/>
      <c r="N3484" s="271">
        <v>0</v>
      </c>
      <c r="O3484" s="271">
        <v>466.84000000000003</v>
      </c>
      <c r="P3484" s="89" t="s">
        <v>670</v>
      </c>
    </row>
    <row r="3485" spans="1:16" ht="38.25">
      <c r="A3485" s="268" t="s">
        <v>565</v>
      </c>
      <c r="B3485" s="89"/>
      <c r="C3485" s="269" t="s">
        <v>615</v>
      </c>
      <c r="D3485" s="84">
        <v>43594</v>
      </c>
      <c r="E3485" s="85" t="s">
        <v>6958</v>
      </c>
      <c r="F3485" s="85" t="s">
        <v>3</v>
      </c>
      <c r="G3485" s="85">
        <v>1739495</v>
      </c>
      <c r="H3485" s="89"/>
      <c r="I3485" s="270" t="s">
        <v>8101</v>
      </c>
      <c r="J3485" s="89"/>
      <c r="K3485" s="89"/>
      <c r="L3485" s="89"/>
      <c r="M3485" s="89"/>
      <c r="N3485" s="271">
        <v>0</v>
      </c>
      <c r="O3485" s="271">
        <v>525.20000000000005</v>
      </c>
      <c r="P3485" s="89" t="s">
        <v>670</v>
      </c>
    </row>
    <row r="3486" spans="1:16" ht="51">
      <c r="A3486" s="268" t="s">
        <v>565</v>
      </c>
      <c r="B3486" s="89"/>
      <c r="C3486" s="269" t="s">
        <v>615</v>
      </c>
      <c r="D3486" s="84">
        <v>43594</v>
      </c>
      <c r="E3486" s="85" t="s">
        <v>6959</v>
      </c>
      <c r="F3486" s="85" t="s">
        <v>3</v>
      </c>
      <c r="G3486" s="85">
        <v>1739496</v>
      </c>
      <c r="H3486" s="89"/>
      <c r="I3486" s="270" t="s">
        <v>8102</v>
      </c>
      <c r="J3486" s="89"/>
      <c r="K3486" s="89"/>
      <c r="L3486" s="89"/>
      <c r="M3486" s="89"/>
      <c r="N3486" s="271">
        <v>0</v>
      </c>
      <c r="O3486" s="271">
        <v>1149.1000000000001</v>
      </c>
      <c r="P3486" s="89" t="s">
        <v>670</v>
      </c>
    </row>
    <row r="3487" spans="1:16" ht="38.25">
      <c r="A3487" s="268" t="s">
        <v>565</v>
      </c>
      <c r="B3487" s="89"/>
      <c r="C3487" s="269" t="s">
        <v>615</v>
      </c>
      <c r="D3487" s="84">
        <v>43594</v>
      </c>
      <c r="E3487" s="85" t="s">
        <v>6960</v>
      </c>
      <c r="F3487" s="85" t="s">
        <v>3</v>
      </c>
      <c r="G3487" s="85">
        <v>1739498</v>
      </c>
      <c r="H3487" s="89"/>
      <c r="I3487" s="270" t="s">
        <v>8103</v>
      </c>
      <c r="J3487" s="89"/>
      <c r="K3487" s="89"/>
      <c r="L3487" s="89"/>
      <c r="M3487" s="89"/>
      <c r="N3487" s="271">
        <v>0</v>
      </c>
      <c r="O3487" s="271">
        <v>350.13</v>
      </c>
      <c r="P3487" s="89" t="s">
        <v>670</v>
      </c>
    </row>
    <row r="3488" spans="1:16" ht="38.25">
      <c r="A3488" s="268" t="s">
        <v>565</v>
      </c>
      <c r="B3488" s="89"/>
      <c r="C3488" s="269" t="s">
        <v>615</v>
      </c>
      <c r="D3488" s="84">
        <v>43594</v>
      </c>
      <c r="E3488" s="85" t="s">
        <v>6961</v>
      </c>
      <c r="F3488" s="85" t="s">
        <v>3</v>
      </c>
      <c r="G3488" s="85">
        <v>1739499</v>
      </c>
      <c r="H3488" s="89"/>
      <c r="I3488" s="270" t="s">
        <v>8104</v>
      </c>
      <c r="J3488" s="89"/>
      <c r="K3488" s="89"/>
      <c r="L3488" s="89"/>
      <c r="M3488" s="89"/>
      <c r="N3488" s="271">
        <v>0</v>
      </c>
      <c r="O3488" s="271">
        <v>291.78000000000003</v>
      </c>
      <c r="P3488" s="89" t="s">
        <v>670</v>
      </c>
    </row>
    <row r="3489" spans="1:16" ht="38.25">
      <c r="A3489" s="268" t="s">
        <v>565</v>
      </c>
      <c r="B3489" s="89"/>
      <c r="C3489" s="269" t="s">
        <v>615</v>
      </c>
      <c r="D3489" s="84">
        <v>43594</v>
      </c>
      <c r="E3489" s="85" t="s">
        <v>6962</v>
      </c>
      <c r="F3489" s="85" t="s">
        <v>3</v>
      </c>
      <c r="G3489" s="85">
        <v>1739486</v>
      </c>
      <c r="H3489" s="89"/>
      <c r="I3489" s="270" t="s">
        <v>8105</v>
      </c>
      <c r="J3489" s="89"/>
      <c r="K3489" s="89"/>
      <c r="L3489" s="89"/>
      <c r="M3489" s="89"/>
      <c r="N3489" s="271">
        <v>0</v>
      </c>
      <c r="O3489" s="271">
        <v>583.55000000000007</v>
      </c>
      <c r="P3489" s="89" t="s">
        <v>670</v>
      </c>
    </row>
    <row r="3490" spans="1:16" ht="51">
      <c r="A3490" s="268" t="s">
        <v>565</v>
      </c>
      <c r="B3490" s="89"/>
      <c r="C3490" s="269" t="s">
        <v>615</v>
      </c>
      <c r="D3490" s="84">
        <v>43594</v>
      </c>
      <c r="E3490" s="85" t="s">
        <v>6963</v>
      </c>
      <c r="F3490" s="85" t="s">
        <v>3</v>
      </c>
      <c r="G3490" s="85">
        <v>1739485</v>
      </c>
      <c r="H3490" s="89"/>
      <c r="I3490" s="270" t="s">
        <v>8106</v>
      </c>
      <c r="J3490" s="89"/>
      <c r="K3490" s="89"/>
      <c r="L3490" s="89"/>
      <c r="M3490" s="89"/>
      <c r="N3490" s="271">
        <v>0</v>
      </c>
      <c r="O3490" s="271">
        <v>1405.72</v>
      </c>
      <c r="P3490" s="89" t="s">
        <v>670</v>
      </c>
    </row>
    <row r="3491" spans="1:16" ht="51">
      <c r="A3491" s="268" t="s">
        <v>565</v>
      </c>
      <c r="B3491" s="89"/>
      <c r="C3491" s="269" t="s">
        <v>615</v>
      </c>
      <c r="D3491" s="84">
        <v>43594</v>
      </c>
      <c r="E3491" s="85" t="s">
        <v>6964</v>
      </c>
      <c r="F3491" s="85" t="s">
        <v>3</v>
      </c>
      <c r="G3491" s="85">
        <v>1739484</v>
      </c>
      <c r="H3491" s="89"/>
      <c r="I3491" s="270" t="s">
        <v>8107</v>
      </c>
      <c r="J3491" s="89"/>
      <c r="K3491" s="89"/>
      <c r="L3491" s="89"/>
      <c r="M3491" s="89"/>
      <c r="N3491" s="271">
        <v>0</v>
      </c>
      <c r="O3491" s="271">
        <v>2100.7800000000002</v>
      </c>
      <c r="P3491" s="89" t="s">
        <v>670</v>
      </c>
    </row>
    <row r="3492" spans="1:16" ht="38.25">
      <c r="A3492" s="268" t="s">
        <v>565</v>
      </c>
      <c r="B3492" s="89"/>
      <c r="C3492" s="269" t="s">
        <v>615</v>
      </c>
      <c r="D3492" s="84">
        <v>43594</v>
      </c>
      <c r="E3492" s="85" t="s">
        <v>6965</v>
      </c>
      <c r="F3492" s="85" t="s">
        <v>3</v>
      </c>
      <c r="G3492" s="85">
        <v>1739483</v>
      </c>
      <c r="H3492" s="89"/>
      <c r="I3492" s="270" t="s">
        <v>8108</v>
      </c>
      <c r="J3492" s="89"/>
      <c r="K3492" s="89"/>
      <c r="L3492" s="89"/>
      <c r="M3492" s="89"/>
      <c r="N3492" s="271">
        <v>0</v>
      </c>
      <c r="O3492" s="271">
        <v>2100.7800000000002</v>
      </c>
      <c r="P3492" s="89" t="s">
        <v>670</v>
      </c>
    </row>
    <row r="3493" spans="1:16" ht="51">
      <c r="A3493" s="268" t="s">
        <v>565</v>
      </c>
      <c r="B3493" s="89"/>
      <c r="C3493" s="269" t="s">
        <v>615</v>
      </c>
      <c r="D3493" s="84">
        <v>43594</v>
      </c>
      <c r="E3493" s="85" t="s">
        <v>6966</v>
      </c>
      <c r="F3493" s="85" t="s">
        <v>3</v>
      </c>
      <c r="G3493" s="85">
        <v>1739482</v>
      </c>
      <c r="H3493" s="89"/>
      <c r="I3493" s="270" t="s">
        <v>8109</v>
      </c>
      <c r="J3493" s="89"/>
      <c r="K3493" s="89"/>
      <c r="L3493" s="89"/>
      <c r="M3493" s="89"/>
      <c r="N3493" s="271">
        <v>0</v>
      </c>
      <c r="O3493" s="271">
        <v>3024.88</v>
      </c>
      <c r="P3493" s="89" t="s">
        <v>670</v>
      </c>
    </row>
    <row r="3494" spans="1:16" ht="51">
      <c r="A3494" s="268" t="s">
        <v>565</v>
      </c>
      <c r="B3494" s="89"/>
      <c r="C3494" s="269" t="s">
        <v>615</v>
      </c>
      <c r="D3494" s="84">
        <v>43594</v>
      </c>
      <c r="E3494" s="85" t="s">
        <v>6967</v>
      </c>
      <c r="F3494" s="85" t="s">
        <v>3</v>
      </c>
      <c r="G3494" s="85">
        <v>1739480</v>
      </c>
      <c r="H3494" s="89"/>
      <c r="I3494" s="270" t="s">
        <v>8110</v>
      </c>
      <c r="J3494" s="89"/>
      <c r="K3494" s="89"/>
      <c r="L3494" s="89"/>
      <c r="M3494" s="89"/>
      <c r="N3494" s="271">
        <v>0</v>
      </c>
      <c r="O3494" s="271">
        <v>3501.3</v>
      </c>
      <c r="P3494" s="89" t="s">
        <v>670</v>
      </c>
    </row>
    <row r="3495" spans="1:16" ht="38.25">
      <c r="A3495" s="268" t="s">
        <v>565</v>
      </c>
      <c r="B3495" s="89"/>
      <c r="C3495" s="269" t="s">
        <v>615</v>
      </c>
      <c r="D3495" s="84">
        <v>43594</v>
      </c>
      <c r="E3495" s="85" t="s">
        <v>6968</v>
      </c>
      <c r="F3495" s="85" t="s">
        <v>3</v>
      </c>
      <c r="G3495" s="85">
        <v>1739479</v>
      </c>
      <c r="H3495" s="89"/>
      <c r="I3495" s="270" t="s">
        <v>8111</v>
      </c>
      <c r="J3495" s="89"/>
      <c r="K3495" s="89"/>
      <c r="L3495" s="89"/>
      <c r="M3495" s="89"/>
      <c r="N3495" s="271">
        <v>0</v>
      </c>
      <c r="O3495" s="271">
        <v>1750.65</v>
      </c>
      <c r="P3495" s="89" t="s">
        <v>670</v>
      </c>
    </row>
    <row r="3496" spans="1:16" ht="51">
      <c r="A3496" s="268" t="s">
        <v>565</v>
      </c>
      <c r="B3496" s="89"/>
      <c r="C3496" s="269" t="s">
        <v>615</v>
      </c>
      <c r="D3496" s="84">
        <v>43594</v>
      </c>
      <c r="E3496" s="85" t="s">
        <v>6969</v>
      </c>
      <c r="F3496" s="85" t="s">
        <v>3</v>
      </c>
      <c r="G3496" s="85">
        <v>1739478</v>
      </c>
      <c r="H3496" s="89"/>
      <c r="I3496" s="270" t="s">
        <v>8112</v>
      </c>
      <c r="J3496" s="89"/>
      <c r="K3496" s="89"/>
      <c r="L3496" s="89"/>
      <c r="M3496" s="89"/>
      <c r="N3496" s="271">
        <v>0</v>
      </c>
      <c r="O3496" s="271">
        <v>1400.52</v>
      </c>
      <c r="P3496" s="89" t="s">
        <v>670</v>
      </c>
    </row>
    <row r="3497" spans="1:16" ht="51">
      <c r="A3497" s="268" t="s">
        <v>565</v>
      </c>
      <c r="B3497" s="89"/>
      <c r="C3497" s="269" t="s">
        <v>615</v>
      </c>
      <c r="D3497" s="84">
        <v>43594</v>
      </c>
      <c r="E3497" s="85" t="s">
        <v>6970</v>
      </c>
      <c r="F3497" s="85" t="s">
        <v>3</v>
      </c>
      <c r="G3497" s="85">
        <v>1739476</v>
      </c>
      <c r="H3497" s="89"/>
      <c r="I3497" s="270" t="s">
        <v>8113</v>
      </c>
      <c r="J3497" s="89"/>
      <c r="K3497" s="89"/>
      <c r="L3497" s="89"/>
      <c r="M3497" s="89"/>
      <c r="N3497" s="271">
        <v>0</v>
      </c>
      <c r="O3497" s="271">
        <v>2100.7800000000002</v>
      </c>
      <c r="P3497" s="89" t="s">
        <v>670</v>
      </c>
    </row>
    <row r="3498" spans="1:16" ht="38.25">
      <c r="A3498" s="268" t="s">
        <v>565</v>
      </c>
      <c r="B3498" s="89"/>
      <c r="C3498" s="269" t="s">
        <v>615</v>
      </c>
      <c r="D3498" s="84">
        <v>43594</v>
      </c>
      <c r="E3498" s="85" t="s">
        <v>6971</v>
      </c>
      <c r="F3498" s="85" t="s">
        <v>3</v>
      </c>
      <c r="G3498" s="85">
        <v>1739475</v>
      </c>
      <c r="H3498" s="89"/>
      <c r="I3498" s="270" t="s">
        <v>8114</v>
      </c>
      <c r="J3498" s="89"/>
      <c r="K3498" s="89"/>
      <c r="L3498" s="89"/>
      <c r="M3498" s="89"/>
      <c r="N3498" s="271">
        <v>0</v>
      </c>
      <c r="O3498" s="271">
        <v>1467.75</v>
      </c>
      <c r="P3498" s="89" t="s">
        <v>670</v>
      </c>
    </row>
    <row r="3499" spans="1:16" ht="38.25">
      <c r="A3499" s="268" t="s">
        <v>565</v>
      </c>
      <c r="B3499" s="89"/>
      <c r="C3499" s="269" t="s">
        <v>615</v>
      </c>
      <c r="D3499" s="84">
        <v>43594</v>
      </c>
      <c r="E3499" s="85" t="s">
        <v>6972</v>
      </c>
      <c r="F3499" s="85" t="s">
        <v>3</v>
      </c>
      <c r="G3499" s="85">
        <v>1739474</v>
      </c>
      <c r="H3499" s="89"/>
      <c r="I3499" s="270" t="s">
        <v>8115</v>
      </c>
      <c r="J3499" s="89"/>
      <c r="K3499" s="89"/>
      <c r="L3499" s="89"/>
      <c r="M3499" s="89"/>
      <c r="N3499" s="271">
        <v>0</v>
      </c>
      <c r="O3499" s="271">
        <v>2151.17</v>
      </c>
      <c r="P3499" s="89" t="s">
        <v>670</v>
      </c>
    </row>
    <row r="3500" spans="1:16" ht="38.25">
      <c r="A3500" s="268" t="s">
        <v>565</v>
      </c>
      <c r="B3500" s="89"/>
      <c r="C3500" s="269" t="s">
        <v>615</v>
      </c>
      <c r="D3500" s="84">
        <v>43594</v>
      </c>
      <c r="E3500" s="85" t="s">
        <v>6973</v>
      </c>
      <c r="F3500" s="85" t="s">
        <v>3</v>
      </c>
      <c r="G3500" s="85">
        <v>1739472</v>
      </c>
      <c r="H3500" s="89"/>
      <c r="I3500" s="270" t="s">
        <v>8116</v>
      </c>
      <c r="J3500" s="89"/>
      <c r="K3500" s="89"/>
      <c r="L3500" s="89"/>
      <c r="M3500" s="89"/>
      <c r="N3500" s="271">
        <v>0</v>
      </c>
      <c r="O3500" s="271">
        <v>2100.7800000000002</v>
      </c>
      <c r="P3500" s="89" t="s">
        <v>670</v>
      </c>
    </row>
    <row r="3501" spans="1:16" ht="63.75">
      <c r="A3501" s="268">
        <v>592</v>
      </c>
      <c r="B3501" s="89"/>
      <c r="C3501" s="269" t="s">
        <v>645</v>
      </c>
      <c r="D3501" s="84">
        <v>43594</v>
      </c>
      <c r="E3501" s="85" t="s">
        <v>6974</v>
      </c>
      <c r="F3501" s="85" t="s">
        <v>3</v>
      </c>
      <c r="G3501" s="85">
        <v>1739633</v>
      </c>
      <c r="H3501" s="89"/>
      <c r="I3501" s="270" t="s">
        <v>8117</v>
      </c>
      <c r="J3501" s="89"/>
      <c r="K3501" s="89"/>
      <c r="L3501" s="89"/>
      <c r="M3501" s="89"/>
      <c r="N3501" s="271">
        <v>0</v>
      </c>
      <c r="O3501" s="271">
        <v>15</v>
      </c>
      <c r="P3501" s="89" t="s">
        <v>670</v>
      </c>
    </row>
    <row r="3502" spans="1:16" ht="51">
      <c r="A3502" s="268">
        <v>592</v>
      </c>
      <c r="B3502" s="89"/>
      <c r="C3502" s="269" t="s">
        <v>645</v>
      </c>
      <c r="D3502" s="84">
        <v>43594</v>
      </c>
      <c r="E3502" s="85" t="s">
        <v>6975</v>
      </c>
      <c r="F3502" s="85" t="s">
        <v>3</v>
      </c>
      <c r="G3502" s="85">
        <v>1739630</v>
      </c>
      <c r="H3502" s="89"/>
      <c r="I3502" s="270" t="s">
        <v>8118</v>
      </c>
      <c r="J3502" s="89"/>
      <c r="K3502" s="89"/>
      <c r="L3502" s="89"/>
      <c r="M3502" s="89"/>
      <c r="N3502" s="271">
        <v>0</v>
      </c>
      <c r="O3502" s="271">
        <v>538</v>
      </c>
      <c r="P3502" s="89" t="s">
        <v>670</v>
      </c>
    </row>
    <row r="3503" spans="1:16" ht="38.25">
      <c r="A3503" s="268" t="s">
        <v>565</v>
      </c>
      <c r="B3503" s="89"/>
      <c r="C3503" s="269" t="s">
        <v>615</v>
      </c>
      <c r="D3503" s="84">
        <v>43594</v>
      </c>
      <c r="E3503" s="85" t="s">
        <v>6976</v>
      </c>
      <c r="F3503" s="85" t="s">
        <v>3</v>
      </c>
      <c r="G3503" s="85">
        <v>1739608</v>
      </c>
      <c r="H3503" s="89"/>
      <c r="I3503" s="270" t="s">
        <v>8119</v>
      </c>
      <c r="J3503" s="89"/>
      <c r="K3503" s="89"/>
      <c r="L3503" s="89"/>
      <c r="M3503" s="89"/>
      <c r="N3503" s="271">
        <v>0</v>
      </c>
      <c r="O3503" s="271">
        <v>457.07</v>
      </c>
      <c r="P3503" s="89" t="s">
        <v>670</v>
      </c>
    </row>
    <row r="3504" spans="1:16" ht="38.25">
      <c r="A3504" s="268" t="s">
        <v>565</v>
      </c>
      <c r="B3504" s="89"/>
      <c r="C3504" s="269" t="s">
        <v>615</v>
      </c>
      <c r="D3504" s="84">
        <v>43594</v>
      </c>
      <c r="E3504" s="85" t="s">
        <v>6977</v>
      </c>
      <c r="F3504" s="85" t="s">
        <v>3</v>
      </c>
      <c r="G3504" s="85">
        <v>1739568</v>
      </c>
      <c r="H3504" s="89"/>
      <c r="I3504" s="270" t="s">
        <v>8120</v>
      </c>
      <c r="J3504" s="89"/>
      <c r="K3504" s="89"/>
      <c r="L3504" s="89"/>
      <c r="M3504" s="89"/>
      <c r="N3504" s="271">
        <v>0</v>
      </c>
      <c r="O3504" s="271">
        <v>10000</v>
      </c>
      <c r="P3504" s="89" t="s">
        <v>670</v>
      </c>
    </row>
    <row r="3505" spans="1:16" ht="38.25">
      <c r="A3505" s="268" t="s">
        <v>565</v>
      </c>
      <c r="B3505" s="89"/>
      <c r="C3505" s="269" t="s">
        <v>615</v>
      </c>
      <c r="D3505" s="84">
        <v>43594</v>
      </c>
      <c r="E3505" s="85" t="s">
        <v>6978</v>
      </c>
      <c r="F3505" s="85" t="s">
        <v>3</v>
      </c>
      <c r="G3505" s="85">
        <v>1739544</v>
      </c>
      <c r="H3505" s="89"/>
      <c r="I3505" s="270" t="s">
        <v>8121</v>
      </c>
      <c r="J3505" s="89"/>
      <c r="K3505" s="89"/>
      <c r="L3505" s="89"/>
      <c r="M3505" s="89"/>
      <c r="N3505" s="271">
        <v>0</v>
      </c>
      <c r="O3505" s="271">
        <v>443.79</v>
      </c>
      <c r="P3505" s="89" t="s">
        <v>670</v>
      </c>
    </row>
    <row r="3506" spans="1:16" ht="38.25">
      <c r="A3506" s="268" t="s">
        <v>565</v>
      </c>
      <c r="B3506" s="89"/>
      <c r="C3506" s="269" t="s">
        <v>615</v>
      </c>
      <c r="D3506" s="84">
        <v>43594</v>
      </c>
      <c r="E3506" s="85" t="s">
        <v>6979</v>
      </c>
      <c r="F3506" s="85" t="s">
        <v>3</v>
      </c>
      <c r="G3506" s="85">
        <v>1739536</v>
      </c>
      <c r="H3506" s="89"/>
      <c r="I3506" s="270" t="s">
        <v>8122</v>
      </c>
      <c r="J3506" s="89"/>
      <c r="K3506" s="89"/>
      <c r="L3506" s="89"/>
      <c r="M3506" s="89"/>
      <c r="N3506" s="271">
        <v>0</v>
      </c>
      <c r="O3506" s="271">
        <v>655.56000000000006</v>
      </c>
      <c r="P3506" s="89" t="s">
        <v>670</v>
      </c>
    </row>
    <row r="3507" spans="1:16" ht="51">
      <c r="A3507" s="268">
        <v>163</v>
      </c>
      <c r="B3507" s="89"/>
      <c r="C3507" s="269" t="s">
        <v>88</v>
      </c>
      <c r="D3507" s="84">
        <v>43594</v>
      </c>
      <c r="E3507" s="85" t="s">
        <v>6980</v>
      </c>
      <c r="F3507" s="85" t="s">
        <v>3</v>
      </c>
      <c r="G3507" s="85">
        <v>1739511</v>
      </c>
      <c r="H3507" s="89"/>
      <c r="I3507" s="270" t="s">
        <v>8123</v>
      </c>
      <c r="J3507" s="89"/>
      <c r="K3507" s="89"/>
      <c r="L3507" s="89"/>
      <c r="M3507" s="89"/>
      <c r="N3507" s="271">
        <v>0</v>
      </c>
      <c r="O3507" s="271">
        <v>4700</v>
      </c>
      <c r="P3507" s="89" t="s">
        <v>670</v>
      </c>
    </row>
    <row r="3508" spans="1:16" ht="51">
      <c r="A3508" s="268" t="s">
        <v>565</v>
      </c>
      <c r="B3508" s="89"/>
      <c r="C3508" s="269" t="s">
        <v>615</v>
      </c>
      <c r="D3508" s="84">
        <v>43594</v>
      </c>
      <c r="E3508" s="85" t="s">
        <v>6981</v>
      </c>
      <c r="F3508" s="85" t="s">
        <v>3</v>
      </c>
      <c r="G3508" s="85">
        <v>1739510</v>
      </c>
      <c r="H3508" s="89"/>
      <c r="I3508" s="270" t="s">
        <v>8124</v>
      </c>
      <c r="J3508" s="89"/>
      <c r="K3508" s="89"/>
      <c r="L3508" s="89"/>
      <c r="M3508" s="89"/>
      <c r="N3508" s="271">
        <v>0</v>
      </c>
      <c r="O3508" s="271">
        <v>716.30000000000007</v>
      </c>
      <c r="P3508" s="89" t="s">
        <v>670</v>
      </c>
    </row>
    <row r="3509" spans="1:16" ht="38.25">
      <c r="A3509" s="268" t="s">
        <v>565</v>
      </c>
      <c r="B3509" s="89"/>
      <c r="C3509" s="269" t="s">
        <v>615</v>
      </c>
      <c r="D3509" s="84">
        <v>43594</v>
      </c>
      <c r="E3509" s="85" t="s">
        <v>6982</v>
      </c>
      <c r="F3509" s="85" t="s">
        <v>3</v>
      </c>
      <c r="G3509" s="85">
        <v>1739504</v>
      </c>
      <c r="H3509" s="89"/>
      <c r="I3509" s="270" t="s">
        <v>8125</v>
      </c>
      <c r="J3509" s="89"/>
      <c r="K3509" s="89"/>
      <c r="L3509" s="89"/>
      <c r="M3509" s="89"/>
      <c r="N3509" s="271">
        <v>0</v>
      </c>
      <c r="O3509" s="271">
        <v>233.42000000000002</v>
      </c>
      <c r="P3509" s="89" t="s">
        <v>670</v>
      </c>
    </row>
    <row r="3510" spans="1:16" ht="38.25">
      <c r="A3510" s="268" t="s">
        <v>565</v>
      </c>
      <c r="B3510" s="89"/>
      <c r="C3510" s="269" t="s">
        <v>615</v>
      </c>
      <c r="D3510" s="84">
        <v>43594</v>
      </c>
      <c r="E3510" s="85" t="s">
        <v>6983</v>
      </c>
      <c r="F3510" s="85" t="s">
        <v>3</v>
      </c>
      <c r="G3510" s="85">
        <v>1739503</v>
      </c>
      <c r="H3510" s="89"/>
      <c r="I3510" s="270" t="s">
        <v>8126</v>
      </c>
      <c r="J3510" s="89"/>
      <c r="K3510" s="89"/>
      <c r="L3510" s="89"/>
      <c r="M3510" s="89"/>
      <c r="N3510" s="271">
        <v>0</v>
      </c>
      <c r="O3510" s="271">
        <v>700.26</v>
      </c>
      <c r="P3510" s="89" t="s">
        <v>670</v>
      </c>
    </row>
    <row r="3511" spans="1:16" ht="51">
      <c r="A3511" s="268" t="s">
        <v>565</v>
      </c>
      <c r="B3511" s="89"/>
      <c r="C3511" s="269" t="s">
        <v>615</v>
      </c>
      <c r="D3511" s="84">
        <v>43594</v>
      </c>
      <c r="E3511" s="85" t="s">
        <v>6984</v>
      </c>
      <c r="F3511" s="85" t="s">
        <v>3</v>
      </c>
      <c r="G3511" s="85">
        <v>1739501</v>
      </c>
      <c r="H3511" s="89"/>
      <c r="I3511" s="270" t="s">
        <v>8127</v>
      </c>
      <c r="J3511" s="89"/>
      <c r="K3511" s="89"/>
      <c r="L3511" s="89"/>
      <c r="M3511" s="89"/>
      <c r="N3511" s="271">
        <v>0</v>
      </c>
      <c r="O3511" s="271">
        <v>1167.1000000000001</v>
      </c>
      <c r="P3511" s="89" t="s">
        <v>670</v>
      </c>
    </row>
    <row r="3512" spans="1:16" ht="38.25">
      <c r="A3512" s="268" t="s">
        <v>565</v>
      </c>
      <c r="B3512" s="89"/>
      <c r="C3512" s="269" t="s">
        <v>615</v>
      </c>
      <c r="D3512" s="84">
        <v>43594</v>
      </c>
      <c r="E3512" s="85" t="s">
        <v>6985</v>
      </c>
      <c r="F3512" s="85" t="s">
        <v>3</v>
      </c>
      <c r="G3512" s="85">
        <v>1739500</v>
      </c>
      <c r="H3512" s="89"/>
      <c r="I3512" s="270" t="s">
        <v>8128</v>
      </c>
      <c r="J3512" s="89"/>
      <c r="K3512" s="89"/>
      <c r="L3512" s="89"/>
      <c r="M3512" s="89"/>
      <c r="N3512" s="271">
        <v>0</v>
      </c>
      <c r="O3512" s="271">
        <v>408.49</v>
      </c>
      <c r="P3512" s="89" t="s">
        <v>670</v>
      </c>
    </row>
    <row r="3513" spans="1:16" ht="51">
      <c r="A3513" s="268">
        <v>234</v>
      </c>
      <c r="B3513" s="89"/>
      <c r="C3513" s="269" t="s">
        <v>644</v>
      </c>
      <c r="D3513" s="84">
        <v>43594</v>
      </c>
      <c r="E3513" s="85" t="s">
        <v>6986</v>
      </c>
      <c r="F3513" s="85" t="s">
        <v>3</v>
      </c>
      <c r="G3513" s="85">
        <v>1739418</v>
      </c>
      <c r="H3513" s="89"/>
      <c r="I3513" s="270" t="s">
        <v>8129</v>
      </c>
      <c r="J3513" s="89"/>
      <c r="K3513" s="89"/>
      <c r="L3513" s="89"/>
      <c r="M3513" s="89"/>
      <c r="N3513" s="271">
        <v>0</v>
      </c>
      <c r="O3513" s="271">
        <v>861</v>
      </c>
      <c r="P3513" s="89" t="s">
        <v>670</v>
      </c>
    </row>
    <row r="3514" spans="1:16" ht="51">
      <c r="A3514" s="268">
        <v>291</v>
      </c>
      <c r="B3514" s="89"/>
      <c r="C3514" s="269" t="s">
        <v>129</v>
      </c>
      <c r="D3514" s="84">
        <v>43594</v>
      </c>
      <c r="E3514" s="85" t="s">
        <v>6987</v>
      </c>
      <c r="F3514" s="85" t="s">
        <v>3</v>
      </c>
      <c r="G3514" s="85">
        <v>1739404</v>
      </c>
      <c r="H3514" s="89"/>
      <c r="I3514" s="270" t="s">
        <v>8130</v>
      </c>
      <c r="J3514" s="89"/>
      <c r="K3514" s="89"/>
      <c r="L3514" s="89"/>
      <c r="M3514" s="89"/>
      <c r="N3514" s="271">
        <v>0</v>
      </c>
      <c r="O3514" s="271">
        <v>62201.200000000004</v>
      </c>
      <c r="P3514" s="89" t="s">
        <v>670</v>
      </c>
    </row>
    <row r="3515" spans="1:16" ht="63.75">
      <c r="A3515" s="268">
        <v>253</v>
      </c>
      <c r="B3515" s="89"/>
      <c r="C3515" s="269" t="s">
        <v>114</v>
      </c>
      <c r="D3515" s="84">
        <v>43594</v>
      </c>
      <c r="E3515" s="85" t="s">
        <v>6988</v>
      </c>
      <c r="F3515" s="85" t="s">
        <v>3</v>
      </c>
      <c r="G3515" s="85">
        <v>1739380</v>
      </c>
      <c r="H3515" s="89"/>
      <c r="I3515" s="270" t="s">
        <v>8131</v>
      </c>
      <c r="J3515" s="89"/>
      <c r="K3515" s="89"/>
      <c r="L3515" s="89"/>
      <c r="M3515" s="89"/>
      <c r="N3515" s="271">
        <v>0</v>
      </c>
      <c r="O3515" s="271">
        <v>247116.97</v>
      </c>
      <c r="P3515" s="89" t="s">
        <v>670</v>
      </c>
    </row>
    <row r="3516" spans="1:16" ht="63.75">
      <c r="A3516" s="268">
        <v>253</v>
      </c>
      <c r="B3516" s="89"/>
      <c r="C3516" s="269" t="s">
        <v>114</v>
      </c>
      <c r="D3516" s="84">
        <v>43594</v>
      </c>
      <c r="E3516" s="85" t="s">
        <v>6989</v>
      </c>
      <c r="F3516" s="85" t="s">
        <v>3</v>
      </c>
      <c r="G3516" s="85">
        <v>1739375</v>
      </c>
      <c r="H3516" s="89"/>
      <c r="I3516" s="270" t="s">
        <v>8132</v>
      </c>
      <c r="J3516" s="89"/>
      <c r="K3516" s="89"/>
      <c r="L3516" s="89"/>
      <c r="M3516" s="89"/>
      <c r="N3516" s="271">
        <v>0</v>
      </c>
      <c r="O3516" s="271">
        <v>7846.75</v>
      </c>
      <c r="P3516" s="89" t="s">
        <v>670</v>
      </c>
    </row>
    <row r="3517" spans="1:16" ht="63.75">
      <c r="A3517" s="268" t="s">
        <v>565</v>
      </c>
      <c r="B3517" s="89"/>
      <c r="C3517" s="269" t="s">
        <v>615</v>
      </c>
      <c r="D3517" s="84">
        <v>43594</v>
      </c>
      <c r="E3517" s="85" t="s">
        <v>6990</v>
      </c>
      <c r="F3517" s="85" t="s">
        <v>3</v>
      </c>
      <c r="G3517" s="85">
        <v>1739366</v>
      </c>
      <c r="H3517" s="89"/>
      <c r="I3517" s="270" t="s">
        <v>8133</v>
      </c>
      <c r="J3517" s="89"/>
      <c r="K3517" s="89"/>
      <c r="L3517" s="89"/>
      <c r="M3517" s="89"/>
      <c r="N3517" s="271">
        <v>0</v>
      </c>
      <c r="O3517" s="271">
        <v>278.2</v>
      </c>
      <c r="P3517" s="89" t="s">
        <v>670</v>
      </c>
    </row>
    <row r="3518" spans="1:16" ht="51">
      <c r="A3518" s="268">
        <v>15</v>
      </c>
      <c r="B3518" s="89"/>
      <c r="C3518" s="269" t="s">
        <v>42</v>
      </c>
      <c r="D3518" s="84">
        <v>43594</v>
      </c>
      <c r="E3518" s="85" t="s">
        <v>6991</v>
      </c>
      <c r="F3518" s="85" t="s">
        <v>3</v>
      </c>
      <c r="G3518" s="85">
        <v>1739355</v>
      </c>
      <c r="H3518" s="89"/>
      <c r="I3518" s="270" t="s">
        <v>8134</v>
      </c>
      <c r="J3518" s="89"/>
      <c r="K3518" s="89"/>
      <c r="L3518" s="89"/>
      <c r="M3518" s="89"/>
      <c r="N3518" s="271">
        <v>0</v>
      </c>
      <c r="O3518" s="271">
        <v>31366.66</v>
      </c>
      <c r="P3518" s="89" t="s">
        <v>670</v>
      </c>
    </row>
    <row r="3519" spans="1:16" ht="51">
      <c r="A3519" s="268">
        <v>15</v>
      </c>
      <c r="B3519" s="89"/>
      <c r="C3519" s="269" t="s">
        <v>42</v>
      </c>
      <c r="D3519" s="84">
        <v>43594</v>
      </c>
      <c r="E3519" s="85" t="s">
        <v>6992</v>
      </c>
      <c r="F3519" s="85" t="s">
        <v>3</v>
      </c>
      <c r="G3519" s="85">
        <v>1739348</v>
      </c>
      <c r="H3519" s="89"/>
      <c r="I3519" s="270" t="s">
        <v>8135</v>
      </c>
      <c r="J3519" s="89"/>
      <c r="K3519" s="89"/>
      <c r="L3519" s="89"/>
      <c r="M3519" s="89"/>
      <c r="N3519" s="271">
        <v>0</v>
      </c>
      <c r="O3519" s="271">
        <v>916346.63</v>
      </c>
      <c r="P3519" s="89" t="s">
        <v>670</v>
      </c>
    </row>
    <row r="3520" spans="1:16" ht="51">
      <c r="A3520" s="268">
        <v>15</v>
      </c>
      <c r="B3520" s="89"/>
      <c r="C3520" s="269" t="s">
        <v>42</v>
      </c>
      <c r="D3520" s="84">
        <v>43594</v>
      </c>
      <c r="E3520" s="85" t="s">
        <v>6993</v>
      </c>
      <c r="F3520" s="85" t="s">
        <v>3</v>
      </c>
      <c r="G3520" s="85">
        <v>1739343</v>
      </c>
      <c r="H3520" s="89"/>
      <c r="I3520" s="270" t="s">
        <v>8136</v>
      </c>
      <c r="J3520" s="89"/>
      <c r="K3520" s="89"/>
      <c r="L3520" s="89"/>
      <c r="M3520" s="89"/>
      <c r="N3520" s="271">
        <v>0</v>
      </c>
      <c r="O3520" s="271">
        <v>1422.1000000000001</v>
      </c>
      <c r="P3520" s="89" t="s">
        <v>670</v>
      </c>
    </row>
    <row r="3521" spans="1:16" ht="51">
      <c r="A3521" s="268">
        <v>376</v>
      </c>
      <c r="B3521" s="89"/>
      <c r="C3521" s="269" t="s">
        <v>638</v>
      </c>
      <c r="D3521" s="84">
        <v>43594</v>
      </c>
      <c r="E3521" s="85" t="s">
        <v>6994</v>
      </c>
      <c r="F3521" s="85" t="s">
        <v>3</v>
      </c>
      <c r="G3521" s="85">
        <v>1739292</v>
      </c>
      <c r="H3521" s="89"/>
      <c r="I3521" s="270" t="s">
        <v>8137</v>
      </c>
      <c r="J3521" s="89"/>
      <c r="K3521" s="89"/>
      <c r="L3521" s="89"/>
      <c r="M3521" s="89"/>
      <c r="N3521" s="271">
        <v>0</v>
      </c>
      <c r="O3521" s="271">
        <v>8735.4</v>
      </c>
      <c r="P3521" s="89" t="s">
        <v>670</v>
      </c>
    </row>
    <row r="3522" spans="1:16" ht="51">
      <c r="A3522" s="268">
        <v>130</v>
      </c>
      <c r="B3522" s="89"/>
      <c r="C3522" s="269" t="s">
        <v>67</v>
      </c>
      <c r="D3522" s="84">
        <v>43594</v>
      </c>
      <c r="E3522" s="85" t="s">
        <v>6995</v>
      </c>
      <c r="F3522" s="85" t="s">
        <v>3</v>
      </c>
      <c r="G3522" s="85">
        <v>1739291</v>
      </c>
      <c r="H3522" s="89"/>
      <c r="I3522" s="270" t="s">
        <v>8138</v>
      </c>
      <c r="J3522" s="89"/>
      <c r="K3522" s="89"/>
      <c r="L3522" s="89"/>
      <c r="M3522" s="89"/>
      <c r="N3522" s="271">
        <v>0</v>
      </c>
      <c r="O3522" s="271">
        <v>139369</v>
      </c>
      <c r="P3522" s="89" t="s">
        <v>741</v>
      </c>
    </row>
    <row r="3523" spans="1:16" ht="38.25">
      <c r="A3523" s="268" t="s">
        <v>565</v>
      </c>
      <c r="B3523" s="89"/>
      <c r="C3523" s="269" t="s">
        <v>615</v>
      </c>
      <c r="D3523" s="84">
        <v>43594</v>
      </c>
      <c r="E3523" s="85" t="s">
        <v>6996</v>
      </c>
      <c r="F3523" s="85" t="s">
        <v>3</v>
      </c>
      <c r="G3523" s="85">
        <v>1739471</v>
      </c>
      <c r="H3523" s="89"/>
      <c r="I3523" s="270" t="s">
        <v>8139</v>
      </c>
      <c r="J3523" s="89"/>
      <c r="K3523" s="89"/>
      <c r="L3523" s="89"/>
      <c r="M3523" s="89"/>
      <c r="N3523" s="271">
        <v>0</v>
      </c>
      <c r="O3523" s="271">
        <v>1786.3400000000001</v>
      </c>
      <c r="P3523" s="89" t="s">
        <v>670</v>
      </c>
    </row>
    <row r="3524" spans="1:16" ht="38.25">
      <c r="A3524" s="268">
        <v>15</v>
      </c>
      <c r="B3524" s="89"/>
      <c r="C3524" s="269" t="s">
        <v>42</v>
      </c>
      <c r="D3524" s="84">
        <v>43594</v>
      </c>
      <c r="E3524" s="85" t="s">
        <v>6997</v>
      </c>
      <c r="F3524" s="85" t="s">
        <v>3</v>
      </c>
      <c r="G3524" s="85">
        <v>1739470</v>
      </c>
      <c r="H3524" s="89"/>
      <c r="I3524" s="270" t="s">
        <v>8140</v>
      </c>
      <c r="J3524" s="89"/>
      <c r="K3524" s="89"/>
      <c r="L3524" s="89"/>
      <c r="M3524" s="89"/>
      <c r="N3524" s="271">
        <v>0</v>
      </c>
      <c r="O3524" s="271">
        <v>1612.54</v>
      </c>
      <c r="P3524" s="89" t="s">
        <v>670</v>
      </c>
    </row>
    <row r="3525" spans="1:16" ht="51">
      <c r="A3525" s="268">
        <v>592</v>
      </c>
      <c r="B3525" s="89"/>
      <c r="C3525" s="269" t="s">
        <v>645</v>
      </c>
      <c r="D3525" s="84">
        <v>43594</v>
      </c>
      <c r="E3525" s="85" t="s">
        <v>6998</v>
      </c>
      <c r="F3525" s="85" t="s">
        <v>3</v>
      </c>
      <c r="G3525" s="85">
        <v>1739427</v>
      </c>
      <c r="H3525" s="89"/>
      <c r="I3525" s="270" t="s">
        <v>8141</v>
      </c>
      <c r="J3525" s="89"/>
      <c r="K3525" s="89"/>
      <c r="L3525" s="89"/>
      <c r="M3525" s="89"/>
      <c r="N3525" s="271">
        <v>0</v>
      </c>
      <c r="O3525" s="271">
        <v>1482</v>
      </c>
      <c r="P3525" s="89" t="s">
        <v>670</v>
      </c>
    </row>
    <row r="3526" spans="1:16" ht="38.25">
      <c r="A3526" s="268">
        <v>526</v>
      </c>
      <c r="B3526" s="89"/>
      <c r="C3526" s="269" t="s">
        <v>610</v>
      </c>
      <c r="D3526" s="84">
        <v>43594</v>
      </c>
      <c r="E3526" s="85" t="s">
        <v>6999</v>
      </c>
      <c r="F3526" s="85" t="s">
        <v>3</v>
      </c>
      <c r="G3526" s="85">
        <v>1739422</v>
      </c>
      <c r="H3526" s="89"/>
      <c r="I3526" s="270" t="s">
        <v>8142</v>
      </c>
      <c r="J3526" s="89"/>
      <c r="K3526" s="89"/>
      <c r="L3526" s="89"/>
      <c r="M3526" s="89"/>
      <c r="N3526" s="271">
        <v>0</v>
      </c>
      <c r="O3526" s="271">
        <v>15</v>
      </c>
      <c r="P3526" s="89" t="s">
        <v>670</v>
      </c>
    </row>
    <row r="3527" spans="1:16" ht="51">
      <c r="A3527" s="268">
        <v>35</v>
      </c>
      <c r="B3527" s="89"/>
      <c r="C3527" s="269" t="s">
        <v>46</v>
      </c>
      <c r="D3527" s="84">
        <v>43594</v>
      </c>
      <c r="E3527" s="85" t="s">
        <v>7000</v>
      </c>
      <c r="F3527" s="85" t="s">
        <v>3</v>
      </c>
      <c r="G3527" s="85">
        <v>1739414</v>
      </c>
      <c r="H3527" s="89"/>
      <c r="I3527" s="270" t="s">
        <v>8143</v>
      </c>
      <c r="J3527" s="89"/>
      <c r="K3527" s="89"/>
      <c r="L3527" s="89"/>
      <c r="M3527" s="89"/>
      <c r="N3527" s="271">
        <v>0</v>
      </c>
      <c r="O3527" s="271">
        <v>400</v>
      </c>
      <c r="P3527" s="89" t="s">
        <v>670</v>
      </c>
    </row>
    <row r="3528" spans="1:16" ht="51">
      <c r="A3528" s="268">
        <v>680</v>
      </c>
      <c r="B3528" s="89"/>
      <c r="C3528" s="269" t="s">
        <v>191</v>
      </c>
      <c r="D3528" s="84">
        <v>43594</v>
      </c>
      <c r="E3528" s="85" t="s">
        <v>7001</v>
      </c>
      <c r="F3528" s="85" t="s">
        <v>3</v>
      </c>
      <c r="G3528" s="85">
        <v>1739425</v>
      </c>
      <c r="H3528" s="89"/>
      <c r="I3528" s="270" t="s">
        <v>8144</v>
      </c>
      <c r="J3528" s="89"/>
      <c r="K3528" s="89"/>
      <c r="L3528" s="89"/>
      <c r="M3528" s="89"/>
      <c r="N3528" s="271">
        <v>0</v>
      </c>
      <c r="O3528" s="271">
        <v>388.59000000000003</v>
      </c>
      <c r="P3528" s="89" t="s">
        <v>670</v>
      </c>
    </row>
    <row r="3529" spans="1:16" ht="38.25">
      <c r="A3529" s="268" t="s">
        <v>565</v>
      </c>
      <c r="B3529" s="89"/>
      <c r="C3529" s="269" t="s">
        <v>615</v>
      </c>
      <c r="D3529" s="84">
        <v>43594</v>
      </c>
      <c r="E3529" s="85" t="s">
        <v>7002</v>
      </c>
      <c r="F3529" s="85" t="s">
        <v>3</v>
      </c>
      <c r="G3529" s="85">
        <v>1739300</v>
      </c>
      <c r="H3529" s="89"/>
      <c r="I3529" s="270" t="s">
        <v>1415</v>
      </c>
      <c r="J3529" s="89"/>
      <c r="K3529" s="89"/>
      <c r="L3529" s="89"/>
      <c r="M3529" s="89"/>
      <c r="N3529" s="271">
        <v>0</v>
      </c>
      <c r="O3529" s="271">
        <v>1669</v>
      </c>
      <c r="P3529" s="89" t="s">
        <v>670</v>
      </c>
    </row>
    <row r="3530" spans="1:16" ht="38.25">
      <c r="A3530" s="268">
        <v>526</v>
      </c>
      <c r="B3530" s="89"/>
      <c r="C3530" s="269" t="s">
        <v>610</v>
      </c>
      <c r="D3530" s="84">
        <v>43594</v>
      </c>
      <c r="E3530" s="85" t="s">
        <v>7003</v>
      </c>
      <c r="F3530" s="85" t="s">
        <v>3</v>
      </c>
      <c r="G3530" s="85">
        <v>1739326</v>
      </c>
      <c r="H3530" s="89"/>
      <c r="I3530" s="270" t="s">
        <v>8145</v>
      </c>
      <c r="J3530" s="89"/>
      <c r="K3530" s="89"/>
      <c r="L3530" s="89"/>
      <c r="M3530" s="89"/>
      <c r="N3530" s="271">
        <v>0</v>
      </c>
      <c r="O3530" s="271">
        <v>115</v>
      </c>
      <c r="P3530" s="89" t="s">
        <v>670</v>
      </c>
    </row>
    <row r="3531" spans="1:16" ht="38.25">
      <c r="A3531" s="268">
        <v>526</v>
      </c>
      <c r="B3531" s="89"/>
      <c r="C3531" s="269" t="s">
        <v>610</v>
      </c>
      <c r="D3531" s="84">
        <v>43594</v>
      </c>
      <c r="E3531" s="85" t="s">
        <v>7004</v>
      </c>
      <c r="F3531" s="85" t="s">
        <v>3</v>
      </c>
      <c r="G3531" s="85">
        <v>1739327</v>
      </c>
      <c r="H3531" s="89"/>
      <c r="I3531" s="270" t="s">
        <v>8146</v>
      </c>
      <c r="J3531" s="89"/>
      <c r="K3531" s="89"/>
      <c r="L3531" s="89"/>
      <c r="M3531" s="89"/>
      <c r="N3531" s="271">
        <v>0</v>
      </c>
      <c r="O3531" s="271">
        <v>31</v>
      </c>
      <c r="P3531" s="89" t="s">
        <v>670</v>
      </c>
    </row>
    <row r="3532" spans="1:16" ht="38.25">
      <c r="A3532" s="268">
        <v>526</v>
      </c>
      <c r="B3532" s="89"/>
      <c r="C3532" s="269" t="s">
        <v>610</v>
      </c>
      <c r="D3532" s="84">
        <v>43594</v>
      </c>
      <c r="E3532" s="85" t="s">
        <v>7005</v>
      </c>
      <c r="F3532" s="85" t="s">
        <v>3</v>
      </c>
      <c r="G3532" s="85">
        <v>1739329</v>
      </c>
      <c r="H3532" s="89"/>
      <c r="I3532" s="270" t="s">
        <v>8147</v>
      </c>
      <c r="J3532" s="89"/>
      <c r="K3532" s="89"/>
      <c r="L3532" s="89"/>
      <c r="M3532" s="89"/>
      <c r="N3532" s="271">
        <v>0</v>
      </c>
      <c r="O3532" s="271">
        <v>70</v>
      </c>
      <c r="P3532" s="89" t="s">
        <v>670</v>
      </c>
    </row>
    <row r="3533" spans="1:16" ht="38.25">
      <c r="A3533" s="268">
        <v>35</v>
      </c>
      <c r="B3533" s="89"/>
      <c r="C3533" s="269" t="s">
        <v>46</v>
      </c>
      <c r="D3533" s="84">
        <v>43594</v>
      </c>
      <c r="E3533" s="85" t="s">
        <v>7006</v>
      </c>
      <c r="F3533" s="85" t="s">
        <v>3</v>
      </c>
      <c r="G3533" s="85">
        <v>1739365</v>
      </c>
      <c r="H3533" s="89"/>
      <c r="I3533" s="270" t="s">
        <v>8148</v>
      </c>
      <c r="J3533" s="89"/>
      <c r="K3533" s="89"/>
      <c r="L3533" s="89"/>
      <c r="M3533" s="89"/>
      <c r="N3533" s="271">
        <v>0</v>
      </c>
      <c r="O3533" s="271">
        <v>1203.3900000000001</v>
      </c>
      <c r="P3533" s="89" t="s">
        <v>670</v>
      </c>
    </row>
    <row r="3534" spans="1:16" ht="38.25">
      <c r="A3534" s="268" t="s">
        <v>565</v>
      </c>
      <c r="B3534" s="89"/>
      <c r="C3534" s="269" t="s">
        <v>615</v>
      </c>
      <c r="D3534" s="84">
        <v>43594</v>
      </c>
      <c r="E3534" s="85" t="s">
        <v>7007</v>
      </c>
      <c r="F3534" s="85" t="s">
        <v>3</v>
      </c>
      <c r="G3534" s="85">
        <v>1739374</v>
      </c>
      <c r="H3534" s="89"/>
      <c r="I3534" s="270" t="s">
        <v>737</v>
      </c>
      <c r="J3534" s="89"/>
      <c r="K3534" s="89"/>
      <c r="L3534" s="89"/>
      <c r="M3534" s="89"/>
      <c r="N3534" s="271">
        <v>0</v>
      </c>
      <c r="O3534" s="271">
        <v>150</v>
      </c>
      <c r="P3534" s="89" t="s">
        <v>670</v>
      </c>
    </row>
    <row r="3535" spans="1:16" ht="51">
      <c r="A3535" s="268">
        <v>902</v>
      </c>
      <c r="B3535" s="89"/>
      <c r="C3535" s="269" t="s">
        <v>203</v>
      </c>
      <c r="D3535" s="84">
        <v>43594</v>
      </c>
      <c r="E3535" s="85" t="s">
        <v>7008</v>
      </c>
      <c r="F3535" s="85" t="s">
        <v>3</v>
      </c>
      <c r="G3535" s="85">
        <v>1739407</v>
      </c>
      <c r="H3535" s="89"/>
      <c r="I3535" s="270" t="s">
        <v>8149</v>
      </c>
      <c r="J3535" s="89"/>
      <c r="K3535" s="89"/>
      <c r="L3535" s="89"/>
      <c r="M3535" s="89"/>
      <c r="N3535" s="271">
        <v>0</v>
      </c>
      <c r="O3535" s="271">
        <v>347.67</v>
      </c>
      <c r="P3535" s="89" t="s">
        <v>741</v>
      </c>
    </row>
    <row r="3536" spans="1:16" ht="51">
      <c r="A3536" s="268" t="s">
        <v>556</v>
      </c>
      <c r="B3536" s="89"/>
      <c r="C3536" s="269" t="s">
        <v>616</v>
      </c>
      <c r="D3536" s="84">
        <v>43594</v>
      </c>
      <c r="E3536" s="85" t="s">
        <v>7009</v>
      </c>
      <c r="F3536" s="85" t="s">
        <v>11</v>
      </c>
      <c r="G3536" s="85">
        <v>953538</v>
      </c>
      <c r="H3536" s="89"/>
      <c r="I3536" s="270" t="s">
        <v>8150</v>
      </c>
      <c r="J3536" s="89"/>
      <c r="K3536" s="89"/>
      <c r="L3536" s="89"/>
      <c r="M3536" s="89"/>
      <c r="N3536" s="271">
        <v>50</v>
      </c>
      <c r="O3536" s="271">
        <v>0</v>
      </c>
      <c r="P3536" s="89" t="s">
        <v>670</v>
      </c>
    </row>
    <row r="3537" spans="1:16" ht="102">
      <c r="A3537" s="268" t="s">
        <v>559</v>
      </c>
      <c r="B3537" s="89"/>
      <c r="C3537" s="269" t="s">
        <v>759</v>
      </c>
      <c r="D3537" s="84">
        <v>43594</v>
      </c>
      <c r="E3537" s="85" t="s">
        <v>7010</v>
      </c>
      <c r="F3537" s="85" t="s">
        <v>628</v>
      </c>
      <c r="G3537" s="85">
        <v>388609</v>
      </c>
      <c r="H3537" s="89"/>
      <c r="I3537" s="270" t="s">
        <v>8151</v>
      </c>
      <c r="J3537" s="89"/>
      <c r="K3537" s="89"/>
      <c r="L3537" s="89"/>
      <c r="M3537" s="89"/>
      <c r="N3537" s="271">
        <v>0</v>
      </c>
      <c r="O3537" s="271">
        <v>250</v>
      </c>
      <c r="P3537" s="89" t="s">
        <v>670</v>
      </c>
    </row>
    <row r="3538" spans="1:16" ht="102">
      <c r="A3538" s="268" t="s">
        <v>559</v>
      </c>
      <c r="B3538" s="89"/>
      <c r="C3538" s="269" t="s">
        <v>759</v>
      </c>
      <c r="D3538" s="84">
        <v>43594</v>
      </c>
      <c r="E3538" s="85" t="s">
        <v>7010</v>
      </c>
      <c r="F3538" s="280" t="s">
        <v>628</v>
      </c>
      <c r="G3538" s="281">
        <v>388554</v>
      </c>
      <c r="H3538" s="89"/>
      <c r="I3538" s="270" t="s">
        <v>8152</v>
      </c>
      <c r="J3538" s="89"/>
      <c r="K3538" s="89"/>
      <c r="L3538" s="89"/>
      <c r="M3538" s="89"/>
      <c r="N3538" s="271">
        <v>0</v>
      </c>
      <c r="O3538" s="271">
        <v>1000</v>
      </c>
      <c r="P3538" s="89" t="s">
        <v>670</v>
      </c>
    </row>
    <row r="3539" spans="1:16" ht="102">
      <c r="A3539" s="268" t="s">
        <v>559</v>
      </c>
      <c r="B3539" s="89"/>
      <c r="C3539" s="269" t="s">
        <v>759</v>
      </c>
      <c r="D3539" s="84">
        <v>43594</v>
      </c>
      <c r="E3539" s="85" t="s">
        <v>7010</v>
      </c>
      <c r="F3539" s="85" t="s">
        <v>628</v>
      </c>
      <c r="G3539" s="85">
        <v>388622</v>
      </c>
      <c r="H3539" s="89"/>
      <c r="I3539" s="270" t="s">
        <v>8153</v>
      </c>
      <c r="J3539" s="89"/>
      <c r="K3539" s="89"/>
      <c r="L3539" s="89"/>
      <c r="M3539" s="89"/>
      <c r="N3539" s="271">
        <v>0</v>
      </c>
      <c r="O3539" s="271">
        <v>7500</v>
      </c>
      <c r="P3539" s="89" t="s">
        <v>670</v>
      </c>
    </row>
    <row r="3540" spans="1:16" ht="102">
      <c r="A3540" s="268" t="s">
        <v>559</v>
      </c>
      <c r="B3540" s="89"/>
      <c r="C3540" s="269" t="s">
        <v>759</v>
      </c>
      <c r="D3540" s="84">
        <v>43594</v>
      </c>
      <c r="E3540" s="85" t="s">
        <v>7010</v>
      </c>
      <c r="F3540" s="85" t="s">
        <v>628</v>
      </c>
      <c r="G3540" s="85">
        <v>388595</v>
      </c>
      <c r="H3540" s="89"/>
      <c r="I3540" s="270" t="s">
        <v>8154</v>
      </c>
      <c r="J3540" s="89"/>
      <c r="K3540" s="89"/>
      <c r="L3540" s="89"/>
      <c r="M3540" s="89"/>
      <c r="N3540" s="271">
        <v>0</v>
      </c>
      <c r="O3540" s="271">
        <v>2000</v>
      </c>
      <c r="P3540" s="89" t="s">
        <v>670</v>
      </c>
    </row>
    <row r="3541" spans="1:16" ht="102">
      <c r="A3541" s="268" t="s">
        <v>559</v>
      </c>
      <c r="B3541" s="89"/>
      <c r="C3541" s="269" t="s">
        <v>759</v>
      </c>
      <c r="D3541" s="84">
        <v>43594</v>
      </c>
      <c r="E3541" s="85" t="s">
        <v>7010</v>
      </c>
      <c r="F3541" s="85" t="s">
        <v>628</v>
      </c>
      <c r="G3541" s="85">
        <v>388619</v>
      </c>
      <c r="H3541" s="89"/>
      <c r="I3541" s="270" t="s">
        <v>8155</v>
      </c>
      <c r="J3541" s="89"/>
      <c r="K3541" s="89"/>
      <c r="L3541" s="89"/>
      <c r="M3541" s="89"/>
      <c r="N3541" s="271">
        <v>0</v>
      </c>
      <c r="O3541" s="271">
        <v>2000</v>
      </c>
      <c r="P3541" s="89" t="s">
        <v>670</v>
      </c>
    </row>
    <row r="3542" spans="1:16" ht="102">
      <c r="A3542" s="268" t="s">
        <v>559</v>
      </c>
      <c r="B3542" s="89"/>
      <c r="C3542" s="269" t="s">
        <v>759</v>
      </c>
      <c r="D3542" s="84">
        <v>43594</v>
      </c>
      <c r="E3542" s="85" t="s">
        <v>7010</v>
      </c>
      <c r="F3542" s="85" t="s">
        <v>628</v>
      </c>
      <c r="G3542" s="85">
        <v>388599</v>
      </c>
      <c r="H3542" s="89"/>
      <c r="I3542" s="270" t="s">
        <v>8156</v>
      </c>
      <c r="J3542" s="89"/>
      <c r="K3542" s="89"/>
      <c r="L3542" s="89"/>
      <c r="M3542" s="89"/>
      <c r="N3542" s="271">
        <v>0</v>
      </c>
      <c r="O3542" s="271">
        <v>22250</v>
      </c>
      <c r="P3542" s="89" t="s">
        <v>670</v>
      </c>
    </row>
    <row r="3543" spans="1:16" ht="102">
      <c r="A3543" s="268" t="s">
        <v>559</v>
      </c>
      <c r="B3543" s="89"/>
      <c r="C3543" s="269" t="s">
        <v>759</v>
      </c>
      <c r="D3543" s="84">
        <v>43594</v>
      </c>
      <c r="E3543" s="85" t="s">
        <v>7010</v>
      </c>
      <c r="F3543" s="85" t="s">
        <v>628</v>
      </c>
      <c r="G3543" s="85">
        <v>390105</v>
      </c>
      <c r="H3543" s="89"/>
      <c r="I3543" s="270" t="s">
        <v>8157</v>
      </c>
      <c r="J3543" s="89"/>
      <c r="K3543" s="89"/>
      <c r="L3543" s="89"/>
      <c r="M3543" s="89"/>
      <c r="N3543" s="271">
        <v>0</v>
      </c>
      <c r="O3543" s="271">
        <v>150</v>
      </c>
      <c r="P3543" s="89" t="s">
        <v>670</v>
      </c>
    </row>
    <row r="3544" spans="1:16" ht="102">
      <c r="A3544" s="268" t="s">
        <v>559</v>
      </c>
      <c r="B3544" s="89"/>
      <c r="C3544" s="269" t="s">
        <v>759</v>
      </c>
      <c r="D3544" s="84">
        <v>43594</v>
      </c>
      <c r="E3544" s="85" t="s">
        <v>7010</v>
      </c>
      <c r="F3544" s="85" t="s">
        <v>628</v>
      </c>
      <c r="G3544" s="85">
        <v>388604</v>
      </c>
      <c r="H3544" s="89"/>
      <c r="I3544" s="270" t="s">
        <v>8158</v>
      </c>
      <c r="J3544" s="89"/>
      <c r="K3544" s="89"/>
      <c r="L3544" s="89"/>
      <c r="M3544" s="89"/>
      <c r="N3544" s="271">
        <v>0</v>
      </c>
      <c r="O3544" s="271">
        <v>37.5</v>
      </c>
      <c r="P3544" s="89" t="s">
        <v>670</v>
      </c>
    </row>
    <row r="3545" spans="1:16" ht="102">
      <c r="A3545" s="268" t="s">
        <v>559</v>
      </c>
      <c r="B3545" s="89"/>
      <c r="C3545" s="269" t="s">
        <v>759</v>
      </c>
      <c r="D3545" s="84">
        <v>43594</v>
      </c>
      <c r="E3545" s="85" t="s">
        <v>7010</v>
      </c>
      <c r="F3545" s="85" t="s">
        <v>628</v>
      </c>
      <c r="G3545" s="85">
        <v>388631</v>
      </c>
      <c r="H3545" s="89"/>
      <c r="I3545" s="270" t="s">
        <v>8159</v>
      </c>
      <c r="J3545" s="89"/>
      <c r="K3545" s="89"/>
      <c r="L3545" s="89"/>
      <c r="M3545" s="89"/>
      <c r="N3545" s="271">
        <v>0</v>
      </c>
      <c r="O3545" s="271">
        <v>3000</v>
      </c>
      <c r="P3545" s="89" t="s">
        <v>670</v>
      </c>
    </row>
    <row r="3546" spans="1:16" ht="102">
      <c r="A3546" s="268" t="s">
        <v>559</v>
      </c>
      <c r="B3546" s="89"/>
      <c r="C3546" s="269" t="s">
        <v>759</v>
      </c>
      <c r="D3546" s="84">
        <v>43594</v>
      </c>
      <c r="E3546" s="85" t="s">
        <v>7010</v>
      </c>
      <c r="F3546" s="85" t="s">
        <v>628</v>
      </c>
      <c r="G3546" s="85">
        <v>388617</v>
      </c>
      <c r="H3546" s="89"/>
      <c r="I3546" s="270" t="s">
        <v>8160</v>
      </c>
      <c r="J3546" s="89"/>
      <c r="K3546" s="89"/>
      <c r="L3546" s="89"/>
      <c r="M3546" s="89"/>
      <c r="N3546" s="271">
        <v>0</v>
      </c>
      <c r="O3546" s="271">
        <v>100</v>
      </c>
      <c r="P3546" s="89" t="s">
        <v>670</v>
      </c>
    </row>
    <row r="3547" spans="1:16" ht="102">
      <c r="A3547" s="268" t="s">
        <v>559</v>
      </c>
      <c r="B3547" s="89"/>
      <c r="C3547" s="269" t="s">
        <v>759</v>
      </c>
      <c r="D3547" s="84">
        <v>43594</v>
      </c>
      <c r="E3547" s="85" t="s">
        <v>7010</v>
      </c>
      <c r="F3547" s="85" t="s">
        <v>628</v>
      </c>
      <c r="G3547" s="85">
        <v>390005</v>
      </c>
      <c r="H3547" s="89"/>
      <c r="I3547" s="270" t="s">
        <v>8161</v>
      </c>
      <c r="J3547" s="89"/>
      <c r="K3547" s="89"/>
      <c r="L3547" s="89"/>
      <c r="M3547" s="89"/>
      <c r="N3547" s="271">
        <v>0</v>
      </c>
      <c r="O3547" s="271">
        <v>1000</v>
      </c>
      <c r="P3547" s="89" t="s">
        <v>670</v>
      </c>
    </row>
    <row r="3548" spans="1:16" ht="102">
      <c r="A3548" s="268" t="s">
        <v>559</v>
      </c>
      <c r="B3548" s="89"/>
      <c r="C3548" s="269" t="s">
        <v>759</v>
      </c>
      <c r="D3548" s="84">
        <v>43594</v>
      </c>
      <c r="E3548" s="85" t="s">
        <v>7010</v>
      </c>
      <c r="F3548" s="85" t="s">
        <v>628</v>
      </c>
      <c r="G3548" s="85">
        <v>388591</v>
      </c>
      <c r="H3548" s="89"/>
      <c r="I3548" s="270" t="s">
        <v>8162</v>
      </c>
      <c r="J3548" s="89"/>
      <c r="K3548" s="89"/>
      <c r="L3548" s="89"/>
      <c r="M3548" s="89"/>
      <c r="N3548" s="271">
        <v>0</v>
      </c>
      <c r="O3548" s="271">
        <v>2000</v>
      </c>
      <c r="P3548" s="89" t="s">
        <v>670</v>
      </c>
    </row>
    <row r="3549" spans="1:16" ht="102">
      <c r="A3549" s="268" t="s">
        <v>559</v>
      </c>
      <c r="B3549" s="89"/>
      <c r="C3549" s="269" t="s">
        <v>759</v>
      </c>
      <c r="D3549" s="84">
        <v>43594</v>
      </c>
      <c r="E3549" s="85" t="s">
        <v>7010</v>
      </c>
      <c r="F3549" s="85" t="s">
        <v>628</v>
      </c>
      <c r="G3549" s="85">
        <v>388623</v>
      </c>
      <c r="H3549" s="89"/>
      <c r="I3549" s="270" t="s">
        <v>8163</v>
      </c>
      <c r="J3549" s="89"/>
      <c r="K3549" s="89"/>
      <c r="L3549" s="89"/>
      <c r="M3549" s="89"/>
      <c r="N3549" s="271">
        <v>0</v>
      </c>
      <c r="O3549" s="271">
        <v>50</v>
      </c>
      <c r="P3549" s="89" t="s">
        <v>670</v>
      </c>
    </row>
    <row r="3550" spans="1:16" ht="102">
      <c r="A3550" s="268" t="s">
        <v>559</v>
      </c>
      <c r="B3550" s="89"/>
      <c r="C3550" s="269" t="s">
        <v>759</v>
      </c>
      <c r="D3550" s="84">
        <v>43594</v>
      </c>
      <c r="E3550" s="85" t="s">
        <v>7010</v>
      </c>
      <c r="F3550" s="85" t="s">
        <v>628</v>
      </c>
      <c r="G3550" s="85">
        <v>388589</v>
      </c>
      <c r="H3550" s="89"/>
      <c r="I3550" s="270" t="s">
        <v>8164</v>
      </c>
      <c r="J3550" s="89"/>
      <c r="K3550" s="89"/>
      <c r="L3550" s="89"/>
      <c r="M3550" s="89"/>
      <c r="N3550" s="271">
        <v>0</v>
      </c>
      <c r="O3550" s="271">
        <v>24300</v>
      </c>
      <c r="P3550" s="89" t="s">
        <v>670</v>
      </c>
    </row>
    <row r="3551" spans="1:16" ht="102">
      <c r="A3551" s="268" t="s">
        <v>559</v>
      </c>
      <c r="B3551" s="89"/>
      <c r="C3551" s="269" t="s">
        <v>759</v>
      </c>
      <c r="D3551" s="84">
        <v>43594</v>
      </c>
      <c r="E3551" s="85" t="s">
        <v>7010</v>
      </c>
      <c r="F3551" s="85" t="s">
        <v>628</v>
      </c>
      <c r="G3551" s="85">
        <v>388626</v>
      </c>
      <c r="H3551" s="89"/>
      <c r="I3551" s="270" t="s">
        <v>8165</v>
      </c>
      <c r="J3551" s="89"/>
      <c r="K3551" s="89"/>
      <c r="L3551" s="89"/>
      <c r="M3551" s="89"/>
      <c r="N3551" s="271">
        <v>0</v>
      </c>
      <c r="O3551" s="271">
        <v>3525</v>
      </c>
      <c r="P3551" s="89" t="s">
        <v>670</v>
      </c>
    </row>
    <row r="3552" spans="1:16" ht="102">
      <c r="A3552" s="268" t="s">
        <v>559</v>
      </c>
      <c r="B3552" s="89"/>
      <c r="C3552" s="269" t="s">
        <v>759</v>
      </c>
      <c r="D3552" s="84">
        <v>43594</v>
      </c>
      <c r="E3552" s="85" t="s">
        <v>7010</v>
      </c>
      <c r="F3552" s="85" t="s">
        <v>628</v>
      </c>
      <c r="G3552" s="85">
        <v>388583</v>
      </c>
      <c r="H3552" s="89"/>
      <c r="I3552" s="270" t="s">
        <v>8166</v>
      </c>
      <c r="J3552" s="89"/>
      <c r="K3552" s="89"/>
      <c r="L3552" s="89"/>
      <c r="M3552" s="89"/>
      <c r="N3552" s="271">
        <v>0</v>
      </c>
      <c r="O3552" s="271">
        <v>21600</v>
      </c>
      <c r="P3552" s="89" t="s">
        <v>670</v>
      </c>
    </row>
    <row r="3553" spans="1:16" ht="102">
      <c r="A3553" s="268" t="s">
        <v>559</v>
      </c>
      <c r="B3553" s="89"/>
      <c r="C3553" s="269" t="s">
        <v>759</v>
      </c>
      <c r="D3553" s="84">
        <v>43594</v>
      </c>
      <c r="E3553" s="85" t="s">
        <v>7010</v>
      </c>
      <c r="F3553" s="85" t="s">
        <v>628</v>
      </c>
      <c r="G3553" s="85">
        <v>390106</v>
      </c>
      <c r="H3553" s="89"/>
      <c r="I3553" s="270" t="s">
        <v>8167</v>
      </c>
      <c r="J3553" s="89"/>
      <c r="K3553" s="89"/>
      <c r="L3553" s="89"/>
      <c r="M3553" s="89"/>
      <c r="N3553" s="271">
        <v>0</v>
      </c>
      <c r="O3553" s="271">
        <v>3250</v>
      </c>
      <c r="P3553" s="89" t="s">
        <v>670</v>
      </c>
    </row>
    <row r="3554" spans="1:16" ht="102">
      <c r="A3554" s="268" t="s">
        <v>559</v>
      </c>
      <c r="B3554" s="89"/>
      <c r="C3554" s="269" t="s">
        <v>759</v>
      </c>
      <c r="D3554" s="84">
        <v>43594</v>
      </c>
      <c r="E3554" s="85" t="s">
        <v>7010</v>
      </c>
      <c r="F3554" s="85" t="s">
        <v>628</v>
      </c>
      <c r="G3554" s="85">
        <v>388593</v>
      </c>
      <c r="H3554" s="89"/>
      <c r="I3554" s="270" t="s">
        <v>8168</v>
      </c>
      <c r="J3554" s="89"/>
      <c r="K3554" s="89"/>
      <c r="L3554" s="89"/>
      <c r="M3554" s="89"/>
      <c r="N3554" s="271">
        <v>0</v>
      </c>
      <c r="O3554" s="271">
        <v>750</v>
      </c>
      <c r="P3554" s="89" t="s">
        <v>670</v>
      </c>
    </row>
    <row r="3555" spans="1:16" ht="102">
      <c r="A3555" s="268" t="s">
        <v>559</v>
      </c>
      <c r="B3555" s="89"/>
      <c r="C3555" s="269" t="s">
        <v>759</v>
      </c>
      <c r="D3555" s="84">
        <v>43594</v>
      </c>
      <c r="E3555" s="85" t="s">
        <v>7010</v>
      </c>
      <c r="F3555" s="85" t="s">
        <v>628</v>
      </c>
      <c r="G3555" s="85">
        <v>388572</v>
      </c>
      <c r="H3555" s="89"/>
      <c r="I3555" s="270" t="s">
        <v>8169</v>
      </c>
      <c r="J3555" s="89"/>
      <c r="K3555" s="89"/>
      <c r="L3555" s="89"/>
      <c r="M3555" s="89"/>
      <c r="N3555" s="271">
        <v>0</v>
      </c>
      <c r="O3555" s="271">
        <v>750</v>
      </c>
      <c r="P3555" s="89" t="s">
        <v>670</v>
      </c>
    </row>
    <row r="3556" spans="1:16" ht="102">
      <c r="A3556" s="268" t="s">
        <v>559</v>
      </c>
      <c r="B3556" s="89"/>
      <c r="C3556" s="269" t="s">
        <v>759</v>
      </c>
      <c r="D3556" s="84">
        <v>43594</v>
      </c>
      <c r="E3556" s="85" t="s">
        <v>7010</v>
      </c>
      <c r="F3556" s="85" t="s">
        <v>628</v>
      </c>
      <c r="G3556" s="85">
        <v>390108</v>
      </c>
      <c r="H3556" s="89"/>
      <c r="I3556" s="270" t="s">
        <v>8170</v>
      </c>
      <c r="J3556" s="89"/>
      <c r="K3556" s="89"/>
      <c r="L3556" s="89"/>
      <c r="M3556" s="89"/>
      <c r="N3556" s="271">
        <v>0</v>
      </c>
      <c r="O3556" s="271">
        <v>500</v>
      </c>
      <c r="P3556" s="89" t="s">
        <v>670</v>
      </c>
    </row>
    <row r="3557" spans="1:16" ht="102">
      <c r="A3557" s="268" t="s">
        <v>559</v>
      </c>
      <c r="B3557" s="89"/>
      <c r="C3557" s="269" t="s">
        <v>759</v>
      </c>
      <c r="D3557" s="84">
        <v>43594</v>
      </c>
      <c r="E3557" s="85" t="s">
        <v>7010</v>
      </c>
      <c r="F3557" s="85" t="s">
        <v>628</v>
      </c>
      <c r="G3557" s="85">
        <v>388580</v>
      </c>
      <c r="H3557" s="89"/>
      <c r="I3557" s="270" t="s">
        <v>8171</v>
      </c>
      <c r="J3557" s="89"/>
      <c r="K3557" s="89"/>
      <c r="L3557" s="89"/>
      <c r="M3557" s="89"/>
      <c r="N3557" s="271">
        <v>0</v>
      </c>
      <c r="O3557" s="271">
        <v>2600</v>
      </c>
      <c r="P3557" s="89" t="s">
        <v>670</v>
      </c>
    </row>
    <row r="3558" spans="1:16" ht="102">
      <c r="A3558" s="268" t="s">
        <v>559</v>
      </c>
      <c r="B3558" s="89"/>
      <c r="C3558" s="269" t="s">
        <v>759</v>
      </c>
      <c r="D3558" s="84">
        <v>43594</v>
      </c>
      <c r="E3558" s="85" t="s">
        <v>7010</v>
      </c>
      <c r="F3558" s="85" t="s">
        <v>628</v>
      </c>
      <c r="G3558" s="85">
        <v>390109</v>
      </c>
      <c r="H3558" s="89"/>
      <c r="I3558" s="270" t="s">
        <v>8172</v>
      </c>
      <c r="J3558" s="89"/>
      <c r="K3558" s="89"/>
      <c r="L3558" s="89"/>
      <c r="M3558" s="89"/>
      <c r="N3558" s="271">
        <v>0</v>
      </c>
      <c r="O3558" s="271">
        <v>4500</v>
      </c>
      <c r="P3558" s="89" t="s">
        <v>670</v>
      </c>
    </row>
    <row r="3559" spans="1:16" ht="102">
      <c r="A3559" s="268" t="s">
        <v>559</v>
      </c>
      <c r="B3559" s="89"/>
      <c r="C3559" s="269" t="s">
        <v>759</v>
      </c>
      <c r="D3559" s="84">
        <v>43594</v>
      </c>
      <c r="E3559" s="85" t="s">
        <v>7010</v>
      </c>
      <c r="F3559" s="85" t="s">
        <v>628</v>
      </c>
      <c r="G3559" s="85">
        <v>388632</v>
      </c>
      <c r="H3559" s="89"/>
      <c r="I3559" s="270" t="s">
        <v>8173</v>
      </c>
      <c r="J3559" s="89"/>
      <c r="K3559" s="89"/>
      <c r="L3559" s="89"/>
      <c r="M3559" s="89"/>
      <c r="N3559" s="271">
        <v>0</v>
      </c>
      <c r="O3559" s="271">
        <v>1550</v>
      </c>
      <c r="P3559" s="89" t="s">
        <v>670</v>
      </c>
    </row>
    <row r="3560" spans="1:16" ht="102">
      <c r="A3560" s="268" t="s">
        <v>559</v>
      </c>
      <c r="B3560" s="89"/>
      <c r="C3560" s="269" t="s">
        <v>759</v>
      </c>
      <c r="D3560" s="84">
        <v>43594</v>
      </c>
      <c r="E3560" s="85" t="s">
        <v>7010</v>
      </c>
      <c r="F3560" s="85" t="s">
        <v>628</v>
      </c>
      <c r="G3560" s="85">
        <v>388586</v>
      </c>
      <c r="H3560" s="89"/>
      <c r="I3560" s="270" t="s">
        <v>8174</v>
      </c>
      <c r="J3560" s="89"/>
      <c r="K3560" s="89"/>
      <c r="L3560" s="89"/>
      <c r="M3560" s="89"/>
      <c r="N3560" s="271">
        <v>0</v>
      </c>
      <c r="O3560" s="271">
        <v>650</v>
      </c>
      <c r="P3560" s="89" t="s">
        <v>670</v>
      </c>
    </row>
    <row r="3561" spans="1:16" ht="102">
      <c r="A3561" s="268" t="s">
        <v>559</v>
      </c>
      <c r="B3561" s="89"/>
      <c r="C3561" s="269" t="s">
        <v>759</v>
      </c>
      <c r="D3561" s="84">
        <v>43594</v>
      </c>
      <c r="E3561" s="85" t="s">
        <v>7010</v>
      </c>
      <c r="F3561" s="85" t="s">
        <v>628</v>
      </c>
      <c r="G3561" s="85">
        <v>388637</v>
      </c>
      <c r="H3561" s="89"/>
      <c r="I3561" s="270" t="s">
        <v>8175</v>
      </c>
      <c r="J3561" s="89"/>
      <c r="K3561" s="89"/>
      <c r="L3561" s="89"/>
      <c r="M3561" s="89"/>
      <c r="N3561" s="271">
        <v>0</v>
      </c>
      <c r="O3561" s="271">
        <v>750</v>
      </c>
      <c r="P3561" s="89" t="s">
        <v>670</v>
      </c>
    </row>
    <row r="3562" spans="1:16" ht="102">
      <c r="A3562" s="268" t="s">
        <v>559</v>
      </c>
      <c r="B3562" s="89"/>
      <c r="C3562" s="269" t="s">
        <v>759</v>
      </c>
      <c r="D3562" s="84">
        <v>43594</v>
      </c>
      <c r="E3562" s="85" t="s">
        <v>7010</v>
      </c>
      <c r="F3562" s="85" t="s">
        <v>628</v>
      </c>
      <c r="G3562" s="85">
        <v>388575</v>
      </c>
      <c r="H3562" s="89"/>
      <c r="I3562" s="270" t="s">
        <v>8176</v>
      </c>
      <c r="J3562" s="89"/>
      <c r="K3562" s="89"/>
      <c r="L3562" s="89"/>
      <c r="M3562" s="89"/>
      <c r="N3562" s="271">
        <v>0</v>
      </c>
      <c r="O3562" s="271">
        <v>18480</v>
      </c>
      <c r="P3562" s="89" t="s">
        <v>670</v>
      </c>
    </row>
    <row r="3563" spans="1:16" ht="102">
      <c r="A3563" s="268" t="s">
        <v>559</v>
      </c>
      <c r="B3563" s="89"/>
      <c r="C3563" s="269" t="s">
        <v>759</v>
      </c>
      <c r="D3563" s="84">
        <v>43594</v>
      </c>
      <c r="E3563" s="85" t="s">
        <v>7010</v>
      </c>
      <c r="F3563" s="85" t="s">
        <v>628</v>
      </c>
      <c r="G3563" s="85">
        <v>390114</v>
      </c>
      <c r="H3563" s="89"/>
      <c r="I3563" s="270" t="s">
        <v>8177</v>
      </c>
      <c r="J3563" s="89"/>
      <c r="K3563" s="89"/>
      <c r="L3563" s="89"/>
      <c r="M3563" s="89"/>
      <c r="N3563" s="271">
        <v>0</v>
      </c>
      <c r="O3563" s="271">
        <v>1000</v>
      </c>
      <c r="P3563" s="89" t="s">
        <v>670</v>
      </c>
    </row>
    <row r="3564" spans="1:16" ht="102">
      <c r="A3564" s="268" t="s">
        <v>559</v>
      </c>
      <c r="B3564" s="89"/>
      <c r="C3564" s="269" t="s">
        <v>759</v>
      </c>
      <c r="D3564" s="84">
        <v>43594</v>
      </c>
      <c r="E3564" s="85" t="s">
        <v>7010</v>
      </c>
      <c r="F3564" s="85" t="s">
        <v>628</v>
      </c>
      <c r="G3564" s="85">
        <v>388566</v>
      </c>
      <c r="H3564" s="89"/>
      <c r="I3564" s="270" t="s">
        <v>8178</v>
      </c>
      <c r="J3564" s="89"/>
      <c r="K3564" s="89"/>
      <c r="L3564" s="89"/>
      <c r="M3564" s="89"/>
      <c r="N3564" s="271">
        <v>0</v>
      </c>
      <c r="O3564" s="271">
        <v>1500</v>
      </c>
      <c r="P3564" s="89" t="s">
        <v>670</v>
      </c>
    </row>
    <row r="3565" spans="1:16" ht="102">
      <c r="A3565" s="268" t="s">
        <v>559</v>
      </c>
      <c r="B3565" s="89"/>
      <c r="C3565" s="269" t="s">
        <v>759</v>
      </c>
      <c r="D3565" s="84">
        <v>43594</v>
      </c>
      <c r="E3565" s="85" t="s">
        <v>7010</v>
      </c>
      <c r="F3565" s="85" t="s">
        <v>628</v>
      </c>
      <c r="G3565" s="85">
        <v>390120</v>
      </c>
      <c r="H3565" s="89"/>
      <c r="I3565" s="270" t="s">
        <v>8179</v>
      </c>
      <c r="J3565" s="89"/>
      <c r="K3565" s="89"/>
      <c r="L3565" s="89"/>
      <c r="M3565" s="89"/>
      <c r="N3565" s="271">
        <v>0</v>
      </c>
      <c r="O3565" s="271">
        <v>1700</v>
      </c>
      <c r="P3565" s="89" t="s">
        <v>670</v>
      </c>
    </row>
    <row r="3566" spans="1:16" ht="102">
      <c r="A3566" s="268" t="s">
        <v>559</v>
      </c>
      <c r="B3566" s="89"/>
      <c r="C3566" s="269" t="s">
        <v>759</v>
      </c>
      <c r="D3566" s="84">
        <v>43594</v>
      </c>
      <c r="E3566" s="85" t="s">
        <v>7010</v>
      </c>
      <c r="F3566" s="85" t="s">
        <v>628</v>
      </c>
      <c r="G3566" s="85">
        <v>388561</v>
      </c>
      <c r="H3566" s="89"/>
      <c r="I3566" s="270" t="s">
        <v>8180</v>
      </c>
      <c r="J3566" s="89"/>
      <c r="K3566" s="89"/>
      <c r="L3566" s="89"/>
      <c r="M3566" s="89"/>
      <c r="N3566" s="271">
        <v>0</v>
      </c>
      <c r="O3566" s="271">
        <v>2500</v>
      </c>
      <c r="P3566" s="89" t="s">
        <v>670</v>
      </c>
    </row>
    <row r="3567" spans="1:16" ht="102">
      <c r="A3567" s="268" t="s">
        <v>559</v>
      </c>
      <c r="B3567" s="89"/>
      <c r="C3567" s="269" t="s">
        <v>759</v>
      </c>
      <c r="D3567" s="84">
        <v>43594</v>
      </c>
      <c r="E3567" s="85" t="s">
        <v>7010</v>
      </c>
      <c r="F3567" s="85" t="s">
        <v>628</v>
      </c>
      <c r="G3567" s="85">
        <v>390115</v>
      </c>
      <c r="H3567" s="89"/>
      <c r="I3567" s="270" t="s">
        <v>8181</v>
      </c>
      <c r="J3567" s="89"/>
      <c r="K3567" s="89"/>
      <c r="L3567" s="89"/>
      <c r="M3567" s="89"/>
      <c r="N3567" s="271">
        <v>0</v>
      </c>
      <c r="O3567" s="271">
        <v>12750</v>
      </c>
      <c r="P3567" s="89" t="s">
        <v>670</v>
      </c>
    </row>
    <row r="3568" spans="1:16" ht="102">
      <c r="A3568" s="268" t="s">
        <v>559</v>
      </c>
      <c r="B3568" s="89"/>
      <c r="C3568" s="269" t="s">
        <v>759</v>
      </c>
      <c r="D3568" s="84">
        <v>43594</v>
      </c>
      <c r="E3568" s="85" t="s">
        <v>7010</v>
      </c>
      <c r="F3568" s="85" t="s">
        <v>628</v>
      </c>
      <c r="G3568" s="85">
        <v>388570</v>
      </c>
      <c r="H3568" s="89"/>
      <c r="I3568" s="270" t="s">
        <v>8182</v>
      </c>
      <c r="J3568" s="89"/>
      <c r="K3568" s="89"/>
      <c r="L3568" s="89"/>
      <c r="M3568" s="89"/>
      <c r="N3568" s="271">
        <v>0</v>
      </c>
      <c r="O3568" s="271">
        <v>6300</v>
      </c>
      <c r="P3568" s="89" t="s">
        <v>670</v>
      </c>
    </row>
    <row r="3569" spans="1:16" ht="102">
      <c r="A3569" s="268" t="s">
        <v>559</v>
      </c>
      <c r="B3569" s="89"/>
      <c r="C3569" s="269" t="s">
        <v>759</v>
      </c>
      <c r="D3569" s="84">
        <v>43594</v>
      </c>
      <c r="E3569" s="85" t="s">
        <v>7010</v>
      </c>
      <c r="F3569" s="85" t="s">
        <v>628</v>
      </c>
      <c r="G3569" s="85">
        <v>390118</v>
      </c>
      <c r="H3569" s="89"/>
      <c r="I3569" s="270" t="s">
        <v>8183</v>
      </c>
      <c r="J3569" s="89"/>
      <c r="K3569" s="89"/>
      <c r="L3569" s="89"/>
      <c r="M3569" s="89"/>
      <c r="N3569" s="271">
        <v>0</v>
      </c>
      <c r="O3569" s="271">
        <v>600</v>
      </c>
      <c r="P3569" s="89" t="s">
        <v>670</v>
      </c>
    </row>
    <row r="3570" spans="1:16" ht="102">
      <c r="A3570" s="268" t="s">
        <v>559</v>
      </c>
      <c r="B3570" s="89"/>
      <c r="C3570" s="269" t="s">
        <v>759</v>
      </c>
      <c r="D3570" s="84">
        <v>43594</v>
      </c>
      <c r="E3570" s="85" t="s">
        <v>7010</v>
      </c>
      <c r="F3570" s="85" t="s">
        <v>628</v>
      </c>
      <c r="G3570" s="85">
        <v>388557</v>
      </c>
      <c r="H3570" s="89"/>
      <c r="I3570" s="270" t="s">
        <v>8184</v>
      </c>
      <c r="J3570" s="89"/>
      <c r="K3570" s="89"/>
      <c r="L3570" s="89"/>
      <c r="M3570" s="89"/>
      <c r="N3570" s="271">
        <v>0</v>
      </c>
      <c r="O3570" s="271">
        <v>1000</v>
      </c>
      <c r="P3570" s="89" t="s">
        <v>670</v>
      </c>
    </row>
    <row r="3571" spans="1:16" ht="102">
      <c r="A3571" s="268" t="s">
        <v>559</v>
      </c>
      <c r="B3571" s="89"/>
      <c r="C3571" s="269" t="s">
        <v>759</v>
      </c>
      <c r="D3571" s="84">
        <v>43594</v>
      </c>
      <c r="E3571" s="85" t="s">
        <v>7010</v>
      </c>
      <c r="F3571" s="85" t="s">
        <v>628</v>
      </c>
      <c r="G3571" s="85">
        <v>390112</v>
      </c>
      <c r="H3571" s="89"/>
      <c r="I3571" s="270" t="s">
        <v>8185</v>
      </c>
      <c r="J3571" s="89"/>
      <c r="K3571" s="89"/>
      <c r="L3571" s="89"/>
      <c r="M3571" s="89"/>
      <c r="N3571" s="271">
        <v>0</v>
      </c>
      <c r="O3571" s="271">
        <v>15112.5</v>
      </c>
      <c r="P3571" s="89" t="s">
        <v>670</v>
      </c>
    </row>
    <row r="3572" spans="1:16" ht="102">
      <c r="A3572" s="268" t="s">
        <v>559</v>
      </c>
      <c r="B3572" s="89"/>
      <c r="C3572" s="269" t="s">
        <v>759</v>
      </c>
      <c r="D3572" s="84">
        <v>43594</v>
      </c>
      <c r="E3572" s="85" t="s">
        <v>7010</v>
      </c>
      <c r="F3572" s="85" t="s">
        <v>628</v>
      </c>
      <c r="G3572" s="85">
        <v>388555</v>
      </c>
      <c r="H3572" s="89"/>
      <c r="I3572" s="270" t="s">
        <v>8186</v>
      </c>
      <c r="J3572" s="89"/>
      <c r="K3572" s="89"/>
      <c r="L3572" s="89"/>
      <c r="M3572" s="89"/>
      <c r="N3572" s="271">
        <v>0</v>
      </c>
      <c r="O3572" s="271">
        <v>20250</v>
      </c>
      <c r="P3572" s="89" t="s">
        <v>670</v>
      </c>
    </row>
    <row r="3573" spans="1:16" ht="102">
      <c r="A3573" s="268" t="s">
        <v>559</v>
      </c>
      <c r="B3573" s="89"/>
      <c r="C3573" s="269" t="s">
        <v>759</v>
      </c>
      <c r="D3573" s="84">
        <v>43594</v>
      </c>
      <c r="E3573" s="85" t="s">
        <v>7010</v>
      </c>
      <c r="F3573" s="85" t="s">
        <v>628</v>
      </c>
      <c r="G3573" s="85">
        <v>390125</v>
      </c>
      <c r="H3573" s="89"/>
      <c r="I3573" s="270" t="s">
        <v>8187</v>
      </c>
      <c r="J3573" s="89"/>
      <c r="K3573" s="89"/>
      <c r="L3573" s="89"/>
      <c r="M3573" s="89"/>
      <c r="N3573" s="271">
        <v>0</v>
      </c>
      <c r="O3573" s="271">
        <v>106</v>
      </c>
      <c r="P3573" s="89" t="s">
        <v>670</v>
      </c>
    </row>
    <row r="3574" spans="1:16" ht="102">
      <c r="A3574" s="268" t="s">
        <v>559</v>
      </c>
      <c r="B3574" s="89"/>
      <c r="C3574" s="269" t="s">
        <v>759</v>
      </c>
      <c r="D3574" s="84">
        <v>43594</v>
      </c>
      <c r="E3574" s="85" t="s">
        <v>7010</v>
      </c>
      <c r="F3574" s="85" t="s">
        <v>628</v>
      </c>
      <c r="G3574" s="85">
        <v>388608</v>
      </c>
      <c r="H3574" s="89"/>
      <c r="I3574" s="270" t="s">
        <v>8188</v>
      </c>
      <c r="J3574" s="89"/>
      <c r="K3574" s="89"/>
      <c r="L3574" s="89"/>
      <c r="M3574" s="89"/>
      <c r="N3574" s="271">
        <v>0</v>
      </c>
      <c r="O3574" s="271">
        <v>3000</v>
      </c>
      <c r="P3574" s="89" t="s">
        <v>670</v>
      </c>
    </row>
    <row r="3575" spans="1:16" ht="102">
      <c r="A3575" s="268" t="s">
        <v>559</v>
      </c>
      <c r="B3575" s="89"/>
      <c r="C3575" s="269" t="s">
        <v>759</v>
      </c>
      <c r="D3575" s="84">
        <v>43594</v>
      </c>
      <c r="E3575" s="85" t="s">
        <v>7010</v>
      </c>
      <c r="F3575" s="85" t="s">
        <v>628</v>
      </c>
      <c r="G3575" s="85">
        <v>390124</v>
      </c>
      <c r="H3575" s="89"/>
      <c r="I3575" s="270" t="s">
        <v>8189</v>
      </c>
      <c r="J3575" s="89"/>
      <c r="K3575" s="89"/>
      <c r="L3575" s="89"/>
      <c r="M3575" s="89"/>
      <c r="N3575" s="271">
        <v>0</v>
      </c>
      <c r="O3575" s="271">
        <v>9250</v>
      </c>
      <c r="P3575" s="89" t="s">
        <v>670</v>
      </c>
    </row>
    <row r="3576" spans="1:16" ht="102">
      <c r="A3576" s="268" t="s">
        <v>559</v>
      </c>
      <c r="B3576" s="89"/>
      <c r="C3576" s="269" t="s">
        <v>759</v>
      </c>
      <c r="D3576" s="84">
        <v>43594</v>
      </c>
      <c r="E3576" s="85" t="s">
        <v>7010</v>
      </c>
      <c r="F3576" s="85" t="s">
        <v>628</v>
      </c>
      <c r="G3576" s="85">
        <v>388616</v>
      </c>
      <c r="H3576" s="89"/>
      <c r="I3576" s="270" t="s">
        <v>8190</v>
      </c>
      <c r="J3576" s="89"/>
      <c r="K3576" s="89"/>
      <c r="L3576" s="89"/>
      <c r="M3576" s="89"/>
      <c r="N3576" s="271">
        <v>0</v>
      </c>
      <c r="O3576" s="271">
        <v>750</v>
      </c>
      <c r="P3576" s="89" t="s">
        <v>670</v>
      </c>
    </row>
    <row r="3577" spans="1:16" ht="102">
      <c r="A3577" s="268" t="s">
        <v>559</v>
      </c>
      <c r="B3577" s="89"/>
      <c r="C3577" s="269" t="s">
        <v>759</v>
      </c>
      <c r="D3577" s="84">
        <v>43594</v>
      </c>
      <c r="E3577" s="85" t="s">
        <v>7010</v>
      </c>
      <c r="F3577" s="85" t="s">
        <v>628</v>
      </c>
      <c r="G3577" s="85">
        <v>390122</v>
      </c>
      <c r="H3577" s="89"/>
      <c r="I3577" s="270" t="s">
        <v>8191</v>
      </c>
      <c r="J3577" s="89"/>
      <c r="K3577" s="89"/>
      <c r="L3577" s="89"/>
      <c r="M3577" s="89"/>
      <c r="N3577" s="271">
        <v>0</v>
      </c>
      <c r="O3577" s="271">
        <v>1750</v>
      </c>
      <c r="P3577" s="89" t="s">
        <v>670</v>
      </c>
    </row>
    <row r="3578" spans="1:16" ht="102">
      <c r="A3578" s="268" t="s">
        <v>559</v>
      </c>
      <c r="B3578" s="89"/>
      <c r="C3578" s="269" t="s">
        <v>759</v>
      </c>
      <c r="D3578" s="84">
        <v>43594</v>
      </c>
      <c r="E3578" s="85" t="s">
        <v>7010</v>
      </c>
      <c r="F3578" s="85" t="s">
        <v>628</v>
      </c>
      <c r="G3578" s="85">
        <v>388614</v>
      </c>
      <c r="H3578" s="89"/>
      <c r="I3578" s="270" t="s">
        <v>8192</v>
      </c>
      <c r="J3578" s="89"/>
      <c r="K3578" s="89"/>
      <c r="L3578" s="89"/>
      <c r="M3578" s="89"/>
      <c r="N3578" s="271">
        <v>0</v>
      </c>
      <c r="O3578" s="271">
        <v>11700</v>
      </c>
      <c r="P3578" s="89" t="s">
        <v>670</v>
      </c>
    </row>
    <row r="3579" spans="1:16" ht="102">
      <c r="A3579" s="268" t="s">
        <v>559</v>
      </c>
      <c r="B3579" s="89"/>
      <c r="C3579" s="269" t="s">
        <v>759</v>
      </c>
      <c r="D3579" s="84">
        <v>43594</v>
      </c>
      <c r="E3579" s="85" t="s">
        <v>7010</v>
      </c>
      <c r="F3579" s="85" t="s">
        <v>628</v>
      </c>
      <c r="G3579" s="85">
        <v>356406</v>
      </c>
      <c r="H3579" s="89"/>
      <c r="I3579" s="270" t="s">
        <v>8193</v>
      </c>
      <c r="J3579" s="89"/>
      <c r="K3579" s="89"/>
      <c r="L3579" s="89"/>
      <c r="M3579" s="89"/>
      <c r="N3579" s="271">
        <v>0</v>
      </c>
      <c r="O3579" s="271">
        <v>2962.5</v>
      </c>
      <c r="P3579" s="89" t="s">
        <v>670</v>
      </c>
    </row>
    <row r="3580" spans="1:16" ht="102">
      <c r="A3580" s="268" t="s">
        <v>559</v>
      </c>
      <c r="B3580" s="89"/>
      <c r="C3580" s="269" t="s">
        <v>759</v>
      </c>
      <c r="D3580" s="84">
        <v>43594</v>
      </c>
      <c r="E3580" s="85" t="s">
        <v>7010</v>
      </c>
      <c r="F3580" s="85" t="s">
        <v>628</v>
      </c>
      <c r="G3580" s="85">
        <v>388603</v>
      </c>
      <c r="H3580" s="89"/>
      <c r="I3580" s="270" t="s">
        <v>8194</v>
      </c>
      <c r="J3580" s="89"/>
      <c r="K3580" s="89"/>
      <c r="L3580" s="89"/>
      <c r="M3580" s="89"/>
      <c r="N3580" s="271">
        <v>0</v>
      </c>
      <c r="O3580" s="271">
        <v>1000</v>
      </c>
      <c r="P3580" s="89" t="s">
        <v>670</v>
      </c>
    </row>
    <row r="3581" spans="1:16" ht="102">
      <c r="A3581" s="268" t="s">
        <v>559</v>
      </c>
      <c r="B3581" s="89"/>
      <c r="C3581" s="269" t="s">
        <v>759</v>
      </c>
      <c r="D3581" s="84">
        <v>43594</v>
      </c>
      <c r="E3581" s="85" t="s">
        <v>7010</v>
      </c>
      <c r="F3581" s="85" t="s">
        <v>628</v>
      </c>
      <c r="G3581" s="85">
        <v>388313</v>
      </c>
      <c r="H3581" s="89"/>
      <c r="I3581" s="270" t="s">
        <v>8195</v>
      </c>
      <c r="J3581" s="89"/>
      <c r="K3581" s="89"/>
      <c r="L3581" s="89"/>
      <c r="M3581" s="89"/>
      <c r="N3581" s="271">
        <v>0</v>
      </c>
      <c r="O3581" s="271">
        <v>2500</v>
      </c>
      <c r="P3581" s="89" t="s">
        <v>670</v>
      </c>
    </row>
    <row r="3582" spans="1:16" ht="102">
      <c r="A3582" s="268" t="s">
        <v>559</v>
      </c>
      <c r="B3582" s="89"/>
      <c r="C3582" s="269" t="s">
        <v>759</v>
      </c>
      <c r="D3582" s="84">
        <v>43594</v>
      </c>
      <c r="E3582" s="85" t="s">
        <v>7010</v>
      </c>
      <c r="F3582" s="85" t="s">
        <v>628</v>
      </c>
      <c r="G3582" s="85">
        <v>388612</v>
      </c>
      <c r="H3582" s="89"/>
      <c r="I3582" s="270" t="s">
        <v>8196</v>
      </c>
      <c r="J3582" s="89"/>
      <c r="K3582" s="89"/>
      <c r="L3582" s="89"/>
      <c r="M3582" s="89"/>
      <c r="N3582" s="271">
        <v>0</v>
      </c>
      <c r="O3582" s="271">
        <v>700</v>
      </c>
      <c r="P3582" s="89" t="s">
        <v>670</v>
      </c>
    </row>
    <row r="3583" spans="1:16" ht="102">
      <c r="A3583" s="268" t="s">
        <v>559</v>
      </c>
      <c r="B3583" s="89"/>
      <c r="C3583" s="269" t="s">
        <v>759</v>
      </c>
      <c r="D3583" s="84">
        <v>43594</v>
      </c>
      <c r="E3583" s="85" t="s">
        <v>7010</v>
      </c>
      <c r="F3583" s="85" t="s">
        <v>628</v>
      </c>
      <c r="G3583" s="85">
        <v>388315</v>
      </c>
      <c r="H3583" s="89"/>
      <c r="I3583" s="270" t="s">
        <v>8197</v>
      </c>
      <c r="J3583" s="89"/>
      <c r="K3583" s="89"/>
      <c r="L3583" s="89"/>
      <c r="M3583" s="89"/>
      <c r="N3583" s="271">
        <v>0</v>
      </c>
      <c r="O3583" s="271">
        <v>100</v>
      </c>
      <c r="P3583" s="89" t="s">
        <v>670</v>
      </c>
    </row>
    <row r="3584" spans="1:16" ht="102">
      <c r="A3584" s="268" t="s">
        <v>559</v>
      </c>
      <c r="B3584" s="89"/>
      <c r="C3584" s="269" t="s">
        <v>759</v>
      </c>
      <c r="D3584" s="84">
        <v>43594</v>
      </c>
      <c r="E3584" s="85" t="s">
        <v>7010</v>
      </c>
      <c r="F3584" s="85" t="s">
        <v>628</v>
      </c>
      <c r="G3584" s="85">
        <v>388597</v>
      </c>
      <c r="H3584" s="89"/>
      <c r="I3584" s="270" t="s">
        <v>8198</v>
      </c>
      <c r="J3584" s="89"/>
      <c r="K3584" s="89"/>
      <c r="L3584" s="89"/>
      <c r="M3584" s="89"/>
      <c r="N3584" s="271">
        <v>0</v>
      </c>
      <c r="O3584" s="271">
        <v>12151</v>
      </c>
      <c r="P3584" s="89" t="s">
        <v>670</v>
      </c>
    </row>
    <row r="3585" spans="1:16" ht="102">
      <c r="A3585" s="268" t="s">
        <v>559</v>
      </c>
      <c r="B3585" s="89"/>
      <c r="C3585" s="269" t="s">
        <v>759</v>
      </c>
      <c r="D3585" s="84">
        <v>43594</v>
      </c>
      <c r="E3585" s="85" t="s">
        <v>7010</v>
      </c>
      <c r="F3585" s="85" t="s">
        <v>628</v>
      </c>
      <c r="G3585" s="85">
        <v>388325</v>
      </c>
      <c r="H3585" s="89"/>
      <c r="I3585" s="270" t="s">
        <v>8199</v>
      </c>
      <c r="J3585" s="89"/>
      <c r="K3585" s="89"/>
      <c r="L3585" s="89"/>
      <c r="M3585" s="89"/>
      <c r="N3585" s="271">
        <v>0</v>
      </c>
      <c r="O3585" s="271">
        <v>39000</v>
      </c>
      <c r="P3585" s="89" t="s">
        <v>670</v>
      </c>
    </row>
    <row r="3586" spans="1:16" ht="102">
      <c r="A3586" s="268" t="s">
        <v>559</v>
      </c>
      <c r="B3586" s="89"/>
      <c r="C3586" s="269" t="s">
        <v>759</v>
      </c>
      <c r="D3586" s="84">
        <v>43594</v>
      </c>
      <c r="E3586" s="85" t="s">
        <v>7010</v>
      </c>
      <c r="F3586" s="85" t="s">
        <v>628</v>
      </c>
      <c r="G3586" s="85">
        <v>388628</v>
      </c>
      <c r="H3586" s="89"/>
      <c r="I3586" s="270" t="s">
        <v>8200</v>
      </c>
      <c r="J3586" s="89"/>
      <c r="K3586" s="89"/>
      <c r="L3586" s="89"/>
      <c r="M3586" s="89"/>
      <c r="N3586" s="271">
        <v>0</v>
      </c>
      <c r="O3586" s="271">
        <v>1725</v>
      </c>
      <c r="P3586" s="89" t="s">
        <v>670</v>
      </c>
    </row>
    <row r="3587" spans="1:16" ht="102">
      <c r="A3587" s="268" t="s">
        <v>559</v>
      </c>
      <c r="B3587" s="89"/>
      <c r="C3587" s="269" t="s">
        <v>759</v>
      </c>
      <c r="D3587" s="84">
        <v>43594</v>
      </c>
      <c r="E3587" s="85" t="s">
        <v>7010</v>
      </c>
      <c r="F3587" s="85" t="s">
        <v>628</v>
      </c>
      <c r="G3587" s="85">
        <v>388550</v>
      </c>
      <c r="H3587" s="89"/>
      <c r="I3587" s="270" t="s">
        <v>8201</v>
      </c>
      <c r="J3587" s="89"/>
      <c r="K3587" s="89"/>
      <c r="L3587" s="89"/>
      <c r="M3587" s="89"/>
      <c r="N3587" s="271">
        <v>0</v>
      </c>
      <c r="O3587" s="271">
        <v>14232</v>
      </c>
      <c r="P3587" s="89" t="s">
        <v>670</v>
      </c>
    </row>
    <row r="3588" spans="1:16" ht="102">
      <c r="A3588" s="268" t="s">
        <v>559</v>
      </c>
      <c r="B3588" s="89"/>
      <c r="C3588" s="269" t="s">
        <v>759</v>
      </c>
      <c r="D3588" s="84">
        <v>43594</v>
      </c>
      <c r="E3588" s="85" t="s">
        <v>7010</v>
      </c>
      <c r="F3588" s="85" t="s">
        <v>628</v>
      </c>
      <c r="G3588" s="85">
        <v>388600</v>
      </c>
      <c r="H3588" s="89"/>
      <c r="I3588" s="270" t="s">
        <v>8202</v>
      </c>
      <c r="J3588" s="89"/>
      <c r="K3588" s="89"/>
      <c r="L3588" s="89"/>
      <c r="M3588" s="89"/>
      <c r="N3588" s="271">
        <v>0</v>
      </c>
      <c r="O3588" s="271">
        <v>500</v>
      </c>
      <c r="P3588" s="89" t="s">
        <v>670</v>
      </c>
    </row>
    <row r="3589" spans="1:16" ht="102">
      <c r="A3589" s="268" t="s">
        <v>559</v>
      </c>
      <c r="B3589" s="89"/>
      <c r="C3589" s="269" t="s">
        <v>759</v>
      </c>
      <c r="D3589" s="84">
        <v>43594</v>
      </c>
      <c r="E3589" s="85" t="s">
        <v>7010</v>
      </c>
      <c r="F3589" s="85" t="s">
        <v>628</v>
      </c>
      <c r="G3589" s="85">
        <v>388553</v>
      </c>
      <c r="H3589" s="89"/>
      <c r="I3589" s="270" t="s">
        <v>8203</v>
      </c>
      <c r="J3589" s="89"/>
      <c r="K3589" s="89"/>
      <c r="L3589" s="89"/>
      <c r="M3589" s="89"/>
      <c r="N3589" s="271">
        <v>0</v>
      </c>
      <c r="O3589" s="271">
        <v>22250</v>
      </c>
      <c r="P3589" s="89" t="s">
        <v>670</v>
      </c>
    </row>
    <row r="3590" spans="1:16" ht="102">
      <c r="A3590" s="268" t="s">
        <v>559</v>
      </c>
      <c r="B3590" s="89"/>
      <c r="C3590" s="269" t="s">
        <v>759</v>
      </c>
      <c r="D3590" s="84">
        <v>43594</v>
      </c>
      <c r="E3590" s="85" t="s">
        <v>7010</v>
      </c>
      <c r="F3590" s="85" t="s">
        <v>628</v>
      </c>
      <c r="G3590" s="85">
        <v>388620</v>
      </c>
      <c r="H3590" s="89"/>
      <c r="I3590" s="270" t="s">
        <v>8204</v>
      </c>
      <c r="J3590" s="89"/>
      <c r="K3590" s="89"/>
      <c r="L3590" s="89"/>
      <c r="M3590" s="89"/>
      <c r="N3590" s="271">
        <v>0</v>
      </c>
      <c r="O3590" s="271">
        <v>450</v>
      </c>
      <c r="P3590" s="89" t="s">
        <v>670</v>
      </c>
    </row>
    <row r="3591" spans="1:16" ht="102">
      <c r="A3591" s="268" t="s">
        <v>559</v>
      </c>
      <c r="B3591" s="89"/>
      <c r="C3591" s="269" t="s">
        <v>759</v>
      </c>
      <c r="D3591" s="84">
        <v>43594</v>
      </c>
      <c r="E3591" s="85" t="s">
        <v>7010</v>
      </c>
      <c r="F3591" s="85" t="s">
        <v>628</v>
      </c>
      <c r="G3591" s="85">
        <v>388552</v>
      </c>
      <c r="H3591" s="89"/>
      <c r="I3591" s="270" t="s">
        <v>8205</v>
      </c>
      <c r="J3591" s="89"/>
      <c r="K3591" s="89"/>
      <c r="L3591" s="89"/>
      <c r="M3591" s="89"/>
      <c r="N3591" s="271">
        <v>0</v>
      </c>
      <c r="O3591" s="271">
        <v>37750</v>
      </c>
      <c r="P3591" s="89" t="s">
        <v>670</v>
      </c>
    </row>
    <row r="3592" spans="1:16" ht="102">
      <c r="A3592" s="268" t="s">
        <v>559</v>
      </c>
      <c r="B3592" s="89"/>
      <c r="C3592" s="269" t="s">
        <v>759</v>
      </c>
      <c r="D3592" s="84">
        <v>43594</v>
      </c>
      <c r="E3592" s="85" t="s">
        <v>7010</v>
      </c>
      <c r="F3592" s="85" t="s">
        <v>628</v>
      </c>
      <c r="G3592" s="85">
        <v>388578</v>
      </c>
      <c r="H3592" s="89"/>
      <c r="I3592" s="270" t="s">
        <v>8206</v>
      </c>
      <c r="J3592" s="89"/>
      <c r="K3592" s="89"/>
      <c r="L3592" s="89"/>
      <c r="M3592" s="89"/>
      <c r="N3592" s="271">
        <v>0</v>
      </c>
      <c r="O3592" s="271">
        <v>9450</v>
      </c>
      <c r="P3592" s="89" t="s">
        <v>670</v>
      </c>
    </row>
    <row r="3593" spans="1:16" ht="102">
      <c r="A3593" s="268" t="s">
        <v>559</v>
      </c>
      <c r="B3593" s="89"/>
      <c r="C3593" s="269" t="s">
        <v>759</v>
      </c>
      <c r="D3593" s="84">
        <v>43594</v>
      </c>
      <c r="E3593" s="85" t="s">
        <v>7010</v>
      </c>
      <c r="F3593" s="85" t="s">
        <v>628</v>
      </c>
      <c r="G3593" s="85">
        <v>388636</v>
      </c>
      <c r="H3593" s="89"/>
      <c r="I3593" s="270" t="s">
        <v>8207</v>
      </c>
      <c r="J3593" s="89"/>
      <c r="K3593" s="89"/>
      <c r="L3593" s="89"/>
      <c r="M3593" s="89"/>
      <c r="N3593" s="271">
        <v>0</v>
      </c>
      <c r="O3593" s="271">
        <v>1500</v>
      </c>
      <c r="P3593" s="89" t="s">
        <v>670</v>
      </c>
    </row>
    <row r="3594" spans="1:16" ht="76.5">
      <c r="A3594" s="268" t="s">
        <v>557</v>
      </c>
      <c r="B3594" s="89"/>
      <c r="C3594" s="269" t="s">
        <v>780</v>
      </c>
      <c r="D3594" s="84">
        <v>43594</v>
      </c>
      <c r="E3594" s="85" t="s">
        <v>7011</v>
      </c>
      <c r="F3594" s="85" t="s">
        <v>6</v>
      </c>
      <c r="G3594" s="85">
        <v>1116532</v>
      </c>
      <c r="H3594" s="89"/>
      <c r="I3594" s="270" t="s">
        <v>8208</v>
      </c>
      <c r="J3594" s="89"/>
      <c r="K3594" s="89"/>
      <c r="L3594" s="89"/>
      <c r="M3594" s="89"/>
      <c r="N3594" s="271">
        <v>0</v>
      </c>
      <c r="O3594" s="271">
        <v>180000</v>
      </c>
      <c r="P3594" s="89" t="s">
        <v>670</v>
      </c>
    </row>
    <row r="3595" spans="1:16" ht="76.5">
      <c r="A3595" s="268">
        <v>132</v>
      </c>
      <c r="B3595" s="89"/>
      <c r="C3595" s="269" t="s">
        <v>68</v>
      </c>
      <c r="D3595" s="84">
        <v>43594</v>
      </c>
      <c r="E3595" s="85" t="s">
        <v>7012</v>
      </c>
      <c r="F3595" s="85" t="s">
        <v>6</v>
      </c>
      <c r="G3595" s="85">
        <v>953566</v>
      </c>
      <c r="H3595" s="89"/>
      <c r="I3595" s="270" t="s">
        <v>8209</v>
      </c>
      <c r="J3595" s="89"/>
      <c r="K3595" s="89"/>
      <c r="L3595" s="89"/>
      <c r="M3595" s="89"/>
      <c r="N3595" s="271">
        <v>0</v>
      </c>
      <c r="O3595" s="271">
        <v>88383459.049999997</v>
      </c>
      <c r="P3595" s="89" t="s">
        <v>670</v>
      </c>
    </row>
    <row r="3596" spans="1:16" ht="89.25">
      <c r="A3596" s="268">
        <v>599</v>
      </c>
      <c r="B3596" s="89"/>
      <c r="C3596" s="269" t="s">
        <v>1369</v>
      </c>
      <c r="D3596" s="84">
        <v>43594</v>
      </c>
      <c r="E3596" s="85" t="s">
        <v>7013</v>
      </c>
      <c r="F3596" s="85" t="s">
        <v>6</v>
      </c>
      <c r="G3596" s="85">
        <v>953573</v>
      </c>
      <c r="H3596" s="89"/>
      <c r="I3596" s="270" t="s">
        <v>8210</v>
      </c>
      <c r="J3596" s="89"/>
      <c r="K3596" s="89"/>
      <c r="L3596" s="89"/>
      <c r="M3596" s="89"/>
      <c r="N3596" s="271">
        <v>0</v>
      </c>
      <c r="O3596" s="271">
        <v>1820000</v>
      </c>
      <c r="P3596" s="89" t="s">
        <v>670</v>
      </c>
    </row>
    <row r="3597" spans="1:16" ht="63.75">
      <c r="A3597" s="268">
        <v>513</v>
      </c>
      <c r="B3597" s="89"/>
      <c r="C3597" s="269" t="s">
        <v>171</v>
      </c>
      <c r="D3597" s="84">
        <v>43594</v>
      </c>
      <c r="E3597" s="85" t="s">
        <v>7014</v>
      </c>
      <c r="F3597" s="85" t="s">
        <v>11</v>
      </c>
      <c r="G3597" s="85">
        <v>953519</v>
      </c>
      <c r="H3597" s="89"/>
      <c r="I3597" s="270" t="s">
        <v>8211</v>
      </c>
      <c r="J3597" s="89"/>
      <c r="K3597" s="89"/>
      <c r="L3597" s="89"/>
      <c r="M3597" s="89"/>
      <c r="N3597" s="271">
        <v>22259.759999999998</v>
      </c>
      <c r="O3597" s="271">
        <v>0</v>
      </c>
      <c r="P3597" s="89" t="s">
        <v>670</v>
      </c>
    </row>
    <row r="3598" spans="1:16" ht="51">
      <c r="A3598" s="268">
        <v>119</v>
      </c>
      <c r="B3598" s="89"/>
      <c r="C3598" s="269" t="s">
        <v>63</v>
      </c>
      <c r="D3598" s="84">
        <v>43594</v>
      </c>
      <c r="E3598" s="85" t="s">
        <v>7015</v>
      </c>
      <c r="F3598" s="85" t="s">
        <v>11</v>
      </c>
      <c r="G3598" s="85">
        <v>953564</v>
      </c>
      <c r="H3598" s="89"/>
      <c r="I3598" s="270" t="s">
        <v>8212</v>
      </c>
      <c r="J3598" s="89"/>
      <c r="K3598" s="89"/>
      <c r="L3598" s="89"/>
      <c r="M3598" s="89"/>
      <c r="N3598" s="271">
        <v>50</v>
      </c>
      <c r="O3598" s="271">
        <v>0</v>
      </c>
      <c r="P3598" s="89" t="s">
        <v>670</v>
      </c>
    </row>
    <row r="3599" spans="1:16" ht="51">
      <c r="A3599" s="268">
        <v>119</v>
      </c>
      <c r="B3599" s="89"/>
      <c r="C3599" s="269" t="s">
        <v>63</v>
      </c>
      <c r="D3599" s="84">
        <v>43594</v>
      </c>
      <c r="E3599" s="85" t="s">
        <v>7016</v>
      </c>
      <c r="F3599" s="85" t="s">
        <v>11</v>
      </c>
      <c r="G3599" s="85">
        <v>953603</v>
      </c>
      <c r="H3599" s="89"/>
      <c r="I3599" s="270" t="s">
        <v>8213</v>
      </c>
      <c r="J3599" s="89"/>
      <c r="K3599" s="89"/>
      <c r="L3599" s="89"/>
      <c r="M3599" s="89"/>
      <c r="N3599" s="271">
        <v>50</v>
      </c>
      <c r="O3599" s="271">
        <v>0</v>
      </c>
      <c r="P3599" s="89" t="s">
        <v>670</v>
      </c>
    </row>
    <row r="3600" spans="1:16" ht="51">
      <c r="A3600" s="268">
        <v>119</v>
      </c>
      <c r="B3600" s="89"/>
      <c r="C3600" s="269" t="s">
        <v>63</v>
      </c>
      <c r="D3600" s="84">
        <v>43594</v>
      </c>
      <c r="E3600" s="85" t="s">
        <v>7017</v>
      </c>
      <c r="F3600" s="85" t="s">
        <v>11</v>
      </c>
      <c r="G3600" s="85">
        <v>953607</v>
      </c>
      <c r="H3600" s="89"/>
      <c r="I3600" s="270" t="s">
        <v>8214</v>
      </c>
      <c r="J3600" s="89"/>
      <c r="K3600" s="89"/>
      <c r="L3600" s="89"/>
      <c r="M3600" s="89"/>
      <c r="N3600" s="271">
        <v>50</v>
      </c>
      <c r="O3600" s="271">
        <v>0</v>
      </c>
      <c r="P3600" s="89" t="s">
        <v>670</v>
      </c>
    </row>
    <row r="3601" spans="1:16" ht="51">
      <c r="A3601" s="268">
        <v>513</v>
      </c>
      <c r="B3601" s="89"/>
      <c r="C3601" s="269" t="s">
        <v>171</v>
      </c>
      <c r="D3601" s="84">
        <v>43594</v>
      </c>
      <c r="E3601" s="85" t="s">
        <v>7018</v>
      </c>
      <c r="F3601" s="85" t="s">
        <v>11</v>
      </c>
      <c r="G3601" s="85">
        <v>953612</v>
      </c>
      <c r="H3601" s="89"/>
      <c r="I3601" s="270" t="s">
        <v>8215</v>
      </c>
      <c r="J3601" s="89"/>
      <c r="K3601" s="89"/>
      <c r="L3601" s="89"/>
      <c r="M3601" s="89"/>
      <c r="N3601" s="271">
        <v>50</v>
      </c>
      <c r="O3601" s="271">
        <v>0</v>
      </c>
      <c r="P3601" s="89" t="s">
        <v>670</v>
      </c>
    </row>
    <row r="3602" spans="1:16" ht="51">
      <c r="A3602" s="268">
        <v>119</v>
      </c>
      <c r="B3602" s="89"/>
      <c r="C3602" s="269" t="s">
        <v>63</v>
      </c>
      <c r="D3602" s="84">
        <v>43594</v>
      </c>
      <c r="E3602" s="85" t="s">
        <v>7019</v>
      </c>
      <c r="F3602" s="85" t="s">
        <v>11</v>
      </c>
      <c r="G3602" s="85">
        <v>953688</v>
      </c>
      <c r="H3602" s="89"/>
      <c r="I3602" s="270" t="s">
        <v>8216</v>
      </c>
      <c r="J3602" s="89"/>
      <c r="K3602" s="89"/>
      <c r="L3602" s="89"/>
      <c r="M3602" s="89"/>
      <c r="N3602" s="271">
        <v>50</v>
      </c>
      <c r="O3602" s="271">
        <v>0</v>
      </c>
      <c r="P3602" s="89" t="s">
        <v>670</v>
      </c>
    </row>
    <row r="3603" spans="1:16" ht="51">
      <c r="A3603" s="268">
        <v>119</v>
      </c>
      <c r="B3603" s="89"/>
      <c r="C3603" s="269" t="s">
        <v>63</v>
      </c>
      <c r="D3603" s="84">
        <v>43594</v>
      </c>
      <c r="E3603" s="85" t="s">
        <v>7020</v>
      </c>
      <c r="F3603" s="85" t="s">
        <v>11</v>
      </c>
      <c r="G3603" s="85">
        <v>953689</v>
      </c>
      <c r="H3603" s="89"/>
      <c r="I3603" s="270" t="s">
        <v>8217</v>
      </c>
      <c r="J3603" s="89"/>
      <c r="K3603" s="89"/>
      <c r="L3603" s="89"/>
      <c r="M3603" s="89"/>
      <c r="N3603" s="271">
        <v>50</v>
      </c>
      <c r="O3603" s="271">
        <v>0</v>
      </c>
      <c r="P3603" s="89" t="s">
        <v>670</v>
      </c>
    </row>
    <row r="3604" spans="1:16" ht="51">
      <c r="A3604" s="268">
        <v>513</v>
      </c>
      <c r="B3604" s="89"/>
      <c r="C3604" s="269" t="s">
        <v>171</v>
      </c>
      <c r="D3604" s="84">
        <v>43594</v>
      </c>
      <c r="E3604" s="85" t="s">
        <v>7021</v>
      </c>
      <c r="F3604" s="85" t="s">
        <v>11</v>
      </c>
      <c r="G3604" s="85">
        <v>953691</v>
      </c>
      <c r="H3604" s="89"/>
      <c r="I3604" s="270" t="s">
        <v>8218</v>
      </c>
      <c r="J3604" s="89"/>
      <c r="K3604" s="89"/>
      <c r="L3604" s="89"/>
      <c r="M3604" s="89"/>
      <c r="N3604" s="271">
        <v>50</v>
      </c>
      <c r="O3604" s="271">
        <v>0</v>
      </c>
      <c r="P3604" s="89" t="s">
        <v>670</v>
      </c>
    </row>
    <row r="3605" spans="1:16" ht="63.75">
      <c r="A3605" s="268">
        <v>513</v>
      </c>
      <c r="B3605" s="89"/>
      <c r="C3605" s="269" t="s">
        <v>171</v>
      </c>
      <c r="D3605" s="84">
        <v>43594</v>
      </c>
      <c r="E3605" s="85" t="s">
        <v>7022</v>
      </c>
      <c r="F3605" s="85" t="s">
        <v>15</v>
      </c>
      <c r="G3605" s="85">
        <v>1034851</v>
      </c>
      <c r="H3605" s="89"/>
      <c r="I3605" s="270" t="s">
        <v>8219</v>
      </c>
      <c r="J3605" s="89"/>
      <c r="K3605" s="89"/>
      <c r="L3605" s="89"/>
      <c r="M3605" s="89"/>
      <c r="N3605" s="271">
        <v>50</v>
      </c>
      <c r="O3605" s="271">
        <v>0</v>
      </c>
      <c r="P3605" s="89" t="s">
        <v>670</v>
      </c>
    </row>
    <row r="3606" spans="1:16" ht="51">
      <c r="A3606" s="268">
        <v>513</v>
      </c>
      <c r="B3606" s="89"/>
      <c r="C3606" s="269" t="s">
        <v>171</v>
      </c>
      <c r="D3606" s="84">
        <v>43594</v>
      </c>
      <c r="E3606" s="85" t="s">
        <v>7023</v>
      </c>
      <c r="F3606" s="85" t="s">
        <v>15</v>
      </c>
      <c r="G3606" s="85">
        <v>1034853</v>
      </c>
      <c r="H3606" s="89"/>
      <c r="I3606" s="270" t="s">
        <v>743</v>
      </c>
      <c r="J3606" s="89"/>
      <c r="K3606" s="89"/>
      <c r="L3606" s="89"/>
      <c r="M3606" s="89"/>
      <c r="N3606" s="271">
        <v>50</v>
      </c>
      <c r="O3606" s="271">
        <v>0</v>
      </c>
      <c r="P3606" s="89" t="s">
        <v>670</v>
      </c>
    </row>
    <row r="3607" spans="1:16" ht="51">
      <c r="A3607" s="268">
        <v>513</v>
      </c>
      <c r="B3607" s="89"/>
      <c r="C3607" s="269" t="s">
        <v>171</v>
      </c>
      <c r="D3607" s="84">
        <v>43594</v>
      </c>
      <c r="E3607" s="85" t="s">
        <v>7024</v>
      </c>
      <c r="F3607" s="85" t="s">
        <v>15</v>
      </c>
      <c r="G3607" s="85">
        <v>1034992</v>
      </c>
      <c r="H3607" s="89"/>
      <c r="I3607" s="270" t="s">
        <v>6134</v>
      </c>
      <c r="J3607" s="89"/>
      <c r="K3607" s="89"/>
      <c r="L3607" s="89"/>
      <c r="M3607" s="89"/>
      <c r="N3607" s="271">
        <v>50</v>
      </c>
      <c r="O3607" s="271">
        <v>0</v>
      </c>
      <c r="P3607" s="89" t="s">
        <v>670</v>
      </c>
    </row>
    <row r="3608" spans="1:16" ht="63.75">
      <c r="A3608" s="268">
        <v>513</v>
      </c>
      <c r="B3608" s="89"/>
      <c r="C3608" s="269" t="s">
        <v>171</v>
      </c>
      <c r="D3608" s="84">
        <v>43594</v>
      </c>
      <c r="E3608" s="85" t="s">
        <v>7025</v>
      </c>
      <c r="F3608" s="85" t="s">
        <v>15</v>
      </c>
      <c r="G3608" s="85">
        <v>1035002</v>
      </c>
      <c r="H3608" s="89"/>
      <c r="I3608" s="270" t="s">
        <v>8220</v>
      </c>
      <c r="J3608" s="89"/>
      <c r="K3608" s="89"/>
      <c r="L3608" s="89"/>
      <c r="M3608" s="89"/>
      <c r="N3608" s="271">
        <v>50</v>
      </c>
      <c r="O3608" s="271">
        <v>0</v>
      </c>
      <c r="P3608" s="89" t="s">
        <v>670</v>
      </c>
    </row>
    <row r="3609" spans="1:16" ht="89.25">
      <c r="A3609" s="268">
        <v>20</v>
      </c>
      <c r="B3609" s="89"/>
      <c r="C3609" s="269" t="s">
        <v>44</v>
      </c>
      <c r="D3609" s="84">
        <v>43594</v>
      </c>
      <c r="E3609" s="85" t="s">
        <v>7026</v>
      </c>
      <c r="F3609" s="85" t="s">
        <v>11</v>
      </c>
      <c r="G3609" s="85">
        <v>953545</v>
      </c>
      <c r="H3609" s="89"/>
      <c r="I3609" s="270" t="s">
        <v>8221</v>
      </c>
      <c r="J3609" s="89"/>
      <c r="K3609" s="89"/>
      <c r="L3609" s="89"/>
      <c r="M3609" s="89"/>
      <c r="N3609" s="271">
        <v>741.28</v>
      </c>
      <c r="O3609" s="271">
        <v>0</v>
      </c>
      <c r="P3609" s="89" t="s">
        <v>670</v>
      </c>
    </row>
    <row r="3610" spans="1:16" ht="89.25">
      <c r="A3610" s="268">
        <v>376</v>
      </c>
      <c r="B3610" s="89"/>
      <c r="C3610" s="269" t="s">
        <v>638</v>
      </c>
      <c r="D3610" s="84">
        <v>43594</v>
      </c>
      <c r="E3610" s="85" t="s">
        <v>7027</v>
      </c>
      <c r="F3610" s="85" t="s">
        <v>11</v>
      </c>
      <c r="G3610" s="85">
        <v>953578</v>
      </c>
      <c r="H3610" s="89"/>
      <c r="I3610" s="270" t="s">
        <v>8222</v>
      </c>
      <c r="J3610" s="89"/>
      <c r="K3610" s="89"/>
      <c r="L3610" s="89"/>
      <c r="M3610" s="89"/>
      <c r="N3610" s="271">
        <v>5986.64</v>
      </c>
      <c r="O3610" s="271">
        <v>0</v>
      </c>
      <c r="P3610" s="89" t="s">
        <v>670</v>
      </c>
    </row>
    <row r="3611" spans="1:16" ht="89.25">
      <c r="A3611" s="268">
        <v>376</v>
      </c>
      <c r="B3611" s="89"/>
      <c r="C3611" s="269" t="s">
        <v>638</v>
      </c>
      <c r="D3611" s="84">
        <v>43594</v>
      </c>
      <c r="E3611" s="85" t="s">
        <v>7028</v>
      </c>
      <c r="F3611" s="85" t="s">
        <v>11</v>
      </c>
      <c r="G3611" s="85">
        <v>953579</v>
      </c>
      <c r="H3611" s="89"/>
      <c r="I3611" s="270" t="s">
        <v>8223</v>
      </c>
      <c r="J3611" s="89"/>
      <c r="K3611" s="89"/>
      <c r="L3611" s="89"/>
      <c r="M3611" s="89"/>
      <c r="N3611" s="271">
        <v>8502</v>
      </c>
      <c r="O3611" s="271">
        <v>0</v>
      </c>
      <c r="P3611" s="89" t="s">
        <v>670</v>
      </c>
    </row>
    <row r="3612" spans="1:16" ht="89.25">
      <c r="A3612" s="268">
        <v>376</v>
      </c>
      <c r="B3612" s="89"/>
      <c r="C3612" s="269" t="s">
        <v>638</v>
      </c>
      <c r="D3612" s="84">
        <v>43594</v>
      </c>
      <c r="E3612" s="85" t="s">
        <v>7029</v>
      </c>
      <c r="F3612" s="85" t="s">
        <v>11</v>
      </c>
      <c r="G3612" s="85">
        <v>953580</v>
      </c>
      <c r="H3612" s="89"/>
      <c r="I3612" s="270" t="s">
        <v>8224</v>
      </c>
      <c r="J3612" s="89"/>
      <c r="K3612" s="89"/>
      <c r="L3612" s="89"/>
      <c r="M3612" s="89"/>
      <c r="N3612" s="271">
        <v>8093.69</v>
      </c>
      <c r="O3612" s="271">
        <v>0</v>
      </c>
      <c r="P3612" s="89" t="s">
        <v>670</v>
      </c>
    </row>
    <row r="3613" spans="1:16" ht="89.25">
      <c r="A3613" s="268">
        <v>376</v>
      </c>
      <c r="B3613" s="89"/>
      <c r="C3613" s="269" t="s">
        <v>638</v>
      </c>
      <c r="D3613" s="84">
        <v>43594</v>
      </c>
      <c r="E3613" s="85" t="s">
        <v>7030</v>
      </c>
      <c r="F3613" s="85" t="s">
        <v>11</v>
      </c>
      <c r="G3613" s="85">
        <v>953581</v>
      </c>
      <c r="H3613" s="89"/>
      <c r="I3613" s="270" t="s">
        <v>8225</v>
      </c>
      <c r="J3613" s="89"/>
      <c r="K3613" s="89"/>
      <c r="L3613" s="89"/>
      <c r="M3613" s="89"/>
      <c r="N3613" s="271">
        <v>11098.99</v>
      </c>
      <c r="O3613" s="271">
        <v>0</v>
      </c>
      <c r="P3613" s="89" t="s">
        <v>670</v>
      </c>
    </row>
    <row r="3614" spans="1:16" ht="89.25">
      <c r="A3614" s="268">
        <v>513</v>
      </c>
      <c r="B3614" s="89"/>
      <c r="C3614" s="269" t="s">
        <v>171</v>
      </c>
      <c r="D3614" s="84">
        <v>43594</v>
      </c>
      <c r="E3614" s="85" t="s">
        <v>7031</v>
      </c>
      <c r="F3614" s="85" t="s">
        <v>13</v>
      </c>
      <c r="G3614" s="85">
        <v>953697</v>
      </c>
      <c r="H3614" s="89"/>
      <c r="I3614" s="270" t="s">
        <v>8226</v>
      </c>
      <c r="J3614" s="89"/>
      <c r="K3614" s="89"/>
      <c r="L3614" s="89"/>
      <c r="M3614" s="89"/>
      <c r="N3614" s="271">
        <v>136573.16</v>
      </c>
      <c r="O3614" s="271">
        <v>0</v>
      </c>
      <c r="P3614" s="89" t="s">
        <v>670</v>
      </c>
    </row>
    <row r="3615" spans="1:16" ht="102">
      <c r="A3615" s="268">
        <v>513</v>
      </c>
      <c r="B3615" s="89"/>
      <c r="C3615" s="269" t="s">
        <v>171</v>
      </c>
      <c r="D3615" s="84">
        <v>43594</v>
      </c>
      <c r="E3615" s="85" t="s">
        <v>7032</v>
      </c>
      <c r="F3615" s="85" t="s">
        <v>11</v>
      </c>
      <c r="G3615" s="85">
        <v>953702</v>
      </c>
      <c r="H3615" s="89"/>
      <c r="I3615" s="270" t="s">
        <v>8227</v>
      </c>
      <c r="J3615" s="89"/>
      <c r="K3615" s="89"/>
      <c r="L3615" s="89"/>
      <c r="M3615" s="89"/>
      <c r="N3615" s="271">
        <v>144.26</v>
      </c>
      <c r="O3615" s="271">
        <v>0</v>
      </c>
      <c r="P3615" s="89" t="s">
        <v>670</v>
      </c>
    </row>
    <row r="3616" spans="1:16" ht="51">
      <c r="A3616" s="268">
        <v>223</v>
      </c>
      <c r="B3616" s="89"/>
      <c r="C3616" s="269" t="s">
        <v>104</v>
      </c>
      <c r="D3616" s="84">
        <v>43595</v>
      </c>
      <c r="E3616" s="85" t="s">
        <v>7033</v>
      </c>
      <c r="F3616" s="85" t="s">
        <v>3</v>
      </c>
      <c r="G3616" s="85">
        <v>1740065</v>
      </c>
      <c r="H3616" s="89"/>
      <c r="I3616" s="270" t="s">
        <v>8228</v>
      </c>
      <c r="J3616" s="89"/>
      <c r="K3616" s="89"/>
      <c r="L3616" s="89"/>
      <c r="M3616" s="89"/>
      <c r="N3616" s="271">
        <v>0</v>
      </c>
      <c r="O3616" s="271">
        <v>500</v>
      </c>
      <c r="P3616" s="89" t="s">
        <v>670</v>
      </c>
    </row>
    <row r="3617" spans="1:16" ht="51">
      <c r="A3617" s="268">
        <v>526</v>
      </c>
      <c r="B3617" s="89"/>
      <c r="C3617" s="269" t="s">
        <v>610</v>
      </c>
      <c r="D3617" s="84">
        <v>43595</v>
      </c>
      <c r="E3617" s="85" t="s">
        <v>7034</v>
      </c>
      <c r="F3617" s="85" t="s">
        <v>3</v>
      </c>
      <c r="G3617" s="85">
        <v>1740050</v>
      </c>
      <c r="H3617" s="89"/>
      <c r="I3617" s="270" t="s">
        <v>8229</v>
      </c>
      <c r="J3617" s="89"/>
      <c r="K3617" s="89"/>
      <c r="L3617" s="89"/>
      <c r="M3617" s="89"/>
      <c r="N3617" s="271">
        <v>0</v>
      </c>
      <c r="O3617" s="271">
        <v>80.89</v>
      </c>
      <c r="P3617" s="89" t="s">
        <v>670</v>
      </c>
    </row>
    <row r="3618" spans="1:16" ht="51">
      <c r="A3618" s="268">
        <v>526</v>
      </c>
      <c r="B3618" s="89"/>
      <c r="C3618" s="269" t="s">
        <v>610</v>
      </c>
      <c r="D3618" s="84">
        <v>43595</v>
      </c>
      <c r="E3618" s="85" t="s">
        <v>7035</v>
      </c>
      <c r="F3618" s="85" t="s">
        <v>3</v>
      </c>
      <c r="G3618" s="85">
        <v>1740038</v>
      </c>
      <c r="H3618" s="89"/>
      <c r="I3618" s="270" t="s">
        <v>8230</v>
      </c>
      <c r="J3618" s="89"/>
      <c r="K3618" s="89"/>
      <c r="L3618" s="89"/>
      <c r="M3618" s="89"/>
      <c r="N3618" s="271">
        <v>0</v>
      </c>
      <c r="O3618" s="271">
        <v>105</v>
      </c>
      <c r="P3618" s="89" t="s">
        <v>670</v>
      </c>
    </row>
    <row r="3619" spans="1:16" ht="51">
      <c r="A3619" s="268">
        <v>526</v>
      </c>
      <c r="B3619" s="89"/>
      <c r="C3619" s="269" t="s">
        <v>610</v>
      </c>
      <c r="D3619" s="84">
        <v>43595</v>
      </c>
      <c r="E3619" s="85" t="s">
        <v>7036</v>
      </c>
      <c r="F3619" s="85" t="s">
        <v>3</v>
      </c>
      <c r="G3619" s="85">
        <v>1740028</v>
      </c>
      <c r="H3619" s="89"/>
      <c r="I3619" s="270" t="s">
        <v>8231</v>
      </c>
      <c r="J3619" s="89"/>
      <c r="K3619" s="89"/>
      <c r="L3619" s="89"/>
      <c r="M3619" s="89"/>
      <c r="N3619" s="271">
        <v>0</v>
      </c>
      <c r="O3619" s="271">
        <v>79.760000000000005</v>
      </c>
      <c r="P3619" s="89" t="s">
        <v>670</v>
      </c>
    </row>
    <row r="3620" spans="1:16" ht="51">
      <c r="A3620" s="268">
        <v>212</v>
      </c>
      <c r="B3620" s="89"/>
      <c r="C3620" s="269" t="s">
        <v>100</v>
      </c>
      <c r="D3620" s="84">
        <v>43595</v>
      </c>
      <c r="E3620" s="85" t="s">
        <v>7037</v>
      </c>
      <c r="F3620" s="85" t="s">
        <v>3</v>
      </c>
      <c r="G3620" s="85">
        <v>1740024</v>
      </c>
      <c r="H3620" s="89"/>
      <c r="I3620" s="270" t="s">
        <v>8232</v>
      </c>
      <c r="J3620" s="89"/>
      <c r="K3620" s="89"/>
      <c r="L3620" s="89"/>
      <c r="M3620" s="89"/>
      <c r="N3620" s="271">
        <v>0</v>
      </c>
      <c r="O3620" s="271">
        <v>722</v>
      </c>
      <c r="P3620" s="89" t="s">
        <v>670</v>
      </c>
    </row>
    <row r="3621" spans="1:16" ht="51">
      <c r="A3621" s="268">
        <v>132</v>
      </c>
      <c r="B3621" s="89"/>
      <c r="C3621" s="269" t="s">
        <v>68</v>
      </c>
      <c r="D3621" s="84">
        <v>43595</v>
      </c>
      <c r="E3621" s="85" t="s">
        <v>7038</v>
      </c>
      <c r="F3621" s="85" t="s">
        <v>3</v>
      </c>
      <c r="G3621" s="85">
        <v>1740007</v>
      </c>
      <c r="H3621" s="89"/>
      <c r="I3621" s="270" t="s">
        <v>8233</v>
      </c>
      <c r="J3621" s="89"/>
      <c r="K3621" s="89"/>
      <c r="L3621" s="89"/>
      <c r="M3621" s="89"/>
      <c r="N3621" s="271">
        <v>0</v>
      </c>
      <c r="O3621" s="271">
        <v>25</v>
      </c>
      <c r="P3621" s="89" t="s">
        <v>670</v>
      </c>
    </row>
    <row r="3622" spans="1:16" ht="51">
      <c r="A3622" s="268">
        <v>16</v>
      </c>
      <c r="B3622" s="89"/>
      <c r="C3622" s="269" t="s">
        <v>43</v>
      </c>
      <c r="D3622" s="84">
        <v>43595</v>
      </c>
      <c r="E3622" s="85" t="s">
        <v>7039</v>
      </c>
      <c r="F3622" s="85" t="s">
        <v>3</v>
      </c>
      <c r="G3622" s="85">
        <v>1740005</v>
      </c>
      <c r="H3622" s="89"/>
      <c r="I3622" s="270" t="s">
        <v>8234</v>
      </c>
      <c r="J3622" s="89"/>
      <c r="K3622" s="89"/>
      <c r="L3622" s="89"/>
      <c r="M3622" s="89"/>
      <c r="N3622" s="271">
        <v>0</v>
      </c>
      <c r="O3622" s="271">
        <v>1400</v>
      </c>
      <c r="P3622" s="89" t="s">
        <v>670</v>
      </c>
    </row>
    <row r="3623" spans="1:16" ht="63.75">
      <c r="A3623" s="268" t="s">
        <v>565</v>
      </c>
      <c r="B3623" s="89"/>
      <c r="C3623" s="269" t="s">
        <v>615</v>
      </c>
      <c r="D3623" s="84">
        <v>43595</v>
      </c>
      <c r="E3623" s="85" t="s">
        <v>7040</v>
      </c>
      <c r="F3623" s="85" t="s">
        <v>3</v>
      </c>
      <c r="G3623" s="85">
        <v>1739985</v>
      </c>
      <c r="H3623" s="89"/>
      <c r="I3623" s="270" t="s">
        <v>8235</v>
      </c>
      <c r="J3623" s="89"/>
      <c r="K3623" s="89"/>
      <c r="L3623" s="89"/>
      <c r="M3623" s="89"/>
      <c r="N3623" s="271">
        <v>0</v>
      </c>
      <c r="O3623" s="271">
        <v>25429.62</v>
      </c>
      <c r="P3623" s="89" t="s">
        <v>670</v>
      </c>
    </row>
    <row r="3624" spans="1:16" ht="51">
      <c r="A3624" s="268" t="s">
        <v>565</v>
      </c>
      <c r="B3624" s="89"/>
      <c r="C3624" s="269" t="s">
        <v>615</v>
      </c>
      <c r="D3624" s="84">
        <v>43595</v>
      </c>
      <c r="E3624" s="85" t="s">
        <v>7041</v>
      </c>
      <c r="F3624" s="85" t="s">
        <v>3</v>
      </c>
      <c r="G3624" s="85">
        <v>1740189</v>
      </c>
      <c r="H3624" s="89"/>
      <c r="I3624" s="270" t="s">
        <v>8236</v>
      </c>
      <c r="J3624" s="89"/>
      <c r="K3624" s="89"/>
      <c r="L3624" s="89"/>
      <c r="M3624" s="89"/>
      <c r="N3624" s="271">
        <v>0</v>
      </c>
      <c r="O3624" s="271">
        <v>1490.46</v>
      </c>
      <c r="P3624" s="89" t="s">
        <v>670</v>
      </c>
    </row>
    <row r="3625" spans="1:16" ht="38.25">
      <c r="A3625" s="268" t="s">
        <v>565</v>
      </c>
      <c r="B3625" s="89"/>
      <c r="C3625" s="269" t="s">
        <v>615</v>
      </c>
      <c r="D3625" s="84">
        <v>43595</v>
      </c>
      <c r="E3625" s="85" t="s">
        <v>7042</v>
      </c>
      <c r="F3625" s="85" t="s">
        <v>3</v>
      </c>
      <c r="G3625" s="85">
        <v>1740136</v>
      </c>
      <c r="H3625" s="89"/>
      <c r="I3625" s="270" t="s">
        <v>8237</v>
      </c>
      <c r="J3625" s="89"/>
      <c r="K3625" s="89"/>
      <c r="L3625" s="89"/>
      <c r="M3625" s="89"/>
      <c r="N3625" s="271">
        <v>0</v>
      </c>
      <c r="O3625" s="271">
        <v>732.48</v>
      </c>
      <c r="P3625" s="89" t="s">
        <v>670</v>
      </c>
    </row>
    <row r="3626" spans="1:16" ht="51">
      <c r="A3626" s="268">
        <v>291</v>
      </c>
      <c r="B3626" s="89"/>
      <c r="C3626" s="269" t="s">
        <v>129</v>
      </c>
      <c r="D3626" s="84">
        <v>43595</v>
      </c>
      <c r="E3626" s="85" t="s">
        <v>7043</v>
      </c>
      <c r="F3626" s="85" t="s">
        <v>3</v>
      </c>
      <c r="G3626" s="85">
        <v>1740126</v>
      </c>
      <c r="H3626" s="89"/>
      <c r="I3626" s="270" t="s">
        <v>8238</v>
      </c>
      <c r="J3626" s="89"/>
      <c r="K3626" s="89"/>
      <c r="L3626" s="89"/>
      <c r="M3626" s="89"/>
      <c r="N3626" s="271">
        <v>0</v>
      </c>
      <c r="O3626" s="271">
        <v>70</v>
      </c>
      <c r="P3626" s="89" t="s">
        <v>670</v>
      </c>
    </row>
    <row r="3627" spans="1:16" ht="38.25">
      <c r="A3627" s="268">
        <v>526</v>
      </c>
      <c r="B3627" s="89"/>
      <c r="C3627" s="269" t="s">
        <v>610</v>
      </c>
      <c r="D3627" s="84">
        <v>43595</v>
      </c>
      <c r="E3627" s="85" t="s">
        <v>7044</v>
      </c>
      <c r="F3627" s="85" t="s">
        <v>3</v>
      </c>
      <c r="G3627" s="85">
        <v>1740125</v>
      </c>
      <c r="H3627" s="89"/>
      <c r="I3627" s="270" t="s">
        <v>8239</v>
      </c>
      <c r="J3627" s="89"/>
      <c r="K3627" s="89"/>
      <c r="L3627" s="89"/>
      <c r="M3627" s="89"/>
      <c r="N3627" s="271">
        <v>0</v>
      </c>
      <c r="O3627" s="271">
        <v>70</v>
      </c>
      <c r="P3627" s="89" t="s">
        <v>670</v>
      </c>
    </row>
    <row r="3628" spans="1:16" ht="51">
      <c r="A3628" s="268">
        <v>526</v>
      </c>
      <c r="B3628" s="89"/>
      <c r="C3628" s="269" t="s">
        <v>610</v>
      </c>
      <c r="D3628" s="84">
        <v>43595</v>
      </c>
      <c r="E3628" s="85" t="s">
        <v>7045</v>
      </c>
      <c r="F3628" s="85" t="s">
        <v>3</v>
      </c>
      <c r="G3628" s="85">
        <v>1740095</v>
      </c>
      <c r="H3628" s="89"/>
      <c r="I3628" s="270" t="s">
        <v>8240</v>
      </c>
      <c r="J3628" s="89"/>
      <c r="K3628" s="89"/>
      <c r="L3628" s="89"/>
      <c r="M3628" s="89"/>
      <c r="N3628" s="271">
        <v>0</v>
      </c>
      <c r="O3628" s="271">
        <v>80</v>
      </c>
      <c r="P3628" s="89" t="s">
        <v>670</v>
      </c>
    </row>
    <row r="3629" spans="1:16" ht="38.25">
      <c r="A3629" s="268" t="s">
        <v>565</v>
      </c>
      <c r="B3629" s="89"/>
      <c r="C3629" s="269" t="s">
        <v>615</v>
      </c>
      <c r="D3629" s="84">
        <v>43595</v>
      </c>
      <c r="E3629" s="85" t="s">
        <v>7046</v>
      </c>
      <c r="F3629" s="85" t="s">
        <v>3</v>
      </c>
      <c r="G3629" s="85">
        <v>1740094</v>
      </c>
      <c r="H3629" s="89"/>
      <c r="I3629" s="270" t="s">
        <v>2047</v>
      </c>
      <c r="J3629" s="89"/>
      <c r="K3629" s="89"/>
      <c r="L3629" s="89"/>
      <c r="M3629" s="89"/>
      <c r="N3629" s="271">
        <v>0</v>
      </c>
      <c r="O3629" s="271">
        <v>1310</v>
      </c>
      <c r="P3629" s="89" t="s">
        <v>670</v>
      </c>
    </row>
    <row r="3630" spans="1:16" ht="38.25">
      <c r="A3630" s="268">
        <v>526</v>
      </c>
      <c r="B3630" s="89"/>
      <c r="C3630" s="269" t="s">
        <v>610</v>
      </c>
      <c r="D3630" s="84">
        <v>43595</v>
      </c>
      <c r="E3630" s="85" t="s">
        <v>7047</v>
      </c>
      <c r="F3630" s="85" t="s">
        <v>3</v>
      </c>
      <c r="G3630" s="85">
        <v>1740093</v>
      </c>
      <c r="H3630" s="89"/>
      <c r="I3630" s="270" t="s">
        <v>8241</v>
      </c>
      <c r="J3630" s="89"/>
      <c r="K3630" s="89"/>
      <c r="L3630" s="89"/>
      <c r="M3630" s="89"/>
      <c r="N3630" s="271">
        <v>0</v>
      </c>
      <c r="O3630" s="271">
        <v>90</v>
      </c>
      <c r="P3630" s="89" t="s">
        <v>670</v>
      </c>
    </row>
    <row r="3631" spans="1:16" ht="51">
      <c r="A3631" s="268">
        <v>41</v>
      </c>
      <c r="B3631" s="89"/>
      <c r="C3631" s="269" t="s">
        <v>47</v>
      </c>
      <c r="D3631" s="84">
        <v>43595</v>
      </c>
      <c r="E3631" s="85" t="s">
        <v>7048</v>
      </c>
      <c r="F3631" s="85" t="s">
        <v>3</v>
      </c>
      <c r="G3631" s="85">
        <v>1740089</v>
      </c>
      <c r="H3631" s="89"/>
      <c r="I3631" s="270" t="s">
        <v>8242</v>
      </c>
      <c r="J3631" s="89"/>
      <c r="K3631" s="89"/>
      <c r="L3631" s="89"/>
      <c r="M3631" s="89"/>
      <c r="N3631" s="271">
        <v>0</v>
      </c>
      <c r="O3631" s="271">
        <v>20</v>
      </c>
      <c r="P3631" s="89" t="s">
        <v>670</v>
      </c>
    </row>
    <row r="3632" spans="1:16" ht="51">
      <c r="A3632" s="268">
        <v>15</v>
      </c>
      <c r="B3632" s="89"/>
      <c r="C3632" s="269" t="s">
        <v>42</v>
      </c>
      <c r="D3632" s="84">
        <v>43595</v>
      </c>
      <c r="E3632" s="85" t="s">
        <v>7049</v>
      </c>
      <c r="F3632" s="85" t="s">
        <v>3</v>
      </c>
      <c r="G3632" s="85">
        <v>1739943</v>
      </c>
      <c r="H3632" s="89"/>
      <c r="I3632" s="270" t="s">
        <v>8243</v>
      </c>
      <c r="J3632" s="89"/>
      <c r="K3632" s="89"/>
      <c r="L3632" s="89"/>
      <c r="M3632" s="89"/>
      <c r="N3632" s="271">
        <v>0</v>
      </c>
      <c r="O3632" s="271">
        <v>2870</v>
      </c>
      <c r="P3632" s="89" t="s">
        <v>670</v>
      </c>
    </row>
    <row r="3633" spans="1:16" ht="51">
      <c r="A3633" s="268">
        <v>15</v>
      </c>
      <c r="B3633" s="89"/>
      <c r="C3633" s="269" t="s">
        <v>42</v>
      </c>
      <c r="D3633" s="84">
        <v>43595</v>
      </c>
      <c r="E3633" s="85" t="s">
        <v>7050</v>
      </c>
      <c r="F3633" s="85" t="s">
        <v>3</v>
      </c>
      <c r="G3633" s="85">
        <v>1739941</v>
      </c>
      <c r="H3633" s="89"/>
      <c r="I3633" s="270" t="s">
        <v>8244</v>
      </c>
      <c r="J3633" s="89"/>
      <c r="K3633" s="89"/>
      <c r="L3633" s="89"/>
      <c r="M3633" s="89"/>
      <c r="N3633" s="271">
        <v>0</v>
      </c>
      <c r="O3633" s="271">
        <v>5626.95</v>
      </c>
      <c r="P3633" s="89" t="s">
        <v>670</v>
      </c>
    </row>
    <row r="3634" spans="1:16" ht="51">
      <c r="A3634" s="268">
        <v>15</v>
      </c>
      <c r="B3634" s="89"/>
      <c r="C3634" s="269" t="s">
        <v>42</v>
      </c>
      <c r="D3634" s="84">
        <v>43595</v>
      </c>
      <c r="E3634" s="85" t="s">
        <v>7051</v>
      </c>
      <c r="F3634" s="85" t="s">
        <v>3</v>
      </c>
      <c r="G3634" s="85">
        <v>1739937</v>
      </c>
      <c r="H3634" s="89"/>
      <c r="I3634" s="270" t="s">
        <v>8245</v>
      </c>
      <c r="J3634" s="89"/>
      <c r="K3634" s="89"/>
      <c r="L3634" s="89"/>
      <c r="M3634" s="89"/>
      <c r="N3634" s="271">
        <v>0</v>
      </c>
      <c r="O3634" s="271">
        <v>8480</v>
      </c>
      <c r="P3634" s="89" t="s">
        <v>670</v>
      </c>
    </row>
    <row r="3635" spans="1:16" ht="51">
      <c r="A3635" s="268">
        <v>592</v>
      </c>
      <c r="B3635" s="89"/>
      <c r="C3635" s="269" t="s">
        <v>645</v>
      </c>
      <c r="D3635" s="84">
        <v>43595</v>
      </c>
      <c r="E3635" s="85" t="s">
        <v>7052</v>
      </c>
      <c r="F3635" s="85" t="s">
        <v>3</v>
      </c>
      <c r="G3635" s="85">
        <v>1739885</v>
      </c>
      <c r="H3635" s="89"/>
      <c r="I3635" s="270" t="s">
        <v>8246</v>
      </c>
      <c r="J3635" s="89"/>
      <c r="K3635" s="89"/>
      <c r="L3635" s="89"/>
      <c r="M3635" s="89"/>
      <c r="N3635" s="271">
        <v>0</v>
      </c>
      <c r="O3635" s="271">
        <v>50191</v>
      </c>
      <c r="P3635" s="89" t="s">
        <v>670</v>
      </c>
    </row>
    <row r="3636" spans="1:16" ht="51">
      <c r="A3636" s="268" t="s">
        <v>565</v>
      </c>
      <c r="B3636" s="89"/>
      <c r="C3636" s="269" t="s">
        <v>615</v>
      </c>
      <c r="D3636" s="84">
        <v>43595</v>
      </c>
      <c r="E3636" s="85" t="s">
        <v>7053</v>
      </c>
      <c r="F3636" s="85" t="s">
        <v>3</v>
      </c>
      <c r="G3636" s="85">
        <v>1739875</v>
      </c>
      <c r="H3636" s="89"/>
      <c r="I3636" s="270" t="s">
        <v>8247</v>
      </c>
      <c r="J3636" s="89"/>
      <c r="K3636" s="89"/>
      <c r="L3636" s="89"/>
      <c r="M3636" s="89"/>
      <c r="N3636" s="271">
        <v>0</v>
      </c>
      <c r="O3636" s="271">
        <v>2966.67</v>
      </c>
      <c r="P3636" s="89" t="s">
        <v>670</v>
      </c>
    </row>
    <row r="3637" spans="1:16" ht="63.75">
      <c r="A3637" s="268">
        <v>572</v>
      </c>
      <c r="B3637" s="89"/>
      <c r="C3637" s="269" t="s">
        <v>177</v>
      </c>
      <c r="D3637" s="84">
        <v>43595</v>
      </c>
      <c r="E3637" s="85" t="s">
        <v>7054</v>
      </c>
      <c r="F3637" s="85" t="s">
        <v>3</v>
      </c>
      <c r="G3637" s="85">
        <v>1739865</v>
      </c>
      <c r="H3637" s="89"/>
      <c r="I3637" s="270" t="s">
        <v>8248</v>
      </c>
      <c r="J3637" s="89"/>
      <c r="K3637" s="89"/>
      <c r="L3637" s="89"/>
      <c r="M3637" s="89"/>
      <c r="N3637" s="271">
        <v>0</v>
      </c>
      <c r="O3637" s="271">
        <v>9353</v>
      </c>
      <c r="P3637" s="89" t="s">
        <v>670</v>
      </c>
    </row>
    <row r="3638" spans="1:16" ht="51">
      <c r="A3638" s="268">
        <v>81</v>
      </c>
      <c r="B3638" s="89"/>
      <c r="C3638" s="269" t="s">
        <v>55</v>
      </c>
      <c r="D3638" s="84">
        <v>43595</v>
      </c>
      <c r="E3638" s="85" t="s">
        <v>7055</v>
      </c>
      <c r="F3638" s="85" t="s">
        <v>3</v>
      </c>
      <c r="G3638" s="85">
        <v>1739852</v>
      </c>
      <c r="H3638" s="89"/>
      <c r="I3638" s="270" t="s">
        <v>8249</v>
      </c>
      <c r="J3638" s="89"/>
      <c r="K3638" s="89"/>
      <c r="L3638" s="89"/>
      <c r="M3638" s="89"/>
      <c r="N3638" s="271">
        <v>0</v>
      </c>
      <c r="O3638" s="271">
        <v>6041.29</v>
      </c>
      <c r="P3638" s="89" t="s">
        <v>670</v>
      </c>
    </row>
    <row r="3639" spans="1:16" ht="38.25">
      <c r="A3639" s="268">
        <v>15</v>
      </c>
      <c r="B3639" s="89"/>
      <c r="C3639" s="269" t="s">
        <v>42</v>
      </c>
      <c r="D3639" s="84">
        <v>43595</v>
      </c>
      <c r="E3639" s="85" t="s">
        <v>7056</v>
      </c>
      <c r="F3639" s="85" t="s">
        <v>3</v>
      </c>
      <c r="G3639" s="85">
        <v>1739842</v>
      </c>
      <c r="H3639" s="89"/>
      <c r="I3639" s="270" t="s">
        <v>8250</v>
      </c>
      <c r="J3639" s="89"/>
      <c r="K3639" s="89"/>
      <c r="L3639" s="89"/>
      <c r="M3639" s="89"/>
      <c r="N3639" s="271">
        <v>0</v>
      </c>
      <c r="O3639" s="271">
        <v>254486.16</v>
      </c>
      <c r="P3639" s="89" t="s">
        <v>670</v>
      </c>
    </row>
    <row r="3640" spans="1:16" ht="51">
      <c r="A3640" s="268">
        <v>670</v>
      </c>
      <c r="B3640" s="89"/>
      <c r="C3640" s="269" t="s">
        <v>190</v>
      </c>
      <c r="D3640" s="84">
        <v>43595</v>
      </c>
      <c r="E3640" s="85" t="s">
        <v>7057</v>
      </c>
      <c r="F3640" s="85" t="s">
        <v>3</v>
      </c>
      <c r="G3640" s="85">
        <v>1739813</v>
      </c>
      <c r="H3640" s="89"/>
      <c r="I3640" s="270" t="s">
        <v>8251</v>
      </c>
      <c r="J3640" s="89"/>
      <c r="K3640" s="89"/>
      <c r="L3640" s="89"/>
      <c r="M3640" s="89"/>
      <c r="N3640" s="271">
        <v>0</v>
      </c>
      <c r="O3640" s="271">
        <v>44206.8</v>
      </c>
      <c r="P3640" s="89" t="s">
        <v>670</v>
      </c>
    </row>
    <row r="3641" spans="1:16" ht="51">
      <c r="A3641" s="268">
        <v>287</v>
      </c>
      <c r="B3641" s="89"/>
      <c r="C3641" s="269" t="s">
        <v>126</v>
      </c>
      <c r="D3641" s="84">
        <v>43595</v>
      </c>
      <c r="E3641" s="85" t="s">
        <v>7058</v>
      </c>
      <c r="F3641" s="85" t="s">
        <v>3</v>
      </c>
      <c r="G3641" s="85">
        <v>1739967</v>
      </c>
      <c r="H3641" s="89"/>
      <c r="I3641" s="270" t="s">
        <v>8252</v>
      </c>
      <c r="J3641" s="89"/>
      <c r="K3641" s="89"/>
      <c r="L3641" s="89"/>
      <c r="M3641" s="89"/>
      <c r="N3641" s="271">
        <v>0</v>
      </c>
      <c r="O3641" s="271">
        <v>1000</v>
      </c>
      <c r="P3641" s="89" t="s">
        <v>670</v>
      </c>
    </row>
    <row r="3642" spans="1:16" ht="51">
      <c r="A3642" s="268">
        <v>41</v>
      </c>
      <c r="B3642" s="89"/>
      <c r="C3642" s="269" t="s">
        <v>47</v>
      </c>
      <c r="D3642" s="84">
        <v>43595</v>
      </c>
      <c r="E3642" s="85" t="s">
        <v>7059</v>
      </c>
      <c r="F3642" s="85" t="s">
        <v>3</v>
      </c>
      <c r="G3642" s="85">
        <v>1739958</v>
      </c>
      <c r="H3642" s="89"/>
      <c r="I3642" s="270" t="s">
        <v>6615</v>
      </c>
      <c r="J3642" s="89"/>
      <c r="K3642" s="89"/>
      <c r="L3642" s="89"/>
      <c r="M3642" s="89"/>
      <c r="N3642" s="271">
        <v>0</v>
      </c>
      <c r="O3642" s="271">
        <v>1220</v>
      </c>
      <c r="P3642" s="89" t="s">
        <v>670</v>
      </c>
    </row>
    <row r="3643" spans="1:16" ht="38.25">
      <c r="A3643" s="268" t="s">
        <v>565</v>
      </c>
      <c r="B3643" s="89"/>
      <c r="C3643" s="269" t="s">
        <v>615</v>
      </c>
      <c r="D3643" s="84">
        <v>43595</v>
      </c>
      <c r="E3643" s="85" t="s">
        <v>7060</v>
      </c>
      <c r="F3643" s="85" t="s">
        <v>3</v>
      </c>
      <c r="G3643" s="85">
        <v>1739919</v>
      </c>
      <c r="H3643" s="89"/>
      <c r="I3643" s="270" t="s">
        <v>8253</v>
      </c>
      <c r="J3643" s="89"/>
      <c r="K3643" s="89"/>
      <c r="L3643" s="89"/>
      <c r="M3643" s="89"/>
      <c r="N3643" s="271">
        <v>0</v>
      </c>
      <c r="O3643" s="271">
        <v>5605.11</v>
      </c>
      <c r="P3643" s="89" t="s">
        <v>670</v>
      </c>
    </row>
    <row r="3644" spans="1:16" ht="38.25">
      <c r="A3644" s="268" t="s">
        <v>565</v>
      </c>
      <c r="B3644" s="89"/>
      <c r="C3644" s="269" t="s">
        <v>615</v>
      </c>
      <c r="D3644" s="84">
        <v>43595</v>
      </c>
      <c r="E3644" s="85" t="s">
        <v>7061</v>
      </c>
      <c r="F3644" s="85" t="s">
        <v>3</v>
      </c>
      <c r="G3644" s="85">
        <v>1739917</v>
      </c>
      <c r="H3644" s="89"/>
      <c r="I3644" s="270" t="s">
        <v>8254</v>
      </c>
      <c r="J3644" s="89"/>
      <c r="K3644" s="89"/>
      <c r="L3644" s="89"/>
      <c r="M3644" s="89"/>
      <c r="N3644" s="271">
        <v>0</v>
      </c>
      <c r="O3644" s="271">
        <v>55</v>
      </c>
      <c r="P3644" s="89" t="s">
        <v>670</v>
      </c>
    </row>
    <row r="3645" spans="1:16" ht="51">
      <c r="A3645" s="268" t="s">
        <v>565</v>
      </c>
      <c r="B3645" s="89"/>
      <c r="C3645" s="269" t="s">
        <v>615</v>
      </c>
      <c r="D3645" s="84">
        <v>43595</v>
      </c>
      <c r="E3645" s="85" t="s">
        <v>7062</v>
      </c>
      <c r="F3645" s="85" t="s">
        <v>3</v>
      </c>
      <c r="G3645" s="85">
        <v>1739915</v>
      </c>
      <c r="H3645" s="89"/>
      <c r="I3645" s="270" t="s">
        <v>5128</v>
      </c>
      <c r="J3645" s="89"/>
      <c r="K3645" s="89"/>
      <c r="L3645" s="89"/>
      <c r="M3645" s="89"/>
      <c r="N3645" s="271">
        <v>0</v>
      </c>
      <c r="O3645" s="271">
        <v>601.62</v>
      </c>
      <c r="P3645" s="89" t="s">
        <v>670</v>
      </c>
    </row>
    <row r="3646" spans="1:16" ht="63.75">
      <c r="A3646" s="268">
        <v>20</v>
      </c>
      <c r="B3646" s="89"/>
      <c r="C3646" s="269" t="s">
        <v>44</v>
      </c>
      <c r="D3646" s="84">
        <v>43595</v>
      </c>
      <c r="E3646" s="85" t="s">
        <v>7063</v>
      </c>
      <c r="F3646" s="85" t="s">
        <v>3</v>
      </c>
      <c r="G3646" s="85">
        <v>1739870</v>
      </c>
      <c r="H3646" s="89"/>
      <c r="I3646" s="270" t="s">
        <v>8255</v>
      </c>
      <c r="J3646" s="89"/>
      <c r="K3646" s="89"/>
      <c r="L3646" s="89"/>
      <c r="M3646" s="89"/>
      <c r="N3646" s="271">
        <v>0</v>
      </c>
      <c r="O3646" s="271">
        <v>580.11</v>
      </c>
      <c r="P3646" s="89" t="s">
        <v>670</v>
      </c>
    </row>
    <row r="3647" spans="1:16" ht="63.75">
      <c r="A3647" s="268">
        <v>253</v>
      </c>
      <c r="B3647" s="89"/>
      <c r="C3647" s="269" t="s">
        <v>114</v>
      </c>
      <c r="D3647" s="84">
        <v>43595</v>
      </c>
      <c r="E3647" s="85" t="s">
        <v>7064</v>
      </c>
      <c r="F3647" s="85" t="s">
        <v>3</v>
      </c>
      <c r="G3647" s="85">
        <v>1739992</v>
      </c>
      <c r="H3647" s="89"/>
      <c r="I3647" s="270" t="s">
        <v>8256</v>
      </c>
      <c r="J3647" s="89"/>
      <c r="K3647" s="89"/>
      <c r="L3647" s="89"/>
      <c r="M3647" s="89"/>
      <c r="N3647" s="271">
        <v>0</v>
      </c>
      <c r="O3647" s="271">
        <v>1084443.1299999999</v>
      </c>
      <c r="P3647" s="89" t="s">
        <v>670</v>
      </c>
    </row>
    <row r="3648" spans="1:16" ht="63.75">
      <c r="A3648" s="268">
        <v>526</v>
      </c>
      <c r="B3648" s="89"/>
      <c r="C3648" s="269" t="s">
        <v>610</v>
      </c>
      <c r="D3648" s="84">
        <v>43595</v>
      </c>
      <c r="E3648" s="85" t="s">
        <v>7065</v>
      </c>
      <c r="F3648" s="85" t="s">
        <v>3</v>
      </c>
      <c r="G3648" s="85">
        <v>1739996</v>
      </c>
      <c r="H3648" s="89"/>
      <c r="I3648" s="270" t="s">
        <v>8257</v>
      </c>
      <c r="J3648" s="89"/>
      <c r="K3648" s="89"/>
      <c r="L3648" s="89"/>
      <c r="M3648" s="89"/>
      <c r="N3648" s="271">
        <v>0</v>
      </c>
      <c r="O3648" s="271">
        <v>17246.09</v>
      </c>
      <c r="P3648" s="89" t="s">
        <v>670</v>
      </c>
    </row>
    <row r="3649" spans="1:16" ht="51">
      <c r="A3649" s="268" t="s">
        <v>565</v>
      </c>
      <c r="B3649" s="89"/>
      <c r="C3649" s="269" t="s">
        <v>615</v>
      </c>
      <c r="D3649" s="84">
        <v>43595</v>
      </c>
      <c r="E3649" s="85" t="s">
        <v>7066</v>
      </c>
      <c r="F3649" s="85" t="s">
        <v>3</v>
      </c>
      <c r="G3649" s="85">
        <v>1739822</v>
      </c>
      <c r="H3649" s="89"/>
      <c r="I3649" s="270" t="s">
        <v>6223</v>
      </c>
      <c r="J3649" s="89"/>
      <c r="K3649" s="89"/>
      <c r="L3649" s="89"/>
      <c r="M3649" s="89"/>
      <c r="N3649" s="271">
        <v>0</v>
      </c>
      <c r="O3649" s="271">
        <v>2195</v>
      </c>
      <c r="P3649" s="89" t="s">
        <v>670</v>
      </c>
    </row>
    <row r="3650" spans="1:16" ht="51">
      <c r="A3650" s="268" t="s">
        <v>565</v>
      </c>
      <c r="B3650" s="89"/>
      <c r="C3650" s="269" t="s">
        <v>615</v>
      </c>
      <c r="D3650" s="84">
        <v>43595</v>
      </c>
      <c r="E3650" s="85" t="s">
        <v>7067</v>
      </c>
      <c r="F3650" s="85" t="s">
        <v>3</v>
      </c>
      <c r="G3650" s="85">
        <v>1739837</v>
      </c>
      <c r="H3650" s="89"/>
      <c r="I3650" s="270" t="s">
        <v>8258</v>
      </c>
      <c r="J3650" s="89"/>
      <c r="K3650" s="89"/>
      <c r="L3650" s="89"/>
      <c r="M3650" s="89"/>
      <c r="N3650" s="271">
        <v>0</v>
      </c>
      <c r="O3650" s="271">
        <v>7380.2</v>
      </c>
      <c r="P3650" s="89" t="s">
        <v>670</v>
      </c>
    </row>
    <row r="3651" spans="1:16" ht="51">
      <c r="A3651" s="268" t="s">
        <v>565</v>
      </c>
      <c r="B3651" s="89"/>
      <c r="C3651" s="269" t="s">
        <v>615</v>
      </c>
      <c r="D3651" s="84">
        <v>43595</v>
      </c>
      <c r="E3651" s="85" t="s">
        <v>7068</v>
      </c>
      <c r="F3651" s="85" t="s">
        <v>3</v>
      </c>
      <c r="G3651" s="85">
        <v>1739839</v>
      </c>
      <c r="H3651" s="89"/>
      <c r="I3651" s="270" t="s">
        <v>8259</v>
      </c>
      <c r="J3651" s="89"/>
      <c r="K3651" s="89"/>
      <c r="L3651" s="89"/>
      <c r="M3651" s="89"/>
      <c r="N3651" s="271">
        <v>0</v>
      </c>
      <c r="O3651" s="271">
        <v>7380.2</v>
      </c>
      <c r="P3651" s="89" t="s">
        <v>670</v>
      </c>
    </row>
    <row r="3652" spans="1:16" ht="76.5">
      <c r="A3652" s="268" t="s">
        <v>556</v>
      </c>
      <c r="B3652" s="89"/>
      <c r="C3652" s="269" t="s">
        <v>616</v>
      </c>
      <c r="D3652" s="84">
        <v>43595</v>
      </c>
      <c r="E3652" s="85" t="s">
        <v>7069</v>
      </c>
      <c r="F3652" s="85" t="s">
        <v>671</v>
      </c>
      <c r="G3652" s="85">
        <v>397470</v>
      </c>
      <c r="H3652" s="89"/>
      <c r="I3652" s="270" t="s">
        <v>8260</v>
      </c>
      <c r="J3652" s="89"/>
      <c r="K3652" s="89"/>
      <c r="L3652" s="89"/>
      <c r="M3652" s="89"/>
      <c r="N3652" s="271">
        <v>0</v>
      </c>
      <c r="O3652" s="271">
        <v>65684.509999999995</v>
      </c>
      <c r="P3652" s="89" t="s">
        <v>670</v>
      </c>
    </row>
    <row r="3653" spans="1:16" ht="89.25">
      <c r="A3653" s="268" t="s">
        <v>556</v>
      </c>
      <c r="B3653" s="89"/>
      <c r="C3653" s="269" t="s">
        <v>616</v>
      </c>
      <c r="D3653" s="84">
        <v>43595</v>
      </c>
      <c r="E3653" s="85" t="s">
        <v>7070</v>
      </c>
      <c r="F3653" s="85" t="s">
        <v>6</v>
      </c>
      <c r="G3653" s="85">
        <v>953725</v>
      </c>
      <c r="H3653" s="89"/>
      <c r="I3653" s="270" t="s">
        <v>8261</v>
      </c>
      <c r="J3653" s="89"/>
      <c r="K3653" s="89"/>
      <c r="L3653" s="89"/>
      <c r="M3653" s="89"/>
      <c r="N3653" s="271">
        <v>0</v>
      </c>
      <c r="O3653" s="271">
        <v>11011.38</v>
      </c>
      <c r="P3653" s="89" t="s">
        <v>670</v>
      </c>
    </row>
    <row r="3654" spans="1:16" ht="76.5">
      <c r="A3654" s="268" t="s">
        <v>556</v>
      </c>
      <c r="B3654" s="89"/>
      <c r="C3654" s="269" t="s">
        <v>616</v>
      </c>
      <c r="D3654" s="84">
        <v>43595</v>
      </c>
      <c r="E3654" s="85" t="s">
        <v>7071</v>
      </c>
      <c r="F3654" s="85" t="s">
        <v>6</v>
      </c>
      <c r="G3654" s="85">
        <v>953725</v>
      </c>
      <c r="H3654" s="89"/>
      <c r="I3654" s="270" t="s">
        <v>8262</v>
      </c>
      <c r="J3654" s="89"/>
      <c r="K3654" s="89"/>
      <c r="L3654" s="89"/>
      <c r="M3654" s="89"/>
      <c r="N3654" s="271">
        <v>0</v>
      </c>
      <c r="O3654" s="271">
        <v>4879.71</v>
      </c>
      <c r="P3654" s="89" t="s">
        <v>670</v>
      </c>
    </row>
    <row r="3655" spans="1:16" ht="76.5">
      <c r="A3655" s="268" t="s">
        <v>556</v>
      </c>
      <c r="B3655" s="89"/>
      <c r="C3655" s="269" t="s">
        <v>616</v>
      </c>
      <c r="D3655" s="84">
        <v>43595</v>
      </c>
      <c r="E3655" s="85" t="s">
        <v>7072</v>
      </c>
      <c r="F3655" s="85" t="s">
        <v>6</v>
      </c>
      <c r="G3655" s="85">
        <v>953725</v>
      </c>
      <c r="H3655" s="89"/>
      <c r="I3655" s="270" t="s">
        <v>8263</v>
      </c>
      <c r="J3655" s="89"/>
      <c r="K3655" s="89"/>
      <c r="L3655" s="89"/>
      <c r="M3655" s="89"/>
      <c r="N3655" s="271">
        <v>0</v>
      </c>
      <c r="O3655" s="271">
        <v>3177.33</v>
      </c>
      <c r="P3655" s="89" t="s">
        <v>670</v>
      </c>
    </row>
    <row r="3656" spans="1:16" ht="102">
      <c r="A3656" s="268" t="s">
        <v>559</v>
      </c>
      <c r="B3656" s="89"/>
      <c r="C3656" s="269" t="s">
        <v>759</v>
      </c>
      <c r="D3656" s="84">
        <v>43595</v>
      </c>
      <c r="E3656" s="85" t="s">
        <v>7073</v>
      </c>
      <c r="F3656" s="85" t="s">
        <v>628</v>
      </c>
      <c r="G3656" s="85">
        <v>388568</v>
      </c>
      <c r="H3656" s="89"/>
      <c r="I3656" s="270" t="s">
        <v>8264</v>
      </c>
      <c r="J3656" s="89"/>
      <c r="K3656" s="89"/>
      <c r="L3656" s="89"/>
      <c r="M3656" s="89"/>
      <c r="N3656" s="271">
        <v>0</v>
      </c>
      <c r="O3656" s="271">
        <v>2625</v>
      </c>
      <c r="P3656" s="89" t="s">
        <v>670</v>
      </c>
    </row>
    <row r="3657" spans="1:16" ht="102">
      <c r="A3657" s="268" t="s">
        <v>559</v>
      </c>
      <c r="B3657" s="89"/>
      <c r="C3657" s="269" t="s">
        <v>759</v>
      </c>
      <c r="D3657" s="84">
        <v>43595</v>
      </c>
      <c r="E3657" s="85" t="s">
        <v>7073</v>
      </c>
      <c r="F3657" s="85" t="s">
        <v>628</v>
      </c>
      <c r="G3657" s="85">
        <v>388323</v>
      </c>
      <c r="H3657" s="89"/>
      <c r="I3657" s="270" t="s">
        <v>8265</v>
      </c>
      <c r="J3657" s="89"/>
      <c r="K3657" s="89"/>
      <c r="L3657" s="89"/>
      <c r="M3657" s="89"/>
      <c r="N3657" s="271">
        <v>0</v>
      </c>
      <c r="O3657" s="271">
        <v>750</v>
      </c>
      <c r="P3657" s="89" t="s">
        <v>670</v>
      </c>
    </row>
    <row r="3658" spans="1:16" ht="102">
      <c r="A3658" s="268" t="s">
        <v>559</v>
      </c>
      <c r="B3658" s="89"/>
      <c r="C3658" s="269" t="s">
        <v>759</v>
      </c>
      <c r="D3658" s="84">
        <v>43595</v>
      </c>
      <c r="E3658" s="85" t="s">
        <v>7073</v>
      </c>
      <c r="F3658" s="85" t="s">
        <v>628</v>
      </c>
      <c r="G3658" s="85">
        <v>388320</v>
      </c>
      <c r="H3658" s="89"/>
      <c r="I3658" s="270" t="s">
        <v>8266</v>
      </c>
      <c r="J3658" s="89"/>
      <c r="K3658" s="89"/>
      <c r="L3658" s="89"/>
      <c r="M3658" s="89"/>
      <c r="N3658" s="271">
        <v>0</v>
      </c>
      <c r="O3658" s="271">
        <v>4912.5</v>
      </c>
      <c r="P3658" s="89" t="s">
        <v>670</v>
      </c>
    </row>
    <row r="3659" spans="1:16" ht="102">
      <c r="A3659" s="268" t="s">
        <v>559</v>
      </c>
      <c r="B3659" s="89"/>
      <c r="C3659" s="269" t="s">
        <v>759</v>
      </c>
      <c r="D3659" s="84">
        <v>43595</v>
      </c>
      <c r="E3659" s="85" t="s">
        <v>7073</v>
      </c>
      <c r="F3659" s="85" t="s">
        <v>628</v>
      </c>
      <c r="G3659" s="85">
        <v>388560</v>
      </c>
      <c r="H3659" s="89"/>
      <c r="I3659" s="270" t="s">
        <v>8267</v>
      </c>
      <c r="J3659" s="89"/>
      <c r="K3659" s="89"/>
      <c r="L3659" s="89"/>
      <c r="M3659" s="89"/>
      <c r="N3659" s="271">
        <v>0</v>
      </c>
      <c r="O3659" s="271">
        <v>12250</v>
      </c>
      <c r="P3659" s="89" t="s">
        <v>670</v>
      </c>
    </row>
    <row r="3660" spans="1:16" ht="102">
      <c r="A3660" s="268" t="s">
        <v>559</v>
      </c>
      <c r="B3660" s="89"/>
      <c r="C3660" s="269" t="s">
        <v>759</v>
      </c>
      <c r="D3660" s="84">
        <v>43595</v>
      </c>
      <c r="E3660" s="85" t="s">
        <v>7073</v>
      </c>
      <c r="F3660" s="85" t="s">
        <v>628</v>
      </c>
      <c r="G3660" s="85">
        <v>388326</v>
      </c>
      <c r="H3660" s="89"/>
      <c r="I3660" s="270" t="s">
        <v>8268</v>
      </c>
      <c r="J3660" s="89"/>
      <c r="K3660" s="89"/>
      <c r="L3660" s="89"/>
      <c r="M3660" s="89"/>
      <c r="N3660" s="271">
        <v>0</v>
      </c>
      <c r="O3660" s="271">
        <v>263</v>
      </c>
      <c r="P3660" s="89" t="s">
        <v>670</v>
      </c>
    </row>
    <row r="3661" spans="1:16" ht="102">
      <c r="A3661" s="268" t="s">
        <v>559</v>
      </c>
      <c r="B3661" s="89"/>
      <c r="C3661" s="269" t="s">
        <v>759</v>
      </c>
      <c r="D3661" s="84">
        <v>43595</v>
      </c>
      <c r="E3661" s="85" t="s">
        <v>7073</v>
      </c>
      <c r="F3661" s="85" t="s">
        <v>628</v>
      </c>
      <c r="G3661" s="85">
        <v>388576</v>
      </c>
      <c r="H3661" s="89"/>
      <c r="I3661" s="270" t="s">
        <v>8269</v>
      </c>
      <c r="J3661" s="89"/>
      <c r="K3661" s="89"/>
      <c r="L3661" s="89"/>
      <c r="M3661" s="89"/>
      <c r="N3661" s="271">
        <v>0</v>
      </c>
      <c r="O3661" s="271">
        <v>250</v>
      </c>
      <c r="P3661" s="89" t="s">
        <v>670</v>
      </c>
    </row>
    <row r="3662" spans="1:16" ht="102">
      <c r="A3662" s="268" t="s">
        <v>559</v>
      </c>
      <c r="B3662" s="89"/>
      <c r="C3662" s="269" t="s">
        <v>759</v>
      </c>
      <c r="D3662" s="84">
        <v>43595</v>
      </c>
      <c r="E3662" s="85" t="s">
        <v>7073</v>
      </c>
      <c r="F3662" s="85" t="s">
        <v>628</v>
      </c>
      <c r="G3662" s="85">
        <v>388556</v>
      </c>
      <c r="H3662" s="89"/>
      <c r="I3662" s="270" t="s">
        <v>8270</v>
      </c>
      <c r="J3662" s="89"/>
      <c r="K3662" s="89"/>
      <c r="L3662" s="89"/>
      <c r="M3662" s="89"/>
      <c r="N3662" s="271">
        <v>0</v>
      </c>
      <c r="O3662" s="271">
        <v>3750</v>
      </c>
      <c r="P3662" s="89" t="s">
        <v>670</v>
      </c>
    </row>
    <row r="3663" spans="1:16" ht="102">
      <c r="A3663" s="268" t="s">
        <v>559</v>
      </c>
      <c r="B3663" s="89"/>
      <c r="C3663" s="269" t="s">
        <v>759</v>
      </c>
      <c r="D3663" s="84">
        <v>43595</v>
      </c>
      <c r="E3663" s="85" t="s">
        <v>7073</v>
      </c>
      <c r="F3663" s="85" t="s">
        <v>628</v>
      </c>
      <c r="G3663" s="85">
        <v>388571</v>
      </c>
      <c r="H3663" s="89"/>
      <c r="I3663" s="270" t="s">
        <v>8271</v>
      </c>
      <c r="J3663" s="89"/>
      <c r="K3663" s="89"/>
      <c r="L3663" s="89"/>
      <c r="M3663" s="89"/>
      <c r="N3663" s="271">
        <v>0</v>
      </c>
      <c r="O3663" s="271">
        <v>7000</v>
      </c>
      <c r="P3663" s="89" t="s">
        <v>670</v>
      </c>
    </row>
    <row r="3664" spans="1:16" ht="102">
      <c r="A3664" s="268" t="s">
        <v>559</v>
      </c>
      <c r="B3664" s="89"/>
      <c r="C3664" s="269" t="s">
        <v>759</v>
      </c>
      <c r="D3664" s="84">
        <v>43595</v>
      </c>
      <c r="E3664" s="85" t="s">
        <v>7073</v>
      </c>
      <c r="F3664" s="85" t="s">
        <v>628</v>
      </c>
      <c r="G3664" s="85">
        <v>388321</v>
      </c>
      <c r="H3664" s="89"/>
      <c r="I3664" s="270" t="s">
        <v>8272</v>
      </c>
      <c r="J3664" s="89"/>
      <c r="K3664" s="89"/>
      <c r="L3664" s="89"/>
      <c r="M3664" s="89"/>
      <c r="N3664" s="271">
        <v>0</v>
      </c>
      <c r="O3664" s="271">
        <v>750</v>
      </c>
      <c r="P3664" s="89" t="s">
        <v>670</v>
      </c>
    </row>
    <row r="3665" spans="1:16" ht="102">
      <c r="A3665" s="268" t="s">
        <v>559</v>
      </c>
      <c r="B3665" s="89"/>
      <c r="C3665" s="269" t="s">
        <v>759</v>
      </c>
      <c r="D3665" s="84">
        <v>43595</v>
      </c>
      <c r="E3665" s="85" t="s">
        <v>7073</v>
      </c>
      <c r="F3665" s="85" t="s">
        <v>628</v>
      </c>
      <c r="G3665" s="85">
        <v>388312</v>
      </c>
      <c r="H3665" s="89"/>
      <c r="I3665" s="270" t="s">
        <v>8273</v>
      </c>
      <c r="J3665" s="89"/>
      <c r="K3665" s="89"/>
      <c r="L3665" s="89"/>
      <c r="M3665" s="89"/>
      <c r="N3665" s="271">
        <v>0</v>
      </c>
      <c r="O3665" s="271">
        <v>1000</v>
      </c>
      <c r="P3665" s="89" t="s">
        <v>670</v>
      </c>
    </row>
    <row r="3666" spans="1:16" ht="102">
      <c r="A3666" s="268" t="s">
        <v>559</v>
      </c>
      <c r="B3666" s="89"/>
      <c r="C3666" s="269" t="s">
        <v>759</v>
      </c>
      <c r="D3666" s="84">
        <v>43595</v>
      </c>
      <c r="E3666" s="85" t="s">
        <v>7073</v>
      </c>
      <c r="F3666" s="85" t="s">
        <v>628</v>
      </c>
      <c r="G3666" s="85">
        <v>388314</v>
      </c>
      <c r="H3666" s="89"/>
      <c r="I3666" s="270" t="s">
        <v>8274</v>
      </c>
      <c r="J3666" s="89"/>
      <c r="K3666" s="89"/>
      <c r="L3666" s="89"/>
      <c r="M3666" s="89"/>
      <c r="N3666" s="271">
        <v>0</v>
      </c>
      <c r="O3666" s="271">
        <v>12750</v>
      </c>
      <c r="P3666" s="89" t="s">
        <v>670</v>
      </c>
    </row>
    <row r="3667" spans="1:16" ht="102">
      <c r="A3667" s="268" t="s">
        <v>559</v>
      </c>
      <c r="B3667" s="89"/>
      <c r="C3667" s="269" t="s">
        <v>759</v>
      </c>
      <c r="D3667" s="84">
        <v>43595</v>
      </c>
      <c r="E3667" s="85" t="s">
        <v>7073</v>
      </c>
      <c r="F3667" s="85" t="s">
        <v>628</v>
      </c>
      <c r="G3667" s="85">
        <v>388316</v>
      </c>
      <c r="H3667" s="89"/>
      <c r="I3667" s="270" t="s">
        <v>8275</v>
      </c>
      <c r="J3667" s="89"/>
      <c r="K3667" s="89"/>
      <c r="L3667" s="89"/>
      <c r="M3667" s="89"/>
      <c r="N3667" s="271">
        <v>0</v>
      </c>
      <c r="O3667" s="271">
        <v>250</v>
      </c>
      <c r="P3667" s="89" t="s">
        <v>670</v>
      </c>
    </row>
    <row r="3668" spans="1:16" ht="102">
      <c r="A3668" s="268" t="s">
        <v>559</v>
      </c>
      <c r="B3668" s="89"/>
      <c r="C3668" s="269" t="s">
        <v>759</v>
      </c>
      <c r="D3668" s="84">
        <v>43595</v>
      </c>
      <c r="E3668" s="85" t="s">
        <v>7073</v>
      </c>
      <c r="F3668" s="85" t="s">
        <v>628</v>
      </c>
      <c r="G3668" s="85">
        <v>388581</v>
      </c>
      <c r="H3668" s="89"/>
      <c r="I3668" s="270" t="s">
        <v>8276</v>
      </c>
      <c r="J3668" s="89"/>
      <c r="K3668" s="89"/>
      <c r="L3668" s="89"/>
      <c r="M3668" s="89"/>
      <c r="N3668" s="271">
        <v>0</v>
      </c>
      <c r="O3668" s="271">
        <v>750</v>
      </c>
      <c r="P3668" s="89" t="s">
        <v>670</v>
      </c>
    </row>
    <row r="3669" spans="1:16" ht="102">
      <c r="A3669" s="268" t="s">
        <v>559</v>
      </c>
      <c r="B3669" s="89"/>
      <c r="C3669" s="269" t="s">
        <v>759</v>
      </c>
      <c r="D3669" s="84">
        <v>43595</v>
      </c>
      <c r="E3669" s="85" t="s">
        <v>7073</v>
      </c>
      <c r="F3669" s="85" t="s">
        <v>628</v>
      </c>
      <c r="G3669" s="85">
        <v>388317</v>
      </c>
      <c r="H3669" s="89"/>
      <c r="I3669" s="270" t="s">
        <v>8277</v>
      </c>
      <c r="J3669" s="89"/>
      <c r="K3669" s="89"/>
      <c r="L3669" s="89"/>
      <c r="M3669" s="89"/>
      <c r="N3669" s="271">
        <v>0</v>
      </c>
      <c r="O3669" s="271">
        <v>23500</v>
      </c>
      <c r="P3669" s="89" t="s">
        <v>670</v>
      </c>
    </row>
    <row r="3670" spans="1:16" ht="89.25">
      <c r="A3670" s="268">
        <v>25</v>
      </c>
      <c r="B3670" s="89"/>
      <c r="C3670" s="269" t="s">
        <v>45</v>
      </c>
      <c r="D3670" s="84">
        <v>43595</v>
      </c>
      <c r="E3670" s="85" t="s">
        <v>7074</v>
      </c>
      <c r="F3670" s="85" t="s">
        <v>671</v>
      </c>
      <c r="G3670" s="85">
        <v>394209</v>
      </c>
      <c r="H3670" s="89"/>
      <c r="I3670" s="270" t="s">
        <v>8278</v>
      </c>
      <c r="J3670" s="89"/>
      <c r="K3670" s="89"/>
      <c r="L3670" s="89"/>
      <c r="M3670" s="89"/>
      <c r="N3670" s="271">
        <v>653603.86</v>
      </c>
      <c r="O3670" s="271">
        <v>0</v>
      </c>
      <c r="P3670" s="89" t="s">
        <v>670</v>
      </c>
    </row>
    <row r="3671" spans="1:16" ht="76.5">
      <c r="A3671" s="268">
        <v>25</v>
      </c>
      <c r="B3671" s="89"/>
      <c r="C3671" s="269" t="s">
        <v>45</v>
      </c>
      <c r="D3671" s="84">
        <v>43595</v>
      </c>
      <c r="E3671" s="85" t="s">
        <v>7074</v>
      </c>
      <c r="F3671" s="85" t="s">
        <v>671</v>
      </c>
      <c r="G3671" s="85">
        <v>394607</v>
      </c>
      <c r="H3671" s="89"/>
      <c r="I3671" s="270" t="s">
        <v>8279</v>
      </c>
      <c r="J3671" s="89"/>
      <c r="K3671" s="89"/>
      <c r="L3671" s="89"/>
      <c r="M3671" s="89"/>
      <c r="N3671" s="271">
        <v>704265.77</v>
      </c>
      <c r="O3671" s="271">
        <v>0</v>
      </c>
      <c r="P3671" s="89" t="s">
        <v>670</v>
      </c>
    </row>
    <row r="3672" spans="1:16" ht="76.5">
      <c r="A3672" s="268">
        <v>25</v>
      </c>
      <c r="B3672" s="89"/>
      <c r="C3672" s="269" t="s">
        <v>45</v>
      </c>
      <c r="D3672" s="84">
        <v>43595</v>
      </c>
      <c r="E3672" s="85" t="s">
        <v>7074</v>
      </c>
      <c r="F3672" s="85" t="s">
        <v>671</v>
      </c>
      <c r="G3672" s="85">
        <v>394608</v>
      </c>
      <c r="H3672" s="89"/>
      <c r="I3672" s="270" t="s">
        <v>8280</v>
      </c>
      <c r="J3672" s="89"/>
      <c r="K3672" s="89"/>
      <c r="L3672" s="89"/>
      <c r="M3672" s="89"/>
      <c r="N3672" s="271">
        <v>679657.53</v>
      </c>
      <c r="O3672" s="271">
        <v>0</v>
      </c>
      <c r="P3672" s="89" t="s">
        <v>670</v>
      </c>
    </row>
    <row r="3673" spans="1:16" ht="102">
      <c r="A3673" s="268" t="s">
        <v>559</v>
      </c>
      <c r="B3673" s="89"/>
      <c r="C3673" s="269" t="s">
        <v>759</v>
      </c>
      <c r="D3673" s="84">
        <v>43595</v>
      </c>
      <c r="E3673" s="85" t="s">
        <v>7075</v>
      </c>
      <c r="F3673" s="85" t="s">
        <v>628</v>
      </c>
      <c r="G3673" s="85">
        <v>390126</v>
      </c>
      <c r="H3673" s="89"/>
      <c r="I3673" s="270" t="s">
        <v>8281</v>
      </c>
      <c r="J3673" s="89"/>
      <c r="K3673" s="89"/>
      <c r="L3673" s="89"/>
      <c r="M3673" s="89"/>
      <c r="N3673" s="271">
        <v>0</v>
      </c>
      <c r="O3673" s="271">
        <v>40</v>
      </c>
      <c r="P3673" s="89" t="s">
        <v>670</v>
      </c>
    </row>
    <row r="3674" spans="1:16" ht="102">
      <c r="A3674" s="268" t="s">
        <v>559</v>
      </c>
      <c r="B3674" s="89"/>
      <c r="C3674" s="269" t="s">
        <v>759</v>
      </c>
      <c r="D3674" s="84">
        <v>43595</v>
      </c>
      <c r="E3674" s="85" t="s">
        <v>7075</v>
      </c>
      <c r="F3674" s="85" t="s">
        <v>628</v>
      </c>
      <c r="G3674" s="85">
        <v>388594</v>
      </c>
      <c r="H3674" s="89"/>
      <c r="I3674" s="270" t="s">
        <v>8282</v>
      </c>
      <c r="J3674" s="89"/>
      <c r="K3674" s="89"/>
      <c r="L3674" s="89"/>
      <c r="M3674" s="89"/>
      <c r="N3674" s="271">
        <v>0</v>
      </c>
      <c r="O3674" s="271">
        <v>70579.17</v>
      </c>
      <c r="P3674" s="89" t="s">
        <v>670</v>
      </c>
    </row>
    <row r="3675" spans="1:16" ht="102">
      <c r="A3675" s="268" t="s">
        <v>559</v>
      </c>
      <c r="B3675" s="89"/>
      <c r="C3675" s="269" t="s">
        <v>759</v>
      </c>
      <c r="D3675" s="84">
        <v>43595</v>
      </c>
      <c r="E3675" s="85" t="s">
        <v>7075</v>
      </c>
      <c r="F3675" s="85" t="s">
        <v>628</v>
      </c>
      <c r="G3675" s="85">
        <v>390121</v>
      </c>
      <c r="H3675" s="89"/>
      <c r="I3675" s="270" t="s">
        <v>8283</v>
      </c>
      <c r="J3675" s="89"/>
      <c r="K3675" s="89"/>
      <c r="L3675" s="89"/>
      <c r="M3675" s="89"/>
      <c r="N3675" s="271">
        <v>0</v>
      </c>
      <c r="O3675" s="271">
        <v>8812.5</v>
      </c>
      <c r="P3675" s="89" t="s">
        <v>670</v>
      </c>
    </row>
    <row r="3676" spans="1:16" ht="102">
      <c r="A3676" s="268" t="s">
        <v>559</v>
      </c>
      <c r="B3676" s="89"/>
      <c r="C3676" s="269" t="s">
        <v>759</v>
      </c>
      <c r="D3676" s="84">
        <v>43595</v>
      </c>
      <c r="E3676" s="85" t="s">
        <v>7075</v>
      </c>
      <c r="F3676" s="85" t="s">
        <v>628</v>
      </c>
      <c r="G3676" s="85">
        <v>388633</v>
      </c>
      <c r="H3676" s="89"/>
      <c r="I3676" s="270" t="s">
        <v>8284</v>
      </c>
      <c r="J3676" s="89"/>
      <c r="K3676" s="89"/>
      <c r="L3676" s="89"/>
      <c r="M3676" s="89"/>
      <c r="N3676" s="271">
        <v>0</v>
      </c>
      <c r="O3676" s="271">
        <v>26100</v>
      </c>
      <c r="P3676" s="89" t="s">
        <v>670</v>
      </c>
    </row>
    <row r="3677" spans="1:16" ht="102">
      <c r="A3677" s="268" t="s">
        <v>559</v>
      </c>
      <c r="B3677" s="89"/>
      <c r="C3677" s="269" t="s">
        <v>759</v>
      </c>
      <c r="D3677" s="84">
        <v>43595</v>
      </c>
      <c r="E3677" s="85" t="s">
        <v>7075</v>
      </c>
      <c r="F3677" s="85" t="s">
        <v>628</v>
      </c>
      <c r="G3677" s="85">
        <v>388611</v>
      </c>
      <c r="H3677" s="89"/>
      <c r="I3677" s="270" t="s">
        <v>8285</v>
      </c>
      <c r="J3677" s="89"/>
      <c r="K3677" s="89"/>
      <c r="L3677" s="89"/>
      <c r="M3677" s="89"/>
      <c r="N3677" s="271">
        <v>0</v>
      </c>
      <c r="O3677" s="271">
        <v>17495</v>
      </c>
      <c r="P3677" s="89" t="s">
        <v>670</v>
      </c>
    </row>
    <row r="3678" spans="1:16" ht="102">
      <c r="A3678" s="268" t="s">
        <v>559</v>
      </c>
      <c r="B3678" s="89"/>
      <c r="C3678" s="269" t="s">
        <v>759</v>
      </c>
      <c r="D3678" s="84">
        <v>43595</v>
      </c>
      <c r="E3678" s="85" t="s">
        <v>7075</v>
      </c>
      <c r="F3678" s="85" t="s">
        <v>628</v>
      </c>
      <c r="G3678" s="85">
        <v>390129</v>
      </c>
      <c r="H3678" s="89"/>
      <c r="I3678" s="270" t="s">
        <v>8286</v>
      </c>
      <c r="J3678" s="89"/>
      <c r="K3678" s="89"/>
      <c r="L3678" s="89"/>
      <c r="M3678" s="89"/>
      <c r="N3678" s="271">
        <v>0</v>
      </c>
      <c r="O3678" s="271">
        <v>40</v>
      </c>
      <c r="P3678" s="89" t="s">
        <v>670</v>
      </c>
    </row>
    <row r="3679" spans="1:16" ht="102">
      <c r="A3679" s="268" t="s">
        <v>559</v>
      </c>
      <c r="B3679" s="89"/>
      <c r="C3679" s="269" t="s">
        <v>759</v>
      </c>
      <c r="D3679" s="84">
        <v>43595</v>
      </c>
      <c r="E3679" s="85" t="s">
        <v>7075</v>
      </c>
      <c r="F3679" s="85" t="s">
        <v>628</v>
      </c>
      <c r="G3679" s="85">
        <v>388638</v>
      </c>
      <c r="H3679" s="89"/>
      <c r="I3679" s="270" t="s">
        <v>8287</v>
      </c>
      <c r="J3679" s="89"/>
      <c r="K3679" s="89"/>
      <c r="L3679" s="89"/>
      <c r="M3679" s="89"/>
      <c r="N3679" s="271">
        <v>0</v>
      </c>
      <c r="O3679" s="271">
        <v>10250</v>
      </c>
      <c r="P3679" s="89" t="s">
        <v>670</v>
      </c>
    </row>
    <row r="3680" spans="1:16" ht="102">
      <c r="A3680" s="268" t="s">
        <v>559</v>
      </c>
      <c r="B3680" s="89"/>
      <c r="C3680" s="269" t="s">
        <v>759</v>
      </c>
      <c r="D3680" s="84">
        <v>43595</v>
      </c>
      <c r="E3680" s="85" t="s">
        <v>7075</v>
      </c>
      <c r="F3680" s="85" t="s">
        <v>628</v>
      </c>
      <c r="G3680" s="85">
        <v>390107</v>
      </c>
      <c r="H3680" s="89"/>
      <c r="I3680" s="270" t="s">
        <v>8288</v>
      </c>
      <c r="J3680" s="89"/>
      <c r="K3680" s="89"/>
      <c r="L3680" s="89"/>
      <c r="M3680" s="89"/>
      <c r="N3680" s="271">
        <v>0</v>
      </c>
      <c r="O3680" s="271">
        <v>14850</v>
      </c>
      <c r="P3680" s="89" t="s">
        <v>670</v>
      </c>
    </row>
    <row r="3681" spans="1:16" ht="102">
      <c r="A3681" s="268" t="s">
        <v>559</v>
      </c>
      <c r="B3681" s="89"/>
      <c r="C3681" s="269" t="s">
        <v>759</v>
      </c>
      <c r="D3681" s="84">
        <v>43595</v>
      </c>
      <c r="E3681" s="85" t="s">
        <v>7075</v>
      </c>
      <c r="F3681" s="85" t="s">
        <v>628</v>
      </c>
      <c r="G3681" s="85">
        <v>390130</v>
      </c>
      <c r="H3681" s="89"/>
      <c r="I3681" s="270" t="s">
        <v>8289</v>
      </c>
      <c r="J3681" s="89"/>
      <c r="K3681" s="89"/>
      <c r="L3681" s="89"/>
      <c r="M3681" s="89"/>
      <c r="N3681" s="271">
        <v>0</v>
      </c>
      <c r="O3681" s="271">
        <v>13950</v>
      </c>
      <c r="P3681" s="89" t="s">
        <v>670</v>
      </c>
    </row>
    <row r="3682" spans="1:16" ht="102">
      <c r="A3682" s="268" t="s">
        <v>559</v>
      </c>
      <c r="B3682" s="89"/>
      <c r="C3682" s="269" t="s">
        <v>759</v>
      </c>
      <c r="D3682" s="84">
        <v>43595</v>
      </c>
      <c r="E3682" s="85" t="s">
        <v>7075</v>
      </c>
      <c r="F3682" s="85" t="s">
        <v>628</v>
      </c>
      <c r="G3682" s="85">
        <v>390110</v>
      </c>
      <c r="H3682" s="89"/>
      <c r="I3682" s="270" t="s">
        <v>8290</v>
      </c>
      <c r="J3682" s="89"/>
      <c r="K3682" s="89"/>
      <c r="L3682" s="89"/>
      <c r="M3682" s="89"/>
      <c r="N3682" s="271">
        <v>0</v>
      </c>
      <c r="O3682" s="271">
        <v>40250</v>
      </c>
      <c r="P3682" s="89" t="s">
        <v>670</v>
      </c>
    </row>
    <row r="3683" spans="1:16" ht="102">
      <c r="A3683" s="268" t="s">
        <v>559</v>
      </c>
      <c r="B3683" s="89"/>
      <c r="C3683" s="269" t="s">
        <v>759</v>
      </c>
      <c r="D3683" s="84">
        <v>43595</v>
      </c>
      <c r="E3683" s="85" t="s">
        <v>7075</v>
      </c>
      <c r="F3683" s="85" t="s">
        <v>628</v>
      </c>
      <c r="G3683" s="85">
        <v>390128</v>
      </c>
      <c r="H3683" s="89"/>
      <c r="I3683" s="270" t="s">
        <v>8291</v>
      </c>
      <c r="J3683" s="89"/>
      <c r="K3683" s="89"/>
      <c r="L3683" s="89"/>
      <c r="M3683" s="89"/>
      <c r="N3683" s="271">
        <v>0</v>
      </c>
      <c r="O3683" s="271">
        <v>3750</v>
      </c>
      <c r="P3683" s="89" t="s">
        <v>670</v>
      </c>
    </row>
    <row r="3684" spans="1:16" ht="102">
      <c r="A3684" s="268" t="s">
        <v>559</v>
      </c>
      <c r="B3684" s="89"/>
      <c r="C3684" s="269" t="s">
        <v>759</v>
      </c>
      <c r="D3684" s="84">
        <v>43595</v>
      </c>
      <c r="E3684" s="85" t="s">
        <v>7075</v>
      </c>
      <c r="F3684" s="85" t="s">
        <v>628</v>
      </c>
      <c r="G3684" s="85">
        <v>390113</v>
      </c>
      <c r="H3684" s="89"/>
      <c r="I3684" s="270" t="s">
        <v>8292</v>
      </c>
      <c r="J3684" s="89"/>
      <c r="K3684" s="89"/>
      <c r="L3684" s="89"/>
      <c r="M3684" s="89"/>
      <c r="N3684" s="271">
        <v>0</v>
      </c>
      <c r="O3684" s="271">
        <v>2150</v>
      </c>
      <c r="P3684" s="89" t="s">
        <v>670</v>
      </c>
    </row>
    <row r="3685" spans="1:16" ht="102">
      <c r="A3685" s="268" t="s">
        <v>559</v>
      </c>
      <c r="B3685" s="89"/>
      <c r="C3685" s="269" t="s">
        <v>759</v>
      </c>
      <c r="D3685" s="84">
        <v>43595</v>
      </c>
      <c r="E3685" s="85" t="s">
        <v>7075</v>
      </c>
      <c r="F3685" s="85" t="s">
        <v>628</v>
      </c>
      <c r="G3685" s="85">
        <v>390131</v>
      </c>
      <c r="H3685" s="89"/>
      <c r="I3685" s="270" t="s">
        <v>8293</v>
      </c>
      <c r="J3685" s="89"/>
      <c r="K3685" s="89"/>
      <c r="L3685" s="89"/>
      <c r="M3685" s="89"/>
      <c r="N3685" s="271">
        <v>0</v>
      </c>
      <c r="O3685" s="271">
        <v>40</v>
      </c>
      <c r="P3685" s="89" t="s">
        <v>670</v>
      </c>
    </row>
    <row r="3686" spans="1:16" ht="102">
      <c r="A3686" s="268" t="s">
        <v>559</v>
      </c>
      <c r="B3686" s="89"/>
      <c r="C3686" s="269" t="s">
        <v>759</v>
      </c>
      <c r="D3686" s="84">
        <v>43595</v>
      </c>
      <c r="E3686" s="85" t="s">
        <v>7075</v>
      </c>
      <c r="F3686" s="85" t="s">
        <v>628</v>
      </c>
      <c r="G3686" s="85">
        <v>390119</v>
      </c>
      <c r="H3686" s="89"/>
      <c r="I3686" s="270" t="s">
        <v>8294</v>
      </c>
      <c r="J3686" s="89"/>
      <c r="K3686" s="89"/>
      <c r="L3686" s="89"/>
      <c r="M3686" s="89"/>
      <c r="N3686" s="271">
        <v>0</v>
      </c>
      <c r="O3686" s="271">
        <v>3600</v>
      </c>
      <c r="P3686" s="89" t="s">
        <v>670</v>
      </c>
    </row>
    <row r="3687" spans="1:16" ht="102">
      <c r="A3687" s="268" t="s">
        <v>559</v>
      </c>
      <c r="B3687" s="89"/>
      <c r="C3687" s="269" t="s">
        <v>759</v>
      </c>
      <c r="D3687" s="84">
        <v>43595</v>
      </c>
      <c r="E3687" s="85" t="s">
        <v>7075</v>
      </c>
      <c r="F3687" s="85" t="s">
        <v>628</v>
      </c>
      <c r="G3687" s="85">
        <v>390135</v>
      </c>
      <c r="H3687" s="89"/>
      <c r="I3687" s="270" t="s">
        <v>8295</v>
      </c>
      <c r="J3687" s="89"/>
      <c r="K3687" s="89"/>
      <c r="L3687" s="89"/>
      <c r="M3687" s="89"/>
      <c r="N3687" s="271">
        <v>0</v>
      </c>
      <c r="O3687" s="271">
        <v>7763</v>
      </c>
      <c r="P3687" s="89" t="s">
        <v>670</v>
      </c>
    </row>
    <row r="3688" spans="1:16" ht="102">
      <c r="A3688" s="268" t="s">
        <v>559</v>
      </c>
      <c r="B3688" s="89"/>
      <c r="C3688" s="269" t="s">
        <v>759</v>
      </c>
      <c r="D3688" s="84">
        <v>43595</v>
      </c>
      <c r="E3688" s="85" t="s">
        <v>7075</v>
      </c>
      <c r="F3688" s="85" t="s">
        <v>628</v>
      </c>
      <c r="G3688" s="85">
        <v>388606</v>
      </c>
      <c r="H3688" s="89"/>
      <c r="I3688" s="270" t="s">
        <v>8296</v>
      </c>
      <c r="J3688" s="89"/>
      <c r="K3688" s="89"/>
      <c r="L3688" s="89"/>
      <c r="M3688" s="89"/>
      <c r="N3688" s="271">
        <v>0</v>
      </c>
      <c r="O3688" s="271">
        <v>22304</v>
      </c>
      <c r="P3688" s="89" t="s">
        <v>670</v>
      </c>
    </row>
    <row r="3689" spans="1:16" ht="102">
      <c r="A3689" s="268" t="s">
        <v>559</v>
      </c>
      <c r="B3689" s="89"/>
      <c r="C3689" s="269" t="s">
        <v>759</v>
      </c>
      <c r="D3689" s="84">
        <v>43595</v>
      </c>
      <c r="E3689" s="85" t="s">
        <v>7075</v>
      </c>
      <c r="F3689" s="85" t="s">
        <v>628</v>
      </c>
      <c r="G3689" s="85">
        <v>390134</v>
      </c>
      <c r="H3689" s="89"/>
      <c r="I3689" s="270" t="s">
        <v>8297</v>
      </c>
      <c r="J3689" s="89"/>
      <c r="K3689" s="89"/>
      <c r="L3689" s="89"/>
      <c r="M3689" s="89"/>
      <c r="N3689" s="271">
        <v>0</v>
      </c>
      <c r="O3689" s="271">
        <v>3000</v>
      </c>
      <c r="P3689" s="89" t="s">
        <v>670</v>
      </c>
    </row>
    <row r="3690" spans="1:16" ht="102">
      <c r="A3690" s="268" t="s">
        <v>559</v>
      </c>
      <c r="B3690" s="89"/>
      <c r="C3690" s="269" t="s">
        <v>759</v>
      </c>
      <c r="D3690" s="84">
        <v>43595</v>
      </c>
      <c r="E3690" s="85" t="s">
        <v>7075</v>
      </c>
      <c r="F3690" s="85" t="s">
        <v>628</v>
      </c>
      <c r="G3690" s="85">
        <v>390116</v>
      </c>
      <c r="H3690" s="89"/>
      <c r="I3690" s="270" t="s">
        <v>8298</v>
      </c>
      <c r="J3690" s="89"/>
      <c r="K3690" s="89"/>
      <c r="L3690" s="89"/>
      <c r="M3690" s="89"/>
      <c r="N3690" s="271">
        <v>0</v>
      </c>
      <c r="O3690" s="271">
        <v>64750</v>
      </c>
      <c r="P3690" s="89" t="s">
        <v>670</v>
      </c>
    </row>
    <row r="3691" spans="1:16" ht="102">
      <c r="A3691" s="268" t="s">
        <v>559</v>
      </c>
      <c r="B3691" s="89"/>
      <c r="C3691" s="269" t="s">
        <v>759</v>
      </c>
      <c r="D3691" s="84">
        <v>43595</v>
      </c>
      <c r="E3691" s="85" t="s">
        <v>7075</v>
      </c>
      <c r="F3691" s="85" t="s">
        <v>628</v>
      </c>
      <c r="G3691" s="85">
        <v>390132</v>
      </c>
      <c r="H3691" s="89"/>
      <c r="I3691" s="270" t="s">
        <v>8299</v>
      </c>
      <c r="J3691" s="89"/>
      <c r="K3691" s="89"/>
      <c r="L3691" s="89"/>
      <c r="M3691" s="89"/>
      <c r="N3691" s="271">
        <v>0</v>
      </c>
      <c r="O3691" s="271">
        <v>9000</v>
      </c>
      <c r="P3691" s="89" t="s">
        <v>670</v>
      </c>
    </row>
    <row r="3692" spans="1:16" ht="102">
      <c r="A3692" s="268" t="s">
        <v>559</v>
      </c>
      <c r="B3692" s="89"/>
      <c r="C3692" s="269" t="s">
        <v>759</v>
      </c>
      <c r="D3692" s="84">
        <v>43595</v>
      </c>
      <c r="E3692" s="85" t="s">
        <v>7075</v>
      </c>
      <c r="F3692" s="85" t="s">
        <v>628</v>
      </c>
      <c r="G3692" s="85">
        <v>388627</v>
      </c>
      <c r="H3692" s="89"/>
      <c r="I3692" s="270" t="s">
        <v>8300</v>
      </c>
      <c r="J3692" s="89"/>
      <c r="K3692" s="89"/>
      <c r="L3692" s="89"/>
      <c r="M3692" s="89"/>
      <c r="N3692" s="271">
        <v>0</v>
      </c>
      <c r="O3692" s="271">
        <v>46570</v>
      </c>
      <c r="P3692" s="89" t="s">
        <v>670</v>
      </c>
    </row>
    <row r="3693" spans="1:16" ht="102">
      <c r="A3693" s="268" t="s">
        <v>559</v>
      </c>
      <c r="B3693" s="89"/>
      <c r="C3693" s="269" t="s">
        <v>759</v>
      </c>
      <c r="D3693" s="84">
        <v>43595</v>
      </c>
      <c r="E3693" s="85" t="s">
        <v>7075</v>
      </c>
      <c r="F3693" s="85" t="s">
        <v>628</v>
      </c>
      <c r="G3693" s="85">
        <v>390133</v>
      </c>
      <c r="H3693" s="89"/>
      <c r="I3693" s="270" t="s">
        <v>8301</v>
      </c>
      <c r="J3693" s="89"/>
      <c r="K3693" s="89"/>
      <c r="L3693" s="89"/>
      <c r="M3693" s="89"/>
      <c r="N3693" s="271">
        <v>0</v>
      </c>
      <c r="O3693" s="271">
        <v>4000</v>
      </c>
      <c r="P3693" s="89" t="s">
        <v>670</v>
      </c>
    </row>
    <row r="3694" spans="1:16" ht="102">
      <c r="A3694" s="268" t="s">
        <v>559</v>
      </c>
      <c r="B3694" s="89"/>
      <c r="C3694" s="269" t="s">
        <v>759</v>
      </c>
      <c r="D3694" s="84">
        <v>43595</v>
      </c>
      <c r="E3694" s="85" t="s">
        <v>7075</v>
      </c>
      <c r="F3694" s="85" t="s">
        <v>628</v>
      </c>
      <c r="G3694" s="85">
        <v>388596</v>
      </c>
      <c r="H3694" s="89"/>
      <c r="I3694" s="270" t="s">
        <v>8302</v>
      </c>
      <c r="J3694" s="89"/>
      <c r="K3694" s="89"/>
      <c r="L3694" s="89"/>
      <c r="M3694" s="89"/>
      <c r="N3694" s="271">
        <v>0</v>
      </c>
      <c r="O3694" s="271">
        <v>54000</v>
      </c>
      <c r="P3694" s="89" t="s">
        <v>670</v>
      </c>
    </row>
    <row r="3695" spans="1:16" ht="102">
      <c r="A3695" s="268" t="s">
        <v>559</v>
      </c>
      <c r="B3695" s="89"/>
      <c r="C3695" s="269" t="s">
        <v>759</v>
      </c>
      <c r="D3695" s="84">
        <v>43595</v>
      </c>
      <c r="E3695" s="85" t="s">
        <v>7075</v>
      </c>
      <c r="F3695" s="85" t="s">
        <v>628</v>
      </c>
      <c r="G3695" s="85">
        <v>388579</v>
      </c>
      <c r="H3695" s="89"/>
      <c r="I3695" s="270" t="s">
        <v>8303</v>
      </c>
      <c r="J3695" s="89"/>
      <c r="K3695" s="89"/>
      <c r="L3695" s="89"/>
      <c r="M3695" s="89"/>
      <c r="N3695" s="271">
        <v>0</v>
      </c>
      <c r="O3695" s="271">
        <v>8871</v>
      </c>
      <c r="P3695" s="89" t="s">
        <v>670</v>
      </c>
    </row>
    <row r="3696" spans="1:16" ht="102">
      <c r="A3696" s="268" t="s">
        <v>559</v>
      </c>
      <c r="B3696" s="89"/>
      <c r="C3696" s="269" t="s">
        <v>759</v>
      </c>
      <c r="D3696" s="84">
        <v>43595</v>
      </c>
      <c r="E3696" s="85" t="s">
        <v>7075</v>
      </c>
      <c r="F3696" s="85" t="s">
        <v>628</v>
      </c>
      <c r="G3696" s="85">
        <v>388582</v>
      </c>
      <c r="H3696" s="89"/>
      <c r="I3696" s="270" t="s">
        <v>8304</v>
      </c>
      <c r="J3696" s="89"/>
      <c r="K3696" s="89"/>
      <c r="L3696" s="89"/>
      <c r="M3696" s="89"/>
      <c r="N3696" s="271">
        <v>0</v>
      </c>
      <c r="O3696" s="271">
        <v>250</v>
      </c>
      <c r="P3696" s="89" t="s">
        <v>670</v>
      </c>
    </row>
    <row r="3697" spans="1:16" ht="102">
      <c r="A3697" s="268" t="s">
        <v>559</v>
      </c>
      <c r="B3697" s="89"/>
      <c r="C3697" s="269" t="s">
        <v>759</v>
      </c>
      <c r="D3697" s="84">
        <v>43595</v>
      </c>
      <c r="E3697" s="85" t="s">
        <v>7075</v>
      </c>
      <c r="F3697" s="85" t="s">
        <v>628</v>
      </c>
      <c r="G3697" s="85">
        <v>388607</v>
      </c>
      <c r="H3697" s="89"/>
      <c r="I3697" s="270" t="s">
        <v>8305</v>
      </c>
      <c r="J3697" s="89"/>
      <c r="K3697" s="89"/>
      <c r="L3697" s="89"/>
      <c r="M3697" s="89"/>
      <c r="N3697" s="271">
        <v>0</v>
      </c>
      <c r="O3697" s="271">
        <v>37983.5</v>
      </c>
      <c r="P3697" s="89" t="s">
        <v>670</v>
      </c>
    </row>
    <row r="3698" spans="1:16" ht="102">
      <c r="A3698" s="268" t="s">
        <v>559</v>
      </c>
      <c r="B3698" s="89"/>
      <c r="C3698" s="269" t="s">
        <v>759</v>
      </c>
      <c r="D3698" s="84">
        <v>43595</v>
      </c>
      <c r="E3698" s="85" t="s">
        <v>7075</v>
      </c>
      <c r="F3698" s="85" t="s">
        <v>628</v>
      </c>
      <c r="G3698" s="85">
        <v>388319</v>
      </c>
      <c r="H3698" s="89"/>
      <c r="I3698" s="270" t="s">
        <v>8306</v>
      </c>
      <c r="J3698" s="89"/>
      <c r="K3698" s="89"/>
      <c r="L3698" s="89"/>
      <c r="M3698" s="89"/>
      <c r="N3698" s="271">
        <v>0</v>
      </c>
      <c r="O3698" s="271">
        <v>500</v>
      </c>
      <c r="P3698" s="89" t="s">
        <v>670</v>
      </c>
    </row>
    <row r="3699" spans="1:16" ht="102">
      <c r="A3699" s="268" t="s">
        <v>559</v>
      </c>
      <c r="B3699" s="89"/>
      <c r="C3699" s="269" t="s">
        <v>759</v>
      </c>
      <c r="D3699" s="84">
        <v>43595</v>
      </c>
      <c r="E3699" s="85" t="s">
        <v>7075</v>
      </c>
      <c r="F3699" s="85" t="s">
        <v>628</v>
      </c>
      <c r="G3699" s="85">
        <v>388624</v>
      </c>
      <c r="H3699" s="89"/>
      <c r="I3699" s="270" t="s">
        <v>8307</v>
      </c>
      <c r="J3699" s="89"/>
      <c r="K3699" s="89"/>
      <c r="L3699" s="89"/>
      <c r="M3699" s="89"/>
      <c r="N3699" s="271">
        <v>0</v>
      </c>
      <c r="O3699" s="271">
        <v>18150</v>
      </c>
      <c r="P3699" s="89" t="s">
        <v>670</v>
      </c>
    </row>
    <row r="3700" spans="1:16" ht="102">
      <c r="A3700" s="268" t="s">
        <v>559</v>
      </c>
      <c r="B3700" s="89"/>
      <c r="C3700" s="269" t="s">
        <v>759</v>
      </c>
      <c r="D3700" s="84">
        <v>43595</v>
      </c>
      <c r="E3700" s="85" t="s">
        <v>7075</v>
      </c>
      <c r="F3700" s="85" t="s">
        <v>628</v>
      </c>
      <c r="G3700" s="85">
        <v>388621</v>
      </c>
      <c r="H3700" s="89"/>
      <c r="I3700" s="270" t="s">
        <v>8308</v>
      </c>
      <c r="J3700" s="89"/>
      <c r="K3700" s="89"/>
      <c r="L3700" s="89"/>
      <c r="M3700" s="89"/>
      <c r="N3700" s="271">
        <v>0</v>
      </c>
      <c r="O3700" s="271">
        <v>950</v>
      </c>
      <c r="P3700" s="89" t="s">
        <v>670</v>
      </c>
    </row>
    <row r="3701" spans="1:16" ht="102">
      <c r="A3701" s="268" t="s">
        <v>559</v>
      </c>
      <c r="B3701" s="89"/>
      <c r="C3701" s="269" t="s">
        <v>759</v>
      </c>
      <c r="D3701" s="84">
        <v>43595</v>
      </c>
      <c r="E3701" s="85" t="s">
        <v>7075</v>
      </c>
      <c r="F3701" s="85" t="s">
        <v>628</v>
      </c>
      <c r="G3701" s="85">
        <v>388601</v>
      </c>
      <c r="H3701" s="89"/>
      <c r="I3701" s="270" t="s">
        <v>8309</v>
      </c>
      <c r="J3701" s="89"/>
      <c r="K3701" s="89"/>
      <c r="L3701" s="89"/>
      <c r="M3701" s="89"/>
      <c r="N3701" s="271">
        <v>0</v>
      </c>
      <c r="O3701" s="271">
        <v>89937</v>
      </c>
      <c r="P3701" s="89" t="s">
        <v>670</v>
      </c>
    </row>
    <row r="3702" spans="1:16" ht="102">
      <c r="A3702" s="268" t="s">
        <v>559</v>
      </c>
      <c r="B3702" s="89"/>
      <c r="C3702" s="269" t="s">
        <v>759</v>
      </c>
      <c r="D3702" s="84">
        <v>43595</v>
      </c>
      <c r="E3702" s="85" t="s">
        <v>7075</v>
      </c>
      <c r="F3702" s="85" t="s">
        <v>628</v>
      </c>
      <c r="G3702" s="85">
        <v>388629</v>
      </c>
      <c r="H3702" s="89"/>
      <c r="I3702" s="270" t="s">
        <v>8310</v>
      </c>
      <c r="J3702" s="89"/>
      <c r="K3702" s="89"/>
      <c r="L3702" s="89"/>
      <c r="M3702" s="89"/>
      <c r="N3702" s="271">
        <v>0</v>
      </c>
      <c r="O3702" s="271">
        <v>23</v>
      </c>
      <c r="P3702" s="89" t="s">
        <v>670</v>
      </c>
    </row>
    <row r="3703" spans="1:16" ht="102">
      <c r="A3703" s="268" t="s">
        <v>559</v>
      </c>
      <c r="B3703" s="89"/>
      <c r="C3703" s="269" t="s">
        <v>759</v>
      </c>
      <c r="D3703" s="84">
        <v>43595</v>
      </c>
      <c r="E3703" s="85" t="s">
        <v>7075</v>
      </c>
      <c r="F3703" s="85" t="s">
        <v>628</v>
      </c>
      <c r="G3703" s="85">
        <v>388630</v>
      </c>
      <c r="H3703" s="89"/>
      <c r="I3703" s="270" t="s">
        <v>8311</v>
      </c>
      <c r="J3703" s="89"/>
      <c r="K3703" s="89"/>
      <c r="L3703" s="89"/>
      <c r="M3703" s="89"/>
      <c r="N3703" s="271">
        <v>0</v>
      </c>
      <c r="O3703" s="271">
        <v>13950</v>
      </c>
      <c r="P3703" s="89" t="s">
        <v>670</v>
      </c>
    </row>
    <row r="3704" spans="1:16" ht="102">
      <c r="A3704" s="268" t="s">
        <v>559</v>
      </c>
      <c r="B3704" s="89"/>
      <c r="C3704" s="269" t="s">
        <v>759</v>
      </c>
      <c r="D3704" s="84">
        <v>43595</v>
      </c>
      <c r="E3704" s="85" t="s">
        <v>7075</v>
      </c>
      <c r="F3704" s="85" t="s">
        <v>628</v>
      </c>
      <c r="G3704" s="85">
        <v>388592</v>
      </c>
      <c r="H3704" s="89"/>
      <c r="I3704" s="270" t="s">
        <v>8312</v>
      </c>
      <c r="J3704" s="89"/>
      <c r="K3704" s="89"/>
      <c r="L3704" s="89"/>
      <c r="M3704" s="89"/>
      <c r="N3704" s="271">
        <v>0</v>
      </c>
      <c r="O3704" s="271">
        <v>3000</v>
      </c>
      <c r="P3704" s="89" t="s">
        <v>670</v>
      </c>
    </row>
    <row r="3705" spans="1:16" ht="102">
      <c r="A3705" s="268" t="s">
        <v>559</v>
      </c>
      <c r="B3705" s="89"/>
      <c r="C3705" s="269" t="s">
        <v>759</v>
      </c>
      <c r="D3705" s="84">
        <v>43595</v>
      </c>
      <c r="E3705" s="85" t="s">
        <v>7075</v>
      </c>
      <c r="F3705" s="85" t="s">
        <v>628</v>
      </c>
      <c r="G3705" s="85">
        <v>388635</v>
      </c>
      <c r="H3705" s="89"/>
      <c r="I3705" s="270" t="s">
        <v>8313</v>
      </c>
      <c r="J3705" s="89"/>
      <c r="K3705" s="89"/>
      <c r="L3705" s="89"/>
      <c r="M3705" s="89"/>
      <c r="N3705" s="271">
        <v>0</v>
      </c>
      <c r="O3705" s="271">
        <v>46077</v>
      </c>
      <c r="P3705" s="89" t="s">
        <v>670</v>
      </c>
    </row>
    <row r="3706" spans="1:16" ht="102">
      <c r="A3706" s="268" t="s">
        <v>559</v>
      </c>
      <c r="B3706" s="89"/>
      <c r="C3706" s="269" t="s">
        <v>759</v>
      </c>
      <c r="D3706" s="84">
        <v>43595</v>
      </c>
      <c r="E3706" s="85" t="s">
        <v>7075</v>
      </c>
      <c r="F3706" s="85" t="s">
        <v>628</v>
      </c>
      <c r="G3706" s="85">
        <v>388613</v>
      </c>
      <c r="H3706" s="89"/>
      <c r="I3706" s="270" t="s">
        <v>8314</v>
      </c>
      <c r="J3706" s="89"/>
      <c r="K3706" s="89"/>
      <c r="L3706" s="89"/>
      <c r="M3706" s="89"/>
      <c r="N3706" s="271">
        <v>0</v>
      </c>
      <c r="O3706" s="271">
        <v>7650</v>
      </c>
      <c r="P3706" s="89" t="s">
        <v>670</v>
      </c>
    </row>
    <row r="3707" spans="1:16" ht="102">
      <c r="A3707" s="268" t="s">
        <v>559</v>
      </c>
      <c r="B3707" s="89"/>
      <c r="C3707" s="269" t="s">
        <v>759</v>
      </c>
      <c r="D3707" s="84">
        <v>43595</v>
      </c>
      <c r="E3707" s="85" t="s">
        <v>7075</v>
      </c>
      <c r="F3707" s="85" t="s">
        <v>628</v>
      </c>
      <c r="G3707" s="85">
        <v>388639</v>
      </c>
      <c r="H3707" s="89"/>
      <c r="I3707" s="270" t="s">
        <v>8315</v>
      </c>
      <c r="J3707" s="89"/>
      <c r="K3707" s="89"/>
      <c r="L3707" s="89"/>
      <c r="M3707" s="89"/>
      <c r="N3707" s="271">
        <v>0</v>
      </c>
      <c r="O3707" s="271">
        <v>4005</v>
      </c>
      <c r="P3707" s="89" t="s">
        <v>670</v>
      </c>
    </row>
    <row r="3708" spans="1:16" ht="102">
      <c r="A3708" s="268" t="s">
        <v>559</v>
      </c>
      <c r="B3708" s="89"/>
      <c r="C3708" s="269" t="s">
        <v>759</v>
      </c>
      <c r="D3708" s="84">
        <v>43595</v>
      </c>
      <c r="E3708" s="85" t="s">
        <v>7075</v>
      </c>
      <c r="F3708" s="85" t="s">
        <v>628</v>
      </c>
      <c r="G3708" s="85">
        <v>388634</v>
      </c>
      <c r="H3708" s="89"/>
      <c r="I3708" s="270" t="s">
        <v>8316</v>
      </c>
      <c r="J3708" s="89"/>
      <c r="K3708" s="89"/>
      <c r="L3708" s="89"/>
      <c r="M3708" s="89"/>
      <c r="N3708" s="271">
        <v>0</v>
      </c>
      <c r="O3708" s="271">
        <v>1000</v>
      </c>
      <c r="P3708" s="89" t="s">
        <v>670</v>
      </c>
    </row>
    <row r="3709" spans="1:16" ht="102">
      <c r="A3709" s="268" t="s">
        <v>559</v>
      </c>
      <c r="B3709" s="89"/>
      <c r="C3709" s="269" t="s">
        <v>759</v>
      </c>
      <c r="D3709" s="84">
        <v>43595</v>
      </c>
      <c r="E3709" s="85" t="s">
        <v>7075</v>
      </c>
      <c r="F3709" s="85" t="s">
        <v>628</v>
      </c>
      <c r="G3709" s="85">
        <v>390104</v>
      </c>
      <c r="H3709" s="89"/>
      <c r="I3709" s="270" t="s">
        <v>8317</v>
      </c>
      <c r="J3709" s="89"/>
      <c r="K3709" s="89"/>
      <c r="L3709" s="89"/>
      <c r="M3709" s="89"/>
      <c r="N3709" s="271">
        <v>0</v>
      </c>
      <c r="O3709" s="271">
        <v>4495</v>
      </c>
      <c r="P3709" s="89" t="s">
        <v>670</v>
      </c>
    </row>
    <row r="3710" spans="1:16" ht="102">
      <c r="A3710" s="268" t="s">
        <v>559</v>
      </c>
      <c r="B3710" s="89"/>
      <c r="C3710" s="269" t="s">
        <v>759</v>
      </c>
      <c r="D3710" s="84">
        <v>43595</v>
      </c>
      <c r="E3710" s="85" t="s">
        <v>7075</v>
      </c>
      <c r="F3710" s="85" t="s">
        <v>628</v>
      </c>
      <c r="G3710" s="85">
        <v>388551</v>
      </c>
      <c r="H3710" s="89"/>
      <c r="I3710" s="270" t="s">
        <v>8318</v>
      </c>
      <c r="J3710" s="89"/>
      <c r="K3710" s="89"/>
      <c r="L3710" s="89"/>
      <c r="M3710" s="89"/>
      <c r="N3710" s="271">
        <v>0</v>
      </c>
      <c r="O3710" s="271">
        <v>5000</v>
      </c>
      <c r="P3710" s="89" t="s">
        <v>670</v>
      </c>
    </row>
    <row r="3711" spans="1:16" ht="102">
      <c r="A3711" s="268" t="s">
        <v>559</v>
      </c>
      <c r="B3711" s="89"/>
      <c r="C3711" s="269" t="s">
        <v>759</v>
      </c>
      <c r="D3711" s="84">
        <v>43595</v>
      </c>
      <c r="E3711" s="85" t="s">
        <v>7075</v>
      </c>
      <c r="F3711" s="85" t="s">
        <v>628</v>
      </c>
      <c r="G3711" s="85">
        <v>390111</v>
      </c>
      <c r="H3711" s="89"/>
      <c r="I3711" s="270" t="s">
        <v>8319</v>
      </c>
      <c r="J3711" s="89"/>
      <c r="K3711" s="89"/>
      <c r="L3711" s="89"/>
      <c r="M3711" s="89"/>
      <c r="N3711" s="271">
        <v>0</v>
      </c>
      <c r="O3711" s="271">
        <v>1300</v>
      </c>
      <c r="P3711" s="89" t="s">
        <v>670</v>
      </c>
    </row>
    <row r="3712" spans="1:16" ht="102">
      <c r="A3712" s="268" t="s">
        <v>559</v>
      </c>
      <c r="B3712" s="89"/>
      <c r="C3712" s="269" t="s">
        <v>759</v>
      </c>
      <c r="D3712" s="84">
        <v>43595</v>
      </c>
      <c r="E3712" s="85" t="s">
        <v>7075</v>
      </c>
      <c r="F3712" s="85" t="s">
        <v>628</v>
      </c>
      <c r="G3712" s="85">
        <v>388610</v>
      </c>
      <c r="H3712" s="89"/>
      <c r="I3712" s="270" t="s">
        <v>8320</v>
      </c>
      <c r="J3712" s="89"/>
      <c r="K3712" s="89"/>
      <c r="L3712" s="89"/>
      <c r="M3712" s="89"/>
      <c r="N3712" s="271">
        <v>0</v>
      </c>
      <c r="O3712" s="271">
        <v>2874</v>
      </c>
      <c r="P3712" s="89" t="s">
        <v>670</v>
      </c>
    </row>
    <row r="3713" spans="1:16" ht="102">
      <c r="A3713" s="268" t="s">
        <v>559</v>
      </c>
      <c r="B3713" s="89"/>
      <c r="C3713" s="269" t="s">
        <v>759</v>
      </c>
      <c r="D3713" s="84">
        <v>43595</v>
      </c>
      <c r="E3713" s="85" t="s">
        <v>7075</v>
      </c>
      <c r="F3713" s="85" t="s">
        <v>628</v>
      </c>
      <c r="G3713" s="85">
        <v>390117</v>
      </c>
      <c r="H3713" s="89"/>
      <c r="I3713" s="270" t="s">
        <v>8321</v>
      </c>
      <c r="J3713" s="89"/>
      <c r="K3713" s="89"/>
      <c r="L3713" s="89"/>
      <c r="M3713" s="89"/>
      <c r="N3713" s="271">
        <v>0</v>
      </c>
      <c r="O3713" s="271">
        <v>200</v>
      </c>
      <c r="P3713" s="89" t="s">
        <v>670</v>
      </c>
    </row>
    <row r="3714" spans="1:16" ht="102">
      <c r="A3714" s="268" t="s">
        <v>559</v>
      </c>
      <c r="B3714" s="89"/>
      <c r="C3714" s="269" t="s">
        <v>759</v>
      </c>
      <c r="D3714" s="84">
        <v>43595</v>
      </c>
      <c r="E3714" s="85" t="s">
        <v>7075</v>
      </c>
      <c r="F3714" s="85" t="s">
        <v>628</v>
      </c>
      <c r="G3714" s="85">
        <v>388327</v>
      </c>
      <c r="H3714" s="89"/>
      <c r="I3714" s="270" t="s">
        <v>8322</v>
      </c>
      <c r="J3714" s="89"/>
      <c r="K3714" s="89"/>
      <c r="L3714" s="89"/>
      <c r="M3714" s="89"/>
      <c r="N3714" s="271">
        <v>0</v>
      </c>
      <c r="O3714" s="271">
        <v>7000</v>
      </c>
      <c r="P3714" s="89" t="s">
        <v>670</v>
      </c>
    </row>
    <row r="3715" spans="1:16" ht="102">
      <c r="A3715" s="268" t="s">
        <v>559</v>
      </c>
      <c r="B3715" s="89"/>
      <c r="C3715" s="269" t="s">
        <v>759</v>
      </c>
      <c r="D3715" s="84">
        <v>43595</v>
      </c>
      <c r="E3715" s="85" t="s">
        <v>7075</v>
      </c>
      <c r="F3715" s="85" t="s">
        <v>628</v>
      </c>
      <c r="G3715" s="85">
        <v>390127</v>
      </c>
      <c r="H3715" s="89"/>
      <c r="I3715" s="270" t="s">
        <v>8323</v>
      </c>
      <c r="J3715" s="89"/>
      <c r="K3715" s="89"/>
      <c r="L3715" s="89"/>
      <c r="M3715" s="89"/>
      <c r="N3715" s="271">
        <v>0</v>
      </c>
      <c r="O3715" s="271">
        <v>11500</v>
      </c>
      <c r="P3715" s="89" t="s">
        <v>670</v>
      </c>
    </row>
    <row r="3716" spans="1:16" ht="102">
      <c r="A3716" s="268" t="s">
        <v>559</v>
      </c>
      <c r="B3716" s="89"/>
      <c r="C3716" s="269" t="s">
        <v>759</v>
      </c>
      <c r="D3716" s="84">
        <v>43595</v>
      </c>
      <c r="E3716" s="85" t="s">
        <v>7075</v>
      </c>
      <c r="F3716" s="85" t="s">
        <v>628</v>
      </c>
      <c r="G3716" s="85">
        <v>388322</v>
      </c>
      <c r="H3716" s="89"/>
      <c r="I3716" s="270" t="s">
        <v>8324</v>
      </c>
      <c r="J3716" s="89"/>
      <c r="K3716" s="89"/>
      <c r="L3716" s="89"/>
      <c r="M3716" s="89"/>
      <c r="N3716" s="271">
        <v>0</v>
      </c>
      <c r="O3716" s="271">
        <v>6000</v>
      </c>
      <c r="P3716" s="89" t="s">
        <v>670</v>
      </c>
    </row>
    <row r="3717" spans="1:16" ht="102">
      <c r="A3717" s="268" t="s">
        <v>559</v>
      </c>
      <c r="B3717" s="89"/>
      <c r="C3717" s="269" t="s">
        <v>759</v>
      </c>
      <c r="D3717" s="84">
        <v>43595</v>
      </c>
      <c r="E3717" s="85" t="s">
        <v>7075</v>
      </c>
      <c r="F3717" s="85" t="s">
        <v>628</v>
      </c>
      <c r="G3717" s="85">
        <v>390381</v>
      </c>
      <c r="H3717" s="89"/>
      <c r="I3717" s="270" t="s">
        <v>8325</v>
      </c>
      <c r="J3717" s="89"/>
      <c r="K3717" s="89"/>
      <c r="L3717" s="89"/>
      <c r="M3717" s="89"/>
      <c r="N3717" s="271">
        <v>0</v>
      </c>
      <c r="O3717" s="271">
        <v>13750</v>
      </c>
      <c r="P3717" s="89" t="s">
        <v>670</v>
      </c>
    </row>
    <row r="3718" spans="1:16" ht="102">
      <c r="A3718" s="268" t="s">
        <v>559</v>
      </c>
      <c r="B3718" s="89"/>
      <c r="C3718" s="269" t="s">
        <v>759</v>
      </c>
      <c r="D3718" s="84">
        <v>43595</v>
      </c>
      <c r="E3718" s="85" t="s">
        <v>7075</v>
      </c>
      <c r="F3718" s="85" t="s">
        <v>628</v>
      </c>
      <c r="G3718" s="85">
        <v>388573</v>
      </c>
      <c r="H3718" s="89"/>
      <c r="I3718" s="270" t="s">
        <v>8326</v>
      </c>
      <c r="J3718" s="89"/>
      <c r="K3718" s="89"/>
      <c r="L3718" s="89"/>
      <c r="M3718" s="89"/>
      <c r="N3718" s="271">
        <v>0</v>
      </c>
      <c r="O3718" s="271">
        <v>26790</v>
      </c>
      <c r="P3718" s="89" t="s">
        <v>670</v>
      </c>
    </row>
    <row r="3719" spans="1:16" ht="102">
      <c r="A3719" s="268" t="s">
        <v>559</v>
      </c>
      <c r="B3719" s="89"/>
      <c r="C3719" s="269" t="s">
        <v>759</v>
      </c>
      <c r="D3719" s="84">
        <v>43595</v>
      </c>
      <c r="E3719" s="85" t="s">
        <v>7075</v>
      </c>
      <c r="F3719" s="85" t="s">
        <v>628</v>
      </c>
      <c r="G3719" s="85">
        <v>390123</v>
      </c>
      <c r="H3719" s="89"/>
      <c r="I3719" s="270" t="s">
        <v>8327</v>
      </c>
      <c r="J3719" s="89"/>
      <c r="K3719" s="89"/>
      <c r="L3719" s="89"/>
      <c r="M3719" s="89"/>
      <c r="N3719" s="271">
        <v>0</v>
      </c>
      <c r="O3719" s="271">
        <v>16750</v>
      </c>
      <c r="P3719" s="89" t="s">
        <v>670</v>
      </c>
    </row>
    <row r="3720" spans="1:16" ht="102">
      <c r="A3720" s="268" t="s">
        <v>559</v>
      </c>
      <c r="B3720" s="89"/>
      <c r="C3720" s="269" t="s">
        <v>759</v>
      </c>
      <c r="D3720" s="84">
        <v>43595</v>
      </c>
      <c r="E3720" s="85" t="s">
        <v>7075</v>
      </c>
      <c r="F3720" s="85" t="s">
        <v>628</v>
      </c>
      <c r="G3720" s="85">
        <v>388625</v>
      </c>
      <c r="H3720" s="89"/>
      <c r="I3720" s="270" t="s">
        <v>8328</v>
      </c>
      <c r="J3720" s="89"/>
      <c r="K3720" s="89"/>
      <c r="L3720" s="89"/>
      <c r="M3720" s="89"/>
      <c r="N3720" s="271">
        <v>0</v>
      </c>
      <c r="O3720" s="271">
        <v>1000</v>
      </c>
      <c r="P3720" s="89" t="s">
        <v>670</v>
      </c>
    </row>
    <row r="3721" spans="1:16" ht="102">
      <c r="A3721" s="268" t="s">
        <v>559</v>
      </c>
      <c r="B3721" s="89"/>
      <c r="C3721" s="269" t="s">
        <v>759</v>
      </c>
      <c r="D3721" s="84">
        <v>43595</v>
      </c>
      <c r="E3721" s="85" t="s">
        <v>7075</v>
      </c>
      <c r="F3721" s="85" t="s">
        <v>628</v>
      </c>
      <c r="G3721" s="85">
        <v>390383</v>
      </c>
      <c r="H3721" s="89"/>
      <c r="I3721" s="270" t="s">
        <v>8329</v>
      </c>
      <c r="J3721" s="89"/>
      <c r="K3721" s="89"/>
      <c r="L3721" s="89"/>
      <c r="M3721" s="89"/>
      <c r="N3721" s="271">
        <v>0</v>
      </c>
      <c r="O3721" s="271">
        <v>8500</v>
      </c>
      <c r="P3721" s="89" t="s">
        <v>670</v>
      </c>
    </row>
    <row r="3722" spans="1:16" ht="102">
      <c r="A3722" s="268" t="s">
        <v>559</v>
      </c>
      <c r="B3722" s="89"/>
      <c r="C3722" s="269" t="s">
        <v>759</v>
      </c>
      <c r="D3722" s="84">
        <v>43595</v>
      </c>
      <c r="E3722" s="85" t="s">
        <v>7075</v>
      </c>
      <c r="F3722" s="85" t="s">
        <v>628</v>
      </c>
      <c r="G3722" s="85">
        <v>388563</v>
      </c>
      <c r="H3722" s="89"/>
      <c r="I3722" s="270" t="s">
        <v>8330</v>
      </c>
      <c r="J3722" s="89"/>
      <c r="K3722" s="89"/>
      <c r="L3722" s="89"/>
      <c r="M3722" s="89"/>
      <c r="N3722" s="271">
        <v>0</v>
      </c>
      <c r="O3722" s="271">
        <v>11250</v>
      </c>
      <c r="P3722" s="89" t="s">
        <v>670</v>
      </c>
    </row>
    <row r="3723" spans="1:16" ht="102">
      <c r="A3723" s="268" t="s">
        <v>559</v>
      </c>
      <c r="B3723" s="89"/>
      <c r="C3723" s="269" t="s">
        <v>759</v>
      </c>
      <c r="D3723" s="84">
        <v>43595</v>
      </c>
      <c r="E3723" s="85" t="s">
        <v>7075</v>
      </c>
      <c r="F3723" s="85" t="s">
        <v>628</v>
      </c>
      <c r="G3723" s="85">
        <v>390385</v>
      </c>
      <c r="H3723" s="89"/>
      <c r="I3723" s="270" t="s">
        <v>8331</v>
      </c>
      <c r="J3723" s="89"/>
      <c r="K3723" s="89"/>
      <c r="L3723" s="89"/>
      <c r="M3723" s="89"/>
      <c r="N3723" s="271">
        <v>0</v>
      </c>
      <c r="O3723" s="271">
        <v>2350</v>
      </c>
      <c r="P3723" s="89" t="s">
        <v>670</v>
      </c>
    </row>
    <row r="3724" spans="1:16" ht="102">
      <c r="A3724" s="268" t="s">
        <v>559</v>
      </c>
      <c r="B3724" s="89"/>
      <c r="C3724" s="269" t="s">
        <v>759</v>
      </c>
      <c r="D3724" s="84">
        <v>43595</v>
      </c>
      <c r="E3724" s="85" t="s">
        <v>7075</v>
      </c>
      <c r="F3724" s="85" t="s">
        <v>628</v>
      </c>
      <c r="G3724" s="85">
        <v>388605</v>
      </c>
      <c r="H3724" s="89"/>
      <c r="I3724" s="270" t="s">
        <v>8332</v>
      </c>
      <c r="J3724" s="89"/>
      <c r="K3724" s="89"/>
      <c r="L3724" s="89"/>
      <c r="M3724" s="89"/>
      <c r="N3724" s="271">
        <v>0</v>
      </c>
      <c r="O3724" s="271">
        <v>16000</v>
      </c>
      <c r="P3724" s="89" t="s">
        <v>670</v>
      </c>
    </row>
    <row r="3725" spans="1:16" ht="102">
      <c r="A3725" s="268" t="s">
        <v>559</v>
      </c>
      <c r="B3725" s="89"/>
      <c r="C3725" s="269" t="s">
        <v>759</v>
      </c>
      <c r="D3725" s="84">
        <v>43595</v>
      </c>
      <c r="E3725" s="85" t="s">
        <v>7075</v>
      </c>
      <c r="F3725" s="85" t="s">
        <v>628</v>
      </c>
      <c r="G3725" s="85">
        <v>390384</v>
      </c>
      <c r="H3725" s="89"/>
      <c r="I3725" s="270" t="s">
        <v>8333</v>
      </c>
      <c r="J3725" s="89"/>
      <c r="K3725" s="89"/>
      <c r="L3725" s="89"/>
      <c r="M3725" s="89"/>
      <c r="N3725" s="271">
        <v>0</v>
      </c>
      <c r="O3725" s="271">
        <v>500</v>
      </c>
      <c r="P3725" s="89" t="s">
        <v>670</v>
      </c>
    </row>
    <row r="3726" spans="1:16" ht="102">
      <c r="A3726" s="268" t="s">
        <v>559</v>
      </c>
      <c r="B3726" s="89"/>
      <c r="C3726" s="269" t="s">
        <v>759</v>
      </c>
      <c r="D3726" s="84">
        <v>43595</v>
      </c>
      <c r="E3726" s="85" t="s">
        <v>7075</v>
      </c>
      <c r="F3726" s="85" t="s">
        <v>628</v>
      </c>
      <c r="G3726" s="85">
        <v>388558</v>
      </c>
      <c r="H3726" s="89"/>
      <c r="I3726" s="270" t="s">
        <v>8334</v>
      </c>
      <c r="J3726" s="89"/>
      <c r="K3726" s="89"/>
      <c r="L3726" s="89"/>
      <c r="M3726" s="89"/>
      <c r="N3726" s="271">
        <v>0</v>
      </c>
      <c r="O3726" s="271">
        <v>1350</v>
      </c>
      <c r="P3726" s="89" t="s">
        <v>670</v>
      </c>
    </row>
    <row r="3727" spans="1:16" ht="102">
      <c r="A3727" s="268" t="s">
        <v>559</v>
      </c>
      <c r="B3727" s="89"/>
      <c r="C3727" s="269" t="s">
        <v>759</v>
      </c>
      <c r="D3727" s="84">
        <v>43595</v>
      </c>
      <c r="E3727" s="85" t="s">
        <v>7075</v>
      </c>
      <c r="F3727" s="85" t="s">
        <v>628</v>
      </c>
      <c r="G3727" s="85">
        <v>390386</v>
      </c>
      <c r="H3727" s="89"/>
      <c r="I3727" s="270" t="s">
        <v>8335</v>
      </c>
      <c r="J3727" s="89"/>
      <c r="K3727" s="89"/>
      <c r="L3727" s="89"/>
      <c r="M3727" s="89"/>
      <c r="N3727" s="271">
        <v>0</v>
      </c>
      <c r="O3727" s="271">
        <v>3600</v>
      </c>
      <c r="P3727" s="89" t="s">
        <v>670</v>
      </c>
    </row>
    <row r="3728" spans="1:16" ht="102">
      <c r="A3728" s="268" t="s">
        <v>559</v>
      </c>
      <c r="B3728" s="89"/>
      <c r="C3728" s="269" t="s">
        <v>759</v>
      </c>
      <c r="D3728" s="84">
        <v>43595</v>
      </c>
      <c r="E3728" s="85" t="s">
        <v>7075</v>
      </c>
      <c r="F3728" s="85" t="s">
        <v>628</v>
      </c>
      <c r="G3728" s="85">
        <v>388602</v>
      </c>
      <c r="H3728" s="89"/>
      <c r="I3728" s="270" t="s">
        <v>8336</v>
      </c>
      <c r="J3728" s="89"/>
      <c r="K3728" s="89"/>
      <c r="L3728" s="89"/>
      <c r="M3728" s="89"/>
      <c r="N3728" s="271">
        <v>0</v>
      </c>
      <c r="O3728" s="271">
        <v>1150</v>
      </c>
      <c r="P3728" s="89" t="s">
        <v>670</v>
      </c>
    </row>
    <row r="3729" spans="1:16" ht="102">
      <c r="A3729" s="268" t="s">
        <v>559</v>
      </c>
      <c r="B3729" s="89"/>
      <c r="C3729" s="269" t="s">
        <v>759</v>
      </c>
      <c r="D3729" s="84">
        <v>43595</v>
      </c>
      <c r="E3729" s="85" t="s">
        <v>7075</v>
      </c>
      <c r="F3729" s="85" t="s">
        <v>628</v>
      </c>
      <c r="G3729" s="85">
        <v>388324</v>
      </c>
      <c r="H3729" s="89"/>
      <c r="I3729" s="270" t="s">
        <v>8337</v>
      </c>
      <c r="J3729" s="89"/>
      <c r="K3729" s="89"/>
      <c r="L3729" s="89"/>
      <c r="M3729" s="89"/>
      <c r="N3729" s="271">
        <v>0</v>
      </c>
      <c r="O3729" s="271">
        <v>15000</v>
      </c>
      <c r="P3729" s="89" t="s">
        <v>670</v>
      </c>
    </row>
    <row r="3730" spans="1:16" ht="102">
      <c r="A3730" s="268" t="s">
        <v>559</v>
      </c>
      <c r="B3730" s="89"/>
      <c r="C3730" s="269" t="s">
        <v>759</v>
      </c>
      <c r="D3730" s="84">
        <v>43595</v>
      </c>
      <c r="E3730" s="85" t="s">
        <v>7075</v>
      </c>
      <c r="F3730" s="85" t="s">
        <v>628</v>
      </c>
      <c r="G3730" s="85">
        <v>388565</v>
      </c>
      <c r="H3730" s="89"/>
      <c r="I3730" s="270" t="s">
        <v>8338</v>
      </c>
      <c r="J3730" s="89"/>
      <c r="K3730" s="89"/>
      <c r="L3730" s="89"/>
      <c r="M3730" s="89"/>
      <c r="N3730" s="271">
        <v>0</v>
      </c>
      <c r="O3730" s="271">
        <v>13750</v>
      </c>
      <c r="P3730" s="89" t="s">
        <v>670</v>
      </c>
    </row>
    <row r="3731" spans="1:16" ht="102">
      <c r="A3731" s="268" t="s">
        <v>559</v>
      </c>
      <c r="B3731" s="89"/>
      <c r="C3731" s="269" t="s">
        <v>759</v>
      </c>
      <c r="D3731" s="84">
        <v>43595</v>
      </c>
      <c r="E3731" s="85" t="s">
        <v>7075</v>
      </c>
      <c r="F3731" s="85" t="s">
        <v>628</v>
      </c>
      <c r="G3731" s="85">
        <v>388548</v>
      </c>
      <c r="H3731" s="89"/>
      <c r="I3731" s="270" t="s">
        <v>8339</v>
      </c>
      <c r="J3731" s="89"/>
      <c r="K3731" s="89"/>
      <c r="L3731" s="89"/>
      <c r="M3731" s="89"/>
      <c r="N3731" s="271">
        <v>0</v>
      </c>
      <c r="O3731" s="271">
        <v>2980</v>
      </c>
      <c r="P3731" s="89" t="s">
        <v>670</v>
      </c>
    </row>
    <row r="3732" spans="1:16" ht="102">
      <c r="A3732" s="268" t="s">
        <v>559</v>
      </c>
      <c r="B3732" s="89"/>
      <c r="C3732" s="269" t="s">
        <v>759</v>
      </c>
      <c r="D3732" s="84">
        <v>43595</v>
      </c>
      <c r="E3732" s="85" t="s">
        <v>7075</v>
      </c>
      <c r="F3732" s="85" t="s">
        <v>628</v>
      </c>
      <c r="G3732" s="85">
        <v>388618</v>
      </c>
      <c r="H3732" s="89"/>
      <c r="I3732" s="270" t="s">
        <v>8340</v>
      </c>
      <c r="J3732" s="89"/>
      <c r="K3732" s="89"/>
      <c r="L3732" s="89"/>
      <c r="M3732" s="89"/>
      <c r="N3732" s="271">
        <v>0</v>
      </c>
      <c r="O3732" s="271">
        <v>480.21</v>
      </c>
      <c r="P3732" s="89" t="s">
        <v>670</v>
      </c>
    </row>
    <row r="3733" spans="1:16" ht="102">
      <c r="A3733" s="268" t="s">
        <v>559</v>
      </c>
      <c r="B3733" s="89"/>
      <c r="C3733" s="269" t="s">
        <v>759</v>
      </c>
      <c r="D3733" s="84">
        <v>43595</v>
      </c>
      <c r="E3733" s="85" t="s">
        <v>7075</v>
      </c>
      <c r="F3733" s="85" t="s">
        <v>628</v>
      </c>
      <c r="G3733" s="85">
        <v>388549</v>
      </c>
      <c r="H3733" s="89"/>
      <c r="I3733" s="270" t="s">
        <v>8341</v>
      </c>
      <c r="J3733" s="89"/>
      <c r="K3733" s="89"/>
      <c r="L3733" s="89"/>
      <c r="M3733" s="89"/>
      <c r="N3733" s="271">
        <v>0</v>
      </c>
      <c r="O3733" s="271">
        <v>3263</v>
      </c>
      <c r="P3733" s="89" t="s">
        <v>670</v>
      </c>
    </row>
    <row r="3734" spans="1:16" ht="102">
      <c r="A3734" s="268" t="s">
        <v>559</v>
      </c>
      <c r="B3734" s="89"/>
      <c r="C3734" s="269" t="s">
        <v>759</v>
      </c>
      <c r="D3734" s="84">
        <v>43595</v>
      </c>
      <c r="E3734" s="85" t="s">
        <v>7075</v>
      </c>
      <c r="F3734" s="85" t="s">
        <v>628</v>
      </c>
      <c r="G3734" s="85">
        <v>388585</v>
      </c>
      <c r="H3734" s="89"/>
      <c r="I3734" s="270" t="s">
        <v>8342</v>
      </c>
      <c r="J3734" s="89"/>
      <c r="K3734" s="89"/>
      <c r="L3734" s="89"/>
      <c r="M3734" s="89"/>
      <c r="N3734" s="271">
        <v>0</v>
      </c>
      <c r="O3734" s="271">
        <v>24000</v>
      </c>
      <c r="P3734" s="89" t="s">
        <v>670</v>
      </c>
    </row>
    <row r="3735" spans="1:16" ht="102">
      <c r="A3735" s="268" t="s">
        <v>559</v>
      </c>
      <c r="B3735" s="89"/>
      <c r="C3735" s="269" t="s">
        <v>759</v>
      </c>
      <c r="D3735" s="84">
        <v>43595</v>
      </c>
      <c r="E3735" s="85" t="s">
        <v>7075</v>
      </c>
      <c r="F3735" s="85" t="s">
        <v>628</v>
      </c>
      <c r="G3735" s="85">
        <v>388569</v>
      </c>
      <c r="H3735" s="89"/>
      <c r="I3735" s="270" t="s">
        <v>8343</v>
      </c>
      <c r="J3735" s="89"/>
      <c r="K3735" s="89"/>
      <c r="L3735" s="89"/>
      <c r="M3735" s="89"/>
      <c r="N3735" s="271">
        <v>0</v>
      </c>
      <c r="O3735" s="271">
        <v>6750</v>
      </c>
      <c r="P3735" s="89" t="s">
        <v>670</v>
      </c>
    </row>
    <row r="3736" spans="1:16" ht="102">
      <c r="A3736" s="268" t="s">
        <v>559</v>
      </c>
      <c r="B3736" s="89"/>
      <c r="C3736" s="269" t="s">
        <v>759</v>
      </c>
      <c r="D3736" s="84">
        <v>43595</v>
      </c>
      <c r="E3736" s="85" t="s">
        <v>7075</v>
      </c>
      <c r="F3736" s="85" t="s">
        <v>628</v>
      </c>
      <c r="G3736" s="85">
        <v>388615</v>
      </c>
      <c r="H3736" s="89"/>
      <c r="I3736" s="270" t="s">
        <v>8344</v>
      </c>
      <c r="J3736" s="89"/>
      <c r="K3736" s="89"/>
      <c r="L3736" s="89"/>
      <c r="M3736" s="89"/>
      <c r="N3736" s="271">
        <v>0</v>
      </c>
      <c r="O3736" s="271">
        <v>7250</v>
      </c>
      <c r="P3736" s="89" t="s">
        <v>670</v>
      </c>
    </row>
    <row r="3737" spans="1:16" ht="102">
      <c r="A3737" s="268" t="s">
        <v>559</v>
      </c>
      <c r="B3737" s="89"/>
      <c r="C3737" s="269" t="s">
        <v>759</v>
      </c>
      <c r="D3737" s="84">
        <v>43595</v>
      </c>
      <c r="E3737" s="85" t="s">
        <v>7075</v>
      </c>
      <c r="F3737" s="85" t="s">
        <v>628</v>
      </c>
      <c r="G3737" s="85">
        <v>388564</v>
      </c>
      <c r="H3737" s="89"/>
      <c r="I3737" s="270" t="s">
        <v>8345</v>
      </c>
      <c r="J3737" s="89"/>
      <c r="K3737" s="89"/>
      <c r="L3737" s="89"/>
      <c r="M3737" s="89"/>
      <c r="N3737" s="271">
        <v>0</v>
      </c>
      <c r="O3737" s="271">
        <v>100</v>
      </c>
      <c r="P3737" s="89" t="s">
        <v>670</v>
      </c>
    </row>
    <row r="3738" spans="1:16" ht="102">
      <c r="A3738" s="268" t="s">
        <v>559</v>
      </c>
      <c r="B3738" s="89"/>
      <c r="C3738" s="269" t="s">
        <v>759</v>
      </c>
      <c r="D3738" s="84">
        <v>43595</v>
      </c>
      <c r="E3738" s="85" t="s">
        <v>7075</v>
      </c>
      <c r="F3738" s="85" t="s">
        <v>628</v>
      </c>
      <c r="G3738" s="85">
        <v>388577</v>
      </c>
      <c r="H3738" s="89"/>
      <c r="I3738" s="270" t="s">
        <v>8346</v>
      </c>
      <c r="J3738" s="89"/>
      <c r="K3738" s="89"/>
      <c r="L3738" s="89"/>
      <c r="M3738" s="89"/>
      <c r="N3738" s="271">
        <v>0</v>
      </c>
      <c r="O3738" s="271">
        <v>3000</v>
      </c>
      <c r="P3738" s="89" t="s">
        <v>670</v>
      </c>
    </row>
    <row r="3739" spans="1:16" ht="102">
      <c r="A3739" s="268" t="s">
        <v>559</v>
      </c>
      <c r="B3739" s="89"/>
      <c r="C3739" s="269" t="s">
        <v>759</v>
      </c>
      <c r="D3739" s="84">
        <v>43595</v>
      </c>
      <c r="E3739" s="85" t="s">
        <v>7075</v>
      </c>
      <c r="F3739" s="85" t="s">
        <v>628</v>
      </c>
      <c r="G3739" s="85">
        <v>388562</v>
      </c>
      <c r="H3739" s="89"/>
      <c r="I3739" s="270" t="s">
        <v>8347</v>
      </c>
      <c r="J3739" s="89"/>
      <c r="K3739" s="89"/>
      <c r="L3739" s="89"/>
      <c r="M3739" s="89"/>
      <c r="N3739" s="271">
        <v>0</v>
      </c>
      <c r="O3739" s="271">
        <v>600</v>
      </c>
      <c r="P3739" s="89" t="s">
        <v>670</v>
      </c>
    </row>
    <row r="3740" spans="1:16" ht="102">
      <c r="A3740" s="268" t="s">
        <v>559</v>
      </c>
      <c r="B3740" s="89"/>
      <c r="C3740" s="269" t="s">
        <v>759</v>
      </c>
      <c r="D3740" s="84">
        <v>43595</v>
      </c>
      <c r="E3740" s="85" t="s">
        <v>7075</v>
      </c>
      <c r="F3740" s="85" t="s">
        <v>628</v>
      </c>
      <c r="G3740" s="85">
        <v>390103</v>
      </c>
      <c r="H3740" s="89"/>
      <c r="I3740" s="270" t="s">
        <v>8348</v>
      </c>
      <c r="J3740" s="89"/>
      <c r="K3740" s="89"/>
      <c r="L3740" s="89"/>
      <c r="M3740" s="89"/>
      <c r="N3740" s="271">
        <v>0</v>
      </c>
      <c r="O3740" s="271">
        <v>3000</v>
      </c>
      <c r="P3740" s="89" t="s">
        <v>670</v>
      </c>
    </row>
    <row r="3741" spans="1:16" ht="102">
      <c r="A3741" s="268" t="s">
        <v>559</v>
      </c>
      <c r="B3741" s="89"/>
      <c r="C3741" s="269" t="s">
        <v>759</v>
      </c>
      <c r="D3741" s="84">
        <v>43595</v>
      </c>
      <c r="E3741" s="85" t="s">
        <v>7075</v>
      </c>
      <c r="F3741" s="85" t="s">
        <v>628</v>
      </c>
      <c r="G3741" s="85">
        <v>388567</v>
      </c>
      <c r="H3741" s="89"/>
      <c r="I3741" s="270" t="s">
        <v>8290</v>
      </c>
      <c r="J3741" s="89"/>
      <c r="K3741" s="89"/>
      <c r="L3741" s="89"/>
      <c r="M3741" s="89"/>
      <c r="N3741" s="271">
        <v>0</v>
      </c>
      <c r="O3741" s="271">
        <v>750</v>
      </c>
      <c r="P3741" s="89" t="s">
        <v>670</v>
      </c>
    </row>
    <row r="3742" spans="1:16" ht="102">
      <c r="A3742" s="268" t="s">
        <v>559</v>
      </c>
      <c r="B3742" s="89"/>
      <c r="C3742" s="269" t="s">
        <v>759</v>
      </c>
      <c r="D3742" s="84">
        <v>43595</v>
      </c>
      <c r="E3742" s="85" t="s">
        <v>7075</v>
      </c>
      <c r="F3742" s="85" t="s">
        <v>628</v>
      </c>
      <c r="G3742" s="85">
        <v>388590</v>
      </c>
      <c r="H3742" s="89"/>
      <c r="I3742" s="270" t="s">
        <v>8349</v>
      </c>
      <c r="J3742" s="89"/>
      <c r="K3742" s="89"/>
      <c r="L3742" s="89"/>
      <c r="M3742" s="89"/>
      <c r="N3742" s="271">
        <v>0</v>
      </c>
      <c r="O3742" s="271">
        <v>900</v>
      </c>
      <c r="P3742" s="89" t="s">
        <v>670</v>
      </c>
    </row>
    <row r="3743" spans="1:16" ht="102">
      <c r="A3743" s="268" t="s">
        <v>559</v>
      </c>
      <c r="B3743" s="89"/>
      <c r="C3743" s="269" t="s">
        <v>759</v>
      </c>
      <c r="D3743" s="84">
        <v>43595</v>
      </c>
      <c r="E3743" s="85" t="s">
        <v>7075</v>
      </c>
      <c r="F3743" s="85" t="s">
        <v>628</v>
      </c>
      <c r="G3743" s="85">
        <v>388574</v>
      </c>
      <c r="H3743" s="89"/>
      <c r="I3743" s="270" t="s">
        <v>8350</v>
      </c>
      <c r="J3743" s="89"/>
      <c r="K3743" s="89"/>
      <c r="L3743" s="89"/>
      <c r="M3743" s="89"/>
      <c r="N3743" s="271">
        <v>0</v>
      </c>
      <c r="O3743" s="271">
        <v>1150</v>
      </c>
      <c r="P3743" s="89" t="s">
        <v>670</v>
      </c>
    </row>
    <row r="3744" spans="1:16" ht="102">
      <c r="A3744" s="268" t="s">
        <v>559</v>
      </c>
      <c r="B3744" s="89"/>
      <c r="C3744" s="269" t="s">
        <v>759</v>
      </c>
      <c r="D3744" s="84">
        <v>43595</v>
      </c>
      <c r="E3744" s="85" t="s">
        <v>7075</v>
      </c>
      <c r="F3744" s="85" t="s">
        <v>628</v>
      </c>
      <c r="G3744" s="85">
        <v>388598</v>
      </c>
      <c r="H3744" s="89"/>
      <c r="I3744" s="270" t="s">
        <v>8351</v>
      </c>
      <c r="J3744" s="89"/>
      <c r="K3744" s="89"/>
      <c r="L3744" s="89"/>
      <c r="M3744" s="89"/>
      <c r="N3744" s="271">
        <v>0</v>
      </c>
      <c r="O3744" s="271">
        <v>1500</v>
      </c>
      <c r="P3744" s="89" t="s">
        <v>670</v>
      </c>
    </row>
    <row r="3745" spans="1:16" ht="102">
      <c r="A3745" s="268" t="s">
        <v>559</v>
      </c>
      <c r="B3745" s="89"/>
      <c r="C3745" s="269" t="s">
        <v>759</v>
      </c>
      <c r="D3745" s="84">
        <v>43595</v>
      </c>
      <c r="E3745" s="85" t="s">
        <v>7075</v>
      </c>
      <c r="F3745" s="85" t="s">
        <v>628</v>
      </c>
      <c r="G3745" s="85">
        <v>388587</v>
      </c>
      <c r="H3745" s="89"/>
      <c r="I3745" s="270" t="s">
        <v>8352</v>
      </c>
      <c r="J3745" s="89"/>
      <c r="K3745" s="89"/>
      <c r="L3745" s="89"/>
      <c r="M3745" s="89"/>
      <c r="N3745" s="271">
        <v>0</v>
      </c>
      <c r="O3745" s="271">
        <v>1000</v>
      </c>
      <c r="P3745" s="89" t="s">
        <v>670</v>
      </c>
    </row>
    <row r="3746" spans="1:16" ht="102">
      <c r="A3746" s="268" t="s">
        <v>559</v>
      </c>
      <c r="B3746" s="89"/>
      <c r="C3746" s="269" t="s">
        <v>759</v>
      </c>
      <c r="D3746" s="84">
        <v>43595</v>
      </c>
      <c r="E3746" s="85" t="s">
        <v>7075</v>
      </c>
      <c r="F3746" s="85" t="s">
        <v>628</v>
      </c>
      <c r="G3746" s="85">
        <v>388318</v>
      </c>
      <c r="H3746" s="89"/>
      <c r="I3746" s="270" t="s">
        <v>8353</v>
      </c>
      <c r="J3746" s="89"/>
      <c r="K3746" s="89"/>
      <c r="L3746" s="89"/>
      <c r="M3746" s="89"/>
      <c r="N3746" s="271">
        <v>0</v>
      </c>
      <c r="O3746" s="271">
        <v>4250</v>
      </c>
      <c r="P3746" s="89" t="s">
        <v>670</v>
      </c>
    </row>
    <row r="3747" spans="1:16" ht="102">
      <c r="A3747" s="268" t="s">
        <v>559</v>
      </c>
      <c r="B3747" s="89"/>
      <c r="C3747" s="269" t="s">
        <v>759</v>
      </c>
      <c r="D3747" s="84">
        <v>43595</v>
      </c>
      <c r="E3747" s="85" t="s">
        <v>7075</v>
      </c>
      <c r="F3747" s="85" t="s">
        <v>628</v>
      </c>
      <c r="G3747" s="85">
        <v>388584</v>
      </c>
      <c r="H3747" s="89"/>
      <c r="I3747" s="270" t="s">
        <v>8354</v>
      </c>
      <c r="J3747" s="89"/>
      <c r="K3747" s="89"/>
      <c r="L3747" s="89"/>
      <c r="M3747" s="89"/>
      <c r="N3747" s="271">
        <v>0</v>
      </c>
      <c r="O3747" s="271">
        <v>2000</v>
      </c>
      <c r="P3747" s="89" t="s">
        <v>670</v>
      </c>
    </row>
    <row r="3748" spans="1:16" ht="102">
      <c r="A3748" s="268" t="s">
        <v>559</v>
      </c>
      <c r="B3748" s="89"/>
      <c r="C3748" s="269" t="s">
        <v>759</v>
      </c>
      <c r="D3748" s="84">
        <v>43595</v>
      </c>
      <c r="E3748" s="85" t="s">
        <v>7075</v>
      </c>
      <c r="F3748" s="85" t="s">
        <v>628</v>
      </c>
      <c r="G3748" s="85">
        <v>388588</v>
      </c>
      <c r="H3748" s="89"/>
      <c r="I3748" s="270" t="s">
        <v>8355</v>
      </c>
      <c r="J3748" s="89"/>
      <c r="K3748" s="89"/>
      <c r="L3748" s="89"/>
      <c r="M3748" s="89"/>
      <c r="N3748" s="271">
        <v>0</v>
      </c>
      <c r="O3748" s="271">
        <v>18000</v>
      </c>
      <c r="P3748" s="89" t="s">
        <v>670</v>
      </c>
    </row>
    <row r="3749" spans="1:16" ht="51">
      <c r="A3749" s="268" t="s">
        <v>556</v>
      </c>
      <c r="B3749" s="89"/>
      <c r="C3749" s="269" t="s">
        <v>616</v>
      </c>
      <c r="D3749" s="84">
        <v>43595</v>
      </c>
      <c r="E3749" s="85" t="s">
        <v>7076</v>
      </c>
      <c r="F3749" s="85" t="s">
        <v>6</v>
      </c>
      <c r="G3749" s="85">
        <v>1117042</v>
      </c>
      <c r="H3749" s="89"/>
      <c r="I3749" s="270" t="s">
        <v>8356</v>
      </c>
      <c r="J3749" s="89"/>
      <c r="K3749" s="89"/>
      <c r="L3749" s="89"/>
      <c r="M3749" s="89"/>
      <c r="N3749" s="271">
        <v>0</v>
      </c>
      <c r="O3749" s="271">
        <v>4930.93</v>
      </c>
      <c r="P3749" s="89" t="s">
        <v>670</v>
      </c>
    </row>
    <row r="3750" spans="1:16" ht="76.5">
      <c r="A3750" s="268" t="s">
        <v>557</v>
      </c>
      <c r="B3750" s="89"/>
      <c r="C3750" s="269" t="s">
        <v>780</v>
      </c>
      <c r="D3750" s="84">
        <v>43595</v>
      </c>
      <c r="E3750" s="85" t="s">
        <v>7077</v>
      </c>
      <c r="F3750" s="85" t="s">
        <v>6</v>
      </c>
      <c r="G3750" s="85">
        <v>1117094</v>
      </c>
      <c r="H3750" s="89"/>
      <c r="I3750" s="270" t="s">
        <v>8357</v>
      </c>
      <c r="J3750" s="89"/>
      <c r="K3750" s="89"/>
      <c r="L3750" s="89"/>
      <c r="M3750" s="89"/>
      <c r="N3750" s="271">
        <v>0</v>
      </c>
      <c r="O3750" s="271">
        <v>50000</v>
      </c>
      <c r="P3750" s="89" t="s">
        <v>670</v>
      </c>
    </row>
    <row r="3751" spans="1:16" ht="76.5">
      <c r="A3751" s="268" t="s">
        <v>563</v>
      </c>
      <c r="B3751" s="89"/>
      <c r="C3751" s="269" t="s">
        <v>614</v>
      </c>
      <c r="D3751" s="84">
        <v>43595</v>
      </c>
      <c r="E3751" s="85" t="s">
        <v>7078</v>
      </c>
      <c r="F3751" s="85" t="s">
        <v>6</v>
      </c>
      <c r="G3751" s="85">
        <v>1117109</v>
      </c>
      <c r="H3751" s="89"/>
      <c r="I3751" s="270" t="s">
        <v>8358</v>
      </c>
      <c r="J3751" s="89"/>
      <c r="K3751" s="89"/>
      <c r="L3751" s="89"/>
      <c r="M3751" s="89"/>
      <c r="N3751" s="271">
        <v>0</v>
      </c>
      <c r="O3751" s="271">
        <v>3067.1</v>
      </c>
      <c r="P3751" s="89" t="s">
        <v>670</v>
      </c>
    </row>
    <row r="3752" spans="1:16" ht="51">
      <c r="A3752" s="268" t="s">
        <v>556</v>
      </c>
      <c r="B3752" s="89"/>
      <c r="C3752" s="269" t="s">
        <v>616</v>
      </c>
      <c r="D3752" s="84">
        <v>43595</v>
      </c>
      <c r="E3752" s="85" t="s">
        <v>7079</v>
      </c>
      <c r="F3752" s="85" t="s">
        <v>6</v>
      </c>
      <c r="G3752" s="85">
        <v>1117110</v>
      </c>
      <c r="H3752" s="89"/>
      <c r="I3752" s="270" t="s">
        <v>8359</v>
      </c>
      <c r="J3752" s="89"/>
      <c r="K3752" s="89"/>
      <c r="L3752" s="89"/>
      <c r="M3752" s="89"/>
      <c r="N3752" s="271">
        <v>0</v>
      </c>
      <c r="O3752" s="271">
        <v>894.82</v>
      </c>
      <c r="P3752" s="89" t="s">
        <v>670</v>
      </c>
    </row>
    <row r="3753" spans="1:16" ht="76.5">
      <c r="A3753" s="268">
        <v>25</v>
      </c>
      <c r="B3753" s="89"/>
      <c r="C3753" s="269" t="s">
        <v>45</v>
      </c>
      <c r="D3753" s="84">
        <v>43595</v>
      </c>
      <c r="E3753" s="85" t="s">
        <v>7080</v>
      </c>
      <c r="F3753" s="85" t="s">
        <v>671</v>
      </c>
      <c r="G3753" s="85">
        <v>397989</v>
      </c>
      <c r="H3753" s="89"/>
      <c r="I3753" s="270" t="s">
        <v>8360</v>
      </c>
      <c r="J3753" s="89"/>
      <c r="K3753" s="89"/>
      <c r="L3753" s="89"/>
      <c r="M3753" s="89"/>
      <c r="N3753" s="271">
        <v>764843.36</v>
      </c>
      <c r="O3753" s="271">
        <v>0</v>
      </c>
      <c r="P3753" s="89" t="s">
        <v>670</v>
      </c>
    </row>
    <row r="3754" spans="1:16" ht="76.5">
      <c r="A3754" s="268">
        <v>25</v>
      </c>
      <c r="B3754" s="89"/>
      <c r="C3754" s="269" t="s">
        <v>45</v>
      </c>
      <c r="D3754" s="84">
        <v>43595</v>
      </c>
      <c r="E3754" s="85" t="s">
        <v>7080</v>
      </c>
      <c r="F3754" s="85" t="s">
        <v>671</v>
      </c>
      <c r="G3754" s="85">
        <v>397991</v>
      </c>
      <c r="H3754" s="89"/>
      <c r="I3754" s="270" t="s">
        <v>8361</v>
      </c>
      <c r="J3754" s="89"/>
      <c r="K3754" s="89"/>
      <c r="L3754" s="89"/>
      <c r="M3754" s="89"/>
      <c r="N3754" s="271">
        <v>485615.09</v>
      </c>
      <c r="O3754" s="271">
        <v>0</v>
      </c>
      <c r="P3754" s="89" t="s">
        <v>670</v>
      </c>
    </row>
    <row r="3755" spans="1:16" ht="76.5">
      <c r="A3755" s="268">
        <v>25</v>
      </c>
      <c r="B3755" s="89"/>
      <c r="C3755" s="269" t="s">
        <v>45</v>
      </c>
      <c r="D3755" s="84">
        <v>43595</v>
      </c>
      <c r="E3755" s="85" t="s">
        <v>7080</v>
      </c>
      <c r="F3755" s="85" t="s">
        <v>671</v>
      </c>
      <c r="G3755" s="85">
        <v>397992</v>
      </c>
      <c r="H3755" s="89"/>
      <c r="I3755" s="270" t="s">
        <v>8362</v>
      </c>
      <c r="J3755" s="89"/>
      <c r="K3755" s="89"/>
      <c r="L3755" s="89"/>
      <c r="M3755" s="89"/>
      <c r="N3755" s="271">
        <v>974250.35</v>
      </c>
      <c r="O3755" s="271">
        <v>0</v>
      </c>
      <c r="P3755" s="89" t="s">
        <v>670</v>
      </c>
    </row>
    <row r="3756" spans="1:16" ht="76.5">
      <c r="A3756" s="268">
        <v>25</v>
      </c>
      <c r="B3756" s="89"/>
      <c r="C3756" s="269" t="s">
        <v>45</v>
      </c>
      <c r="D3756" s="84">
        <v>43595</v>
      </c>
      <c r="E3756" s="85" t="s">
        <v>7080</v>
      </c>
      <c r="F3756" s="85" t="s">
        <v>671</v>
      </c>
      <c r="G3756" s="85">
        <v>397988</v>
      </c>
      <c r="H3756" s="89"/>
      <c r="I3756" s="270" t="s">
        <v>8363</v>
      </c>
      <c r="J3756" s="89"/>
      <c r="K3756" s="89"/>
      <c r="L3756" s="89"/>
      <c r="M3756" s="89"/>
      <c r="N3756" s="271">
        <v>1163869.08</v>
      </c>
      <c r="O3756" s="271">
        <v>0</v>
      </c>
      <c r="P3756" s="89" t="s">
        <v>670</v>
      </c>
    </row>
    <row r="3757" spans="1:16" ht="76.5">
      <c r="A3757" s="268">
        <v>25</v>
      </c>
      <c r="B3757" s="89"/>
      <c r="C3757" s="269" t="s">
        <v>45</v>
      </c>
      <c r="D3757" s="84">
        <v>43595</v>
      </c>
      <c r="E3757" s="85" t="s">
        <v>7080</v>
      </c>
      <c r="F3757" s="85" t="s">
        <v>671</v>
      </c>
      <c r="G3757" s="85">
        <v>397986</v>
      </c>
      <c r="H3757" s="89"/>
      <c r="I3757" s="270" t="s">
        <v>8364</v>
      </c>
      <c r="J3757" s="89"/>
      <c r="K3757" s="89"/>
      <c r="L3757" s="89"/>
      <c r="M3757" s="89"/>
      <c r="N3757" s="271">
        <v>201180.5</v>
      </c>
      <c r="O3757" s="271">
        <v>0</v>
      </c>
      <c r="P3757" s="89" t="s">
        <v>670</v>
      </c>
    </row>
    <row r="3758" spans="1:16" ht="76.5">
      <c r="A3758" s="268">
        <v>25</v>
      </c>
      <c r="B3758" s="89"/>
      <c r="C3758" s="269" t="s">
        <v>45</v>
      </c>
      <c r="D3758" s="84">
        <v>43595</v>
      </c>
      <c r="E3758" s="85" t="s">
        <v>7080</v>
      </c>
      <c r="F3758" s="85" t="s">
        <v>671</v>
      </c>
      <c r="G3758" s="85">
        <v>397985</v>
      </c>
      <c r="H3758" s="89"/>
      <c r="I3758" s="270" t="s">
        <v>8365</v>
      </c>
      <c r="J3758" s="89"/>
      <c r="K3758" s="89"/>
      <c r="L3758" s="89"/>
      <c r="M3758" s="89"/>
      <c r="N3758" s="271">
        <v>1238999.72</v>
      </c>
      <c r="O3758" s="271">
        <v>0</v>
      </c>
      <c r="P3758" s="89" t="s">
        <v>670</v>
      </c>
    </row>
    <row r="3759" spans="1:16" ht="76.5">
      <c r="A3759" s="268">
        <v>25</v>
      </c>
      <c r="B3759" s="89"/>
      <c r="C3759" s="269" t="s">
        <v>45</v>
      </c>
      <c r="D3759" s="84">
        <v>43595</v>
      </c>
      <c r="E3759" s="85" t="s">
        <v>7080</v>
      </c>
      <c r="F3759" s="85" t="s">
        <v>671</v>
      </c>
      <c r="G3759" s="85">
        <v>397993</v>
      </c>
      <c r="H3759" s="89"/>
      <c r="I3759" s="270" t="s">
        <v>8366</v>
      </c>
      <c r="J3759" s="89"/>
      <c r="K3759" s="89"/>
      <c r="L3759" s="89"/>
      <c r="M3759" s="89"/>
      <c r="N3759" s="271">
        <v>103652.91</v>
      </c>
      <c r="O3759" s="271">
        <v>0</v>
      </c>
      <c r="P3759" s="89" t="s">
        <v>670</v>
      </c>
    </row>
    <row r="3760" spans="1:16" ht="76.5">
      <c r="A3760" s="268">
        <v>25</v>
      </c>
      <c r="B3760" s="89"/>
      <c r="C3760" s="269" t="s">
        <v>45</v>
      </c>
      <c r="D3760" s="84">
        <v>43595</v>
      </c>
      <c r="E3760" s="85" t="s">
        <v>7080</v>
      </c>
      <c r="F3760" s="85" t="s">
        <v>671</v>
      </c>
      <c r="G3760" s="85">
        <v>397990</v>
      </c>
      <c r="H3760" s="89"/>
      <c r="I3760" s="270" t="s">
        <v>8367</v>
      </c>
      <c r="J3760" s="89"/>
      <c r="K3760" s="89"/>
      <c r="L3760" s="89"/>
      <c r="M3760" s="89"/>
      <c r="N3760" s="271">
        <v>838043.37</v>
      </c>
      <c r="O3760" s="271">
        <v>0</v>
      </c>
      <c r="P3760" s="89" t="s">
        <v>670</v>
      </c>
    </row>
    <row r="3761" spans="1:16" ht="51">
      <c r="A3761" s="268">
        <v>513</v>
      </c>
      <c r="B3761" s="89"/>
      <c r="C3761" s="269" t="s">
        <v>171</v>
      </c>
      <c r="D3761" s="84">
        <v>43595</v>
      </c>
      <c r="E3761" s="85" t="s">
        <v>7081</v>
      </c>
      <c r="F3761" s="85" t="s">
        <v>15</v>
      </c>
      <c r="G3761" s="85">
        <v>1036077</v>
      </c>
      <c r="H3761" s="89"/>
      <c r="I3761" s="270" t="s">
        <v>8368</v>
      </c>
      <c r="J3761" s="89"/>
      <c r="K3761" s="89"/>
      <c r="L3761" s="89"/>
      <c r="M3761" s="89"/>
      <c r="N3761" s="271">
        <v>50</v>
      </c>
      <c r="O3761" s="271">
        <v>0</v>
      </c>
      <c r="P3761" s="89" t="s">
        <v>670</v>
      </c>
    </row>
    <row r="3762" spans="1:16" ht="63.75">
      <c r="A3762" s="268">
        <v>513</v>
      </c>
      <c r="B3762" s="89"/>
      <c r="C3762" s="269" t="s">
        <v>171</v>
      </c>
      <c r="D3762" s="84">
        <v>43595</v>
      </c>
      <c r="E3762" s="85" t="s">
        <v>7082</v>
      </c>
      <c r="F3762" s="85" t="s">
        <v>15</v>
      </c>
      <c r="G3762" s="85">
        <v>1036079</v>
      </c>
      <c r="H3762" s="89"/>
      <c r="I3762" s="270" t="s">
        <v>8369</v>
      </c>
      <c r="J3762" s="89"/>
      <c r="K3762" s="89"/>
      <c r="L3762" s="89"/>
      <c r="M3762" s="89"/>
      <c r="N3762" s="271">
        <v>50</v>
      </c>
      <c r="O3762" s="271">
        <v>0</v>
      </c>
      <c r="P3762" s="89" t="s">
        <v>670</v>
      </c>
    </row>
    <row r="3763" spans="1:16" ht="63.75">
      <c r="A3763" s="268">
        <v>513</v>
      </c>
      <c r="B3763" s="89"/>
      <c r="C3763" s="269" t="s">
        <v>171</v>
      </c>
      <c r="D3763" s="84">
        <v>43595</v>
      </c>
      <c r="E3763" s="85" t="s">
        <v>7083</v>
      </c>
      <c r="F3763" s="85" t="s">
        <v>15</v>
      </c>
      <c r="G3763" s="85">
        <v>1036081</v>
      </c>
      <c r="H3763" s="89"/>
      <c r="I3763" s="270" t="s">
        <v>8370</v>
      </c>
      <c r="J3763" s="89"/>
      <c r="K3763" s="89"/>
      <c r="L3763" s="89"/>
      <c r="M3763" s="89"/>
      <c r="N3763" s="271">
        <v>50</v>
      </c>
      <c r="O3763" s="271">
        <v>0</v>
      </c>
      <c r="P3763" s="89" t="s">
        <v>670</v>
      </c>
    </row>
    <row r="3764" spans="1:16" ht="51">
      <c r="A3764" s="268">
        <v>513</v>
      </c>
      <c r="B3764" s="89"/>
      <c r="C3764" s="269" t="s">
        <v>171</v>
      </c>
      <c r="D3764" s="84">
        <v>43595</v>
      </c>
      <c r="E3764" s="85" t="s">
        <v>7084</v>
      </c>
      <c r="F3764" s="85" t="s">
        <v>15</v>
      </c>
      <c r="G3764" s="85">
        <v>1036083</v>
      </c>
      <c r="H3764" s="89"/>
      <c r="I3764" s="270" t="s">
        <v>8371</v>
      </c>
      <c r="J3764" s="89"/>
      <c r="K3764" s="89"/>
      <c r="L3764" s="89"/>
      <c r="M3764" s="89"/>
      <c r="N3764" s="271">
        <v>50</v>
      </c>
      <c r="O3764" s="271">
        <v>0</v>
      </c>
      <c r="P3764" s="89" t="s">
        <v>670</v>
      </c>
    </row>
    <row r="3765" spans="1:16" ht="51">
      <c r="A3765" s="268">
        <v>513</v>
      </c>
      <c r="B3765" s="89"/>
      <c r="C3765" s="269" t="s">
        <v>171</v>
      </c>
      <c r="D3765" s="84">
        <v>43595</v>
      </c>
      <c r="E3765" s="85" t="s">
        <v>7085</v>
      </c>
      <c r="F3765" s="85" t="s">
        <v>15</v>
      </c>
      <c r="G3765" s="85">
        <v>1036085</v>
      </c>
      <c r="H3765" s="89"/>
      <c r="I3765" s="270" t="s">
        <v>8368</v>
      </c>
      <c r="J3765" s="89"/>
      <c r="K3765" s="89"/>
      <c r="L3765" s="89"/>
      <c r="M3765" s="89"/>
      <c r="N3765" s="271">
        <v>50</v>
      </c>
      <c r="O3765" s="271">
        <v>0</v>
      </c>
      <c r="P3765" s="89" t="s">
        <v>670</v>
      </c>
    </row>
    <row r="3766" spans="1:16" ht="51">
      <c r="A3766" s="268">
        <v>119</v>
      </c>
      <c r="B3766" s="89"/>
      <c r="C3766" s="269" t="s">
        <v>63</v>
      </c>
      <c r="D3766" s="84">
        <v>43595</v>
      </c>
      <c r="E3766" s="85" t="s">
        <v>7086</v>
      </c>
      <c r="F3766" s="85" t="s">
        <v>11</v>
      </c>
      <c r="G3766" s="85">
        <v>953815</v>
      </c>
      <c r="H3766" s="89"/>
      <c r="I3766" s="270" t="s">
        <v>8372</v>
      </c>
      <c r="J3766" s="89"/>
      <c r="K3766" s="89"/>
      <c r="L3766" s="89"/>
      <c r="M3766" s="89"/>
      <c r="N3766" s="271">
        <v>50</v>
      </c>
      <c r="O3766" s="271">
        <v>0</v>
      </c>
      <c r="P3766" s="89" t="s">
        <v>670</v>
      </c>
    </row>
    <row r="3767" spans="1:16" ht="89.25">
      <c r="A3767" s="268">
        <v>599</v>
      </c>
      <c r="B3767" s="89"/>
      <c r="C3767" s="269" t="s">
        <v>1369</v>
      </c>
      <c r="D3767" s="84">
        <v>43595</v>
      </c>
      <c r="E3767" s="85" t="s">
        <v>7087</v>
      </c>
      <c r="F3767" s="85" t="s">
        <v>13</v>
      </c>
      <c r="G3767" s="85">
        <v>953827</v>
      </c>
      <c r="H3767" s="89"/>
      <c r="I3767" s="270" t="s">
        <v>8373</v>
      </c>
      <c r="J3767" s="89"/>
      <c r="K3767" s="89"/>
      <c r="L3767" s="89"/>
      <c r="M3767" s="89"/>
      <c r="N3767" s="271">
        <v>158.55000000000001</v>
      </c>
      <c r="O3767" s="271">
        <v>0</v>
      </c>
      <c r="P3767" s="89" t="s">
        <v>670</v>
      </c>
    </row>
    <row r="3768" spans="1:16" ht="89.25">
      <c r="A3768" s="268">
        <v>599</v>
      </c>
      <c r="B3768" s="89"/>
      <c r="C3768" s="269" t="s">
        <v>1369</v>
      </c>
      <c r="D3768" s="84">
        <v>43595</v>
      </c>
      <c r="E3768" s="85" t="s">
        <v>7088</v>
      </c>
      <c r="F3768" s="85" t="s">
        <v>11</v>
      </c>
      <c r="G3768" s="85">
        <v>953827</v>
      </c>
      <c r="H3768" s="89"/>
      <c r="I3768" s="270" t="s">
        <v>8374</v>
      </c>
      <c r="J3768" s="89"/>
      <c r="K3768" s="89"/>
      <c r="L3768" s="89"/>
      <c r="M3768" s="89"/>
      <c r="N3768" s="271">
        <v>50</v>
      </c>
      <c r="O3768" s="271">
        <v>0</v>
      </c>
      <c r="P3768" s="89" t="s">
        <v>670</v>
      </c>
    </row>
    <row r="3769" spans="1:16" ht="89.25">
      <c r="A3769" s="268">
        <v>376</v>
      </c>
      <c r="B3769" s="89"/>
      <c r="C3769" s="269" t="s">
        <v>638</v>
      </c>
      <c r="D3769" s="84">
        <v>43595</v>
      </c>
      <c r="E3769" s="85" t="s">
        <v>7089</v>
      </c>
      <c r="F3769" s="85" t="s">
        <v>11</v>
      </c>
      <c r="G3769" s="85">
        <v>953833</v>
      </c>
      <c r="H3769" s="89"/>
      <c r="I3769" s="270" t="s">
        <v>8375</v>
      </c>
      <c r="J3769" s="89"/>
      <c r="K3769" s="89"/>
      <c r="L3769" s="89"/>
      <c r="M3769" s="89"/>
      <c r="N3769" s="271">
        <v>490</v>
      </c>
      <c r="O3769" s="271">
        <v>0</v>
      </c>
      <c r="P3769" s="89" t="s">
        <v>670</v>
      </c>
    </row>
    <row r="3770" spans="1:16" ht="51">
      <c r="A3770" s="268">
        <v>119</v>
      </c>
      <c r="B3770" s="89"/>
      <c r="C3770" s="269" t="s">
        <v>63</v>
      </c>
      <c r="D3770" s="84">
        <v>43595</v>
      </c>
      <c r="E3770" s="85" t="s">
        <v>7090</v>
      </c>
      <c r="F3770" s="85" t="s">
        <v>11</v>
      </c>
      <c r="G3770" s="85">
        <v>953837</v>
      </c>
      <c r="H3770" s="89"/>
      <c r="I3770" s="270" t="s">
        <v>8376</v>
      </c>
      <c r="J3770" s="89"/>
      <c r="K3770" s="89"/>
      <c r="L3770" s="89"/>
      <c r="M3770" s="89"/>
      <c r="N3770" s="271">
        <v>50</v>
      </c>
      <c r="O3770" s="271">
        <v>0</v>
      </c>
      <c r="P3770" s="89" t="s">
        <v>670</v>
      </c>
    </row>
    <row r="3771" spans="1:16" ht="51">
      <c r="A3771" s="268">
        <v>513</v>
      </c>
      <c r="B3771" s="89"/>
      <c r="C3771" s="269" t="s">
        <v>171</v>
      </c>
      <c r="D3771" s="84">
        <v>43595</v>
      </c>
      <c r="E3771" s="85" t="s">
        <v>7091</v>
      </c>
      <c r="F3771" s="85" t="s">
        <v>11</v>
      </c>
      <c r="G3771" s="85">
        <v>953840</v>
      </c>
      <c r="H3771" s="89"/>
      <c r="I3771" s="270" t="s">
        <v>8377</v>
      </c>
      <c r="J3771" s="89"/>
      <c r="K3771" s="89"/>
      <c r="L3771" s="89"/>
      <c r="M3771" s="89"/>
      <c r="N3771" s="271">
        <v>50</v>
      </c>
      <c r="O3771" s="271">
        <v>0</v>
      </c>
      <c r="P3771" s="89" t="s">
        <v>670</v>
      </c>
    </row>
    <row r="3772" spans="1:16" ht="89.25">
      <c r="A3772" s="268">
        <v>119</v>
      </c>
      <c r="B3772" s="89"/>
      <c r="C3772" s="269" t="s">
        <v>63</v>
      </c>
      <c r="D3772" s="84">
        <v>43595</v>
      </c>
      <c r="E3772" s="85" t="s">
        <v>7092</v>
      </c>
      <c r="F3772" s="85" t="s">
        <v>11</v>
      </c>
      <c r="G3772" s="85">
        <v>953843</v>
      </c>
      <c r="H3772" s="89"/>
      <c r="I3772" s="270" t="s">
        <v>8378</v>
      </c>
      <c r="J3772" s="89"/>
      <c r="K3772" s="89"/>
      <c r="L3772" s="89"/>
      <c r="M3772" s="89"/>
      <c r="N3772" s="271">
        <v>50</v>
      </c>
      <c r="O3772" s="271">
        <v>0</v>
      </c>
      <c r="P3772" s="89" t="s">
        <v>670</v>
      </c>
    </row>
    <row r="3773" spans="1:16" ht="51">
      <c r="A3773" s="268" t="s">
        <v>565</v>
      </c>
      <c r="B3773" s="89"/>
      <c r="C3773" s="269" t="s">
        <v>615</v>
      </c>
      <c r="D3773" s="84">
        <v>43598</v>
      </c>
      <c r="E3773" s="85" t="s">
        <v>7093</v>
      </c>
      <c r="F3773" s="85" t="s">
        <v>3</v>
      </c>
      <c r="G3773" s="85">
        <v>1740598</v>
      </c>
      <c r="H3773" s="89"/>
      <c r="I3773" s="270" t="s">
        <v>8379</v>
      </c>
      <c r="J3773" s="89"/>
      <c r="K3773" s="89"/>
      <c r="L3773" s="89"/>
      <c r="M3773" s="89"/>
      <c r="N3773" s="271">
        <v>0</v>
      </c>
      <c r="O3773" s="271">
        <v>25</v>
      </c>
      <c r="P3773" s="89" t="s">
        <v>670</v>
      </c>
    </row>
    <row r="3774" spans="1:16" ht="51">
      <c r="A3774" s="268">
        <v>526</v>
      </c>
      <c r="B3774" s="89"/>
      <c r="C3774" s="269" t="s">
        <v>610</v>
      </c>
      <c r="D3774" s="84">
        <v>43598</v>
      </c>
      <c r="E3774" s="85" t="s">
        <v>7094</v>
      </c>
      <c r="F3774" s="85" t="s">
        <v>3</v>
      </c>
      <c r="G3774" s="85">
        <v>1740594</v>
      </c>
      <c r="H3774" s="89"/>
      <c r="I3774" s="270" t="s">
        <v>8380</v>
      </c>
      <c r="J3774" s="89"/>
      <c r="K3774" s="89"/>
      <c r="L3774" s="89"/>
      <c r="M3774" s="89"/>
      <c r="N3774" s="271">
        <v>0</v>
      </c>
      <c r="O3774" s="271">
        <v>1089.74</v>
      </c>
      <c r="P3774" s="89" t="s">
        <v>670</v>
      </c>
    </row>
    <row r="3775" spans="1:16" ht="38.25">
      <c r="A3775" s="268">
        <v>526</v>
      </c>
      <c r="B3775" s="89"/>
      <c r="C3775" s="269" t="s">
        <v>610</v>
      </c>
      <c r="D3775" s="84">
        <v>43598</v>
      </c>
      <c r="E3775" s="85" t="s">
        <v>7095</v>
      </c>
      <c r="F3775" s="85" t="s">
        <v>3</v>
      </c>
      <c r="G3775" s="85">
        <v>1740567</v>
      </c>
      <c r="H3775" s="89"/>
      <c r="I3775" s="270" t="s">
        <v>4754</v>
      </c>
      <c r="J3775" s="89"/>
      <c r="K3775" s="89"/>
      <c r="L3775" s="89"/>
      <c r="M3775" s="89"/>
      <c r="N3775" s="271">
        <v>0</v>
      </c>
      <c r="O3775" s="271">
        <v>31</v>
      </c>
      <c r="P3775" s="89" t="s">
        <v>670</v>
      </c>
    </row>
    <row r="3776" spans="1:16" ht="51">
      <c r="A3776" s="268" t="s">
        <v>565</v>
      </c>
      <c r="B3776" s="89"/>
      <c r="C3776" s="269" t="s">
        <v>615</v>
      </c>
      <c r="D3776" s="84">
        <v>43598</v>
      </c>
      <c r="E3776" s="85" t="s">
        <v>7096</v>
      </c>
      <c r="F3776" s="85" t="s">
        <v>3</v>
      </c>
      <c r="G3776" s="85">
        <v>1740565</v>
      </c>
      <c r="H3776" s="89"/>
      <c r="I3776" s="270" t="s">
        <v>8381</v>
      </c>
      <c r="J3776" s="89"/>
      <c r="K3776" s="89"/>
      <c r="L3776" s="89"/>
      <c r="M3776" s="89"/>
      <c r="N3776" s="271">
        <v>0</v>
      </c>
      <c r="O3776" s="271">
        <v>4661</v>
      </c>
      <c r="P3776" s="89" t="s">
        <v>670</v>
      </c>
    </row>
    <row r="3777" spans="1:16" ht="51">
      <c r="A3777" s="268">
        <v>526</v>
      </c>
      <c r="B3777" s="89"/>
      <c r="C3777" s="269" t="s">
        <v>610</v>
      </c>
      <c r="D3777" s="84">
        <v>43598</v>
      </c>
      <c r="E3777" s="85" t="s">
        <v>7097</v>
      </c>
      <c r="F3777" s="85" t="s">
        <v>3</v>
      </c>
      <c r="G3777" s="85">
        <v>1740545</v>
      </c>
      <c r="H3777" s="89"/>
      <c r="I3777" s="270" t="s">
        <v>8382</v>
      </c>
      <c r="J3777" s="89"/>
      <c r="K3777" s="89"/>
      <c r="L3777" s="89"/>
      <c r="M3777" s="89"/>
      <c r="N3777" s="271">
        <v>0</v>
      </c>
      <c r="O3777" s="271">
        <v>6.25</v>
      </c>
      <c r="P3777" s="89" t="s">
        <v>670</v>
      </c>
    </row>
    <row r="3778" spans="1:16" ht="38.25">
      <c r="A3778" s="268">
        <v>283</v>
      </c>
      <c r="B3778" s="89"/>
      <c r="C3778" s="269" t="s">
        <v>125</v>
      </c>
      <c r="D3778" s="84">
        <v>43598</v>
      </c>
      <c r="E3778" s="85" t="s">
        <v>7098</v>
      </c>
      <c r="F3778" s="85" t="s">
        <v>3</v>
      </c>
      <c r="G3778" s="85">
        <v>1740491</v>
      </c>
      <c r="H3778" s="89"/>
      <c r="I3778" s="270" t="s">
        <v>8383</v>
      </c>
      <c r="J3778" s="89"/>
      <c r="K3778" s="89"/>
      <c r="L3778" s="89"/>
      <c r="M3778" s="89"/>
      <c r="N3778" s="271">
        <v>0</v>
      </c>
      <c r="O3778" s="271">
        <v>742</v>
      </c>
      <c r="P3778" s="89" t="s">
        <v>670</v>
      </c>
    </row>
    <row r="3779" spans="1:16" ht="38.25">
      <c r="A3779" s="268">
        <v>526</v>
      </c>
      <c r="B3779" s="89"/>
      <c r="C3779" s="269" t="s">
        <v>610</v>
      </c>
      <c r="D3779" s="84">
        <v>43598</v>
      </c>
      <c r="E3779" s="85" t="s">
        <v>7099</v>
      </c>
      <c r="F3779" s="85" t="s">
        <v>3</v>
      </c>
      <c r="G3779" s="85">
        <v>1740439</v>
      </c>
      <c r="H3779" s="89"/>
      <c r="I3779" s="270" t="s">
        <v>8384</v>
      </c>
      <c r="J3779" s="89"/>
      <c r="K3779" s="89"/>
      <c r="L3779" s="89"/>
      <c r="M3779" s="89"/>
      <c r="N3779" s="271">
        <v>0</v>
      </c>
      <c r="O3779" s="271">
        <v>51</v>
      </c>
      <c r="P3779" s="89" t="s">
        <v>670</v>
      </c>
    </row>
    <row r="3780" spans="1:16" ht="51">
      <c r="A3780" s="268">
        <v>70</v>
      </c>
      <c r="B3780" s="89"/>
      <c r="C3780" s="269" t="s">
        <v>53</v>
      </c>
      <c r="D3780" s="84">
        <v>43598</v>
      </c>
      <c r="E3780" s="85" t="s">
        <v>7100</v>
      </c>
      <c r="F3780" s="85" t="s">
        <v>3</v>
      </c>
      <c r="G3780" s="85">
        <v>1740691</v>
      </c>
      <c r="H3780" s="89"/>
      <c r="I3780" s="270" t="s">
        <v>8385</v>
      </c>
      <c r="J3780" s="89"/>
      <c r="K3780" s="89"/>
      <c r="L3780" s="89"/>
      <c r="M3780" s="89"/>
      <c r="N3780" s="271">
        <v>0</v>
      </c>
      <c r="O3780" s="271">
        <v>8336</v>
      </c>
      <c r="P3780" s="89" t="s">
        <v>670</v>
      </c>
    </row>
    <row r="3781" spans="1:16" ht="63.75">
      <c r="A3781" s="268" t="s">
        <v>565</v>
      </c>
      <c r="B3781" s="89"/>
      <c r="C3781" s="269" t="s">
        <v>615</v>
      </c>
      <c r="D3781" s="84">
        <v>43598</v>
      </c>
      <c r="E3781" s="85" t="s">
        <v>7101</v>
      </c>
      <c r="F3781" s="85" t="s">
        <v>3</v>
      </c>
      <c r="G3781" s="85">
        <v>1740662</v>
      </c>
      <c r="H3781" s="89"/>
      <c r="I3781" s="270" t="s">
        <v>8386</v>
      </c>
      <c r="J3781" s="89"/>
      <c r="K3781" s="89"/>
      <c r="L3781" s="89"/>
      <c r="M3781" s="89"/>
      <c r="N3781" s="271">
        <v>0</v>
      </c>
      <c r="O3781" s="271">
        <v>1500</v>
      </c>
      <c r="P3781" s="89" t="s">
        <v>670</v>
      </c>
    </row>
    <row r="3782" spans="1:16" ht="51">
      <c r="A3782" s="268" t="s">
        <v>565</v>
      </c>
      <c r="B3782" s="89"/>
      <c r="C3782" s="269" t="s">
        <v>615</v>
      </c>
      <c r="D3782" s="84">
        <v>43598</v>
      </c>
      <c r="E3782" s="85" t="s">
        <v>7102</v>
      </c>
      <c r="F3782" s="85" t="s">
        <v>3</v>
      </c>
      <c r="G3782" s="85">
        <v>1740661</v>
      </c>
      <c r="H3782" s="89"/>
      <c r="I3782" s="270" t="s">
        <v>8387</v>
      </c>
      <c r="J3782" s="89"/>
      <c r="K3782" s="89"/>
      <c r="L3782" s="89"/>
      <c r="M3782" s="89"/>
      <c r="N3782" s="271">
        <v>0</v>
      </c>
      <c r="O3782" s="271">
        <v>50846.48</v>
      </c>
      <c r="P3782" s="89" t="s">
        <v>670</v>
      </c>
    </row>
    <row r="3783" spans="1:16" ht="38.25">
      <c r="A3783" s="268">
        <v>526</v>
      </c>
      <c r="B3783" s="89"/>
      <c r="C3783" s="269" t="s">
        <v>610</v>
      </c>
      <c r="D3783" s="84">
        <v>43598</v>
      </c>
      <c r="E3783" s="85" t="s">
        <v>7103</v>
      </c>
      <c r="F3783" s="85" t="s">
        <v>3</v>
      </c>
      <c r="G3783" s="85">
        <v>1740646</v>
      </c>
      <c r="H3783" s="89"/>
      <c r="I3783" s="270" t="s">
        <v>8388</v>
      </c>
      <c r="J3783" s="89"/>
      <c r="K3783" s="89"/>
      <c r="L3783" s="89"/>
      <c r="M3783" s="89"/>
      <c r="N3783" s="271">
        <v>0</v>
      </c>
      <c r="O3783" s="271">
        <v>70</v>
      </c>
      <c r="P3783" s="89" t="s">
        <v>670</v>
      </c>
    </row>
    <row r="3784" spans="1:16" ht="38.25">
      <c r="A3784" s="268" t="s">
        <v>565</v>
      </c>
      <c r="B3784" s="89"/>
      <c r="C3784" s="269" t="s">
        <v>615</v>
      </c>
      <c r="D3784" s="84">
        <v>43598</v>
      </c>
      <c r="E3784" s="85" t="s">
        <v>7104</v>
      </c>
      <c r="F3784" s="85" t="s">
        <v>3</v>
      </c>
      <c r="G3784" s="85">
        <v>1740623</v>
      </c>
      <c r="H3784" s="89"/>
      <c r="I3784" s="270" t="s">
        <v>8389</v>
      </c>
      <c r="J3784" s="89"/>
      <c r="K3784" s="89"/>
      <c r="L3784" s="89"/>
      <c r="M3784" s="89"/>
      <c r="N3784" s="271">
        <v>0</v>
      </c>
      <c r="O3784" s="271">
        <v>1043.26</v>
      </c>
      <c r="P3784" s="89" t="s">
        <v>670</v>
      </c>
    </row>
    <row r="3785" spans="1:16" ht="51">
      <c r="A3785" s="268">
        <v>526</v>
      </c>
      <c r="B3785" s="89"/>
      <c r="C3785" s="269" t="s">
        <v>610</v>
      </c>
      <c r="D3785" s="84">
        <v>43598</v>
      </c>
      <c r="E3785" s="85" t="s">
        <v>7105</v>
      </c>
      <c r="F3785" s="85" t="s">
        <v>3</v>
      </c>
      <c r="G3785" s="85">
        <v>1740486</v>
      </c>
      <c r="H3785" s="89"/>
      <c r="I3785" s="270" t="s">
        <v>8390</v>
      </c>
      <c r="J3785" s="89"/>
      <c r="K3785" s="89"/>
      <c r="L3785" s="89"/>
      <c r="M3785" s="89"/>
      <c r="N3785" s="271">
        <v>0</v>
      </c>
      <c r="O3785" s="271">
        <v>263</v>
      </c>
      <c r="P3785" s="89" t="s">
        <v>741</v>
      </c>
    </row>
    <row r="3786" spans="1:16" ht="51">
      <c r="A3786" s="268" t="s">
        <v>565</v>
      </c>
      <c r="B3786" s="89"/>
      <c r="C3786" s="269" t="s">
        <v>615</v>
      </c>
      <c r="D3786" s="84">
        <v>43598</v>
      </c>
      <c r="E3786" s="85" t="s">
        <v>7106</v>
      </c>
      <c r="F3786" s="85" t="s">
        <v>3</v>
      </c>
      <c r="G3786" s="85">
        <v>1740463</v>
      </c>
      <c r="H3786" s="89"/>
      <c r="I3786" s="270" t="s">
        <v>8391</v>
      </c>
      <c r="J3786" s="89"/>
      <c r="K3786" s="89"/>
      <c r="L3786" s="89"/>
      <c r="M3786" s="89"/>
      <c r="N3786" s="271">
        <v>0</v>
      </c>
      <c r="O3786" s="271">
        <v>7212.1100000000006</v>
      </c>
      <c r="P3786" s="89" t="s">
        <v>670</v>
      </c>
    </row>
    <row r="3787" spans="1:16" ht="51">
      <c r="A3787" s="268" t="s">
        <v>565</v>
      </c>
      <c r="B3787" s="89"/>
      <c r="C3787" s="269" t="s">
        <v>615</v>
      </c>
      <c r="D3787" s="84">
        <v>43598</v>
      </c>
      <c r="E3787" s="85" t="s">
        <v>7107</v>
      </c>
      <c r="F3787" s="85" t="s">
        <v>3</v>
      </c>
      <c r="G3787" s="85">
        <v>1740457</v>
      </c>
      <c r="H3787" s="89"/>
      <c r="I3787" s="270" t="s">
        <v>8392</v>
      </c>
      <c r="J3787" s="89"/>
      <c r="K3787" s="89"/>
      <c r="L3787" s="89"/>
      <c r="M3787" s="89"/>
      <c r="N3787" s="271">
        <v>0</v>
      </c>
      <c r="O3787" s="271">
        <v>7212.1100000000006</v>
      </c>
      <c r="P3787" s="89" t="s">
        <v>670</v>
      </c>
    </row>
    <row r="3788" spans="1:16" ht="51">
      <c r="A3788" s="268" t="s">
        <v>556</v>
      </c>
      <c r="B3788" s="89"/>
      <c r="C3788" s="269" t="s">
        <v>616</v>
      </c>
      <c r="D3788" s="84">
        <v>43598</v>
      </c>
      <c r="E3788" s="85" t="s">
        <v>7108</v>
      </c>
      <c r="F3788" s="85" t="s">
        <v>3</v>
      </c>
      <c r="G3788" s="85">
        <v>1740411</v>
      </c>
      <c r="H3788" s="89"/>
      <c r="I3788" s="270" t="s">
        <v>8393</v>
      </c>
      <c r="J3788" s="89"/>
      <c r="K3788" s="89"/>
      <c r="L3788" s="89"/>
      <c r="M3788" s="89"/>
      <c r="N3788" s="271">
        <v>0</v>
      </c>
      <c r="O3788" s="271">
        <v>2067</v>
      </c>
      <c r="P3788" s="89" t="s">
        <v>670</v>
      </c>
    </row>
    <row r="3789" spans="1:16" ht="63.75">
      <c r="A3789" s="268">
        <v>382</v>
      </c>
      <c r="B3789" s="89"/>
      <c r="C3789" s="269" t="s">
        <v>1359</v>
      </c>
      <c r="D3789" s="84">
        <v>43598</v>
      </c>
      <c r="E3789" s="85" t="s">
        <v>7109</v>
      </c>
      <c r="F3789" s="85" t="s">
        <v>3</v>
      </c>
      <c r="G3789" s="85">
        <v>1740397</v>
      </c>
      <c r="H3789" s="89"/>
      <c r="I3789" s="270" t="s">
        <v>8394</v>
      </c>
      <c r="J3789" s="89"/>
      <c r="K3789" s="89"/>
      <c r="L3789" s="89"/>
      <c r="M3789" s="89"/>
      <c r="N3789" s="271">
        <v>0</v>
      </c>
      <c r="O3789" s="271">
        <v>10240.44</v>
      </c>
      <c r="P3789" s="89" t="s">
        <v>670</v>
      </c>
    </row>
    <row r="3790" spans="1:16" ht="38.25">
      <c r="A3790" s="268" t="s">
        <v>565</v>
      </c>
      <c r="B3790" s="89"/>
      <c r="C3790" s="269" t="s">
        <v>615</v>
      </c>
      <c r="D3790" s="84">
        <v>43598</v>
      </c>
      <c r="E3790" s="85" t="s">
        <v>7110</v>
      </c>
      <c r="F3790" s="85" t="s">
        <v>3</v>
      </c>
      <c r="G3790" s="85">
        <v>1740435</v>
      </c>
      <c r="H3790" s="89"/>
      <c r="I3790" s="270" t="s">
        <v>8395</v>
      </c>
      <c r="J3790" s="89"/>
      <c r="K3790" s="89"/>
      <c r="L3790" s="89"/>
      <c r="M3790" s="89"/>
      <c r="N3790" s="271">
        <v>0</v>
      </c>
      <c r="O3790" s="271">
        <v>145.56</v>
      </c>
      <c r="P3790" s="89" t="s">
        <v>670</v>
      </c>
    </row>
    <row r="3791" spans="1:16" ht="51">
      <c r="A3791" s="268">
        <v>16</v>
      </c>
      <c r="B3791" s="89"/>
      <c r="C3791" s="269" t="s">
        <v>43</v>
      </c>
      <c r="D3791" s="84">
        <v>43598</v>
      </c>
      <c r="E3791" s="85" t="s">
        <v>7111</v>
      </c>
      <c r="F3791" s="85" t="s">
        <v>3</v>
      </c>
      <c r="G3791" s="85">
        <v>1740432</v>
      </c>
      <c r="H3791" s="89"/>
      <c r="I3791" s="270" t="s">
        <v>8396</v>
      </c>
      <c r="J3791" s="89"/>
      <c r="K3791" s="89"/>
      <c r="L3791" s="89"/>
      <c r="M3791" s="89"/>
      <c r="N3791" s="271">
        <v>0</v>
      </c>
      <c r="O3791" s="271">
        <v>3482.94</v>
      </c>
      <c r="P3791" s="89" t="s">
        <v>670</v>
      </c>
    </row>
    <row r="3792" spans="1:16" ht="51">
      <c r="A3792" s="268" t="s">
        <v>565</v>
      </c>
      <c r="B3792" s="89"/>
      <c r="C3792" s="269" t="s">
        <v>615</v>
      </c>
      <c r="D3792" s="84">
        <v>43598</v>
      </c>
      <c r="E3792" s="85" t="s">
        <v>7112</v>
      </c>
      <c r="F3792" s="85" t="s">
        <v>3</v>
      </c>
      <c r="G3792" s="85">
        <v>1740393</v>
      </c>
      <c r="H3792" s="89"/>
      <c r="I3792" s="270" t="s">
        <v>8397</v>
      </c>
      <c r="J3792" s="89"/>
      <c r="K3792" s="89"/>
      <c r="L3792" s="89"/>
      <c r="M3792" s="89"/>
      <c r="N3792" s="271">
        <v>0</v>
      </c>
      <c r="O3792" s="271">
        <v>836.36</v>
      </c>
      <c r="P3792" s="89" t="s">
        <v>670</v>
      </c>
    </row>
    <row r="3793" spans="1:16" ht="51">
      <c r="A3793" s="268">
        <v>526</v>
      </c>
      <c r="B3793" s="89"/>
      <c r="C3793" s="269" t="s">
        <v>610</v>
      </c>
      <c r="D3793" s="84">
        <v>43598</v>
      </c>
      <c r="E3793" s="85" t="s">
        <v>7113</v>
      </c>
      <c r="F3793" s="85" t="s">
        <v>3</v>
      </c>
      <c r="G3793" s="85">
        <v>1740488</v>
      </c>
      <c r="H3793" s="89"/>
      <c r="I3793" s="270" t="s">
        <v>8398</v>
      </c>
      <c r="J3793" s="89"/>
      <c r="K3793" s="89"/>
      <c r="L3793" s="89"/>
      <c r="M3793" s="89"/>
      <c r="N3793" s="271">
        <v>0</v>
      </c>
      <c r="O3793" s="271">
        <v>942</v>
      </c>
      <c r="P3793" s="89" t="s">
        <v>670</v>
      </c>
    </row>
    <row r="3794" spans="1:16" ht="89.25">
      <c r="A3794" s="268">
        <v>25</v>
      </c>
      <c r="B3794" s="89"/>
      <c r="C3794" s="269" t="s">
        <v>45</v>
      </c>
      <c r="D3794" s="84">
        <v>43598</v>
      </c>
      <c r="E3794" s="85" t="s">
        <v>7114</v>
      </c>
      <c r="F3794" s="85" t="s">
        <v>671</v>
      </c>
      <c r="G3794" s="85">
        <v>399830</v>
      </c>
      <c r="H3794" s="89"/>
      <c r="I3794" s="270" t="s">
        <v>8399</v>
      </c>
      <c r="J3794" s="89"/>
      <c r="K3794" s="89"/>
      <c r="L3794" s="89"/>
      <c r="M3794" s="89"/>
      <c r="N3794" s="271">
        <v>622916.36</v>
      </c>
      <c r="O3794" s="271">
        <v>0</v>
      </c>
      <c r="P3794" s="89" t="s">
        <v>670</v>
      </c>
    </row>
    <row r="3795" spans="1:16" ht="89.25">
      <c r="A3795" s="268">
        <v>25</v>
      </c>
      <c r="B3795" s="89"/>
      <c r="C3795" s="269" t="s">
        <v>45</v>
      </c>
      <c r="D3795" s="84">
        <v>43598</v>
      </c>
      <c r="E3795" s="85" t="s">
        <v>7114</v>
      </c>
      <c r="F3795" s="85" t="s">
        <v>671</v>
      </c>
      <c r="G3795" s="85">
        <v>400759</v>
      </c>
      <c r="H3795" s="89"/>
      <c r="I3795" s="270" t="s">
        <v>8400</v>
      </c>
      <c r="J3795" s="89"/>
      <c r="K3795" s="89"/>
      <c r="L3795" s="89"/>
      <c r="M3795" s="89"/>
      <c r="N3795" s="271">
        <v>594074.03</v>
      </c>
      <c r="O3795" s="271">
        <v>0</v>
      </c>
      <c r="P3795" s="89" t="s">
        <v>670</v>
      </c>
    </row>
    <row r="3796" spans="1:16" ht="76.5">
      <c r="A3796" s="268">
        <v>25</v>
      </c>
      <c r="B3796" s="89"/>
      <c r="C3796" s="269" t="s">
        <v>45</v>
      </c>
      <c r="D3796" s="84">
        <v>43598</v>
      </c>
      <c r="E3796" s="85" t="s">
        <v>7114</v>
      </c>
      <c r="F3796" s="85" t="s">
        <v>671</v>
      </c>
      <c r="G3796" s="85">
        <v>399834</v>
      </c>
      <c r="H3796" s="89"/>
      <c r="I3796" s="270" t="s">
        <v>8401</v>
      </c>
      <c r="J3796" s="89"/>
      <c r="K3796" s="89"/>
      <c r="L3796" s="89"/>
      <c r="M3796" s="89"/>
      <c r="N3796" s="271">
        <v>1457738.07</v>
      </c>
      <c r="O3796" s="271">
        <v>0</v>
      </c>
      <c r="P3796" s="89" t="s">
        <v>670</v>
      </c>
    </row>
    <row r="3797" spans="1:16" ht="76.5">
      <c r="A3797" s="268">
        <v>25</v>
      </c>
      <c r="B3797" s="89"/>
      <c r="C3797" s="269" t="s">
        <v>45</v>
      </c>
      <c r="D3797" s="84">
        <v>43598</v>
      </c>
      <c r="E3797" s="85" t="s">
        <v>7114</v>
      </c>
      <c r="F3797" s="85" t="s">
        <v>671</v>
      </c>
      <c r="G3797" s="85">
        <v>400762</v>
      </c>
      <c r="H3797" s="89"/>
      <c r="I3797" s="270" t="s">
        <v>8402</v>
      </c>
      <c r="J3797" s="89"/>
      <c r="K3797" s="89"/>
      <c r="L3797" s="89"/>
      <c r="M3797" s="89"/>
      <c r="N3797" s="271">
        <v>32586.55</v>
      </c>
      <c r="O3797" s="271">
        <v>0</v>
      </c>
      <c r="P3797" s="89" t="s">
        <v>670</v>
      </c>
    </row>
    <row r="3798" spans="1:16" ht="76.5">
      <c r="A3798" s="268">
        <v>25</v>
      </c>
      <c r="B3798" s="89"/>
      <c r="C3798" s="269" t="s">
        <v>45</v>
      </c>
      <c r="D3798" s="84">
        <v>43598</v>
      </c>
      <c r="E3798" s="85" t="s">
        <v>7114</v>
      </c>
      <c r="F3798" s="85" t="s">
        <v>671</v>
      </c>
      <c r="G3798" s="85">
        <v>400760</v>
      </c>
      <c r="H3798" s="89"/>
      <c r="I3798" s="270" t="s">
        <v>8403</v>
      </c>
      <c r="J3798" s="89"/>
      <c r="K3798" s="89"/>
      <c r="L3798" s="89"/>
      <c r="M3798" s="89"/>
      <c r="N3798" s="271">
        <v>77360.539999999994</v>
      </c>
      <c r="O3798" s="271">
        <v>0</v>
      </c>
      <c r="P3798" s="89" t="s">
        <v>670</v>
      </c>
    </row>
    <row r="3799" spans="1:16" ht="76.5">
      <c r="A3799" s="268">
        <v>25</v>
      </c>
      <c r="B3799" s="89"/>
      <c r="C3799" s="269" t="s">
        <v>45</v>
      </c>
      <c r="D3799" s="84">
        <v>43598</v>
      </c>
      <c r="E3799" s="85" t="s">
        <v>7114</v>
      </c>
      <c r="F3799" s="85" t="s">
        <v>671</v>
      </c>
      <c r="G3799" s="85">
        <v>400763</v>
      </c>
      <c r="H3799" s="89"/>
      <c r="I3799" s="270" t="s">
        <v>8404</v>
      </c>
      <c r="J3799" s="89"/>
      <c r="K3799" s="89"/>
      <c r="L3799" s="89"/>
      <c r="M3799" s="89"/>
      <c r="N3799" s="271">
        <v>32586.55</v>
      </c>
      <c r="O3799" s="271">
        <v>0</v>
      </c>
      <c r="P3799" s="89" t="s">
        <v>670</v>
      </c>
    </row>
    <row r="3800" spans="1:16" ht="76.5">
      <c r="A3800" s="268">
        <v>25</v>
      </c>
      <c r="B3800" s="89"/>
      <c r="C3800" s="269" t="s">
        <v>45</v>
      </c>
      <c r="D3800" s="84">
        <v>43598</v>
      </c>
      <c r="E3800" s="85" t="s">
        <v>7114</v>
      </c>
      <c r="F3800" s="85" t="s">
        <v>671</v>
      </c>
      <c r="G3800" s="85">
        <v>400761</v>
      </c>
      <c r="H3800" s="89"/>
      <c r="I3800" s="270" t="s">
        <v>8405</v>
      </c>
      <c r="J3800" s="89"/>
      <c r="K3800" s="89"/>
      <c r="L3800" s="89"/>
      <c r="M3800" s="89"/>
      <c r="N3800" s="271">
        <v>77360.539999999994</v>
      </c>
      <c r="O3800" s="271">
        <v>0</v>
      </c>
      <c r="P3800" s="89" t="s">
        <v>670</v>
      </c>
    </row>
    <row r="3801" spans="1:16" ht="76.5">
      <c r="A3801" s="268">
        <v>25</v>
      </c>
      <c r="B3801" s="89"/>
      <c r="C3801" s="269" t="s">
        <v>45</v>
      </c>
      <c r="D3801" s="84">
        <v>43598</v>
      </c>
      <c r="E3801" s="85" t="s">
        <v>7114</v>
      </c>
      <c r="F3801" s="85" t="s">
        <v>671</v>
      </c>
      <c r="G3801" s="85">
        <v>399833</v>
      </c>
      <c r="H3801" s="89"/>
      <c r="I3801" s="270" t="s">
        <v>8406</v>
      </c>
      <c r="J3801" s="89"/>
      <c r="K3801" s="89"/>
      <c r="L3801" s="89"/>
      <c r="M3801" s="89"/>
      <c r="N3801" s="271">
        <v>2001089.84</v>
      </c>
      <c r="O3801" s="271">
        <v>0</v>
      </c>
      <c r="P3801" s="89" t="s">
        <v>670</v>
      </c>
    </row>
    <row r="3802" spans="1:16" ht="76.5">
      <c r="A3802" s="268">
        <v>25</v>
      </c>
      <c r="B3802" s="89"/>
      <c r="C3802" s="269" t="s">
        <v>45</v>
      </c>
      <c r="D3802" s="84">
        <v>43598</v>
      </c>
      <c r="E3802" s="85" t="s">
        <v>7114</v>
      </c>
      <c r="F3802" s="85" t="s">
        <v>671</v>
      </c>
      <c r="G3802" s="85">
        <v>399829</v>
      </c>
      <c r="H3802" s="89"/>
      <c r="I3802" s="270" t="s">
        <v>8407</v>
      </c>
      <c r="J3802" s="89"/>
      <c r="K3802" s="89"/>
      <c r="L3802" s="89"/>
      <c r="M3802" s="89"/>
      <c r="N3802" s="271">
        <v>231016.88</v>
      </c>
      <c r="O3802" s="271">
        <v>0</v>
      </c>
      <c r="P3802" s="89" t="s">
        <v>670</v>
      </c>
    </row>
    <row r="3803" spans="1:16" ht="89.25">
      <c r="A3803" s="268">
        <v>25</v>
      </c>
      <c r="B3803" s="89"/>
      <c r="C3803" s="269" t="s">
        <v>45</v>
      </c>
      <c r="D3803" s="84">
        <v>43598</v>
      </c>
      <c r="E3803" s="85" t="s">
        <v>7114</v>
      </c>
      <c r="F3803" s="85" t="s">
        <v>671</v>
      </c>
      <c r="G3803" s="85">
        <v>399831</v>
      </c>
      <c r="H3803" s="89"/>
      <c r="I3803" s="270" t="s">
        <v>8408</v>
      </c>
      <c r="J3803" s="89"/>
      <c r="K3803" s="89"/>
      <c r="L3803" s="89"/>
      <c r="M3803" s="89"/>
      <c r="N3803" s="271">
        <v>539417.59</v>
      </c>
      <c r="O3803" s="271">
        <v>0</v>
      </c>
      <c r="P3803" s="89" t="s">
        <v>670</v>
      </c>
    </row>
    <row r="3804" spans="1:16" ht="76.5">
      <c r="A3804" s="268">
        <v>25</v>
      </c>
      <c r="B3804" s="89"/>
      <c r="C3804" s="269" t="s">
        <v>45</v>
      </c>
      <c r="D3804" s="84">
        <v>43598</v>
      </c>
      <c r="E3804" s="85" t="s">
        <v>7114</v>
      </c>
      <c r="F3804" s="85" t="s">
        <v>671</v>
      </c>
      <c r="G3804" s="85">
        <v>399828</v>
      </c>
      <c r="H3804" s="89"/>
      <c r="I3804" s="270" t="s">
        <v>8409</v>
      </c>
      <c r="J3804" s="89"/>
      <c r="K3804" s="89"/>
      <c r="L3804" s="89"/>
      <c r="M3804" s="89"/>
      <c r="N3804" s="271">
        <v>1004476.57</v>
      </c>
      <c r="O3804" s="271">
        <v>0</v>
      </c>
      <c r="P3804" s="89" t="s">
        <v>670</v>
      </c>
    </row>
    <row r="3805" spans="1:16" ht="89.25">
      <c r="A3805" s="268">
        <v>25</v>
      </c>
      <c r="B3805" s="89"/>
      <c r="C3805" s="269" t="s">
        <v>45</v>
      </c>
      <c r="D3805" s="84">
        <v>43598</v>
      </c>
      <c r="E3805" s="85" t="s">
        <v>7114</v>
      </c>
      <c r="F3805" s="85" t="s">
        <v>671</v>
      </c>
      <c r="G3805" s="85">
        <v>400764</v>
      </c>
      <c r="H3805" s="89"/>
      <c r="I3805" s="270" t="s">
        <v>8410</v>
      </c>
      <c r="J3805" s="89"/>
      <c r="K3805" s="89"/>
      <c r="L3805" s="89"/>
      <c r="M3805" s="89"/>
      <c r="N3805" s="271">
        <v>190900.81</v>
      </c>
      <c r="O3805" s="271">
        <v>0</v>
      </c>
      <c r="P3805" s="89" t="s">
        <v>670</v>
      </c>
    </row>
    <row r="3806" spans="1:16" ht="76.5">
      <c r="A3806" s="268">
        <v>25</v>
      </c>
      <c r="B3806" s="89"/>
      <c r="C3806" s="269" t="s">
        <v>45</v>
      </c>
      <c r="D3806" s="84">
        <v>43598</v>
      </c>
      <c r="E3806" s="85" t="s">
        <v>7114</v>
      </c>
      <c r="F3806" s="85" t="s">
        <v>671</v>
      </c>
      <c r="G3806" s="85">
        <v>399832</v>
      </c>
      <c r="H3806" s="89"/>
      <c r="I3806" s="270" t="s">
        <v>8411</v>
      </c>
      <c r="J3806" s="89"/>
      <c r="K3806" s="89"/>
      <c r="L3806" s="89"/>
      <c r="M3806" s="89"/>
      <c r="N3806" s="271">
        <v>418925.59</v>
      </c>
      <c r="O3806" s="271">
        <v>0</v>
      </c>
      <c r="P3806" s="89" t="s">
        <v>670</v>
      </c>
    </row>
    <row r="3807" spans="1:16" ht="89.25">
      <c r="A3807" s="268">
        <v>25</v>
      </c>
      <c r="B3807" s="89"/>
      <c r="C3807" s="269" t="s">
        <v>45</v>
      </c>
      <c r="D3807" s="84">
        <v>43598</v>
      </c>
      <c r="E3807" s="85" t="s">
        <v>7115</v>
      </c>
      <c r="F3807" s="85" t="s">
        <v>671</v>
      </c>
      <c r="G3807" s="85">
        <v>399835</v>
      </c>
      <c r="H3807" s="89"/>
      <c r="I3807" s="270" t="s">
        <v>8412</v>
      </c>
      <c r="J3807" s="89"/>
      <c r="K3807" s="89"/>
      <c r="L3807" s="89"/>
      <c r="M3807" s="89"/>
      <c r="N3807" s="271">
        <v>494619.15</v>
      </c>
      <c r="O3807" s="271">
        <v>0</v>
      </c>
      <c r="P3807" s="89" t="s">
        <v>670</v>
      </c>
    </row>
    <row r="3808" spans="1:16" ht="76.5">
      <c r="A3808" s="268">
        <v>25</v>
      </c>
      <c r="B3808" s="89"/>
      <c r="C3808" s="269" t="s">
        <v>45</v>
      </c>
      <c r="D3808" s="84">
        <v>43598</v>
      </c>
      <c r="E3808" s="85" t="s">
        <v>7115</v>
      </c>
      <c r="F3808" s="85" t="s">
        <v>671</v>
      </c>
      <c r="G3808" s="85">
        <v>400765</v>
      </c>
      <c r="H3808" s="89"/>
      <c r="I3808" s="270" t="s">
        <v>8413</v>
      </c>
      <c r="J3808" s="89"/>
      <c r="K3808" s="89"/>
      <c r="L3808" s="89"/>
      <c r="M3808" s="89"/>
      <c r="N3808" s="271">
        <v>32586.55</v>
      </c>
      <c r="O3808" s="271">
        <v>0</v>
      </c>
      <c r="P3808" s="89" t="s">
        <v>670</v>
      </c>
    </row>
    <row r="3809" spans="1:16" ht="76.5">
      <c r="A3809" s="268" t="s">
        <v>557</v>
      </c>
      <c r="B3809" s="89"/>
      <c r="C3809" s="269" t="s">
        <v>780</v>
      </c>
      <c r="D3809" s="84">
        <v>43598</v>
      </c>
      <c r="E3809" s="85" t="s">
        <v>7116</v>
      </c>
      <c r="F3809" s="85" t="s">
        <v>6</v>
      </c>
      <c r="G3809" s="85">
        <v>1117754</v>
      </c>
      <c r="H3809" s="89"/>
      <c r="I3809" s="270" t="s">
        <v>8414</v>
      </c>
      <c r="J3809" s="89"/>
      <c r="K3809" s="89"/>
      <c r="L3809" s="89"/>
      <c r="M3809" s="89"/>
      <c r="N3809" s="271">
        <v>0</v>
      </c>
      <c r="O3809" s="271">
        <v>70000</v>
      </c>
      <c r="P3809" s="89" t="s">
        <v>670</v>
      </c>
    </row>
    <row r="3810" spans="1:16" ht="51">
      <c r="A3810" s="268">
        <v>513</v>
      </c>
      <c r="B3810" s="89"/>
      <c r="C3810" s="269" t="s">
        <v>171</v>
      </c>
      <c r="D3810" s="84">
        <v>43598</v>
      </c>
      <c r="E3810" s="85" t="s">
        <v>7117</v>
      </c>
      <c r="F3810" s="85" t="s">
        <v>15</v>
      </c>
      <c r="G3810" s="85">
        <v>1037552</v>
      </c>
      <c r="H3810" s="89"/>
      <c r="I3810" s="270" t="s">
        <v>8415</v>
      </c>
      <c r="J3810" s="89"/>
      <c r="K3810" s="89"/>
      <c r="L3810" s="89"/>
      <c r="M3810" s="89"/>
      <c r="N3810" s="271">
        <v>50</v>
      </c>
      <c r="O3810" s="271">
        <v>0</v>
      </c>
      <c r="P3810" s="89" t="s">
        <v>670</v>
      </c>
    </row>
    <row r="3811" spans="1:16" ht="51">
      <c r="A3811" s="268">
        <v>513</v>
      </c>
      <c r="B3811" s="89"/>
      <c r="C3811" s="269" t="s">
        <v>171</v>
      </c>
      <c r="D3811" s="84">
        <v>43598</v>
      </c>
      <c r="E3811" s="85" t="s">
        <v>7118</v>
      </c>
      <c r="F3811" s="85" t="s">
        <v>15</v>
      </c>
      <c r="G3811" s="85">
        <v>1037554</v>
      </c>
      <c r="H3811" s="89"/>
      <c r="I3811" s="270" t="s">
        <v>8416</v>
      </c>
      <c r="J3811" s="89"/>
      <c r="K3811" s="89"/>
      <c r="L3811" s="89"/>
      <c r="M3811" s="89"/>
      <c r="N3811" s="271">
        <v>50</v>
      </c>
      <c r="O3811" s="271">
        <v>0</v>
      </c>
      <c r="P3811" s="89" t="s">
        <v>670</v>
      </c>
    </row>
    <row r="3812" spans="1:16" ht="51">
      <c r="A3812" s="268">
        <v>513</v>
      </c>
      <c r="B3812" s="89"/>
      <c r="C3812" s="269" t="s">
        <v>171</v>
      </c>
      <c r="D3812" s="84">
        <v>43598</v>
      </c>
      <c r="E3812" s="85" t="s">
        <v>7119</v>
      </c>
      <c r="F3812" s="85" t="s">
        <v>15</v>
      </c>
      <c r="G3812" s="85">
        <v>1037556</v>
      </c>
      <c r="H3812" s="89"/>
      <c r="I3812" s="270" t="s">
        <v>8417</v>
      </c>
      <c r="J3812" s="89"/>
      <c r="K3812" s="89"/>
      <c r="L3812" s="89"/>
      <c r="M3812" s="89"/>
      <c r="N3812" s="271">
        <v>50</v>
      </c>
      <c r="O3812" s="271">
        <v>0</v>
      </c>
      <c r="P3812" s="89" t="s">
        <v>670</v>
      </c>
    </row>
    <row r="3813" spans="1:16" ht="51">
      <c r="A3813" s="268">
        <v>513</v>
      </c>
      <c r="B3813" s="89"/>
      <c r="C3813" s="269" t="s">
        <v>171</v>
      </c>
      <c r="D3813" s="84">
        <v>43598</v>
      </c>
      <c r="E3813" s="85" t="s">
        <v>7120</v>
      </c>
      <c r="F3813" s="85" t="s">
        <v>15</v>
      </c>
      <c r="G3813" s="85">
        <v>1037408</v>
      </c>
      <c r="H3813" s="89"/>
      <c r="I3813" s="270" t="s">
        <v>719</v>
      </c>
      <c r="J3813" s="89"/>
      <c r="K3813" s="89"/>
      <c r="L3813" s="89"/>
      <c r="M3813" s="89"/>
      <c r="N3813" s="271">
        <v>50</v>
      </c>
      <c r="O3813" s="271">
        <v>0</v>
      </c>
      <c r="P3813" s="89" t="s">
        <v>670</v>
      </c>
    </row>
    <row r="3814" spans="1:16" ht="63.75">
      <c r="A3814" s="268">
        <v>597</v>
      </c>
      <c r="B3814" s="89"/>
      <c r="C3814" s="269" t="s">
        <v>734</v>
      </c>
      <c r="D3814" s="84">
        <v>43598</v>
      </c>
      <c r="E3814" s="85" t="s">
        <v>7121</v>
      </c>
      <c r="F3814" s="85" t="s">
        <v>15</v>
      </c>
      <c r="G3814" s="85">
        <v>1037412</v>
      </c>
      <c r="H3814" s="89"/>
      <c r="I3814" s="270" t="s">
        <v>8418</v>
      </c>
      <c r="J3814" s="89"/>
      <c r="K3814" s="89"/>
      <c r="L3814" s="89"/>
      <c r="M3814" s="89"/>
      <c r="N3814" s="271">
        <v>50</v>
      </c>
      <c r="O3814" s="271">
        <v>0</v>
      </c>
      <c r="P3814" s="89" t="s">
        <v>670</v>
      </c>
    </row>
    <row r="3815" spans="1:16" ht="76.5">
      <c r="A3815" s="268" t="s">
        <v>557</v>
      </c>
      <c r="B3815" s="89"/>
      <c r="C3815" s="269" t="s">
        <v>780</v>
      </c>
      <c r="D3815" s="84">
        <v>43598</v>
      </c>
      <c r="E3815" s="85" t="s">
        <v>7122</v>
      </c>
      <c r="F3815" s="85" t="s">
        <v>6</v>
      </c>
      <c r="G3815" s="85">
        <v>953883</v>
      </c>
      <c r="H3815" s="89"/>
      <c r="I3815" s="270" t="s">
        <v>8419</v>
      </c>
      <c r="J3815" s="89"/>
      <c r="K3815" s="89"/>
      <c r="L3815" s="89"/>
      <c r="M3815" s="89"/>
      <c r="N3815" s="271">
        <v>0</v>
      </c>
      <c r="O3815" s="271">
        <v>1880820.96</v>
      </c>
      <c r="P3815" s="89" t="s">
        <v>670</v>
      </c>
    </row>
    <row r="3816" spans="1:16" ht="51">
      <c r="A3816" s="268">
        <v>119</v>
      </c>
      <c r="B3816" s="89"/>
      <c r="C3816" s="269" t="s">
        <v>63</v>
      </c>
      <c r="D3816" s="84">
        <v>43598</v>
      </c>
      <c r="E3816" s="85" t="s">
        <v>7123</v>
      </c>
      <c r="F3816" s="85" t="s">
        <v>11</v>
      </c>
      <c r="G3816" s="85">
        <v>953983</v>
      </c>
      <c r="H3816" s="89"/>
      <c r="I3816" s="270" t="s">
        <v>8420</v>
      </c>
      <c r="J3816" s="89"/>
      <c r="K3816" s="89"/>
      <c r="L3816" s="89"/>
      <c r="M3816" s="89"/>
      <c r="N3816" s="271">
        <v>50</v>
      </c>
      <c r="O3816" s="271">
        <v>0</v>
      </c>
      <c r="P3816" s="89" t="s">
        <v>670</v>
      </c>
    </row>
    <row r="3817" spans="1:16" ht="51">
      <c r="A3817" s="268">
        <v>119</v>
      </c>
      <c r="B3817" s="89"/>
      <c r="C3817" s="269" t="s">
        <v>63</v>
      </c>
      <c r="D3817" s="84">
        <v>43598</v>
      </c>
      <c r="E3817" s="85" t="s">
        <v>7124</v>
      </c>
      <c r="F3817" s="85" t="s">
        <v>11</v>
      </c>
      <c r="G3817" s="85">
        <v>953986</v>
      </c>
      <c r="H3817" s="89"/>
      <c r="I3817" s="270" t="s">
        <v>8421</v>
      </c>
      <c r="J3817" s="89"/>
      <c r="K3817" s="89"/>
      <c r="L3817" s="89"/>
      <c r="M3817" s="89"/>
      <c r="N3817" s="271">
        <v>50</v>
      </c>
      <c r="O3817" s="271">
        <v>0</v>
      </c>
      <c r="P3817" s="89" t="s">
        <v>670</v>
      </c>
    </row>
    <row r="3818" spans="1:16" ht="51">
      <c r="A3818" s="268">
        <v>117</v>
      </c>
      <c r="B3818" s="89"/>
      <c r="C3818" s="269" t="s">
        <v>62</v>
      </c>
      <c r="D3818" s="84">
        <v>43598</v>
      </c>
      <c r="E3818" s="85" t="s">
        <v>7125</v>
      </c>
      <c r="F3818" s="85" t="s">
        <v>11</v>
      </c>
      <c r="G3818" s="85">
        <v>953990</v>
      </c>
      <c r="H3818" s="89"/>
      <c r="I3818" s="270" t="s">
        <v>8422</v>
      </c>
      <c r="J3818" s="89"/>
      <c r="K3818" s="89"/>
      <c r="L3818" s="89"/>
      <c r="M3818" s="89"/>
      <c r="N3818" s="271">
        <v>50</v>
      </c>
      <c r="O3818" s="271">
        <v>0</v>
      </c>
      <c r="P3818" s="89" t="s">
        <v>670</v>
      </c>
    </row>
    <row r="3819" spans="1:16" ht="51">
      <c r="A3819" s="268">
        <v>513</v>
      </c>
      <c r="B3819" s="89"/>
      <c r="C3819" s="269" t="s">
        <v>171</v>
      </c>
      <c r="D3819" s="84">
        <v>43598</v>
      </c>
      <c r="E3819" s="85" t="s">
        <v>7126</v>
      </c>
      <c r="F3819" s="85" t="s">
        <v>15</v>
      </c>
      <c r="G3819" s="85">
        <v>1037558</v>
      </c>
      <c r="H3819" s="89"/>
      <c r="I3819" s="270" t="s">
        <v>8423</v>
      </c>
      <c r="J3819" s="89"/>
      <c r="K3819" s="89"/>
      <c r="L3819" s="89"/>
      <c r="M3819" s="89"/>
      <c r="N3819" s="271">
        <v>50</v>
      </c>
      <c r="O3819" s="271">
        <v>0</v>
      </c>
      <c r="P3819" s="89" t="s">
        <v>670</v>
      </c>
    </row>
    <row r="3820" spans="1:16" ht="51">
      <c r="A3820" s="268">
        <v>513</v>
      </c>
      <c r="B3820" s="89"/>
      <c r="C3820" s="269" t="s">
        <v>171</v>
      </c>
      <c r="D3820" s="84">
        <v>43598</v>
      </c>
      <c r="E3820" s="85" t="s">
        <v>7127</v>
      </c>
      <c r="F3820" s="85" t="s">
        <v>15</v>
      </c>
      <c r="G3820" s="85">
        <v>1037560</v>
      </c>
      <c r="H3820" s="89"/>
      <c r="I3820" s="270" t="s">
        <v>8424</v>
      </c>
      <c r="J3820" s="89"/>
      <c r="K3820" s="89"/>
      <c r="L3820" s="89"/>
      <c r="M3820" s="89"/>
      <c r="N3820" s="271">
        <v>50</v>
      </c>
      <c r="O3820" s="271">
        <v>0</v>
      </c>
      <c r="P3820" s="89" t="s">
        <v>670</v>
      </c>
    </row>
    <row r="3821" spans="1:16" ht="63.75">
      <c r="A3821" s="268">
        <v>597</v>
      </c>
      <c r="B3821" s="89"/>
      <c r="C3821" s="269" t="s">
        <v>734</v>
      </c>
      <c r="D3821" s="84">
        <v>43598</v>
      </c>
      <c r="E3821" s="85" t="s">
        <v>7128</v>
      </c>
      <c r="F3821" s="85" t="s">
        <v>15</v>
      </c>
      <c r="G3821" s="85">
        <v>1037569</v>
      </c>
      <c r="H3821" s="89"/>
      <c r="I3821" s="270" t="s">
        <v>8425</v>
      </c>
      <c r="J3821" s="89"/>
      <c r="K3821" s="89"/>
      <c r="L3821" s="89"/>
      <c r="M3821" s="89"/>
      <c r="N3821" s="271">
        <v>50</v>
      </c>
      <c r="O3821" s="271">
        <v>0</v>
      </c>
      <c r="P3821" s="89" t="s">
        <v>670</v>
      </c>
    </row>
    <row r="3822" spans="1:16" ht="63.75">
      <c r="A3822" s="268">
        <v>119</v>
      </c>
      <c r="B3822" s="89"/>
      <c r="C3822" s="269" t="s">
        <v>63</v>
      </c>
      <c r="D3822" s="84">
        <v>43598</v>
      </c>
      <c r="E3822" s="85" t="s">
        <v>7129</v>
      </c>
      <c r="F3822" s="85" t="s">
        <v>11</v>
      </c>
      <c r="G3822" s="85">
        <v>954106</v>
      </c>
      <c r="H3822" s="89"/>
      <c r="I3822" s="270" t="s">
        <v>8426</v>
      </c>
      <c r="J3822" s="89"/>
      <c r="K3822" s="89"/>
      <c r="L3822" s="89"/>
      <c r="M3822" s="89"/>
      <c r="N3822" s="271">
        <v>50</v>
      </c>
      <c r="O3822" s="271">
        <v>0</v>
      </c>
      <c r="P3822" s="89" t="s">
        <v>670</v>
      </c>
    </row>
    <row r="3823" spans="1:16" ht="51">
      <c r="A3823" s="268">
        <v>48</v>
      </c>
      <c r="B3823" s="89"/>
      <c r="C3823" s="269" t="s">
        <v>50</v>
      </c>
      <c r="D3823" s="84">
        <v>43599</v>
      </c>
      <c r="E3823" s="85" t="s">
        <v>7130</v>
      </c>
      <c r="F3823" s="85" t="s">
        <v>3</v>
      </c>
      <c r="G3823" s="85">
        <v>1741027</v>
      </c>
      <c r="H3823" s="89"/>
      <c r="I3823" s="270" t="s">
        <v>8427</v>
      </c>
      <c r="J3823" s="89"/>
      <c r="K3823" s="89"/>
      <c r="L3823" s="89"/>
      <c r="M3823" s="89"/>
      <c r="N3823" s="271">
        <v>0</v>
      </c>
      <c r="O3823" s="271">
        <v>550</v>
      </c>
      <c r="P3823" s="89" t="s">
        <v>670</v>
      </c>
    </row>
    <row r="3824" spans="1:16" ht="38.25">
      <c r="A3824" s="268">
        <v>291</v>
      </c>
      <c r="B3824" s="89"/>
      <c r="C3824" s="269" t="s">
        <v>129</v>
      </c>
      <c r="D3824" s="84">
        <v>43599</v>
      </c>
      <c r="E3824" s="85" t="s">
        <v>7131</v>
      </c>
      <c r="F3824" s="85" t="s">
        <v>3</v>
      </c>
      <c r="G3824" s="85">
        <v>1741031</v>
      </c>
      <c r="H3824" s="89"/>
      <c r="I3824" s="270" t="s">
        <v>8428</v>
      </c>
      <c r="J3824" s="89"/>
      <c r="K3824" s="89"/>
      <c r="L3824" s="89"/>
      <c r="M3824" s="89"/>
      <c r="N3824" s="271">
        <v>0</v>
      </c>
      <c r="O3824" s="271">
        <v>6</v>
      </c>
      <c r="P3824" s="89" t="s">
        <v>670</v>
      </c>
    </row>
    <row r="3825" spans="1:16" ht="51">
      <c r="A3825" s="268">
        <v>526</v>
      </c>
      <c r="B3825" s="89"/>
      <c r="C3825" s="269" t="s">
        <v>610</v>
      </c>
      <c r="D3825" s="84">
        <v>43599</v>
      </c>
      <c r="E3825" s="85" t="s">
        <v>7132</v>
      </c>
      <c r="F3825" s="85" t="s">
        <v>3</v>
      </c>
      <c r="G3825" s="85">
        <v>1741022</v>
      </c>
      <c r="H3825" s="89"/>
      <c r="I3825" s="270" t="s">
        <v>8429</v>
      </c>
      <c r="J3825" s="89"/>
      <c r="K3825" s="89"/>
      <c r="L3825" s="89"/>
      <c r="M3825" s="89"/>
      <c r="N3825" s="271">
        <v>0</v>
      </c>
      <c r="O3825" s="271">
        <v>64.930000000000007</v>
      </c>
      <c r="P3825" s="89" t="s">
        <v>670</v>
      </c>
    </row>
    <row r="3826" spans="1:16" ht="38.25">
      <c r="A3826" s="268" t="s">
        <v>565</v>
      </c>
      <c r="B3826" s="89"/>
      <c r="C3826" s="269" t="s">
        <v>615</v>
      </c>
      <c r="D3826" s="84">
        <v>43599</v>
      </c>
      <c r="E3826" s="85" t="s">
        <v>7133</v>
      </c>
      <c r="F3826" s="85" t="s">
        <v>3</v>
      </c>
      <c r="G3826" s="85">
        <v>1740996</v>
      </c>
      <c r="H3826" s="89"/>
      <c r="I3826" s="270" t="s">
        <v>8430</v>
      </c>
      <c r="J3826" s="89"/>
      <c r="K3826" s="89"/>
      <c r="L3826" s="89"/>
      <c r="M3826" s="89"/>
      <c r="N3826" s="271">
        <v>0</v>
      </c>
      <c r="O3826" s="271">
        <v>386</v>
      </c>
      <c r="P3826" s="89" t="s">
        <v>670</v>
      </c>
    </row>
    <row r="3827" spans="1:16" ht="51">
      <c r="A3827" s="268">
        <v>526</v>
      </c>
      <c r="B3827" s="89"/>
      <c r="C3827" s="269" t="s">
        <v>610</v>
      </c>
      <c r="D3827" s="84">
        <v>43599</v>
      </c>
      <c r="E3827" s="85" t="s">
        <v>7134</v>
      </c>
      <c r="F3827" s="85" t="s">
        <v>3</v>
      </c>
      <c r="G3827" s="85">
        <v>1740995</v>
      </c>
      <c r="H3827" s="89"/>
      <c r="I3827" s="270" t="s">
        <v>8431</v>
      </c>
      <c r="J3827" s="89"/>
      <c r="K3827" s="89"/>
      <c r="L3827" s="89"/>
      <c r="M3827" s="89"/>
      <c r="N3827" s="271">
        <v>0</v>
      </c>
      <c r="O3827" s="271">
        <v>70</v>
      </c>
      <c r="P3827" s="89" t="s">
        <v>670</v>
      </c>
    </row>
    <row r="3828" spans="1:16" ht="51">
      <c r="A3828" s="268" t="s">
        <v>565</v>
      </c>
      <c r="B3828" s="89"/>
      <c r="C3828" s="269" t="s">
        <v>615</v>
      </c>
      <c r="D3828" s="84">
        <v>43599</v>
      </c>
      <c r="E3828" s="85" t="s">
        <v>7135</v>
      </c>
      <c r="F3828" s="85" t="s">
        <v>3</v>
      </c>
      <c r="G3828" s="85">
        <v>1740972</v>
      </c>
      <c r="H3828" s="89"/>
      <c r="I3828" s="270" t="s">
        <v>8432</v>
      </c>
      <c r="J3828" s="89"/>
      <c r="K3828" s="89"/>
      <c r="L3828" s="89"/>
      <c r="M3828" s="89"/>
      <c r="N3828" s="271">
        <v>0</v>
      </c>
      <c r="O3828" s="271">
        <v>4000</v>
      </c>
      <c r="P3828" s="89" t="s">
        <v>670</v>
      </c>
    </row>
    <row r="3829" spans="1:16" ht="51">
      <c r="A3829" s="268">
        <v>592</v>
      </c>
      <c r="B3829" s="89"/>
      <c r="C3829" s="269" t="s">
        <v>645</v>
      </c>
      <c r="D3829" s="84">
        <v>43599</v>
      </c>
      <c r="E3829" s="85" t="s">
        <v>7136</v>
      </c>
      <c r="F3829" s="85" t="s">
        <v>3</v>
      </c>
      <c r="G3829" s="85">
        <v>1741172</v>
      </c>
      <c r="H3829" s="89"/>
      <c r="I3829" s="270" t="s">
        <v>2156</v>
      </c>
      <c r="J3829" s="89"/>
      <c r="K3829" s="89"/>
      <c r="L3829" s="89"/>
      <c r="M3829" s="89"/>
      <c r="N3829" s="271">
        <v>0</v>
      </c>
      <c r="O3829" s="271">
        <v>413</v>
      </c>
      <c r="P3829" s="89" t="s">
        <v>670</v>
      </c>
    </row>
    <row r="3830" spans="1:16" ht="51">
      <c r="A3830" s="268">
        <v>592</v>
      </c>
      <c r="B3830" s="89"/>
      <c r="C3830" s="269" t="s">
        <v>645</v>
      </c>
      <c r="D3830" s="84">
        <v>43599</v>
      </c>
      <c r="E3830" s="85" t="s">
        <v>7137</v>
      </c>
      <c r="F3830" s="85" t="s">
        <v>3</v>
      </c>
      <c r="G3830" s="85">
        <v>1741171</v>
      </c>
      <c r="H3830" s="89"/>
      <c r="I3830" s="270" t="s">
        <v>6251</v>
      </c>
      <c r="J3830" s="89"/>
      <c r="K3830" s="89"/>
      <c r="L3830" s="89"/>
      <c r="M3830" s="89"/>
      <c r="N3830" s="271">
        <v>0</v>
      </c>
      <c r="O3830" s="271">
        <v>14084</v>
      </c>
      <c r="P3830" s="89" t="s">
        <v>670</v>
      </c>
    </row>
    <row r="3831" spans="1:16" ht="51">
      <c r="A3831" s="268">
        <v>592</v>
      </c>
      <c r="B3831" s="89"/>
      <c r="C3831" s="269" t="s">
        <v>645</v>
      </c>
      <c r="D3831" s="84">
        <v>43599</v>
      </c>
      <c r="E3831" s="85" t="s">
        <v>7138</v>
      </c>
      <c r="F3831" s="85" t="s">
        <v>3</v>
      </c>
      <c r="G3831" s="85">
        <v>1741169</v>
      </c>
      <c r="H3831" s="89"/>
      <c r="I3831" s="270" t="s">
        <v>8433</v>
      </c>
      <c r="J3831" s="89"/>
      <c r="K3831" s="89"/>
      <c r="L3831" s="89"/>
      <c r="M3831" s="89"/>
      <c r="N3831" s="271">
        <v>0</v>
      </c>
      <c r="O3831" s="271">
        <v>35918</v>
      </c>
      <c r="P3831" s="89" t="s">
        <v>670</v>
      </c>
    </row>
    <row r="3832" spans="1:16" ht="63.75">
      <c r="A3832" s="268">
        <v>592</v>
      </c>
      <c r="B3832" s="89"/>
      <c r="C3832" s="269" t="s">
        <v>645</v>
      </c>
      <c r="D3832" s="84">
        <v>43599</v>
      </c>
      <c r="E3832" s="85" t="s">
        <v>7139</v>
      </c>
      <c r="F3832" s="85" t="s">
        <v>3</v>
      </c>
      <c r="G3832" s="85">
        <v>1741162</v>
      </c>
      <c r="H3832" s="89"/>
      <c r="I3832" s="270" t="s">
        <v>8434</v>
      </c>
      <c r="J3832" s="89"/>
      <c r="K3832" s="89"/>
      <c r="L3832" s="89"/>
      <c r="M3832" s="89"/>
      <c r="N3832" s="271">
        <v>0</v>
      </c>
      <c r="O3832" s="271">
        <v>86</v>
      </c>
      <c r="P3832" s="89" t="s">
        <v>670</v>
      </c>
    </row>
    <row r="3833" spans="1:16" ht="63.75">
      <c r="A3833" s="268">
        <v>592</v>
      </c>
      <c r="B3833" s="89"/>
      <c r="C3833" s="269" t="s">
        <v>645</v>
      </c>
      <c r="D3833" s="84">
        <v>43599</v>
      </c>
      <c r="E3833" s="85" t="s">
        <v>7140</v>
      </c>
      <c r="F3833" s="85" t="s">
        <v>3</v>
      </c>
      <c r="G3833" s="85">
        <v>1741159</v>
      </c>
      <c r="H3833" s="89"/>
      <c r="I3833" s="270" t="s">
        <v>8435</v>
      </c>
      <c r="J3833" s="89"/>
      <c r="K3833" s="89"/>
      <c r="L3833" s="89"/>
      <c r="M3833" s="89"/>
      <c r="N3833" s="271">
        <v>0</v>
      </c>
      <c r="O3833" s="271">
        <v>1803</v>
      </c>
      <c r="P3833" s="89" t="s">
        <v>670</v>
      </c>
    </row>
    <row r="3834" spans="1:16" ht="51">
      <c r="A3834" s="268">
        <v>70</v>
      </c>
      <c r="B3834" s="89"/>
      <c r="C3834" s="269" t="s">
        <v>53</v>
      </c>
      <c r="D3834" s="84">
        <v>43599</v>
      </c>
      <c r="E3834" s="85" t="s">
        <v>7141</v>
      </c>
      <c r="F3834" s="85" t="s">
        <v>3</v>
      </c>
      <c r="G3834" s="85">
        <v>1741124</v>
      </c>
      <c r="H3834" s="89"/>
      <c r="I3834" s="270" t="s">
        <v>8436</v>
      </c>
      <c r="J3834" s="89"/>
      <c r="K3834" s="89"/>
      <c r="L3834" s="89"/>
      <c r="M3834" s="89"/>
      <c r="N3834" s="271">
        <v>0</v>
      </c>
      <c r="O3834" s="271">
        <v>185</v>
      </c>
      <c r="P3834" s="89" t="s">
        <v>670</v>
      </c>
    </row>
    <row r="3835" spans="1:16" ht="38.25">
      <c r="A3835" s="268" t="s">
        <v>565</v>
      </c>
      <c r="B3835" s="89"/>
      <c r="C3835" s="269" t="s">
        <v>615</v>
      </c>
      <c r="D3835" s="84">
        <v>43599</v>
      </c>
      <c r="E3835" s="85" t="s">
        <v>7142</v>
      </c>
      <c r="F3835" s="85" t="s">
        <v>3</v>
      </c>
      <c r="G3835" s="85">
        <v>1740924</v>
      </c>
      <c r="H3835" s="89"/>
      <c r="I3835" s="270" t="s">
        <v>8437</v>
      </c>
      <c r="J3835" s="89"/>
      <c r="K3835" s="89"/>
      <c r="L3835" s="89"/>
      <c r="M3835" s="89"/>
      <c r="N3835" s="271">
        <v>0</v>
      </c>
      <c r="O3835" s="271">
        <v>10355.94</v>
      </c>
      <c r="P3835" s="89" t="s">
        <v>670</v>
      </c>
    </row>
    <row r="3836" spans="1:16" ht="51">
      <c r="A3836" s="268" t="s">
        <v>565</v>
      </c>
      <c r="B3836" s="89"/>
      <c r="C3836" s="269" t="s">
        <v>615</v>
      </c>
      <c r="D3836" s="84">
        <v>43599</v>
      </c>
      <c r="E3836" s="85" t="s">
        <v>7143</v>
      </c>
      <c r="F3836" s="85" t="s">
        <v>3</v>
      </c>
      <c r="G3836" s="85">
        <v>1740922</v>
      </c>
      <c r="H3836" s="89"/>
      <c r="I3836" s="270" t="s">
        <v>8438</v>
      </c>
      <c r="J3836" s="89"/>
      <c r="K3836" s="89"/>
      <c r="L3836" s="89"/>
      <c r="M3836" s="89"/>
      <c r="N3836" s="271">
        <v>0</v>
      </c>
      <c r="O3836" s="271">
        <v>71.850000000000009</v>
      </c>
      <c r="P3836" s="89" t="s">
        <v>670</v>
      </c>
    </row>
    <row r="3837" spans="1:16" ht="51">
      <c r="A3837" s="268" t="s">
        <v>565</v>
      </c>
      <c r="B3837" s="89"/>
      <c r="C3837" s="269" t="s">
        <v>615</v>
      </c>
      <c r="D3837" s="84">
        <v>43599</v>
      </c>
      <c r="E3837" s="85" t="s">
        <v>7144</v>
      </c>
      <c r="F3837" s="85" t="s">
        <v>3</v>
      </c>
      <c r="G3837" s="85">
        <v>1740921</v>
      </c>
      <c r="H3837" s="89"/>
      <c r="I3837" s="270" t="s">
        <v>8439</v>
      </c>
      <c r="J3837" s="89"/>
      <c r="K3837" s="89"/>
      <c r="L3837" s="89"/>
      <c r="M3837" s="89"/>
      <c r="N3837" s="271">
        <v>0</v>
      </c>
      <c r="O3837" s="271">
        <v>139.1</v>
      </c>
      <c r="P3837" s="89" t="s">
        <v>670</v>
      </c>
    </row>
    <row r="3838" spans="1:16" ht="51">
      <c r="A3838" s="268" t="s">
        <v>565</v>
      </c>
      <c r="B3838" s="89"/>
      <c r="C3838" s="269" t="s">
        <v>615</v>
      </c>
      <c r="D3838" s="84">
        <v>43599</v>
      </c>
      <c r="E3838" s="85" t="s">
        <v>7145</v>
      </c>
      <c r="F3838" s="85" t="s">
        <v>3</v>
      </c>
      <c r="G3838" s="85">
        <v>1740918</v>
      </c>
      <c r="H3838" s="89"/>
      <c r="I3838" s="270" t="s">
        <v>8440</v>
      </c>
      <c r="J3838" s="89"/>
      <c r="K3838" s="89"/>
      <c r="L3838" s="89"/>
      <c r="M3838" s="89"/>
      <c r="N3838" s="271">
        <v>0</v>
      </c>
      <c r="O3838" s="271">
        <v>1923.22</v>
      </c>
      <c r="P3838" s="89" t="s">
        <v>670</v>
      </c>
    </row>
    <row r="3839" spans="1:16" ht="51">
      <c r="A3839" s="268">
        <v>16</v>
      </c>
      <c r="B3839" s="89"/>
      <c r="C3839" s="269" t="s">
        <v>43</v>
      </c>
      <c r="D3839" s="84">
        <v>43599</v>
      </c>
      <c r="E3839" s="85" t="s">
        <v>7146</v>
      </c>
      <c r="F3839" s="85" t="s">
        <v>3</v>
      </c>
      <c r="G3839" s="85">
        <v>1740916</v>
      </c>
      <c r="H3839" s="89"/>
      <c r="I3839" s="270" t="s">
        <v>8441</v>
      </c>
      <c r="J3839" s="89"/>
      <c r="K3839" s="89"/>
      <c r="L3839" s="89"/>
      <c r="M3839" s="89"/>
      <c r="N3839" s="271">
        <v>0</v>
      </c>
      <c r="O3839" s="271">
        <v>4000</v>
      </c>
      <c r="P3839" s="89" t="s">
        <v>670</v>
      </c>
    </row>
    <row r="3840" spans="1:16" ht="63.75">
      <c r="A3840" s="268">
        <v>310</v>
      </c>
      <c r="B3840" s="89"/>
      <c r="C3840" s="269" t="s">
        <v>141</v>
      </c>
      <c r="D3840" s="84">
        <v>43599</v>
      </c>
      <c r="E3840" s="85" t="s">
        <v>7147</v>
      </c>
      <c r="F3840" s="85" t="s">
        <v>3</v>
      </c>
      <c r="G3840" s="85">
        <v>1740914</v>
      </c>
      <c r="H3840" s="89"/>
      <c r="I3840" s="270" t="s">
        <v>8442</v>
      </c>
      <c r="J3840" s="89"/>
      <c r="K3840" s="89"/>
      <c r="L3840" s="89"/>
      <c r="M3840" s="89"/>
      <c r="N3840" s="271">
        <v>0</v>
      </c>
      <c r="O3840" s="271">
        <v>1323.9</v>
      </c>
      <c r="P3840" s="89" t="s">
        <v>670</v>
      </c>
    </row>
    <row r="3841" spans="1:16" ht="51">
      <c r="A3841" s="268">
        <v>86</v>
      </c>
      <c r="B3841" s="89"/>
      <c r="C3841" s="269" t="s">
        <v>56</v>
      </c>
      <c r="D3841" s="84">
        <v>43599</v>
      </c>
      <c r="E3841" s="85" t="s">
        <v>7148</v>
      </c>
      <c r="F3841" s="85" t="s">
        <v>3</v>
      </c>
      <c r="G3841" s="85">
        <v>1740882</v>
      </c>
      <c r="H3841" s="89"/>
      <c r="I3841" s="270" t="s">
        <v>8443</v>
      </c>
      <c r="J3841" s="89"/>
      <c r="K3841" s="89"/>
      <c r="L3841" s="89"/>
      <c r="M3841" s="89"/>
      <c r="N3841" s="271">
        <v>0</v>
      </c>
      <c r="O3841" s="271">
        <v>17304</v>
      </c>
      <c r="P3841" s="89" t="s">
        <v>670</v>
      </c>
    </row>
    <row r="3842" spans="1:16" ht="51">
      <c r="A3842" s="268">
        <v>25</v>
      </c>
      <c r="B3842" s="89"/>
      <c r="C3842" s="269" t="s">
        <v>45</v>
      </c>
      <c r="D3842" s="84">
        <v>43599</v>
      </c>
      <c r="E3842" s="85" t="s">
        <v>7149</v>
      </c>
      <c r="F3842" s="85" t="s">
        <v>3</v>
      </c>
      <c r="G3842" s="85">
        <v>1740872</v>
      </c>
      <c r="H3842" s="89"/>
      <c r="I3842" s="270" t="s">
        <v>8444</v>
      </c>
      <c r="J3842" s="89"/>
      <c r="K3842" s="89"/>
      <c r="L3842" s="89"/>
      <c r="M3842" s="89"/>
      <c r="N3842" s="271">
        <v>0</v>
      </c>
      <c r="O3842" s="271">
        <v>193.20000000000002</v>
      </c>
      <c r="P3842" s="89" t="s">
        <v>670</v>
      </c>
    </row>
    <row r="3843" spans="1:16" ht="63.75">
      <c r="A3843" s="268">
        <v>310</v>
      </c>
      <c r="B3843" s="89"/>
      <c r="C3843" s="269" t="s">
        <v>141</v>
      </c>
      <c r="D3843" s="84">
        <v>43599</v>
      </c>
      <c r="E3843" s="85" t="s">
        <v>7150</v>
      </c>
      <c r="F3843" s="85" t="s">
        <v>3</v>
      </c>
      <c r="G3843" s="85">
        <v>1740917</v>
      </c>
      <c r="H3843" s="89"/>
      <c r="I3843" s="270" t="s">
        <v>8445</v>
      </c>
      <c r="J3843" s="89"/>
      <c r="K3843" s="89"/>
      <c r="L3843" s="89"/>
      <c r="M3843" s="89"/>
      <c r="N3843" s="271">
        <v>0</v>
      </c>
      <c r="O3843" s="271">
        <v>5</v>
      </c>
      <c r="P3843" s="89" t="s">
        <v>670</v>
      </c>
    </row>
    <row r="3844" spans="1:16" ht="51">
      <c r="A3844" s="268">
        <v>190</v>
      </c>
      <c r="B3844" s="89"/>
      <c r="C3844" s="269" t="s">
        <v>92</v>
      </c>
      <c r="D3844" s="84">
        <v>43599</v>
      </c>
      <c r="E3844" s="85" t="s">
        <v>7151</v>
      </c>
      <c r="F3844" s="85" t="s">
        <v>3</v>
      </c>
      <c r="G3844" s="85">
        <v>1740868</v>
      </c>
      <c r="H3844" s="89"/>
      <c r="I3844" s="270" t="s">
        <v>8446</v>
      </c>
      <c r="J3844" s="89"/>
      <c r="K3844" s="89"/>
      <c r="L3844" s="89"/>
      <c r="M3844" s="89"/>
      <c r="N3844" s="271">
        <v>0</v>
      </c>
      <c r="O3844" s="271">
        <v>500</v>
      </c>
      <c r="P3844" s="89" t="s">
        <v>670</v>
      </c>
    </row>
    <row r="3845" spans="1:16" ht="51">
      <c r="A3845" s="268" t="s">
        <v>565</v>
      </c>
      <c r="B3845" s="89"/>
      <c r="C3845" s="269" t="s">
        <v>615</v>
      </c>
      <c r="D3845" s="84">
        <v>43599</v>
      </c>
      <c r="E3845" s="85" t="s">
        <v>7152</v>
      </c>
      <c r="F3845" s="85" t="s">
        <v>3</v>
      </c>
      <c r="G3845" s="85">
        <v>1740867</v>
      </c>
      <c r="H3845" s="89"/>
      <c r="I3845" s="270" t="s">
        <v>8447</v>
      </c>
      <c r="J3845" s="89"/>
      <c r="K3845" s="89"/>
      <c r="L3845" s="89"/>
      <c r="M3845" s="89"/>
      <c r="N3845" s="271">
        <v>0</v>
      </c>
      <c r="O3845" s="271">
        <v>414</v>
      </c>
      <c r="P3845" s="89" t="s">
        <v>670</v>
      </c>
    </row>
    <row r="3846" spans="1:16" ht="51">
      <c r="A3846" s="268" t="s">
        <v>565</v>
      </c>
      <c r="B3846" s="89"/>
      <c r="C3846" s="269" t="s">
        <v>615</v>
      </c>
      <c r="D3846" s="84">
        <v>43599</v>
      </c>
      <c r="E3846" s="85" t="s">
        <v>7153</v>
      </c>
      <c r="F3846" s="85" t="s">
        <v>3</v>
      </c>
      <c r="G3846" s="85">
        <v>1740856</v>
      </c>
      <c r="H3846" s="89"/>
      <c r="I3846" s="270" t="s">
        <v>8448</v>
      </c>
      <c r="J3846" s="89"/>
      <c r="K3846" s="89"/>
      <c r="L3846" s="89"/>
      <c r="M3846" s="89"/>
      <c r="N3846" s="271">
        <v>0</v>
      </c>
      <c r="O3846" s="271">
        <v>4800.9000000000005</v>
      </c>
      <c r="P3846" s="89" t="s">
        <v>670</v>
      </c>
    </row>
    <row r="3847" spans="1:16" ht="63.75">
      <c r="A3847" s="268" t="s">
        <v>556</v>
      </c>
      <c r="B3847" s="89"/>
      <c r="C3847" s="269" t="s">
        <v>616</v>
      </c>
      <c r="D3847" s="84">
        <v>43599</v>
      </c>
      <c r="E3847" s="85" t="s">
        <v>7154</v>
      </c>
      <c r="F3847" s="85" t="s">
        <v>3</v>
      </c>
      <c r="G3847" s="85">
        <v>1740955</v>
      </c>
      <c r="H3847" s="89"/>
      <c r="I3847" s="270" t="s">
        <v>8449</v>
      </c>
      <c r="J3847" s="89"/>
      <c r="K3847" s="89"/>
      <c r="L3847" s="89"/>
      <c r="M3847" s="89"/>
      <c r="N3847" s="271">
        <v>0</v>
      </c>
      <c r="O3847" s="271">
        <v>105</v>
      </c>
      <c r="P3847" s="89" t="s">
        <v>670</v>
      </c>
    </row>
    <row r="3848" spans="1:16" ht="38.25">
      <c r="A3848" s="268">
        <v>70</v>
      </c>
      <c r="B3848" s="89"/>
      <c r="C3848" s="269" t="s">
        <v>53</v>
      </c>
      <c r="D3848" s="84">
        <v>43599</v>
      </c>
      <c r="E3848" s="85" t="s">
        <v>7155</v>
      </c>
      <c r="F3848" s="85" t="s">
        <v>3</v>
      </c>
      <c r="G3848" s="85">
        <v>1740847</v>
      </c>
      <c r="H3848" s="89"/>
      <c r="I3848" s="270" t="s">
        <v>8450</v>
      </c>
      <c r="J3848" s="89"/>
      <c r="K3848" s="89"/>
      <c r="L3848" s="89"/>
      <c r="M3848" s="89"/>
      <c r="N3848" s="271">
        <v>0</v>
      </c>
      <c r="O3848" s="271">
        <v>20</v>
      </c>
      <c r="P3848" s="89" t="s">
        <v>670</v>
      </c>
    </row>
    <row r="3849" spans="1:16" ht="38.25">
      <c r="A3849" s="268" t="s">
        <v>565</v>
      </c>
      <c r="B3849" s="89"/>
      <c r="C3849" s="269" t="s">
        <v>615</v>
      </c>
      <c r="D3849" s="84">
        <v>43599</v>
      </c>
      <c r="E3849" s="85" t="s">
        <v>7156</v>
      </c>
      <c r="F3849" s="85" t="s">
        <v>3</v>
      </c>
      <c r="G3849" s="85">
        <v>1740848</v>
      </c>
      <c r="H3849" s="89"/>
      <c r="I3849" s="270" t="s">
        <v>8451</v>
      </c>
      <c r="J3849" s="89"/>
      <c r="K3849" s="89"/>
      <c r="L3849" s="89"/>
      <c r="M3849" s="89"/>
      <c r="N3849" s="271">
        <v>0</v>
      </c>
      <c r="O3849" s="271">
        <v>1027.07</v>
      </c>
      <c r="P3849" s="89" t="s">
        <v>670</v>
      </c>
    </row>
    <row r="3850" spans="1:16" ht="38.25">
      <c r="A3850" s="268">
        <v>86</v>
      </c>
      <c r="B3850" s="89"/>
      <c r="C3850" s="269" t="s">
        <v>56</v>
      </c>
      <c r="D3850" s="84">
        <v>43599</v>
      </c>
      <c r="E3850" s="85" t="s">
        <v>7157</v>
      </c>
      <c r="F3850" s="85" t="s">
        <v>3</v>
      </c>
      <c r="G3850" s="85">
        <v>1740849</v>
      </c>
      <c r="H3850" s="89"/>
      <c r="I3850" s="270" t="s">
        <v>8452</v>
      </c>
      <c r="J3850" s="89"/>
      <c r="K3850" s="89"/>
      <c r="L3850" s="89"/>
      <c r="M3850" s="89"/>
      <c r="N3850" s="271">
        <v>0</v>
      </c>
      <c r="O3850" s="271">
        <v>5113</v>
      </c>
      <c r="P3850" s="89" t="s">
        <v>670</v>
      </c>
    </row>
    <row r="3851" spans="1:16" ht="102">
      <c r="A3851" s="268" t="s">
        <v>559</v>
      </c>
      <c r="B3851" s="89"/>
      <c r="C3851" s="269" t="s">
        <v>759</v>
      </c>
      <c r="D3851" s="84">
        <v>43599</v>
      </c>
      <c r="E3851" s="85" t="s">
        <v>7158</v>
      </c>
      <c r="F3851" s="85" t="s">
        <v>628</v>
      </c>
      <c r="G3851" s="85">
        <v>401372</v>
      </c>
      <c r="H3851" s="89"/>
      <c r="I3851" s="270" t="s">
        <v>8453</v>
      </c>
      <c r="J3851" s="89"/>
      <c r="K3851" s="89"/>
      <c r="L3851" s="89"/>
      <c r="M3851" s="89"/>
      <c r="N3851" s="271">
        <v>0</v>
      </c>
      <c r="O3851" s="271">
        <v>2500</v>
      </c>
      <c r="P3851" s="89" t="s">
        <v>670</v>
      </c>
    </row>
    <row r="3852" spans="1:16" ht="51">
      <c r="A3852" s="268">
        <v>41</v>
      </c>
      <c r="B3852" s="89"/>
      <c r="C3852" s="269" t="s">
        <v>47</v>
      </c>
      <c r="D3852" s="84">
        <v>43599</v>
      </c>
      <c r="E3852" s="85" t="s">
        <v>7159</v>
      </c>
      <c r="F3852" s="85" t="s">
        <v>6</v>
      </c>
      <c r="G3852" s="85">
        <v>1118044</v>
      </c>
      <c r="H3852" s="89"/>
      <c r="I3852" s="270" t="s">
        <v>8454</v>
      </c>
      <c r="J3852" s="89"/>
      <c r="K3852" s="89"/>
      <c r="L3852" s="89"/>
      <c r="M3852" s="89"/>
      <c r="N3852" s="271">
        <v>0</v>
      </c>
      <c r="O3852" s="271">
        <v>197708</v>
      </c>
      <c r="P3852" s="89" t="s">
        <v>670</v>
      </c>
    </row>
    <row r="3853" spans="1:16" ht="51">
      <c r="A3853" s="268">
        <v>41</v>
      </c>
      <c r="B3853" s="89"/>
      <c r="C3853" s="269" t="s">
        <v>47</v>
      </c>
      <c r="D3853" s="84">
        <v>43599</v>
      </c>
      <c r="E3853" s="85" t="s">
        <v>7160</v>
      </c>
      <c r="F3853" s="85" t="s">
        <v>6</v>
      </c>
      <c r="G3853" s="85">
        <v>1118045</v>
      </c>
      <c r="H3853" s="89"/>
      <c r="I3853" s="270" t="s">
        <v>8455</v>
      </c>
      <c r="J3853" s="89"/>
      <c r="K3853" s="89"/>
      <c r="L3853" s="89"/>
      <c r="M3853" s="89"/>
      <c r="N3853" s="271">
        <v>0</v>
      </c>
      <c r="O3853" s="271">
        <v>175000</v>
      </c>
      <c r="P3853" s="89" t="s">
        <v>670</v>
      </c>
    </row>
    <row r="3854" spans="1:16" ht="76.5">
      <c r="A3854" s="268">
        <v>25</v>
      </c>
      <c r="B3854" s="89"/>
      <c r="C3854" s="269" t="s">
        <v>45</v>
      </c>
      <c r="D3854" s="84">
        <v>43599</v>
      </c>
      <c r="E3854" s="85" t="s">
        <v>7161</v>
      </c>
      <c r="F3854" s="85" t="s">
        <v>671</v>
      </c>
      <c r="G3854" s="85">
        <v>404297</v>
      </c>
      <c r="H3854" s="89"/>
      <c r="I3854" s="270" t="s">
        <v>8456</v>
      </c>
      <c r="J3854" s="89"/>
      <c r="K3854" s="89"/>
      <c r="L3854" s="89"/>
      <c r="M3854" s="89"/>
      <c r="N3854" s="271">
        <v>289048.39</v>
      </c>
      <c r="O3854" s="271">
        <v>0</v>
      </c>
      <c r="P3854" s="89" t="s">
        <v>670</v>
      </c>
    </row>
    <row r="3855" spans="1:16" ht="89.25">
      <c r="A3855" s="268">
        <v>25</v>
      </c>
      <c r="B3855" s="89"/>
      <c r="C3855" s="269" t="s">
        <v>45</v>
      </c>
      <c r="D3855" s="84">
        <v>43599</v>
      </c>
      <c r="E3855" s="85" t="s">
        <v>7161</v>
      </c>
      <c r="F3855" s="85" t="s">
        <v>671</v>
      </c>
      <c r="G3855" s="85">
        <v>404395</v>
      </c>
      <c r="H3855" s="89"/>
      <c r="I3855" s="270" t="s">
        <v>8457</v>
      </c>
      <c r="J3855" s="89"/>
      <c r="K3855" s="89"/>
      <c r="L3855" s="89"/>
      <c r="M3855" s="89"/>
      <c r="N3855" s="271">
        <v>23606.6</v>
      </c>
      <c r="O3855" s="271">
        <v>0</v>
      </c>
      <c r="P3855" s="89" t="s">
        <v>670</v>
      </c>
    </row>
    <row r="3856" spans="1:16" ht="76.5">
      <c r="A3856" s="268">
        <v>25</v>
      </c>
      <c r="B3856" s="89"/>
      <c r="C3856" s="269" t="s">
        <v>45</v>
      </c>
      <c r="D3856" s="84">
        <v>43599</v>
      </c>
      <c r="E3856" s="85" t="s">
        <v>7161</v>
      </c>
      <c r="F3856" s="85" t="s">
        <v>671</v>
      </c>
      <c r="G3856" s="85">
        <v>404398</v>
      </c>
      <c r="H3856" s="89"/>
      <c r="I3856" s="270" t="s">
        <v>8458</v>
      </c>
      <c r="J3856" s="89"/>
      <c r="K3856" s="89"/>
      <c r="L3856" s="89"/>
      <c r="M3856" s="89"/>
      <c r="N3856" s="271">
        <v>212220.99</v>
      </c>
      <c r="O3856" s="271">
        <v>0</v>
      </c>
      <c r="P3856" s="89" t="s">
        <v>670</v>
      </c>
    </row>
    <row r="3857" spans="1:16" ht="89.25">
      <c r="A3857" s="268">
        <v>25</v>
      </c>
      <c r="B3857" s="89"/>
      <c r="C3857" s="269" t="s">
        <v>45</v>
      </c>
      <c r="D3857" s="84">
        <v>43599</v>
      </c>
      <c r="E3857" s="85" t="s">
        <v>7161</v>
      </c>
      <c r="F3857" s="85" t="s">
        <v>671</v>
      </c>
      <c r="G3857" s="85">
        <v>404399</v>
      </c>
      <c r="H3857" s="89"/>
      <c r="I3857" s="270" t="s">
        <v>8459</v>
      </c>
      <c r="J3857" s="89"/>
      <c r="K3857" s="89"/>
      <c r="L3857" s="89"/>
      <c r="M3857" s="89"/>
      <c r="N3857" s="271">
        <v>135260.99</v>
      </c>
      <c r="O3857" s="271">
        <v>0</v>
      </c>
      <c r="P3857" s="89" t="s">
        <v>670</v>
      </c>
    </row>
    <row r="3858" spans="1:16" ht="76.5">
      <c r="A3858" s="268">
        <v>25</v>
      </c>
      <c r="B3858" s="89"/>
      <c r="C3858" s="269" t="s">
        <v>45</v>
      </c>
      <c r="D3858" s="84">
        <v>43599</v>
      </c>
      <c r="E3858" s="85" t="s">
        <v>7161</v>
      </c>
      <c r="F3858" s="85" t="s">
        <v>671</v>
      </c>
      <c r="G3858" s="85">
        <v>404402</v>
      </c>
      <c r="H3858" s="89"/>
      <c r="I3858" s="270" t="s">
        <v>8460</v>
      </c>
      <c r="J3858" s="89"/>
      <c r="K3858" s="89"/>
      <c r="L3858" s="89"/>
      <c r="M3858" s="89"/>
      <c r="N3858" s="271">
        <v>192175.97</v>
      </c>
      <c r="O3858" s="271">
        <v>0</v>
      </c>
      <c r="P3858" s="89" t="s">
        <v>670</v>
      </c>
    </row>
    <row r="3859" spans="1:16" ht="76.5">
      <c r="A3859" s="268">
        <v>25</v>
      </c>
      <c r="B3859" s="89"/>
      <c r="C3859" s="269" t="s">
        <v>45</v>
      </c>
      <c r="D3859" s="84">
        <v>43599</v>
      </c>
      <c r="E3859" s="85" t="s">
        <v>7161</v>
      </c>
      <c r="F3859" s="85" t="s">
        <v>671</v>
      </c>
      <c r="G3859" s="85">
        <v>404699</v>
      </c>
      <c r="H3859" s="89"/>
      <c r="I3859" s="270" t="s">
        <v>8461</v>
      </c>
      <c r="J3859" s="89"/>
      <c r="K3859" s="89"/>
      <c r="L3859" s="89"/>
      <c r="M3859" s="89"/>
      <c r="N3859" s="271">
        <v>698171.21</v>
      </c>
      <c r="O3859" s="271">
        <v>0</v>
      </c>
      <c r="P3859" s="89" t="s">
        <v>670</v>
      </c>
    </row>
    <row r="3860" spans="1:16" ht="76.5">
      <c r="A3860" s="268">
        <v>25</v>
      </c>
      <c r="B3860" s="89"/>
      <c r="C3860" s="269" t="s">
        <v>45</v>
      </c>
      <c r="D3860" s="84">
        <v>43599</v>
      </c>
      <c r="E3860" s="85" t="s">
        <v>7161</v>
      </c>
      <c r="F3860" s="85" t="s">
        <v>671</v>
      </c>
      <c r="G3860" s="85">
        <v>404698</v>
      </c>
      <c r="H3860" s="89"/>
      <c r="I3860" s="270" t="s">
        <v>8462</v>
      </c>
      <c r="J3860" s="89"/>
      <c r="K3860" s="89"/>
      <c r="L3860" s="89"/>
      <c r="M3860" s="89"/>
      <c r="N3860" s="271">
        <v>574310.38</v>
      </c>
      <c r="O3860" s="271">
        <v>0</v>
      </c>
      <c r="P3860" s="89" t="s">
        <v>670</v>
      </c>
    </row>
    <row r="3861" spans="1:16" ht="76.5">
      <c r="A3861" s="268" t="s">
        <v>557</v>
      </c>
      <c r="B3861" s="89"/>
      <c r="C3861" s="269" t="s">
        <v>780</v>
      </c>
      <c r="D3861" s="84">
        <v>43599</v>
      </c>
      <c r="E3861" s="85" t="s">
        <v>7162</v>
      </c>
      <c r="F3861" s="85" t="s">
        <v>6</v>
      </c>
      <c r="G3861" s="85">
        <v>1118186</v>
      </c>
      <c r="H3861" s="89"/>
      <c r="I3861" s="270" t="s">
        <v>8463</v>
      </c>
      <c r="J3861" s="89"/>
      <c r="K3861" s="89"/>
      <c r="L3861" s="89"/>
      <c r="M3861" s="89"/>
      <c r="N3861" s="271">
        <v>0</v>
      </c>
      <c r="O3861" s="271">
        <v>150000</v>
      </c>
      <c r="P3861" s="89" t="s">
        <v>670</v>
      </c>
    </row>
    <row r="3862" spans="1:16" ht="76.5">
      <c r="A3862" s="268">
        <v>86</v>
      </c>
      <c r="B3862" s="89"/>
      <c r="C3862" s="269" t="s">
        <v>56</v>
      </c>
      <c r="D3862" s="84">
        <v>43599</v>
      </c>
      <c r="E3862" s="85" t="s">
        <v>7163</v>
      </c>
      <c r="F3862" s="85" t="s">
        <v>6</v>
      </c>
      <c r="G3862" s="85">
        <v>954144</v>
      </c>
      <c r="H3862" s="89"/>
      <c r="I3862" s="270" t="s">
        <v>8464</v>
      </c>
      <c r="J3862" s="89"/>
      <c r="K3862" s="89"/>
      <c r="L3862" s="89"/>
      <c r="M3862" s="89"/>
      <c r="N3862" s="271">
        <v>0</v>
      </c>
      <c r="O3862" s="271">
        <v>114123.44</v>
      </c>
      <c r="P3862" s="89" t="s">
        <v>670</v>
      </c>
    </row>
    <row r="3863" spans="1:16" ht="76.5">
      <c r="A3863" s="268">
        <v>10</v>
      </c>
      <c r="B3863" s="89"/>
      <c r="C3863" s="269" t="s">
        <v>41</v>
      </c>
      <c r="D3863" s="84">
        <v>43599</v>
      </c>
      <c r="E3863" s="85" t="s">
        <v>7164</v>
      </c>
      <c r="F3863" s="85" t="s">
        <v>6</v>
      </c>
      <c r="G3863" s="85">
        <v>1038772</v>
      </c>
      <c r="H3863" s="89"/>
      <c r="I3863" s="270" t="s">
        <v>8465</v>
      </c>
      <c r="J3863" s="89"/>
      <c r="K3863" s="89"/>
      <c r="L3863" s="89"/>
      <c r="M3863" s="89"/>
      <c r="N3863" s="271">
        <v>0</v>
      </c>
      <c r="O3863" s="271">
        <v>7936.54</v>
      </c>
      <c r="P3863" s="89" t="s">
        <v>670</v>
      </c>
    </row>
    <row r="3864" spans="1:16" ht="51">
      <c r="A3864" s="268">
        <v>119</v>
      </c>
      <c r="B3864" s="89"/>
      <c r="C3864" s="269" t="s">
        <v>63</v>
      </c>
      <c r="D3864" s="84">
        <v>43599</v>
      </c>
      <c r="E3864" s="85" t="s">
        <v>7165</v>
      </c>
      <c r="F3864" s="85" t="s">
        <v>11</v>
      </c>
      <c r="G3864" s="85">
        <v>954149</v>
      </c>
      <c r="H3864" s="89"/>
      <c r="I3864" s="270" t="s">
        <v>8466</v>
      </c>
      <c r="J3864" s="89"/>
      <c r="K3864" s="89"/>
      <c r="L3864" s="89"/>
      <c r="M3864" s="89"/>
      <c r="N3864" s="271">
        <v>50</v>
      </c>
      <c r="O3864" s="271">
        <v>0</v>
      </c>
      <c r="P3864" s="89" t="s">
        <v>670</v>
      </c>
    </row>
    <row r="3865" spans="1:16" ht="51">
      <c r="A3865" s="268">
        <v>119</v>
      </c>
      <c r="B3865" s="89"/>
      <c r="C3865" s="269" t="s">
        <v>63</v>
      </c>
      <c r="D3865" s="84">
        <v>43599</v>
      </c>
      <c r="E3865" s="85" t="s">
        <v>7166</v>
      </c>
      <c r="F3865" s="85" t="s">
        <v>11</v>
      </c>
      <c r="G3865" s="85">
        <v>954191</v>
      </c>
      <c r="H3865" s="89"/>
      <c r="I3865" s="270" t="s">
        <v>8467</v>
      </c>
      <c r="J3865" s="89"/>
      <c r="K3865" s="89"/>
      <c r="L3865" s="89"/>
      <c r="M3865" s="89"/>
      <c r="N3865" s="271">
        <v>50</v>
      </c>
      <c r="O3865" s="271">
        <v>0</v>
      </c>
      <c r="P3865" s="89" t="s">
        <v>670</v>
      </c>
    </row>
    <row r="3866" spans="1:16" ht="51">
      <c r="A3866" s="268">
        <v>119</v>
      </c>
      <c r="B3866" s="89"/>
      <c r="C3866" s="269" t="s">
        <v>63</v>
      </c>
      <c r="D3866" s="84">
        <v>43599</v>
      </c>
      <c r="E3866" s="85" t="s">
        <v>7167</v>
      </c>
      <c r="F3866" s="85" t="s">
        <v>11</v>
      </c>
      <c r="G3866" s="85">
        <v>954194</v>
      </c>
      <c r="H3866" s="89"/>
      <c r="I3866" s="270" t="s">
        <v>8468</v>
      </c>
      <c r="J3866" s="89"/>
      <c r="K3866" s="89"/>
      <c r="L3866" s="89"/>
      <c r="M3866" s="89"/>
      <c r="N3866" s="271">
        <v>50</v>
      </c>
      <c r="O3866" s="271">
        <v>0</v>
      </c>
      <c r="P3866" s="89" t="s">
        <v>670</v>
      </c>
    </row>
    <row r="3867" spans="1:16" ht="76.5">
      <c r="A3867" s="268">
        <v>378</v>
      </c>
      <c r="B3867" s="89"/>
      <c r="C3867" s="269" t="s">
        <v>639</v>
      </c>
      <c r="D3867" s="84">
        <v>43599</v>
      </c>
      <c r="E3867" s="85" t="s">
        <v>7168</v>
      </c>
      <c r="F3867" s="85" t="s">
        <v>11</v>
      </c>
      <c r="G3867" s="85">
        <v>954197</v>
      </c>
      <c r="H3867" s="89"/>
      <c r="I3867" s="270" t="s">
        <v>8469</v>
      </c>
      <c r="J3867" s="89"/>
      <c r="K3867" s="89"/>
      <c r="L3867" s="89"/>
      <c r="M3867" s="89"/>
      <c r="N3867" s="271">
        <v>50</v>
      </c>
      <c r="O3867" s="271">
        <v>0</v>
      </c>
      <c r="P3867" s="89" t="s">
        <v>670</v>
      </c>
    </row>
    <row r="3868" spans="1:16" ht="51">
      <c r="A3868" s="268">
        <v>513</v>
      </c>
      <c r="B3868" s="89"/>
      <c r="C3868" s="269" t="s">
        <v>171</v>
      </c>
      <c r="D3868" s="84">
        <v>43599</v>
      </c>
      <c r="E3868" s="85" t="s">
        <v>7169</v>
      </c>
      <c r="F3868" s="85" t="s">
        <v>11</v>
      </c>
      <c r="G3868" s="85">
        <v>954200</v>
      </c>
      <c r="H3868" s="89"/>
      <c r="I3868" s="270" t="s">
        <v>8470</v>
      </c>
      <c r="J3868" s="89"/>
      <c r="K3868" s="89"/>
      <c r="L3868" s="89"/>
      <c r="M3868" s="89"/>
      <c r="N3868" s="271">
        <v>50</v>
      </c>
      <c r="O3868" s="271">
        <v>0</v>
      </c>
      <c r="P3868" s="89" t="s">
        <v>670</v>
      </c>
    </row>
    <row r="3869" spans="1:16" ht="51">
      <c r="A3869" s="268" t="s">
        <v>565</v>
      </c>
      <c r="B3869" s="89"/>
      <c r="C3869" s="269" t="s">
        <v>615</v>
      </c>
      <c r="D3869" s="84">
        <v>43600</v>
      </c>
      <c r="E3869" s="85" t="s">
        <v>7170</v>
      </c>
      <c r="F3869" s="85" t="s">
        <v>3</v>
      </c>
      <c r="G3869" s="85">
        <v>1741463</v>
      </c>
      <c r="H3869" s="89"/>
      <c r="I3869" s="270" t="s">
        <v>8471</v>
      </c>
      <c r="J3869" s="89"/>
      <c r="K3869" s="89"/>
      <c r="L3869" s="89"/>
      <c r="M3869" s="89"/>
      <c r="N3869" s="271">
        <v>0</v>
      </c>
      <c r="O3869" s="271">
        <v>7489.49</v>
      </c>
      <c r="P3869" s="89" t="s">
        <v>670</v>
      </c>
    </row>
    <row r="3870" spans="1:16" ht="51">
      <c r="A3870" s="268" t="s">
        <v>565</v>
      </c>
      <c r="B3870" s="89"/>
      <c r="C3870" s="269" t="s">
        <v>615</v>
      </c>
      <c r="D3870" s="84">
        <v>43600</v>
      </c>
      <c r="E3870" s="85" t="s">
        <v>7171</v>
      </c>
      <c r="F3870" s="85" t="s">
        <v>3</v>
      </c>
      <c r="G3870" s="85">
        <v>1741458</v>
      </c>
      <c r="H3870" s="89"/>
      <c r="I3870" s="270" t="s">
        <v>8472</v>
      </c>
      <c r="J3870" s="89"/>
      <c r="K3870" s="89"/>
      <c r="L3870" s="89"/>
      <c r="M3870" s="89"/>
      <c r="N3870" s="271">
        <v>0</v>
      </c>
      <c r="O3870" s="271">
        <v>302.36</v>
      </c>
      <c r="P3870" s="89" t="s">
        <v>670</v>
      </c>
    </row>
    <row r="3871" spans="1:16" ht="38.25">
      <c r="A3871" s="268" t="s">
        <v>565</v>
      </c>
      <c r="B3871" s="89"/>
      <c r="C3871" s="269" t="s">
        <v>615</v>
      </c>
      <c r="D3871" s="84">
        <v>43600</v>
      </c>
      <c r="E3871" s="85" t="s">
        <v>7172</v>
      </c>
      <c r="F3871" s="85" t="s">
        <v>3</v>
      </c>
      <c r="G3871" s="85">
        <v>1741443</v>
      </c>
      <c r="H3871" s="89"/>
      <c r="I3871" s="270" t="s">
        <v>8473</v>
      </c>
      <c r="J3871" s="89"/>
      <c r="K3871" s="89"/>
      <c r="L3871" s="89"/>
      <c r="M3871" s="89"/>
      <c r="N3871" s="271">
        <v>0</v>
      </c>
      <c r="O3871" s="271">
        <v>25</v>
      </c>
      <c r="P3871" s="89" t="s">
        <v>670</v>
      </c>
    </row>
    <row r="3872" spans="1:16" ht="63.75">
      <c r="A3872" s="268" t="s">
        <v>565</v>
      </c>
      <c r="B3872" s="89"/>
      <c r="C3872" s="269" t="s">
        <v>615</v>
      </c>
      <c r="D3872" s="84">
        <v>43600</v>
      </c>
      <c r="E3872" s="85" t="s">
        <v>7173</v>
      </c>
      <c r="F3872" s="85" t="s">
        <v>3</v>
      </c>
      <c r="G3872" s="85">
        <v>1741432</v>
      </c>
      <c r="H3872" s="89"/>
      <c r="I3872" s="270" t="s">
        <v>8474</v>
      </c>
      <c r="J3872" s="89"/>
      <c r="K3872" s="89"/>
      <c r="L3872" s="89"/>
      <c r="M3872" s="89"/>
      <c r="N3872" s="271">
        <v>0</v>
      </c>
      <c r="O3872" s="271">
        <v>9830</v>
      </c>
      <c r="P3872" s="89" t="s">
        <v>670</v>
      </c>
    </row>
    <row r="3873" spans="1:16" ht="51">
      <c r="A3873" s="268" t="s">
        <v>565</v>
      </c>
      <c r="B3873" s="89"/>
      <c r="C3873" s="269" t="s">
        <v>615</v>
      </c>
      <c r="D3873" s="84">
        <v>43600</v>
      </c>
      <c r="E3873" s="85" t="s">
        <v>7174</v>
      </c>
      <c r="F3873" s="85" t="s">
        <v>3</v>
      </c>
      <c r="G3873" s="85">
        <v>1741425</v>
      </c>
      <c r="H3873" s="89"/>
      <c r="I3873" s="270" t="s">
        <v>8475</v>
      </c>
      <c r="J3873" s="89"/>
      <c r="K3873" s="89"/>
      <c r="L3873" s="89"/>
      <c r="M3873" s="89"/>
      <c r="N3873" s="271">
        <v>0</v>
      </c>
      <c r="O3873" s="271">
        <v>1090.1400000000001</v>
      </c>
      <c r="P3873" s="89" t="s">
        <v>670</v>
      </c>
    </row>
    <row r="3874" spans="1:16" ht="38.25">
      <c r="A3874" s="268" t="s">
        <v>565</v>
      </c>
      <c r="B3874" s="89"/>
      <c r="C3874" s="269" t="s">
        <v>615</v>
      </c>
      <c r="D3874" s="84">
        <v>43600</v>
      </c>
      <c r="E3874" s="85" t="s">
        <v>7175</v>
      </c>
      <c r="F3874" s="85" t="s">
        <v>3</v>
      </c>
      <c r="G3874" s="85">
        <v>1741411</v>
      </c>
      <c r="H3874" s="89"/>
      <c r="I3874" s="270" t="s">
        <v>8476</v>
      </c>
      <c r="J3874" s="89"/>
      <c r="K3874" s="89"/>
      <c r="L3874" s="89"/>
      <c r="M3874" s="89"/>
      <c r="N3874" s="271">
        <v>0</v>
      </c>
      <c r="O3874" s="271">
        <v>500</v>
      </c>
      <c r="P3874" s="89" t="s">
        <v>670</v>
      </c>
    </row>
    <row r="3875" spans="1:16" ht="51">
      <c r="A3875" s="268" t="s">
        <v>565</v>
      </c>
      <c r="B3875" s="89"/>
      <c r="C3875" s="269" t="s">
        <v>615</v>
      </c>
      <c r="D3875" s="84">
        <v>43600</v>
      </c>
      <c r="E3875" s="85" t="s">
        <v>7176</v>
      </c>
      <c r="F3875" s="85" t="s">
        <v>3</v>
      </c>
      <c r="G3875" s="85">
        <v>1741400</v>
      </c>
      <c r="H3875" s="89"/>
      <c r="I3875" s="270" t="s">
        <v>8477</v>
      </c>
      <c r="J3875" s="89"/>
      <c r="K3875" s="89"/>
      <c r="L3875" s="89"/>
      <c r="M3875" s="89"/>
      <c r="N3875" s="271">
        <v>0</v>
      </c>
      <c r="O3875" s="271">
        <v>2610</v>
      </c>
      <c r="P3875" s="89" t="s">
        <v>670</v>
      </c>
    </row>
    <row r="3876" spans="1:16" ht="51">
      <c r="A3876" s="268">
        <v>20</v>
      </c>
      <c r="B3876" s="89"/>
      <c r="C3876" s="269" t="s">
        <v>44</v>
      </c>
      <c r="D3876" s="84">
        <v>43600</v>
      </c>
      <c r="E3876" s="85" t="s">
        <v>7177</v>
      </c>
      <c r="F3876" s="85" t="s">
        <v>3</v>
      </c>
      <c r="G3876" s="85">
        <v>1741602</v>
      </c>
      <c r="H3876" s="89"/>
      <c r="I3876" s="270" t="s">
        <v>8478</v>
      </c>
      <c r="J3876" s="89"/>
      <c r="K3876" s="89"/>
      <c r="L3876" s="89"/>
      <c r="M3876" s="89"/>
      <c r="N3876" s="271">
        <v>0</v>
      </c>
      <c r="O3876" s="271">
        <v>90</v>
      </c>
      <c r="P3876" s="89" t="s">
        <v>670</v>
      </c>
    </row>
    <row r="3877" spans="1:16" ht="51">
      <c r="A3877" s="268">
        <v>20</v>
      </c>
      <c r="B3877" s="89"/>
      <c r="C3877" s="269" t="s">
        <v>44</v>
      </c>
      <c r="D3877" s="84">
        <v>43600</v>
      </c>
      <c r="E3877" s="85" t="s">
        <v>7178</v>
      </c>
      <c r="F3877" s="85" t="s">
        <v>3</v>
      </c>
      <c r="G3877" s="85">
        <v>1741601</v>
      </c>
      <c r="H3877" s="89"/>
      <c r="I3877" s="270" t="s">
        <v>8479</v>
      </c>
      <c r="J3877" s="89"/>
      <c r="K3877" s="89"/>
      <c r="L3877" s="89"/>
      <c r="M3877" s="89"/>
      <c r="N3877" s="271">
        <v>0</v>
      </c>
      <c r="O3877" s="271">
        <v>150</v>
      </c>
      <c r="P3877" s="89" t="s">
        <v>670</v>
      </c>
    </row>
    <row r="3878" spans="1:16" ht="51">
      <c r="A3878" s="268" t="s">
        <v>565</v>
      </c>
      <c r="B3878" s="89"/>
      <c r="C3878" s="269" t="s">
        <v>615</v>
      </c>
      <c r="D3878" s="84">
        <v>43600</v>
      </c>
      <c r="E3878" s="85" t="s">
        <v>7179</v>
      </c>
      <c r="F3878" s="85" t="s">
        <v>3</v>
      </c>
      <c r="G3878" s="85">
        <v>1741563</v>
      </c>
      <c r="H3878" s="89"/>
      <c r="I3878" s="270" t="s">
        <v>8480</v>
      </c>
      <c r="J3878" s="89"/>
      <c r="K3878" s="89"/>
      <c r="L3878" s="89"/>
      <c r="M3878" s="89"/>
      <c r="N3878" s="271">
        <v>0</v>
      </c>
      <c r="O3878" s="271">
        <v>91</v>
      </c>
      <c r="P3878" s="89" t="s">
        <v>670</v>
      </c>
    </row>
    <row r="3879" spans="1:16" ht="51">
      <c r="A3879" s="268" t="s">
        <v>565</v>
      </c>
      <c r="B3879" s="89"/>
      <c r="C3879" s="269" t="s">
        <v>615</v>
      </c>
      <c r="D3879" s="84">
        <v>43600</v>
      </c>
      <c r="E3879" s="85" t="s">
        <v>7180</v>
      </c>
      <c r="F3879" s="85" t="s">
        <v>3</v>
      </c>
      <c r="G3879" s="85">
        <v>1741533</v>
      </c>
      <c r="H3879" s="89"/>
      <c r="I3879" s="270" t="s">
        <v>8481</v>
      </c>
      <c r="J3879" s="89"/>
      <c r="K3879" s="89"/>
      <c r="L3879" s="89"/>
      <c r="M3879" s="89"/>
      <c r="N3879" s="271">
        <v>0</v>
      </c>
      <c r="O3879" s="271">
        <v>7941</v>
      </c>
      <c r="P3879" s="89" t="s">
        <v>670</v>
      </c>
    </row>
    <row r="3880" spans="1:16" ht="51">
      <c r="A3880" s="268">
        <v>253</v>
      </c>
      <c r="B3880" s="89"/>
      <c r="C3880" s="269" t="s">
        <v>114</v>
      </c>
      <c r="D3880" s="84">
        <v>43600</v>
      </c>
      <c r="E3880" s="85" t="s">
        <v>7181</v>
      </c>
      <c r="F3880" s="85" t="s">
        <v>3</v>
      </c>
      <c r="G3880" s="85">
        <v>1741514</v>
      </c>
      <c r="H3880" s="89"/>
      <c r="I3880" s="270" t="s">
        <v>8482</v>
      </c>
      <c r="J3880" s="89"/>
      <c r="K3880" s="89"/>
      <c r="L3880" s="89"/>
      <c r="M3880" s="89"/>
      <c r="N3880" s="271">
        <v>0</v>
      </c>
      <c r="O3880" s="271">
        <v>700</v>
      </c>
      <c r="P3880" s="89" t="s">
        <v>670</v>
      </c>
    </row>
    <row r="3881" spans="1:16" ht="51">
      <c r="A3881" s="268" t="s">
        <v>565</v>
      </c>
      <c r="B3881" s="89"/>
      <c r="C3881" s="269" t="s">
        <v>615</v>
      </c>
      <c r="D3881" s="84">
        <v>43600</v>
      </c>
      <c r="E3881" s="85" t="s">
        <v>7182</v>
      </c>
      <c r="F3881" s="85" t="s">
        <v>3</v>
      </c>
      <c r="G3881" s="85">
        <v>1741473</v>
      </c>
      <c r="H3881" s="89"/>
      <c r="I3881" s="270" t="s">
        <v>8483</v>
      </c>
      <c r="J3881" s="89"/>
      <c r="K3881" s="89"/>
      <c r="L3881" s="89"/>
      <c r="M3881" s="89"/>
      <c r="N3881" s="271">
        <v>0</v>
      </c>
      <c r="O3881" s="271">
        <v>3204.31</v>
      </c>
      <c r="P3881" s="89" t="s">
        <v>670</v>
      </c>
    </row>
    <row r="3882" spans="1:16" ht="51">
      <c r="A3882" s="268" t="s">
        <v>565</v>
      </c>
      <c r="B3882" s="89"/>
      <c r="C3882" s="269" t="s">
        <v>615</v>
      </c>
      <c r="D3882" s="84">
        <v>43600</v>
      </c>
      <c r="E3882" s="85" t="s">
        <v>7183</v>
      </c>
      <c r="F3882" s="85" t="s">
        <v>3</v>
      </c>
      <c r="G3882" s="85">
        <v>1741383</v>
      </c>
      <c r="H3882" s="89"/>
      <c r="I3882" s="270" t="s">
        <v>8484</v>
      </c>
      <c r="J3882" s="89"/>
      <c r="K3882" s="89"/>
      <c r="L3882" s="89"/>
      <c r="M3882" s="89"/>
      <c r="N3882" s="271">
        <v>0</v>
      </c>
      <c r="O3882" s="271">
        <v>7919.02</v>
      </c>
      <c r="P3882" s="89" t="s">
        <v>670</v>
      </c>
    </row>
    <row r="3883" spans="1:16" ht="51">
      <c r="A3883" s="268" t="s">
        <v>565</v>
      </c>
      <c r="B3883" s="89"/>
      <c r="C3883" s="269" t="s">
        <v>615</v>
      </c>
      <c r="D3883" s="84">
        <v>43600</v>
      </c>
      <c r="E3883" s="85" t="s">
        <v>7184</v>
      </c>
      <c r="F3883" s="85" t="s">
        <v>3</v>
      </c>
      <c r="G3883" s="85">
        <v>1741380</v>
      </c>
      <c r="H3883" s="89"/>
      <c r="I3883" s="270" t="s">
        <v>8485</v>
      </c>
      <c r="J3883" s="89"/>
      <c r="K3883" s="89"/>
      <c r="L3883" s="89"/>
      <c r="M3883" s="89"/>
      <c r="N3883" s="271">
        <v>0</v>
      </c>
      <c r="O3883" s="271">
        <v>2715.56</v>
      </c>
      <c r="P3883" s="89" t="s">
        <v>670</v>
      </c>
    </row>
    <row r="3884" spans="1:16" ht="51">
      <c r="A3884" s="268">
        <v>16</v>
      </c>
      <c r="B3884" s="89"/>
      <c r="C3884" s="269" t="s">
        <v>43</v>
      </c>
      <c r="D3884" s="84">
        <v>43600</v>
      </c>
      <c r="E3884" s="85" t="s">
        <v>7185</v>
      </c>
      <c r="F3884" s="85" t="s">
        <v>3</v>
      </c>
      <c r="G3884" s="85">
        <v>1741377</v>
      </c>
      <c r="H3884" s="89"/>
      <c r="I3884" s="270" t="s">
        <v>8486</v>
      </c>
      <c r="J3884" s="89"/>
      <c r="K3884" s="89"/>
      <c r="L3884" s="89"/>
      <c r="M3884" s="89"/>
      <c r="N3884" s="271">
        <v>0</v>
      </c>
      <c r="O3884" s="271">
        <v>1045.31</v>
      </c>
      <c r="P3884" s="89" t="s">
        <v>741</v>
      </c>
    </row>
    <row r="3885" spans="1:16" ht="63.75">
      <c r="A3885" s="268">
        <v>592</v>
      </c>
      <c r="B3885" s="89"/>
      <c r="C3885" s="269" t="s">
        <v>645</v>
      </c>
      <c r="D3885" s="84">
        <v>43600</v>
      </c>
      <c r="E3885" s="85" t="s">
        <v>7186</v>
      </c>
      <c r="F3885" s="85" t="s">
        <v>3</v>
      </c>
      <c r="G3885" s="85">
        <v>1741364</v>
      </c>
      <c r="H3885" s="89"/>
      <c r="I3885" s="270" t="s">
        <v>8487</v>
      </c>
      <c r="J3885" s="89"/>
      <c r="K3885" s="89"/>
      <c r="L3885" s="89"/>
      <c r="M3885" s="89"/>
      <c r="N3885" s="271">
        <v>0</v>
      </c>
      <c r="O3885" s="271">
        <v>2122</v>
      </c>
      <c r="P3885" s="89" t="s">
        <v>670</v>
      </c>
    </row>
    <row r="3886" spans="1:16" ht="63.75">
      <c r="A3886" s="268" t="s">
        <v>565</v>
      </c>
      <c r="B3886" s="89"/>
      <c r="C3886" s="269" t="s">
        <v>615</v>
      </c>
      <c r="D3886" s="84">
        <v>43600</v>
      </c>
      <c r="E3886" s="85" t="s">
        <v>7187</v>
      </c>
      <c r="F3886" s="85" t="s">
        <v>3</v>
      </c>
      <c r="G3886" s="85">
        <v>1741344</v>
      </c>
      <c r="H3886" s="89"/>
      <c r="I3886" s="270" t="s">
        <v>8488</v>
      </c>
      <c r="J3886" s="89"/>
      <c r="K3886" s="89"/>
      <c r="L3886" s="89"/>
      <c r="M3886" s="89"/>
      <c r="N3886" s="271">
        <v>0</v>
      </c>
      <c r="O3886" s="271">
        <v>139.49</v>
      </c>
      <c r="P3886" s="89" t="s">
        <v>670</v>
      </c>
    </row>
    <row r="3887" spans="1:16" ht="51">
      <c r="A3887" s="268">
        <v>153</v>
      </c>
      <c r="B3887" s="89"/>
      <c r="C3887" s="269" t="s">
        <v>83</v>
      </c>
      <c r="D3887" s="84">
        <v>43600</v>
      </c>
      <c r="E3887" s="85" t="s">
        <v>7188</v>
      </c>
      <c r="F3887" s="85" t="s">
        <v>3</v>
      </c>
      <c r="G3887" s="85">
        <v>1741382</v>
      </c>
      <c r="H3887" s="89"/>
      <c r="I3887" s="270" t="s">
        <v>8489</v>
      </c>
      <c r="J3887" s="89"/>
      <c r="K3887" s="89"/>
      <c r="L3887" s="89"/>
      <c r="M3887" s="89"/>
      <c r="N3887" s="271">
        <v>0</v>
      </c>
      <c r="O3887" s="271">
        <v>685</v>
      </c>
      <c r="P3887" s="89" t="s">
        <v>670</v>
      </c>
    </row>
    <row r="3888" spans="1:16" ht="38.25">
      <c r="A3888" s="268" t="s">
        <v>565</v>
      </c>
      <c r="B3888" s="89"/>
      <c r="C3888" s="269" t="s">
        <v>615</v>
      </c>
      <c r="D3888" s="84">
        <v>43600</v>
      </c>
      <c r="E3888" s="85" t="s">
        <v>7189</v>
      </c>
      <c r="F3888" s="85" t="s">
        <v>3</v>
      </c>
      <c r="G3888" s="85">
        <v>1741370</v>
      </c>
      <c r="H3888" s="89"/>
      <c r="I3888" s="270" t="s">
        <v>8490</v>
      </c>
      <c r="J3888" s="89"/>
      <c r="K3888" s="89"/>
      <c r="L3888" s="89"/>
      <c r="M3888" s="89"/>
      <c r="N3888" s="271">
        <v>0</v>
      </c>
      <c r="O3888" s="271">
        <v>821.54</v>
      </c>
      <c r="P3888" s="89" t="s">
        <v>670</v>
      </c>
    </row>
    <row r="3889" spans="1:16" ht="63.75">
      <c r="A3889" s="268" t="s">
        <v>565</v>
      </c>
      <c r="B3889" s="89"/>
      <c r="C3889" s="269" t="s">
        <v>615</v>
      </c>
      <c r="D3889" s="84">
        <v>43600</v>
      </c>
      <c r="E3889" s="85" t="s">
        <v>7190</v>
      </c>
      <c r="F3889" s="85" t="s">
        <v>3</v>
      </c>
      <c r="G3889" s="85">
        <v>1741352</v>
      </c>
      <c r="H3889" s="89"/>
      <c r="I3889" s="270" t="s">
        <v>8491</v>
      </c>
      <c r="J3889" s="89"/>
      <c r="K3889" s="89"/>
      <c r="L3889" s="89"/>
      <c r="M3889" s="89"/>
      <c r="N3889" s="271">
        <v>0</v>
      </c>
      <c r="O3889" s="271">
        <v>375</v>
      </c>
      <c r="P3889" s="89" t="s">
        <v>670</v>
      </c>
    </row>
    <row r="3890" spans="1:16" ht="38.25">
      <c r="A3890" s="268">
        <v>592</v>
      </c>
      <c r="B3890" s="89"/>
      <c r="C3890" s="269" t="s">
        <v>645</v>
      </c>
      <c r="D3890" s="84">
        <v>43600</v>
      </c>
      <c r="E3890" s="85" t="s">
        <v>7191</v>
      </c>
      <c r="F3890" s="85" t="s">
        <v>3</v>
      </c>
      <c r="G3890" s="85">
        <v>1741345</v>
      </c>
      <c r="H3890" s="89"/>
      <c r="I3890" s="270" t="s">
        <v>8492</v>
      </c>
      <c r="J3890" s="89"/>
      <c r="K3890" s="89"/>
      <c r="L3890" s="89"/>
      <c r="M3890" s="89"/>
      <c r="N3890" s="271">
        <v>0</v>
      </c>
      <c r="O3890" s="271">
        <v>13402.66</v>
      </c>
      <c r="P3890" s="89" t="s">
        <v>670</v>
      </c>
    </row>
    <row r="3891" spans="1:16" ht="51">
      <c r="A3891" s="268">
        <v>41</v>
      </c>
      <c r="B3891" s="89"/>
      <c r="C3891" s="269" t="s">
        <v>47</v>
      </c>
      <c r="D3891" s="84">
        <v>43600</v>
      </c>
      <c r="E3891" s="85" t="s">
        <v>7192</v>
      </c>
      <c r="F3891" s="85" t="s">
        <v>3</v>
      </c>
      <c r="G3891" s="85">
        <v>1741406</v>
      </c>
      <c r="H3891" s="89"/>
      <c r="I3891" s="270" t="s">
        <v>8493</v>
      </c>
      <c r="J3891" s="89"/>
      <c r="K3891" s="89"/>
      <c r="L3891" s="89"/>
      <c r="M3891" s="89"/>
      <c r="N3891" s="271">
        <v>0</v>
      </c>
      <c r="O3891" s="271">
        <v>167683.35</v>
      </c>
      <c r="P3891" s="89" t="s">
        <v>670</v>
      </c>
    </row>
    <row r="3892" spans="1:16" ht="51">
      <c r="A3892" s="268">
        <v>41</v>
      </c>
      <c r="B3892" s="89"/>
      <c r="C3892" s="269" t="s">
        <v>47</v>
      </c>
      <c r="D3892" s="84">
        <v>43600</v>
      </c>
      <c r="E3892" s="85" t="s">
        <v>7193</v>
      </c>
      <c r="F3892" s="85" t="s">
        <v>3</v>
      </c>
      <c r="G3892" s="85">
        <v>1741408</v>
      </c>
      <c r="H3892" s="89"/>
      <c r="I3892" s="270" t="s">
        <v>8494</v>
      </c>
      <c r="J3892" s="89"/>
      <c r="K3892" s="89"/>
      <c r="L3892" s="89"/>
      <c r="M3892" s="89"/>
      <c r="N3892" s="271">
        <v>0</v>
      </c>
      <c r="O3892" s="271">
        <v>1172775.22</v>
      </c>
      <c r="P3892" s="89" t="s">
        <v>670</v>
      </c>
    </row>
    <row r="3893" spans="1:16" ht="63.75">
      <c r="A3893" s="268">
        <v>660</v>
      </c>
      <c r="B3893" s="89"/>
      <c r="C3893" s="269" t="s">
        <v>188</v>
      </c>
      <c r="D3893" s="84">
        <v>43600</v>
      </c>
      <c r="E3893" s="85" t="s">
        <v>7194</v>
      </c>
      <c r="F3893" s="85" t="s">
        <v>3</v>
      </c>
      <c r="G3893" s="85">
        <v>1741409</v>
      </c>
      <c r="H3893" s="89"/>
      <c r="I3893" s="270" t="s">
        <v>8495</v>
      </c>
      <c r="J3893" s="89"/>
      <c r="K3893" s="89"/>
      <c r="L3893" s="89"/>
      <c r="M3893" s="89"/>
      <c r="N3893" s="271">
        <v>0</v>
      </c>
      <c r="O3893" s="271">
        <v>2815.69</v>
      </c>
      <c r="P3893" s="89" t="s">
        <v>670</v>
      </c>
    </row>
    <row r="3894" spans="1:16" ht="51">
      <c r="A3894" s="268" t="s">
        <v>565</v>
      </c>
      <c r="B3894" s="89"/>
      <c r="C3894" s="269" t="s">
        <v>615</v>
      </c>
      <c r="D3894" s="84">
        <v>43600</v>
      </c>
      <c r="E3894" s="85" t="s">
        <v>7195</v>
      </c>
      <c r="F3894" s="85" t="s">
        <v>3</v>
      </c>
      <c r="G3894" s="85">
        <v>1741452</v>
      </c>
      <c r="H3894" s="89"/>
      <c r="I3894" s="270" t="s">
        <v>8496</v>
      </c>
      <c r="J3894" s="89"/>
      <c r="K3894" s="89"/>
      <c r="L3894" s="89"/>
      <c r="M3894" s="89"/>
      <c r="N3894" s="271">
        <v>0</v>
      </c>
      <c r="O3894" s="271">
        <v>237.6</v>
      </c>
      <c r="P3894" s="89" t="s">
        <v>670</v>
      </c>
    </row>
    <row r="3895" spans="1:16" ht="38.25">
      <c r="A3895" s="268" t="s">
        <v>565</v>
      </c>
      <c r="B3895" s="89"/>
      <c r="C3895" s="269" t="s">
        <v>615</v>
      </c>
      <c r="D3895" s="84">
        <v>43600</v>
      </c>
      <c r="E3895" s="85" t="s">
        <v>7196</v>
      </c>
      <c r="F3895" s="85" t="s">
        <v>3</v>
      </c>
      <c r="G3895" s="85">
        <v>1741326</v>
      </c>
      <c r="H3895" s="89"/>
      <c r="I3895" s="270" t="s">
        <v>8497</v>
      </c>
      <c r="J3895" s="89"/>
      <c r="K3895" s="89"/>
      <c r="L3895" s="89"/>
      <c r="M3895" s="89"/>
      <c r="N3895" s="271">
        <v>0</v>
      </c>
      <c r="O3895" s="271">
        <v>326.86</v>
      </c>
      <c r="P3895" s="89" t="s">
        <v>670</v>
      </c>
    </row>
    <row r="3896" spans="1:16" ht="38.25">
      <c r="A3896" s="268" t="s">
        <v>565</v>
      </c>
      <c r="B3896" s="89"/>
      <c r="C3896" s="269" t="s">
        <v>615</v>
      </c>
      <c r="D3896" s="84">
        <v>43600</v>
      </c>
      <c r="E3896" s="85" t="s">
        <v>7197</v>
      </c>
      <c r="F3896" s="85" t="s">
        <v>3</v>
      </c>
      <c r="G3896" s="85">
        <v>1741327</v>
      </c>
      <c r="H3896" s="89"/>
      <c r="I3896" s="270" t="s">
        <v>8498</v>
      </c>
      <c r="J3896" s="89"/>
      <c r="K3896" s="89"/>
      <c r="L3896" s="89"/>
      <c r="M3896" s="89"/>
      <c r="N3896" s="271">
        <v>0</v>
      </c>
      <c r="O3896" s="271">
        <v>822.74</v>
      </c>
      <c r="P3896" s="89" t="s">
        <v>670</v>
      </c>
    </row>
    <row r="3897" spans="1:16" ht="38.25">
      <c r="A3897" s="268" t="s">
        <v>565</v>
      </c>
      <c r="B3897" s="89"/>
      <c r="C3897" s="269" t="s">
        <v>615</v>
      </c>
      <c r="D3897" s="84">
        <v>43600</v>
      </c>
      <c r="E3897" s="85" t="s">
        <v>7198</v>
      </c>
      <c r="F3897" s="85" t="s">
        <v>3</v>
      </c>
      <c r="G3897" s="85">
        <v>1741338</v>
      </c>
      <c r="H3897" s="89"/>
      <c r="I3897" s="270" t="s">
        <v>8499</v>
      </c>
      <c r="J3897" s="89"/>
      <c r="K3897" s="89"/>
      <c r="L3897" s="89"/>
      <c r="M3897" s="89"/>
      <c r="N3897" s="271">
        <v>0</v>
      </c>
      <c r="O3897" s="271">
        <v>3647.67</v>
      </c>
      <c r="P3897" s="89" t="s">
        <v>670</v>
      </c>
    </row>
    <row r="3898" spans="1:16" ht="51">
      <c r="A3898" s="268" t="s">
        <v>557</v>
      </c>
      <c r="B3898" s="89"/>
      <c r="C3898" s="269" t="s">
        <v>780</v>
      </c>
      <c r="D3898" s="84">
        <v>43600</v>
      </c>
      <c r="E3898" s="85" t="s">
        <v>7199</v>
      </c>
      <c r="F3898" s="85" t="s">
        <v>11</v>
      </c>
      <c r="G3898" s="85">
        <v>12163</v>
      </c>
      <c r="H3898" s="89"/>
      <c r="I3898" s="270" t="s">
        <v>8500</v>
      </c>
      <c r="J3898" s="89"/>
      <c r="K3898" s="89"/>
      <c r="L3898" s="89"/>
      <c r="M3898" s="89"/>
      <c r="N3898" s="271">
        <v>271.37</v>
      </c>
      <c r="O3898" s="271">
        <v>0</v>
      </c>
      <c r="P3898" s="89" t="s">
        <v>670</v>
      </c>
    </row>
    <row r="3899" spans="1:16" ht="114.75">
      <c r="A3899" s="268">
        <v>132</v>
      </c>
      <c r="B3899" s="89"/>
      <c r="C3899" s="269" t="s">
        <v>68</v>
      </c>
      <c r="D3899" s="84">
        <v>43600</v>
      </c>
      <c r="E3899" s="85" t="s">
        <v>7200</v>
      </c>
      <c r="F3899" s="85" t="s">
        <v>629</v>
      </c>
      <c r="G3899" s="85">
        <v>7993</v>
      </c>
      <c r="H3899" s="89"/>
      <c r="I3899" s="270" t="s">
        <v>8501</v>
      </c>
      <c r="J3899" s="89"/>
      <c r="K3899" s="89"/>
      <c r="L3899" s="89"/>
      <c r="M3899" s="89"/>
      <c r="N3899" s="271">
        <v>520.64</v>
      </c>
      <c r="O3899" s="271">
        <v>0</v>
      </c>
      <c r="P3899" s="89" t="s">
        <v>670</v>
      </c>
    </row>
    <row r="3900" spans="1:16" ht="51">
      <c r="A3900" s="268">
        <v>119</v>
      </c>
      <c r="B3900" s="89"/>
      <c r="C3900" s="269" t="s">
        <v>63</v>
      </c>
      <c r="D3900" s="84">
        <v>43600</v>
      </c>
      <c r="E3900" s="85" t="s">
        <v>7201</v>
      </c>
      <c r="F3900" s="85" t="s">
        <v>11</v>
      </c>
      <c r="G3900" s="85">
        <v>954268</v>
      </c>
      <c r="H3900" s="89"/>
      <c r="I3900" s="270" t="s">
        <v>8502</v>
      </c>
      <c r="J3900" s="89"/>
      <c r="K3900" s="89"/>
      <c r="L3900" s="89"/>
      <c r="M3900" s="89"/>
      <c r="N3900" s="271">
        <v>50</v>
      </c>
      <c r="O3900" s="271">
        <v>0</v>
      </c>
      <c r="P3900" s="89" t="s">
        <v>670</v>
      </c>
    </row>
    <row r="3901" spans="1:16" ht="51">
      <c r="A3901" s="268">
        <v>119</v>
      </c>
      <c r="B3901" s="89"/>
      <c r="C3901" s="269" t="s">
        <v>63</v>
      </c>
      <c r="D3901" s="84">
        <v>43600</v>
      </c>
      <c r="E3901" s="85" t="s">
        <v>7202</v>
      </c>
      <c r="F3901" s="85" t="s">
        <v>11</v>
      </c>
      <c r="G3901" s="85">
        <v>954269</v>
      </c>
      <c r="H3901" s="89"/>
      <c r="I3901" s="270" t="s">
        <v>8503</v>
      </c>
      <c r="J3901" s="89"/>
      <c r="K3901" s="89"/>
      <c r="L3901" s="89"/>
      <c r="M3901" s="89"/>
      <c r="N3901" s="271">
        <v>50</v>
      </c>
      <c r="O3901" s="271">
        <v>0</v>
      </c>
      <c r="P3901" s="89" t="s">
        <v>670</v>
      </c>
    </row>
    <row r="3902" spans="1:16" ht="63.75">
      <c r="A3902" s="268">
        <v>10</v>
      </c>
      <c r="B3902" s="89"/>
      <c r="C3902" s="269" t="s">
        <v>41</v>
      </c>
      <c r="D3902" s="84">
        <v>43600</v>
      </c>
      <c r="E3902" s="85" t="s">
        <v>7203</v>
      </c>
      <c r="F3902" s="85" t="s">
        <v>6</v>
      </c>
      <c r="G3902" s="85">
        <v>1039999</v>
      </c>
      <c r="H3902" s="89"/>
      <c r="I3902" s="270" t="s">
        <v>8504</v>
      </c>
      <c r="J3902" s="89"/>
      <c r="K3902" s="89"/>
      <c r="L3902" s="89"/>
      <c r="M3902" s="89"/>
      <c r="N3902" s="271">
        <v>0</v>
      </c>
      <c r="O3902" s="271">
        <v>22274.35</v>
      </c>
      <c r="P3902" s="89" t="s">
        <v>670</v>
      </c>
    </row>
    <row r="3903" spans="1:16" ht="76.5">
      <c r="A3903" s="268" t="s">
        <v>556</v>
      </c>
      <c r="B3903" s="89"/>
      <c r="C3903" s="269" t="s">
        <v>616</v>
      </c>
      <c r="D3903" s="84">
        <v>43600</v>
      </c>
      <c r="E3903" s="85" t="s">
        <v>7204</v>
      </c>
      <c r="F3903" s="85" t="s">
        <v>671</v>
      </c>
      <c r="G3903" s="85">
        <v>413883</v>
      </c>
      <c r="H3903" s="89"/>
      <c r="I3903" s="270" t="s">
        <v>8505</v>
      </c>
      <c r="J3903" s="89"/>
      <c r="K3903" s="89"/>
      <c r="L3903" s="89"/>
      <c r="M3903" s="89"/>
      <c r="N3903" s="271">
        <v>0</v>
      </c>
      <c r="O3903" s="271">
        <v>64485</v>
      </c>
      <c r="P3903" s="89" t="s">
        <v>670</v>
      </c>
    </row>
    <row r="3904" spans="1:16" ht="76.5">
      <c r="A3904" s="268" t="s">
        <v>557</v>
      </c>
      <c r="B3904" s="89"/>
      <c r="C3904" s="269" t="s">
        <v>780</v>
      </c>
      <c r="D3904" s="84">
        <v>43600</v>
      </c>
      <c r="E3904" s="85" t="s">
        <v>7205</v>
      </c>
      <c r="F3904" s="85" t="s">
        <v>6</v>
      </c>
      <c r="G3904" s="85">
        <v>1118908</v>
      </c>
      <c r="H3904" s="89"/>
      <c r="I3904" s="270" t="s">
        <v>8506</v>
      </c>
      <c r="J3904" s="89"/>
      <c r="K3904" s="89"/>
      <c r="L3904" s="89"/>
      <c r="M3904" s="89"/>
      <c r="N3904" s="271">
        <v>0</v>
      </c>
      <c r="O3904" s="271">
        <v>150000</v>
      </c>
      <c r="P3904" s="89" t="s">
        <v>670</v>
      </c>
    </row>
    <row r="3905" spans="1:16" ht="76.5">
      <c r="A3905" s="268">
        <v>513</v>
      </c>
      <c r="B3905" s="89"/>
      <c r="C3905" s="269" t="s">
        <v>171</v>
      </c>
      <c r="D3905" s="84">
        <v>43600</v>
      </c>
      <c r="E3905" s="85" t="s">
        <v>7206</v>
      </c>
      <c r="F3905" s="85" t="s">
        <v>15</v>
      </c>
      <c r="G3905" s="85">
        <v>1039753</v>
      </c>
      <c r="H3905" s="89"/>
      <c r="I3905" s="270" t="s">
        <v>8507</v>
      </c>
      <c r="J3905" s="89"/>
      <c r="K3905" s="89"/>
      <c r="L3905" s="89"/>
      <c r="M3905" s="89"/>
      <c r="N3905" s="271">
        <v>847.54</v>
      </c>
      <c r="O3905" s="271">
        <v>0</v>
      </c>
      <c r="P3905" s="89" t="s">
        <v>670</v>
      </c>
    </row>
    <row r="3906" spans="1:16" ht="76.5">
      <c r="A3906" s="268">
        <v>513</v>
      </c>
      <c r="B3906" s="89"/>
      <c r="C3906" s="269" t="s">
        <v>171</v>
      </c>
      <c r="D3906" s="84">
        <v>43600</v>
      </c>
      <c r="E3906" s="85" t="s">
        <v>7207</v>
      </c>
      <c r="F3906" s="85" t="s">
        <v>15</v>
      </c>
      <c r="G3906" s="85">
        <v>1039756</v>
      </c>
      <c r="H3906" s="89"/>
      <c r="I3906" s="270" t="s">
        <v>8508</v>
      </c>
      <c r="J3906" s="89"/>
      <c r="K3906" s="89"/>
      <c r="L3906" s="89"/>
      <c r="M3906" s="89"/>
      <c r="N3906" s="271">
        <v>386.35</v>
      </c>
      <c r="O3906" s="271">
        <v>0</v>
      </c>
      <c r="P3906" s="89" t="s">
        <v>670</v>
      </c>
    </row>
    <row r="3907" spans="1:16" ht="51">
      <c r="A3907" s="268">
        <v>513</v>
      </c>
      <c r="B3907" s="89"/>
      <c r="C3907" s="269" t="s">
        <v>171</v>
      </c>
      <c r="D3907" s="84">
        <v>43600</v>
      </c>
      <c r="E3907" s="85" t="s">
        <v>7208</v>
      </c>
      <c r="F3907" s="85" t="s">
        <v>15</v>
      </c>
      <c r="G3907" s="85">
        <v>1040003</v>
      </c>
      <c r="H3907" s="89"/>
      <c r="I3907" s="270" t="s">
        <v>718</v>
      </c>
      <c r="J3907" s="89"/>
      <c r="K3907" s="89"/>
      <c r="L3907" s="89"/>
      <c r="M3907" s="89"/>
      <c r="N3907" s="271">
        <v>50</v>
      </c>
      <c r="O3907" s="271">
        <v>0</v>
      </c>
      <c r="P3907" s="89" t="s">
        <v>670</v>
      </c>
    </row>
    <row r="3908" spans="1:16" ht="76.5">
      <c r="A3908" s="268" t="s">
        <v>556</v>
      </c>
      <c r="B3908" s="89"/>
      <c r="C3908" s="269" t="s">
        <v>616</v>
      </c>
      <c r="D3908" s="84">
        <v>43600</v>
      </c>
      <c r="E3908" s="85" t="s">
        <v>7209</v>
      </c>
      <c r="F3908" s="85" t="s">
        <v>671</v>
      </c>
      <c r="G3908" s="85">
        <v>409659</v>
      </c>
      <c r="H3908" s="89"/>
      <c r="I3908" s="270" t="s">
        <v>8509</v>
      </c>
      <c r="J3908" s="89"/>
      <c r="K3908" s="89"/>
      <c r="L3908" s="89"/>
      <c r="M3908" s="89"/>
      <c r="N3908" s="271">
        <v>65684.509999999995</v>
      </c>
      <c r="O3908" s="271">
        <v>0</v>
      </c>
      <c r="P3908" s="89" t="s">
        <v>670</v>
      </c>
    </row>
    <row r="3909" spans="1:16" ht="63.75">
      <c r="A3909" s="268">
        <v>513</v>
      </c>
      <c r="B3909" s="89"/>
      <c r="C3909" s="269" t="s">
        <v>171</v>
      </c>
      <c r="D3909" s="84">
        <v>43600</v>
      </c>
      <c r="E3909" s="85" t="s">
        <v>7210</v>
      </c>
      <c r="F3909" s="85" t="s">
        <v>15</v>
      </c>
      <c r="G3909" s="85">
        <v>1040005</v>
      </c>
      <c r="H3909" s="89"/>
      <c r="I3909" s="270" t="s">
        <v>8510</v>
      </c>
      <c r="J3909" s="89"/>
      <c r="K3909" s="89"/>
      <c r="L3909" s="89"/>
      <c r="M3909" s="89"/>
      <c r="N3909" s="271">
        <v>50</v>
      </c>
      <c r="O3909" s="271">
        <v>0</v>
      </c>
      <c r="P3909" s="89" t="s">
        <v>670</v>
      </c>
    </row>
    <row r="3910" spans="1:16" ht="51">
      <c r="A3910" s="268" t="s">
        <v>557</v>
      </c>
      <c r="B3910" s="89"/>
      <c r="C3910" s="269" t="s">
        <v>780</v>
      </c>
      <c r="D3910" s="84">
        <v>43600</v>
      </c>
      <c r="E3910" s="85" t="s">
        <v>7211</v>
      </c>
      <c r="F3910" s="85" t="s">
        <v>11</v>
      </c>
      <c r="G3910" s="85">
        <v>12314</v>
      </c>
      <c r="H3910" s="89"/>
      <c r="I3910" s="270" t="s">
        <v>8511</v>
      </c>
      <c r="J3910" s="89"/>
      <c r="K3910" s="89"/>
      <c r="L3910" s="89"/>
      <c r="M3910" s="89"/>
      <c r="N3910" s="271">
        <v>417.76</v>
      </c>
      <c r="O3910" s="271">
        <v>0</v>
      </c>
      <c r="P3910" s="89" t="s">
        <v>670</v>
      </c>
    </row>
    <row r="3911" spans="1:16" ht="51">
      <c r="A3911" s="268">
        <v>117</v>
      </c>
      <c r="B3911" s="89"/>
      <c r="C3911" s="269" t="s">
        <v>62</v>
      </c>
      <c r="D3911" s="84">
        <v>43600</v>
      </c>
      <c r="E3911" s="85" t="s">
        <v>7212</v>
      </c>
      <c r="F3911" s="85" t="s">
        <v>11</v>
      </c>
      <c r="G3911" s="85">
        <v>954301</v>
      </c>
      <c r="H3911" s="89"/>
      <c r="I3911" s="270" t="s">
        <v>8512</v>
      </c>
      <c r="J3911" s="89"/>
      <c r="K3911" s="89"/>
      <c r="L3911" s="89"/>
      <c r="M3911" s="89"/>
      <c r="N3911" s="271">
        <v>50</v>
      </c>
      <c r="O3911" s="271">
        <v>0</v>
      </c>
      <c r="P3911" s="89" t="s">
        <v>670</v>
      </c>
    </row>
    <row r="3912" spans="1:16" ht="89.25">
      <c r="A3912" s="268" t="s">
        <v>557</v>
      </c>
      <c r="B3912" s="89"/>
      <c r="C3912" s="269" t="s">
        <v>780</v>
      </c>
      <c r="D3912" s="84">
        <v>43600</v>
      </c>
      <c r="E3912" s="85" t="s">
        <v>7213</v>
      </c>
      <c r="F3912" s="85" t="s">
        <v>13</v>
      </c>
      <c r="G3912" s="85">
        <v>954305</v>
      </c>
      <c r="H3912" s="89"/>
      <c r="I3912" s="270" t="s">
        <v>8513</v>
      </c>
      <c r="J3912" s="89"/>
      <c r="K3912" s="89"/>
      <c r="L3912" s="89"/>
      <c r="M3912" s="89"/>
      <c r="N3912" s="271">
        <v>22638000</v>
      </c>
      <c r="O3912" s="271">
        <v>0</v>
      </c>
      <c r="P3912" s="89" t="s">
        <v>670</v>
      </c>
    </row>
    <row r="3913" spans="1:16" ht="76.5">
      <c r="A3913" s="268" t="s">
        <v>557</v>
      </c>
      <c r="B3913" s="89"/>
      <c r="C3913" s="269" t="s">
        <v>780</v>
      </c>
      <c r="D3913" s="84">
        <v>43600</v>
      </c>
      <c r="E3913" s="85" t="s">
        <v>7214</v>
      </c>
      <c r="F3913" s="85" t="s">
        <v>11</v>
      </c>
      <c r="G3913" s="85">
        <v>954305</v>
      </c>
      <c r="H3913" s="89"/>
      <c r="I3913" s="270" t="s">
        <v>8514</v>
      </c>
      <c r="J3913" s="89"/>
      <c r="K3913" s="89"/>
      <c r="L3913" s="89"/>
      <c r="M3913" s="89"/>
      <c r="N3913" s="271">
        <v>50</v>
      </c>
      <c r="O3913" s="271">
        <v>0</v>
      </c>
      <c r="P3913" s="89" t="s">
        <v>670</v>
      </c>
    </row>
    <row r="3914" spans="1:16" ht="38.25">
      <c r="A3914" s="268" t="s">
        <v>565</v>
      </c>
      <c r="B3914" s="89"/>
      <c r="C3914" s="269" t="s">
        <v>615</v>
      </c>
      <c r="D3914" s="84">
        <v>43601</v>
      </c>
      <c r="E3914" s="85" t="s">
        <v>7215</v>
      </c>
      <c r="F3914" s="85" t="s">
        <v>3</v>
      </c>
      <c r="G3914" s="85">
        <v>1741849</v>
      </c>
      <c r="H3914" s="89"/>
      <c r="I3914" s="270" t="s">
        <v>8515</v>
      </c>
      <c r="J3914" s="89"/>
      <c r="K3914" s="89"/>
      <c r="L3914" s="89"/>
      <c r="M3914" s="89"/>
      <c r="N3914" s="271">
        <v>0</v>
      </c>
      <c r="O3914" s="271">
        <v>70</v>
      </c>
      <c r="P3914" s="89" t="s">
        <v>670</v>
      </c>
    </row>
    <row r="3915" spans="1:16" ht="51">
      <c r="A3915" s="268">
        <v>225</v>
      </c>
      <c r="B3915" s="89"/>
      <c r="C3915" s="269" t="s">
        <v>106</v>
      </c>
      <c r="D3915" s="84">
        <v>43601</v>
      </c>
      <c r="E3915" s="85" t="s">
        <v>7216</v>
      </c>
      <c r="F3915" s="85" t="s">
        <v>3</v>
      </c>
      <c r="G3915" s="85">
        <v>1741822</v>
      </c>
      <c r="H3915" s="89"/>
      <c r="I3915" s="270" t="s">
        <v>8516</v>
      </c>
      <c r="J3915" s="89"/>
      <c r="K3915" s="89"/>
      <c r="L3915" s="89"/>
      <c r="M3915" s="89"/>
      <c r="N3915" s="271">
        <v>0</v>
      </c>
      <c r="O3915" s="271">
        <v>1620.5</v>
      </c>
      <c r="P3915" s="89" t="s">
        <v>670</v>
      </c>
    </row>
    <row r="3916" spans="1:16" ht="38.25">
      <c r="A3916" s="268" t="s">
        <v>565</v>
      </c>
      <c r="B3916" s="89"/>
      <c r="C3916" s="269" t="s">
        <v>615</v>
      </c>
      <c r="D3916" s="84">
        <v>43601</v>
      </c>
      <c r="E3916" s="85" t="s">
        <v>7217</v>
      </c>
      <c r="F3916" s="85" t="s">
        <v>3</v>
      </c>
      <c r="G3916" s="85">
        <v>1741813</v>
      </c>
      <c r="H3916" s="89"/>
      <c r="I3916" s="270" t="s">
        <v>8517</v>
      </c>
      <c r="J3916" s="89"/>
      <c r="K3916" s="89"/>
      <c r="L3916" s="89"/>
      <c r="M3916" s="89"/>
      <c r="N3916" s="271">
        <v>0</v>
      </c>
      <c r="O3916" s="271">
        <v>41700</v>
      </c>
      <c r="P3916" s="89" t="s">
        <v>670</v>
      </c>
    </row>
    <row r="3917" spans="1:16" ht="51">
      <c r="A3917" s="268" t="s">
        <v>565</v>
      </c>
      <c r="B3917" s="89"/>
      <c r="C3917" s="269" t="s">
        <v>615</v>
      </c>
      <c r="D3917" s="84">
        <v>43601</v>
      </c>
      <c r="E3917" s="85" t="s">
        <v>7218</v>
      </c>
      <c r="F3917" s="85" t="s">
        <v>3</v>
      </c>
      <c r="G3917" s="85">
        <v>1741803</v>
      </c>
      <c r="H3917" s="89"/>
      <c r="I3917" s="270" t="s">
        <v>8518</v>
      </c>
      <c r="J3917" s="89"/>
      <c r="K3917" s="89"/>
      <c r="L3917" s="89"/>
      <c r="M3917" s="89"/>
      <c r="N3917" s="271">
        <v>0</v>
      </c>
      <c r="O3917" s="271">
        <v>13</v>
      </c>
      <c r="P3917" s="89" t="s">
        <v>670</v>
      </c>
    </row>
    <row r="3918" spans="1:16" ht="51">
      <c r="A3918" s="268" t="s">
        <v>565</v>
      </c>
      <c r="B3918" s="89"/>
      <c r="C3918" s="269" t="s">
        <v>615</v>
      </c>
      <c r="D3918" s="84">
        <v>43601</v>
      </c>
      <c r="E3918" s="85" t="s">
        <v>7219</v>
      </c>
      <c r="F3918" s="85" t="s">
        <v>3</v>
      </c>
      <c r="G3918" s="85">
        <v>1741801</v>
      </c>
      <c r="H3918" s="89"/>
      <c r="I3918" s="270" t="s">
        <v>8519</v>
      </c>
      <c r="J3918" s="89"/>
      <c r="K3918" s="89"/>
      <c r="L3918" s="89"/>
      <c r="M3918" s="89"/>
      <c r="N3918" s="271">
        <v>0</v>
      </c>
      <c r="O3918" s="271">
        <v>39</v>
      </c>
      <c r="P3918" s="89" t="s">
        <v>670</v>
      </c>
    </row>
    <row r="3919" spans="1:16" ht="51">
      <c r="A3919" s="268" t="s">
        <v>565</v>
      </c>
      <c r="B3919" s="89"/>
      <c r="C3919" s="269" t="s">
        <v>615</v>
      </c>
      <c r="D3919" s="84">
        <v>43601</v>
      </c>
      <c r="E3919" s="85" t="s">
        <v>7220</v>
      </c>
      <c r="F3919" s="85" t="s">
        <v>3</v>
      </c>
      <c r="G3919" s="85">
        <v>1741797</v>
      </c>
      <c r="H3919" s="89"/>
      <c r="I3919" s="270" t="s">
        <v>8520</v>
      </c>
      <c r="J3919" s="89"/>
      <c r="K3919" s="89"/>
      <c r="L3919" s="89"/>
      <c r="M3919" s="89"/>
      <c r="N3919" s="271">
        <v>0</v>
      </c>
      <c r="O3919" s="271">
        <v>4</v>
      </c>
      <c r="P3919" s="89" t="s">
        <v>670</v>
      </c>
    </row>
    <row r="3920" spans="1:16" ht="38.25">
      <c r="A3920" s="268">
        <v>590</v>
      </c>
      <c r="B3920" s="89"/>
      <c r="C3920" s="269" t="s">
        <v>611</v>
      </c>
      <c r="D3920" s="84">
        <v>43601</v>
      </c>
      <c r="E3920" s="85" t="s">
        <v>7221</v>
      </c>
      <c r="F3920" s="85" t="s">
        <v>3</v>
      </c>
      <c r="G3920" s="85">
        <v>1741991</v>
      </c>
      <c r="H3920" s="89"/>
      <c r="I3920" s="270" t="s">
        <v>8521</v>
      </c>
      <c r="J3920" s="89"/>
      <c r="K3920" s="89"/>
      <c r="L3920" s="89"/>
      <c r="M3920" s="89"/>
      <c r="N3920" s="271">
        <v>0</v>
      </c>
      <c r="O3920" s="271">
        <v>3171.09</v>
      </c>
      <c r="P3920" s="89" t="s">
        <v>670</v>
      </c>
    </row>
    <row r="3921" spans="1:16" ht="38.25">
      <c r="A3921" s="268" t="s">
        <v>565</v>
      </c>
      <c r="B3921" s="89"/>
      <c r="C3921" s="269" t="s">
        <v>615</v>
      </c>
      <c r="D3921" s="84">
        <v>43601</v>
      </c>
      <c r="E3921" s="85" t="s">
        <v>7222</v>
      </c>
      <c r="F3921" s="85" t="s">
        <v>3</v>
      </c>
      <c r="G3921" s="85">
        <v>1741966</v>
      </c>
      <c r="H3921" s="89"/>
      <c r="I3921" s="270" t="s">
        <v>8522</v>
      </c>
      <c r="J3921" s="89"/>
      <c r="K3921" s="89"/>
      <c r="L3921" s="89"/>
      <c r="M3921" s="89"/>
      <c r="N3921" s="271">
        <v>0</v>
      </c>
      <c r="O3921" s="271">
        <v>300</v>
      </c>
      <c r="P3921" s="89" t="s">
        <v>670</v>
      </c>
    </row>
    <row r="3922" spans="1:16" ht="38.25">
      <c r="A3922" s="268">
        <v>526</v>
      </c>
      <c r="B3922" s="89"/>
      <c r="C3922" s="269" t="s">
        <v>610</v>
      </c>
      <c r="D3922" s="84">
        <v>43601</v>
      </c>
      <c r="E3922" s="85" t="s">
        <v>7223</v>
      </c>
      <c r="F3922" s="85" t="s">
        <v>3</v>
      </c>
      <c r="G3922" s="85">
        <v>1741955</v>
      </c>
      <c r="H3922" s="89"/>
      <c r="I3922" s="270" t="s">
        <v>6411</v>
      </c>
      <c r="J3922" s="89"/>
      <c r="K3922" s="89"/>
      <c r="L3922" s="89"/>
      <c r="M3922" s="89"/>
      <c r="N3922" s="271">
        <v>0</v>
      </c>
      <c r="O3922" s="271">
        <v>60</v>
      </c>
      <c r="P3922" s="89" t="s">
        <v>670</v>
      </c>
    </row>
    <row r="3923" spans="1:16" ht="51">
      <c r="A3923" s="268">
        <v>20</v>
      </c>
      <c r="B3923" s="89"/>
      <c r="C3923" s="269" t="s">
        <v>44</v>
      </c>
      <c r="D3923" s="84">
        <v>43601</v>
      </c>
      <c r="E3923" s="85" t="s">
        <v>7224</v>
      </c>
      <c r="F3923" s="85" t="s">
        <v>3</v>
      </c>
      <c r="G3923" s="85">
        <v>1741954</v>
      </c>
      <c r="H3923" s="89"/>
      <c r="I3923" s="270" t="s">
        <v>8523</v>
      </c>
      <c r="J3923" s="89"/>
      <c r="K3923" s="89"/>
      <c r="L3923" s="89"/>
      <c r="M3923" s="89"/>
      <c r="N3923" s="271">
        <v>0</v>
      </c>
      <c r="O3923" s="271">
        <v>440.40000000000003</v>
      </c>
      <c r="P3923" s="89" t="s">
        <v>670</v>
      </c>
    </row>
    <row r="3924" spans="1:16" ht="63.75">
      <c r="A3924" s="268">
        <v>20</v>
      </c>
      <c r="B3924" s="89"/>
      <c r="C3924" s="269" t="s">
        <v>44</v>
      </c>
      <c r="D3924" s="84">
        <v>43601</v>
      </c>
      <c r="E3924" s="85" t="s">
        <v>7225</v>
      </c>
      <c r="F3924" s="85" t="s">
        <v>3</v>
      </c>
      <c r="G3924" s="85">
        <v>1741950</v>
      </c>
      <c r="H3924" s="89"/>
      <c r="I3924" s="270" t="s">
        <v>8524</v>
      </c>
      <c r="J3924" s="89"/>
      <c r="K3924" s="89"/>
      <c r="L3924" s="89"/>
      <c r="M3924" s="89"/>
      <c r="N3924" s="271">
        <v>0</v>
      </c>
      <c r="O3924" s="271">
        <v>452.3</v>
      </c>
      <c r="P3924" s="89" t="s">
        <v>670</v>
      </c>
    </row>
    <row r="3925" spans="1:16" ht="51">
      <c r="A3925" s="268">
        <v>41</v>
      </c>
      <c r="B3925" s="89"/>
      <c r="C3925" s="269" t="s">
        <v>47</v>
      </c>
      <c r="D3925" s="84">
        <v>43601</v>
      </c>
      <c r="E3925" s="85" t="s">
        <v>7226</v>
      </c>
      <c r="F3925" s="85" t="s">
        <v>3</v>
      </c>
      <c r="G3925" s="85">
        <v>1741903</v>
      </c>
      <c r="H3925" s="89"/>
      <c r="I3925" s="270" t="s">
        <v>8525</v>
      </c>
      <c r="J3925" s="89"/>
      <c r="K3925" s="89"/>
      <c r="L3925" s="89"/>
      <c r="M3925" s="89"/>
      <c r="N3925" s="271">
        <v>0</v>
      </c>
      <c r="O3925" s="271">
        <v>15</v>
      </c>
      <c r="P3925" s="89" t="s">
        <v>670</v>
      </c>
    </row>
    <row r="3926" spans="1:16" ht="51">
      <c r="A3926" s="268" t="s">
        <v>565</v>
      </c>
      <c r="B3926" s="89"/>
      <c r="C3926" s="269" t="s">
        <v>615</v>
      </c>
      <c r="D3926" s="84">
        <v>43601</v>
      </c>
      <c r="E3926" s="85" t="s">
        <v>7227</v>
      </c>
      <c r="F3926" s="85" t="s">
        <v>3</v>
      </c>
      <c r="G3926" s="85">
        <v>1741881</v>
      </c>
      <c r="H3926" s="89"/>
      <c r="I3926" s="270" t="s">
        <v>8526</v>
      </c>
      <c r="J3926" s="89"/>
      <c r="K3926" s="89"/>
      <c r="L3926" s="89"/>
      <c r="M3926" s="89"/>
      <c r="N3926" s="271">
        <v>0</v>
      </c>
      <c r="O3926" s="271">
        <v>3402.26</v>
      </c>
      <c r="P3926" s="89" t="s">
        <v>670</v>
      </c>
    </row>
    <row r="3927" spans="1:16" ht="63.75">
      <c r="A3927" s="268">
        <v>592</v>
      </c>
      <c r="B3927" s="89"/>
      <c r="C3927" s="269" t="s">
        <v>645</v>
      </c>
      <c r="D3927" s="84">
        <v>43601</v>
      </c>
      <c r="E3927" s="85" t="s">
        <v>7228</v>
      </c>
      <c r="F3927" s="85" t="s">
        <v>3</v>
      </c>
      <c r="G3927" s="85">
        <v>1741880</v>
      </c>
      <c r="H3927" s="89"/>
      <c r="I3927" s="270" t="s">
        <v>8527</v>
      </c>
      <c r="J3927" s="89"/>
      <c r="K3927" s="89"/>
      <c r="L3927" s="89"/>
      <c r="M3927" s="89"/>
      <c r="N3927" s="271">
        <v>0</v>
      </c>
      <c r="O3927" s="271">
        <v>3170</v>
      </c>
      <c r="P3927" s="89" t="s">
        <v>670</v>
      </c>
    </row>
    <row r="3928" spans="1:16" ht="51">
      <c r="A3928" s="268">
        <v>378</v>
      </c>
      <c r="B3928" s="89"/>
      <c r="C3928" s="269" t="s">
        <v>639</v>
      </c>
      <c r="D3928" s="84">
        <v>43601</v>
      </c>
      <c r="E3928" s="85" t="s">
        <v>7229</v>
      </c>
      <c r="F3928" s="85" t="s">
        <v>3</v>
      </c>
      <c r="G3928" s="85">
        <v>1741878</v>
      </c>
      <c r="H3928" s="89"/>
      <c r="I3928" s="270" t="s">
        <v>8528</v>
      </c>
      <c r="J3928" s="89"/>
      <c r="K3928" s="89"/>
      <c r="L3928" s="89"/>
      <c r="M3928" s="89"/>
      <c r="N3928" s="271">
        <v>0</v>
      </c>
      <c r="O3928" s="271">
        <v>90</v>
      </c>
      <c r="P3928" s="89" t="s">
        <v>741</v>
      </c>
    </row>
    <row r="3929" spans="1:16" ht="63.75">
      <c r="A3929" s="268" t="s">
        <v>556</v>
      </c>
      <c r="B3929" s="89"/>
      <c r="C3929" s="269" t="s">
        <v>616</v>
      </c>
      <c r="D3929" s="84">
        <v>43601</v>
      </c>
      <c r="E3929" s="85" t="s">
        <v>7230</v>
      </c>
      <c r="F3929" s="85" t="s">
        <v>3</v>
      </c>
      <c r="G3929" s="85">
        <v>1741811</v>
      </c>
      <c r="H3929" s="89"/>
      <c r="I3929" s="270" t="s">
        <v>8529</v>
      </c>
      <c r="J3929" s="89"/>
      <c r="K3929" s="89"/>
      <c r="L3929" s="89"/>
      <c r="M3929" s="89"/>
      <c r="N3929" s="271">
        <v>0</v>
      </c>
      <c r="O3929" s="271">
        <v>2659.6</v>
      </c>
      <c r="P3929" s="89" t="s">
        <v>670</v>
      </c>
    </row>
    <row r="3930" spans="1:16" ht="38.25">
      <c r="A3930" s="268">
        <v>86</v>
      </c>
      <c r="B3930" s="89"/>
      <c r="C3930" s="269" t="s">
        <v>56</v>
      </c>
      <c r="D3930" s="84">
        <v>43601</v>
      </c>
      <c r="E3930" s="85" t="s">
        <v>7231</v>
      </c>
      <c r="F3930" s="85" t="s">
        <v>3</v>
      </c>
      <c r="G3930" s="85">
        <v>1741796</v>
      </c>
      <c r="H3930" s="89"/>
      <c r="I3930" s="270" t="s">
        <v>8530</v>
      </c>
      <c r="J3930" s="89"/>
      <c r="K3930" s="89"/>
      <c r="L3930" s="89"/>
      <c r="M3930" s="89"/>
      <c r="N3930" s="271">
        <v>0</v>
      </c>
      <c r="O3930" s="271">
        <v>6540</v>
      </c>
      <c r="P3930" s="89" t="s">
        <v>670</v>
      </c>
    </row>
    <row r="3931" spans="1:16" ht="51">
      <c r="A3931" s="268">
        <v>254</v>
      </c>
      <c r="B3931" s="89"/>
      <c r="C3931" s="269" t="s">
        <v>115</v>
      </c>
      <c r="D3931" s="84">
        <v>43601</v>
      </c>
      <c r="E3931" s="85" t="s">
        <v>7232</v>
      </c>
      <c r="F3931" s="85" t="s">
        <v>3</v>
      </c>
      <c r="G3931" s="85">
        <v>1741724</v>
      </c>
      <c r="H3931" s="89"/>
      <c r="I3931" s="270" t="s">
        <v>8531</v>
      </c>
      <c r="J3931" s="89"/>
      <c r="K3931" s="89"/>
      <c r="L3931" s="89"/>
      <c r="M3931" s="89"/>
      <c r="N3931" s="271">
        <v>0</v>
      </c>
      <c r="O3931" s="271">
        <v>288</v>
      </c>
      <c r="P3931" s="89" t="s">
        <v>670</v>
      </c>
    </row>
    <row r="3932" spans="1:16" ht="38.25">
      <c r="A3932" s="268">
        <v>16</v>
      </c>
      <c r="B3932" s="89"/>
      <c r="C3932" s="269" t="s">
        <v>43</v>
      </c>
      <c r="D3932" s="84">
        <v>43601</v>
      </c>
      <c r="E3932" s="85" t="s">
        <v>7233</v>
      </c>
      <c r="F3932" s="85" t="s">
        <v>3</v>
      </c>
      <c r="G3932" s="85">
        <v>1741753</v>
      </c>
      <c r="H3932" s="89"/>
      <c r="I3932" s="270" t="s">
        <v>8532</v>
      </c>
      <c r="J3932" s="89"/>
      <c r="K3932" s="89"/>
      <c r="L3932" s="89"/>
      <c r="M3932" s="89"/>
      <c r="N3932" s="271">
        <v>0</v>
      </c>
      <c r="O3932" s="271">
        <v>8896</v>
      </c>
      <c r="P3932" s="89" t="s">
        <v>670</v>
      </c>
    </row>
    <row r="3933" spans="1:16" ht="51">
      <c r="A3933" s="268" t="s">
        <v>559</v>
      </c>
      <c r="B3933" s="89"/>
      <c r="C3933" s="269" t="s">
        <v>759</v>
      </c>
      <c r="D3933" s="84">
        <v>43601</v>
      </c>
      <c r="E3933" s="85" t="s">
        <v>7234</v>
      </c>
      <c r="F3933" s="85" t="s">
        <v>3</v>
      </c>
      <c r="G3933" s="85">
        <v>1741841</v>
      </c>
      <c r="H3933" s="89"/>
      <c r="I3933" s="270" t="s">
        <v>8533</v>
      </c>
      <c r="J3933" s="89"/>
      <c r="K3933" s="89"/>
      <c r="L3933" s="89"/>
      <c r="M3933" s="89"/>
      <c r="N3933" s="271">
        <v>0</v>
      </c>
      <c r="O3933" s="271">
        <v>20000</v>
      </c>
      <c r="P3933" s="89" t="s">
        <v>670</v>
      </c>
    </row>
    <row r="3934" spans="1:16" ht="51">
      <c r="A3934" s="268">
        <v>81</v>
      </c>
      <c r="B3934" s="89"/>
      <c r="C3934" s="269" t="s">
        <v>55</v>
      </c>
      <c r="D3934" s="84">
        <v>43601</v>
      </c>
      <c r="E3934" s="85" t="s">
        <v>7235</v>
      </c>
      <c r="F3934" s="85" t="s">
        <v>3</v>
      </c>
      <c r="G3934" s="85">
        <v>1741839</v>
      </c>
      <c r="H3934" s="89"/>
      <c r="I3934" s="270" t="s">
        <v>8534</v>
      </c>
      <c r="J3934" s="89"/>
      <c r="K3934" s="89"/>
      <c r="L3934" s="89"/>
      <c r="M3934" s="89"/>
      <c r="N3934" s="271">
        <v>0</v>
      </c>
      <c r="O3934" s="271">
        <v>3881</v>
      </c>
      <c r="P3934" s="89" t="s">
        <v>670</v>
      </c>
    </row>
    <row r="3935" spans="1:16" ht="63.75">
      <c r="A3935" s="268">
        <v>650</v>
      </c>
      <c r="B3935" s="89"/>
      <c r="C3935" s="269" t="s">
        <v>187</v>
      </c>
      <c r="D3935" s="84">
        <v>43601</v>
      </c>
      <c r="E3935" s="85" t="s">
        <v>7236</v>
      </c>
      <c r="F3935" s="85" t="s">
        <v>3</v>
      </c>
      <c r="G3935" s="85">
        <v>1741816</v>
      </c>
      <c r="H3935" s="89"/>
      <c r="I3935" s="270" t="s">
        <v>8535</v>
      </c>
      <c r="J3935" s="89"/>
      <c r="K3935" s="89"/>
      <c r="L3935" s="89"/>
      <c r="M3935" s="89"/>
      <c r="N3935" s="271">
        <v>0</v>
      </c>
      <c r="O3935" s="271">
        <v>490.38</v>
      </c>
      <c r="P3935" s="89" t="s">
        <v>670</v>
      </c>
    </row>
    <row r="3936" spans="1:16" ht="63.75">
      <c r="A3936" s="268">
        <v>650</v>
      </c>
      <c r="B3936" s="89"/>
      <c r="C3936" s="269" t="s">
        <v>187</v>
      </c>
      <c r="D3936" s="84">
        <v>43601</v>
      </c>
      <c r="E3936" s="85" t="s">
        <v>7237</v>
      </c>
      <c r="F3936" s="85" t="s">
        <v>3</v>
      </c>
      <c r="G3936" s="85">
        <v>1741820</v>
      </c>
      <c r="H3936" s="89"/>
      <c r="I3936" s="270" t="s">
        <v>8536</v>
      </c>
      <c r="J3936" s="89"/>
      <c r="K3936" s="89"/>
      <c r="L3936" s="89"/>
      <c r="M3936" s="89"/>
      <c r="N3936" s="271">
        <v>0</v>
      </c>
      <c r="O3936" s="271">
        <v>22552.639999999999</v>
      </c>
      <c r="P3936" s="89" t="s">
        <v>670</v>
      </c>
    </row>
    <row r="3937" spans="1:16" ht="63.75">
      <c r="A3937" s="268">
        <v>87</v>
      </c>
      <c r="B3937" s="89"/>
      <c r="C3937" s="269" t="s">
        <v>57</v>
      </c>
      <c r="D3937" s="84">
        <v>43601</v>
      </c>
      <c r="E3937" s="85" t="s">
        <v>7238</v>
      </c>
      <c r="F3937" s="85" t="s">
        <v>3</v>
      </c>
      <c r="G3937" s="85">
        <v>1741824</v>
      </c>
      <c r="H3937" s="89"/>
      <c r="I3937" s="270" t="s">
        <v>8537</v>
      </c>
      <c r="J3937" s="89"/>
      <c r="K3937" s="89"/>
      <c r="L3937" s="89"/>
      <c r="M3937" s="89"/>
      <c r="N3937" s="271">
        <v>0</v>
      </c>
      <c r="O3937" s="271">
        <v>21131.16</v>
      </c>
      <c r="P3937" s="89" t="s">
        <v>670</v>
      </c>
    </row>
    <row r="3938" spans="1:16" ht="63.75">
      <c r="A3938" s="268" t="s">
        <v>565</v>
      </c>
      <c r="B3938" s="89"/>
      <c r="C3938" s="269" t="s">
        <v>615</v>
      </c>
      <c r="D3938" s="84">
        <v>43601</v>
      </c>
      <c r="E3938" s="85" t="s">
        <v>7239</v>
      </c>
      <c r="F3938" s="85" t="s">
        <v>3</v>
      </c>
      <c r="G3938" s="85">
        <v>1741825</v>
      </c>
      <c r="H3938" s="89"/>
      <c r="I3938" s="270" t="s">
        <v>8538</v>
      </c>
      <c r="J3938" s="89"/>
      <c r="K3938" s="89"/>
      <c r="L3938" s="89"/>
      <c r="M3938" s="89"/>
      <c r="N3938" s="271">
        <v>0</v>
      </c>
      <c r="O3938" s="271">
        <v>13340.880000000001</v>
      </c>
      <c r="P3938" s="89" t="s">
        <v>670</v>
      </c>
    </row>
    <row r="3939" spans="1:16" ht="51">
      <c r="A3939" s="268">
        <v>81</v>
      </c>
      <c r="B3939" s="89"/>
      <c r="C3939" s="269" t="s">
        <v>55</v>
      </c>
      <c r="D3939" s="84">
        <v>43601</v>
      </c>
      <c r="E3939" s="85" t="s">
        <v>7240</v>
      </c>
      <c r="F3939" s="85" t="s">
        <v>3</v>
      </c>
      <c r="G3939" s="85">
        <v>1741838</v>
      </c>
      <c r="H3939" s="89"/>
      <c r="I3939" s="270" t="s">
        <v>8539</v>
      </c>
      <c r="J3939" s="89"/>
      <c r="K3939" s="89"/>
      <c r="L3939" s="89"/>
      <c r="M3939" s="89"/>
      <c r="N3939" s="271">
        <v>0</v>
      </c>
      <c r="O3939" s="271">
        <v>9480.91</v>
      </c>
      <c r="P3939" s="89" t="s">
        <v>670</v>
      </c>
    </row>
    <row r="3940" spans="1:16" ht="102">
      <c r="A3940" s="268" t="s">
        <v>559</v>
      </c>
      <c r="B3940" s="89"/>
      <c r="C3940" s="269" t="s">
        <v>759</v>
      </c>
      <c r="D3940" s="84">
        <v>43601</v>
      </c>
      <c r="E3940" s="85" t="s">
        <v>7241</v>
      </c>
      <c r="F3940" s="85" t="s">
        <v>628</v>
      </c>
      <c r="G3940" s="85">
        <v>414464</v>
      </c>
      <c r="H3940" s="89"/>
      <c r="I3940" s="270" t="s">
        <v>8540</v>
      </c>
      <c r="J3940" s="89"/>
      <c r="K3940" s="89"/>
      <c r="L3940" s="89"/>
      <c r="M3940" s="89"/>
      <c r="N3940" s="271">
        <v>0</v>
      </c>
      <c r="O3940" s="271">
        <v>27000</v>
      </c>
      <c r="P3940" s="89" t="s">
        <v>670</v>
      </c>
    </row>
    <row r="3941" spans="1:16" ht="89.25">
      <c r="A3941" s="268">
        <v>25</v>
      </c>
      <c r="B3941" s="89"/>
      <c r="C3941" s="269" t="s">
        <v>45</v>
      </c>
      <c r="D3941" s="84">
        <v>43601</v>
      </c>
      <c r="E3941" s="85" t="s">
        <v>7242</v>
      </c>
      <c r="F3941" s="85" t="s">
        <v>671</v>
      </c>
      <c r="G3941" s="85">
        <v>410126</v>
      </c>
      <c r="H3941" s="89"/>
      <c r="I3941" s="270" t="s">
        <v>8541</v>
      </c>
      <c r="J3941" s="89"/>
      <c r="K3941" s="89"/>
      <c r="L3941" s="89"/>
      <c r="M3941" s="89"/>
      <c r="N3941" s="271">
        <v>434763.45</v>
      </c>
      <c r="O3941" s="271">
        <v>0</v>
      </c>
      <c r="P3941" s="89" t="s">
        <v>670</v>
      </c>
    </row>
    <row r="3942" spans="1:16" ht="89.25">
      <c r="A3942" s="268">
        <v>25</v>
      </c>
      <c r="B3942" s="89"/>
      <c r="C3942" s="269" t="s">
        <v>45</v>
      </c>
      <c r="D3942" s="84">
        <v>43601</v>
      </c>
      <c r="E3942" s="85" t="s">
        <v>7242</v>
      </c>
      <c r="F3942" s="85" t="s">
        <v>671</v>
      </c>
      <c r="G3942" s="85">
        <v>410128</v>
      </c>
      <c r="H3942" s="89"/>
      <c r="I3942" s="270" t="s">
        <v>8542</v>
      </c>
      <c r="J3942" s="89"/>
      <c r="K3942" s="89"/>
      <c r="L3942" s="89"/>
      <c r="M3942" s="89"/>
      <c r="N3942" s="271">
        <v>339586.92</v>
      </c>
      <c r="O3942" s="271">
        <v>0</v>
      </c>
      <c r="P3942" s="89" t="s">
        <v>670</v>
      </c>
    </row>
    <row r="3943" spans="1:16" ht="76.5">
      <c r="A3943" s="268">
        <v>25</v>
      </c>
      <c r="B3943" s="89"/>
      <c r="C3943" s="269" t="s">
        <v>45</v>
      </c>
      <c r="D3943" s="84">
        <v>43601</v>
      </c>
      <c r="E3943" s="85" t="s">
        <v>7242</v>
      </c>
      <c r="F3943" s="85" t="s">
        <v>671</v>
      </c>
      <c r="G3943" s="85">
        <v>414197</v>
      </c>
      <c r="H3943" s="89"/>
      <c r="I3943" s="270" t="s">
        <v>8543</v>
      </c>
      <c r="J3943" s="89"/>
      <c r="K3943" s="89"/>
      <c r="L3943" s="89"/>
      <c r="M3943" s="89"/>
      <c r="N3943" s="271">
        <v>3483990.29</v>
      </c>
      <c r="O3943" s="271">
        <v>0</v>
      </c>
      <c r="P3943" s="89" t="s">
        <v>670</v>
      </c>
    </row>
    <row r="3944" spans="1:16" ht="76.5">
      <c r="A3944" s="268">
        <v>25</v>
      </c>
      <c r="B3944" s="89"/>
      <c r="C3944" s="269" t="s">
        <v>45</v>
      </c>
      <c r="D3944" s="84">
        <v>43601</v>
      </c>
      <c r="E3944" s="85" t="s">
        <v>7242</v>
      </c>
      <c r="F3944" s="85" t="s">
        <v>671</v>
      </c>
      <c r="G3944" s="85">
        <v>410127</v>
      </c>
      <c r="H3944" s="89"/>
      <c r="I3944" s="270" t="s">
        <v>8544</v>
      </c>
      <c r="J3944" s="89"/>
      <c r="K3944" s="89"/>
      <c r="L3944" s="89"/>
      <c r="M3944" s="89"/>
      <c r="N3944" s="271">
        <v>408649.37</v>
      </c>
      <c r="O3944" s="271">
        <v>0</v>
      </c>
      <c r="P3944" s="89" t="s">
        <v>670</v>
      </c>
    </row>
    <row r="3945" spans="1:16" ht="89.25">
      <c r="A3945" s="268">
        <v>25</v>
      </c>
      <c r="B3945" s="89"/>
      <c r="C3945" s="269" t="s">
        <v>45</v>
      </c>
      <c r="D3945" s="84">
        <v>43601</v>
      </c>
      <c r="E3945" s="85" t="s">
        <v>7242</v>
      </c>
      <c r="F3945" s="85" t="s">
        <v>671</v>
      </c>
      <c r="G3945" s="85">
        <v>414194</v>
      </c>
      <c r="H3945" s="89"/>
      <c r="I3945" s="270" t="s">
        <v>8545</v>
      </c>
      <c r="J3945" s="89"/>
      <c r="K3945" s="89"/>
      <c r="L3945" s="89"/>
      <c r="M3945" s="89"/>
      <c r="N3945" s="271">
        <v>1013153.25</v>
      </c>
      <c r="O3945" s="271">
        <v>0</v>
      </c>
      <c r="P3945" s="89" t="s">
        <v>670</v>
      </c>
    </row>
    <row r="3946" spans="1:16" ht="51">
      <c r="A3946" s="268">
        <v>513</v>
      </c>
      <c r="B3946" s="89"/>
      <c r="C3946" s="269" t="s">
        <v>171</v>
      </c>
      <c r="D3946" s="84">
        <v>43601</v>
      </c>
      <c r="E3946" s="85" t="s">
        <v>7243</v>
      </c>
      <c r="F3946" s="85" t="s">
        <v>15</v>
      </c>
      <c r="G3946" s="85">
        <v>1040599</v>
      </c>
      <c r="H3946" s="89"/>
      <c r="I3946" s="270" t="s">
        <v>744</v>
      </c>
      <c r="J3946" s="89"/>
      <c r="K3946" s="89"/>
      <c r="L3946" s="89"/>
      <c r="M3946" s="89"/>
      <c r="N3946" s="271">
        <v>50</v>
      </c>
      <c r="O3946" s="271">
        <v>0</v>
      </c>
      <c r="P3946" s="89" t="s">
        <v>670</v>
      </c>
    </row>
    <row r="3947" spans="1:16" ht="76.5">
      <c r="A3947" s="268" t="s">
        <v>557</v>
      </c>
      <c r="B3947" s="89"/>
      <c r="C3947" s="269" t="s">
        <v>780</v>
      </c>
      <c r="D3947" s="84">
        <v>43601</v>
      </c>
      <c r="E3947" s="85" t="s">
        <v>7244</v>
      </c>
      <c r="F3947" s="85" t="s">
        <v>6</v>
      </c>
      <c r="G3947" s="85">
        <v>1119396</v>
      </c>
      <c r="H3947" s="89"/>
      <c r="I3947" s="270" t="s">
        <v>8546</v>
      </c>
      <c r="J3947" s="89"/>
      <c r="K3947" s="89"/>
      <c r="L3947" s="89"/>
      <c r="M3947" s="89"/>
      <c r="N3947" s="271">
        <v>0</v>
      </c>
      <c r="O3947" s="271">
        <v>32000</v>
      </c>
      <c r="P3947" s="89" t="s">
        <v>670</v>
      </c>
    </row>
    <row r="3948" spans="1:16" ht="89.25">
      <c r="A3948" s="268">
        <v>132</v>
      </c>
      <c r="B3948" s="89"/>
      <c r="C3948" s="269" t="s">
        <v>68</v>
      </c>
      <c r="D3948" s="84">
        <v>43601</v>
      </c>
      <c r="E3948" s="85" t="s">
        <v>7245</v>
      </c>
      <c r="F3948" s="85" t="s">
        <v>11</v>
      </c>
      <c r="G3948" s="85">
        <v>954350</v>
      </c>
      <c r="H3948" s="89"/>
      <c r="I3948" s="270" t="s">
        <v>8547</v>
      </c>
      <c r="J3948" s="89"/>
      <c r="K3948" s="89"/>
      <c r="L3948" s="89"/>
      <c r="M3948" s="89"/>
      <c r="N3948" s="271">
        <v>1779.2</v>
      </c>
      <c r="O3948" s="271">
        <v>0</v>
      </c>
      <c r="P3948" s="89" t="s">
        <v>670</v>
      </c>
    </row>
    <row r="3949" spans="1:16" ht="51">
      <c r="A3949" s="268">
        <v>41</v>
      </c>
      <c r="B3949" s="89"/>
      <c r="C3949" s="269" t="s">
        <v>47</v>
      </c>
      <c r="D3949" s="84">
        <v>43602</v>
      </c>
      <c r="E3949" s="85" t="s">
        <v>7246</v>
      </c>
      <c r="F3949" s="85" t="s">
        <v>3</v>
      </c>
      <c r="G3949" s="85">
        <v>1742304</v>
      </c>
      <c r="H3949" s="89"/>
      <c r="I3949" s="270" t="s">
        <v>8548</v>
      </c>
      <c r="J3949" s="89"/>
      <c r="K3949" s="89"/>
      <c r="L3949" s="89"/>
      <c r="M3949" s="89"/>
      <c r="N3949" s="271">
        <v>0</v>
      </c>
      <c r="O3949" s="271">
        <v>458</v>
      </c>
      <c r="P3949" s="89" t="s">
        <v>670</v>
      </c>
    </row>
    <row r="3950" spans="1:16" ht="51">
      <c r="A3950" s="268" t="s">
        <v>565</v>
      </c>
      <c r="B3950" s="89"/>
      <c r="C3950" s="269" t="s">
        <v>615</v>
      </c>
      <c r="D3950" s="84">
        <v>43602</v>
      </c>
      <c r="E3950" s="85" t="s">
        <v>7247</v>
      </c>
      <c r="F3950" s="85" t="s">
        <v>3</v>
      </c>
      <c r="G3950" s="85">
        <v>1742296</v>
      </c>
      <c r="H3950" s="89"/>
      <c r="I3950" s="270" t="s">
        <v>8549</v>
      </c>
      <c r="J3950" s="89"/>
      <c r="K3950" s="89"/>
      <c r="L3950" s="89"/>
      <c r="M3950" s="89"/>
      <c r="N3950" s="271">
        <v>0</v>
      </c>
      <c r="O3950" s="271">
        <v>651.1</v>
      </c>
      <c r="P3950" s="89" t="s">
        <v>670</v>
      </c>
    </row>
    <row r="3951" spans="1:16" ht="51">
      <c r="A3951" s="268">
        <v>592</v>
      </c>
      <c r="B3951" s="89"/>
      <c r="C3951" s="269" t="s">
        <v>645</v>
      </c>
      <c r="D3951" s="84">
        <v>43602</v>
      </c>
      <c r="E3951" s="85" t="s">
        <v>7248</v>
      </c>
      <c r="F3951" s="85" t="s">
        <v>3</v>
      </c>
      <c r="G3951" s="85">
        <v>1742293</v>
      </c>
      <c r="H3951" s="89"/>
      <c r="I3951" s="270" t="s">
        <v>8550</v>
      </c>
      <c r="J3951" s="89"/>
      <c r="K3951" s="89"/>
      <c r="L3951" s="89"/>
      <c r="M3951" s="89"/>
      <c r="N3951" s="271">
        <v>0</v>
      </c>
      <c r="O3951" s="271">
        <v>86</v>
      </c>
      <c r="P3951" s="89" t="s">
        <v>670</v>
      </c>
    </row>
    <row r="3952" spans="1:16" ht="51">
      <c r="A3952" s="268">
        <v>592</v>
      </c>
      <c r="B3952" s="89"/>
      <c r="C3952" s="269" t="s">
        <v>645</v>
      </c>
      <c r="D3952" s="84">
        <v>43602</v>
      </c>
      <c r="E3952" s="85" t="s">
        <v>7249</v>
      </c>
      <c r="F3952" s="85" t="s">
        <v>3</v>
      </c>
      <c r="G3952" s="85">
        <v>1742290</v>
      </c>
      <c r="H3952" s="89"/>
      <c r="I3952" s="270" t="s">
        <v>8551</v>
      </c>
      <c r="J3952" s="89"/>
      <c r="K3952" s="89"/>
      <c r="L3952" s="89"/>
      <c r="M3952" s="89"/>
      <c r="N3952" s="271">
        <v>0</v>
      </c>
      <c r="O3952" s="271">
        <v>236</v>
      </c>
      <c r="P3952" s="89" t="s">
        <v>670</v>
      </c>
    </row>
    <row r="3953" spans="1:16" ht="51">
      <c r="A3953" s="268">
        <v>592</v>
      </c>
      <c r="B3953" s="89"/>
      <c r="C3953" s="269" t="s">
        <v>645</v>
      </c>
      <c r="D3953" s="84">
        <v>43602</v>
      </c>
      <c r="E3953" s="85" t="s">
        <v>7250</v>
      </c>
      <c r="F3953" s="85" t="s">
        <v>3</v>
      </c>
      <c r="G3953" s="85">
        <v>1742288</v>
      </c>
      <c r="H3953" s="89"/>
      <c r="I3953" s="270" t="s">
        <v>8552</v>
      </c>
      <c r="J3953" s="89"/>
      <c r="K3953" s="89"/>
      <c r="L3953" s="89"/>
      <c r="M3953" s="89"/>
      <c r="N3953" s="271">
        <v>0</v>
      </c>
      <c r="O3953" s="271">
        <v>136</v>
      </c>
      <c r="P3953" s="89" t="s">
        <v>670</v>
      </c>
    </row>
    <row r="3954" spans="1:16" ht="63.75">
      <c r="A3954" s="268">
        <v>592</v>
      </c>
      <c r="B3954" s="89"/>
      <c r="C3954" s="269" t="s">
        <v>645</v>
      </c>
      <c r="D3954" s="84">
        <v>43602</v>
      </c>
      <c r="E3954" s="85" t="s">
        <v>7251</v>
      </c>
      <c r="F3954" s="85" t="s">
        <v>3</v>
      </c>
      <c r="G3954" s="85">
        <v>1742285</v>
      </c>
      <c r="H3954" s="89"/>
      <c r="I3954" s="270" t="s">
        <v>8553</v>
      </c>
      <c r="J3954" s="89"/>
      <c r="K3954" s="89"/>
      <c r="L3954" s="89"/>
      <c r="M3954" s="89"/>
      <c r="N3954" s="271">
        <v>0</v>
      </c>
      <c r="O3954" s="271">
        <v>901</v>
      </c>
      <c r="P3954" s="89" t="s">
        <v>670</v>
      </c>
    </row>
    <row r="3955" spans="1:16" ht="51">
      <c r="A3955" s="268">
        <v>592</v>
      </c>
      <c r="B3955" s="89"/>
      <c r="C3955" s="269" t="s">
        <v>645</v>
      </c>
      <c r="D3955" s="84">
        <v>43602</v>
      </c>
      <c r="E3955" s="85" t="s">
        <v>7252</v>
      </c>
      <c r="F3955" s="85" t="s">
        <v>3</v>
      </c>
      <c r="G3955" s="85">
        <v>1742283</v>
      </c>
      <c r="H3955" s="89"/>
      <c r="I3955" s="270" t="s">
        <v>8554</v>
      </c>
      <c r="J3955" s="89"/>
      <c r="K3955" s="89"/>
      <c r="L3955" s="89"/>
      <c r="M3955" s="89"/>
      <c r="N3955" s="271">
        <v>0</v>
      </c>
      <c r="O3955" s="271">
        <v>664</v>
      </c>
      <c r="P3955" s="89" t="s">
        <v>670</v>
      </c>
    </row>
    <row r="3956" spans="1:16" ht="51">
      <c r="A3956" s="268">
        <v>592</v>
      </c>
      <c r="B3956" s="89"/>
      <c r="C3956" s="269" t="s">
        <v>645</v>
      </c>
      <c r="D3956" s="84">
        <v>43602</v>
      </c>
      <c r="E3956" s="85" t="s">
        <v>7253</v>
      </c>
      <c r="F3956" s="85" t="s">
        <v>3</v>
      </c>
      <c r="G3956" s="85">
        <v>1742280</v>
      </c>
      <c r="H3956" s="89"/>
      <c r="I3956" s="270" t="s">
        <v>8555</v>
      </c>
      <c r="J3956" s="89"/>
      <c r="K3956" s="89"/>
      <c r="L3956" s="89"/>
      <c r="M3956" s="89"/>
      <c r="N3956" s="271">
        <v>0</v>
      </c>
      <c r="O3956" s="271">
        <v>1867</v>
      </c>
      <c r="P3956" s="89" t="s">
        <v>670</v>
      </c>
    </row>
    <row r="3957" spans="1:16" ht="51">
      <c r="A3957" s="268">
        <v>514</v>
      </c>
      <c r="B3957" s="89"/>
      <c r="C3957" s="269" t="s">
        <v>172</v>
      </c>
      <c r="D3957" s="84">
        <v>43602</v>
      </c>
      <c r="E3957" s="85" t="s">
        <v>7254</v>
      </c>
      <c r="F3957" s="85" t="s">
        <v>3</v>
      </c>
      <c r="G3957" s="85">
        <v>1742239</v>
      </c>
      <c r="H3957" s="89"/>
      <c r="I3957" s="270" t="s">
        <v>8556</v>
      </c>
      <c r="J3957" s="89"/>
      <c r="K3957" s="89"/>
      <c r="L3957" s="89"/>
      <c r="M3957" s="89"/>
      <c r="N3957" s="271">
        <v>0</v>
      </c>
      <c r="O3957" s="271">
        <v>11981.45</v>
      </c>
      <c r="P3957" s="89" t="s">
        <v>670</v>
      </c>
    </row>
    <row r="3958" spans="1:16" ht="51">
      <c r="A3958" s="268">
        <v>526</v>
      </c>
      <c r="B3958" s="89"/>
      <c r="C3958" s="269" t="s">
        <v>610</v>
      </c>
      <c r="D3958" s="84">
        <v>43602</v>
      </c>
      <c r="E3958" s="85" t="s">
        <v>7255</v>
      </c>
      <c r="F3958" s="85" t="s">
        <v>3</v>
      </c>
      <c r="G3958" s="85">
        <v>1742237</v>
      </c>
      <c r="H3958" s="89"/>
      <c r="I3958" s="270" t="s">
        <v>8557</v>
      </c>
      <c r="J3958" s="89"/>
      <c r="K3958" s="89"/>
      <c r="L3958" s="89"/>
      <c r="M3958" s="89"/>
      <c r="N3958" s="271">
        <v>0</v>
      </c>
      <c r="O3958" s="271">
        <v>479.46000000000004</v>
      </c>
      <c r="P3958" s="89" t="s">
        <v>670</v>
      </c>
    </row>
    <row r="3959" spans="1:16" ht="51">
      <c r="A3959" s="268">
        <v>41</v>
      </c>
      <c r="B3959" s="89"/>
      <c r="C3959" s="269" t="s">
        <v>47</v>
      </c>
      <c r="D3959" s="84">
        <v>43602</v>
      </c>
      <c r="E3959" s="85" t="s">
        <v>7256</v>
      </c>
      <c r="F3959" s="85" t="s">
        <v>3</v>
      </c>
      <c r="G3959" s="85">
        <v>1742230</v>
      </c>
      <c r="H3959" s="89"/>
      <c r="I3959" s="270" t="s">
        <v>8558</v>
      </c>
      <c r="J3959" s="89"/>
      <c r="K3959" s="89"/>
      <c r="L3959" s="89"/>
      <c r="M3959" s="89"/>
      <c r="N3959" s="271">
        <v>0</v>
      </c>
      <c r="O3959" s="271">
        <v>130</v>
      </c>
      <c r="P3959" s="89" t="s">
        <v>670</v>
      </c>
    </row>
    <row r="3960" spans="1:16" ht="51">
      <c r="A3960" s="268">
        <v>526</v>
      </c>
      <c r="B3960" s="89"/>
      <c r="C3960" s="269" t="s">
        <v>610</v>
      </c>
      <c r="D3960" s="84">
        <v>43602</v>
      </c>
      <c r="E3960" s="85" t="s">
        <v>7257</v>
      </c>
      <c r="F3960" s="85" t="s">
        <v>3</v>
      </c>
      <c r="G3960" s="85">
        <v>1742204</v>
      </c>
      <c r="H3960" s="89"/>
      <c r="I3960" s="270" t="s">
        <v>8559</v>
      </c>
      <c r="J3960" s="89"/>
      <c r="K3960" s="89"/>
      <c r="L3960" s="89"/>
      <c r="M3960" s="89"/>
      <c r="N3960" s="271">
        <v>0</v>
      </c>
      <c r="O3960" s="271">
        <v>341.13</v>
      </c>
      <c r="P3960" s="89" t="s">
        <v>670</v>
      </c>
    </row>
    <row r="3961" spans="1:16" ht="51">
      <c r="A3961" s="268">
        <v>78</v>
      </c>
      <c r="B3961" s="89"/>
      <c r="C3961" s="269" t="s">
        <v>674</v>
      </c>
      <c r="D3961" s="84">
        <v>43602</v>
      </c>
      <c r="E3961" s="85" t="s">
        <v>7258</v>
      </c>
      <c r="F3961" s="85" t="s">
        <v>3</v>
      </c>
      <c r="G3961" s="85">
        <v>1742406</v>
      </c>
      <c r="H3961" s="89"/>
      <c r="I3961" s="270" t="s">
        <v>8560</v>
      </c>
      <c r="J3961" s="89"/>
      <c r="K3961" s="89"/>
      <c r="L3961" s="89"/>
      <c r="M3961" s="89"/>
      <c r="N3961" s="271">
        <v>0</v>
      </c>
      <c r="O3961" s="271">
        <v>1893.5</v>
      </c>
      <c r="P3961" s="89" t="s">
        <v>670</v>
      </c>
    </row>
    <row r="3962" spans="1:16" ht="51">
      <c r="A3962" s="268">
        <v>192</v>
      </c>
      <c r="B3962" s="89"/>
      <c r="C3962" s="269" t="s">
        <v>93</v>
      </c>
      <c r="D3962" s="84">
        <v>43602</v>
      </c>
      <c r="E3962" s="85" t="s">
        <v>7259</v>
      </c>
      <c r="F3962" s="85" t="s">
        <v>3</v>
      </c>
      <c r="G3962" s="85">
        <v>1742401</v>
      </c>
      <c r="H3962" s="89"/>
      <c r="I3962" s="270" t="s">
        <v>8561</v>
      </c>
      <c r="J3962" s="89"/>
      <c r="K3962" s="89"/>
      <c r="L3962" s="89"/>
      <c r="M3962" s="89"/>
      <c r="N3962" s="271">
        <v>0</v>
      </c>
      <c r="O3962" s="271">
        <v>84</v>
      </c>
      <c r="P3962" s="89" t="s">
        <v>670</v>
      </c>
    </row>
    <row r="3963" spans="1:16" ht="51">
      <c r="A3963" s="268">
        <v>192</v>
      </c>
      <c r="B3963" s="89"/>
      <c r="C3963" s="269" t="s">
        <v>93</v>
      </c>
      <c r="D3963" s="84">
        <v>43602</v>
      </c>
      <c r="E3963" s="85" t="s">
        <v>7260</v>
      </c>
      <c r="F3963" s="85" t="s">
        <v>3</v>
      </c>
      <c r="G3963" s="85">
        <v>1742400</v>
      </c>
      <c r="H3963" s="89"/>
      <c r="I3963" s="270" t="s">
        <v>8562</v>
      </c>
      <c r="J3963" s="89"/>
      <c r="K3963" s="89"/>
      <c r="L3963" s="89"/>
      <c r="M3963" s="89"/>
      <c r="N3963" s="271">
        <v>0</v>
      </c>
      <c r="O3963" s="271">
        <v>148</v>
      </c>
      <c r="P3963" s="89" t="s">
        <v>670</v>
      </c>
    </row>
    <row r="3964" spans="1:16" ht="51">
      <c r="A3964" s="268">
        <v>291</v>
      </c>
      <c r="B3964" s="89"/>
      <c r="C3964" s="269" t="s">
        <v>129</v>
      </c>
      <c r="D3964" s="84">
        <v>43602</v>
      </c>
      <c r="E3964" s="85" t="s">
        <v>7261</v>
      </c>
      <c r="F3964" s="85" t="s">
        <v>3</v>
      </c>
      <c r="G3964" s="85">
        <v>1742391</v>
      </c>
      <c r="H3964" s="89"/>
      <c r="I3964" s="270" t="s">
        <v>8563</v>
      </c>
      <c r="J3964" s="89"/>
      <c r="K3964" s="89"/>
      <c r="L3964" s="89"/>
      <c r="M3964" s="89"/>
      <c r="N3964" s="271">
        <v>0</v>
      </c>
      <c r="O3964" s="271">
        <v>5711.49</v>
      </c>
      <c r="P3964" s="89" t="s">
        <v>670</v>
      </c>
    </row>
    <row r="3965" spans="1:16" ht="38.25">
      <c r="A3965" s="268">
        <v>20</v>
      </c>
      <c r="B3965" s="89"/>
      <c r="C3965" s="269" t="s">
        <v>44</v>
      </c>
      <c r="D3965" s="84">
        <v>43602</v>
      </c>
      <c r="E3965" s="85" t="s">
        <v>7262</v>
      </c>
      <c r="F3965" s="85" t="s">
        <v>3</v>
      </c>
      <c r="G3965" s="85">
        <v>1742386</v>
      </c>
      <c r="H3965" s="89"/>
      <c r="I3965" s="270" t="s">
        <v>8564</v>
      </c>
      <c r="J3965" s="89"/>
      <c r="K3965" s="89"/>
      <c r="L3965" s="89"/>
      <c r="M3965" s="89"/>
      <c r="N3965" s="271">
        <v>0</v>
      </c>
      <c r="O3965" s="271">
        <v>220</v>
      </c>
      <c r="P3965" s="89" t="s">
        <v>670</v>
      </c>
    </row>
    <row r="3966" spans="1:16" ht="38.25">
      <c r="A3966" s="268" t="s">
        <v>565</v>
      </c>
      <c r="B3966" s="89"/>
      <c r="C3966" s="269" t="s">
        <v>615</v>
      </c>
      <c r="D3966" s="84">
        <v>43602</v>
      </c>
      <c r="E3966" s="85" t="s">
        <v>7263</v>
      </c>
      <c r="F3966" s="85" t="s">
        <v>3</v>
      </c>
      <c r="G3966" s="85">
        <v>1742349</v>
      </c>
      <c r="H3966" s="89"/>
      <c r="I3966" s="270" t="s">
        <v>8565</v>
      </c>
      <c r="J3966" s="89"/>
      <c r="K3966" s="89"/>
      <c r="L3966" s="89"/>
      <c r="M3966" s="89"/>
      <c r="N3966" s="271">
        <v>0</v>
      </c>
      <c r="O3966" s="271">
        <v>31</v>
      </c>
      <c r="P3966" s="89" t="s">
        <v>670</v>
      </c>
    </row>
    <row r="3967" spans="1:16" ht="38.25">
      <c r="A3967" s="268" t="s">
        <v>565</v>
      </c>
      <c r="B3967" s="89"/>
      <c r="C3967" s="269" t="s">
        <v>615</v>
      </c>
      <c r="D3967" s="84">
        <v>43602</v>
      </c>
      <c r="E3967" s="85" t="s">
        <v>7264</v>
      </c>
      <c r="F3967" s="85" t="s">
        <v>3</v>
      </c>
      <c r="G3967" s="85">
        <v>1742348</v>
      </c>
      <c r="H3967" s="89"/>
      <c r="I3967" s="270" t="s">
        <v>5107</v>
      </c>
      <c r="J3967" s="89"/>
      <c r="K3967" s="89"/>
      <c r="L3967" s="89"/>
      <c r="M3967" s="89"/>
      <c r="N3967" s="271">
        <v>0</v>
      </c>
      <c r="O3967" s="271">
        <v>1.53</v>
      </c>
      <c r="P3967" s="89" t="s">
        <v>670</v>
      </c>
    </row>
    <row r="3968" spans="1:16" ht="51">
      <c r="A3968" s="268">
        <v>526</v>
      </c>
      <c r="B3968" s="89"/>
      <c r="C3968" s="269" t="s">
        <v>610</v>
      </c>
      <c r="D3968" s="84">
        <v>43602</v>
      </c>
      <c r="E3968" s="85" t="s">
        <v>7265</v>
      </c>
      <c r="F3968" s="85" t="s">
        <v>3</v>
      </c>
      <c r="G3968" s="85">
        <v>1742347</v>
      </c>
      <c r="H3968" s="89"/>
      <c r="I3968" s="270" t="s">
        <v>8566</v>
      </c>
      <c r="J3968" s="89"/>
      <c r="K3968" s="89"/>
      <c r="L3968" s="89"/>
      <c r="M3968" s="89"/>
      <c r="N3968" s="271">
        <v>0</v>
      </c>
      <c r="O3968" s="271">
        <v>30</v>
      </c>
      <c r="P3968" s="89" t="s">
        <v>670</v>
      </c>
    </row>
    <row r="3969" spans="1:16" ht="51">
      <c r="A3969" s="268">
        <v>526</v>
      </c>
      <c r="B3969" s="89"/>
      <c r="C3969" s="269" t="s">
        <v>610</v>
      </c>
      <c r="D3969" s="84">
        <v>43602</v>
      </c>
      <c r="E3969" s="85" t="s">
        <v>7266</v>
      </c>
      <c r="F3969" s="85" t="s">
        <v>3</v>
      </c>
      <c r="G3969" s="85">
        <v>1742345</v>
      </c>
      <c r="H3969" s="89"/>
      <c r="I3969" s="270" t="s">
        <v>8567</v>
      </c>
      <c r="J3969" s="89"/>
      <c r="K3969" s="89"/>
      <c r="L3969" s="89"/>
      <c r="M3969" s="89"/>
      <c r="N3969" s="271">
        <v>0</v>
      </c>
      <c r="O3969" s="271">
        <v>20</v>
      </c>
      <c r="P3969" s="89" t="s">
        <v>670</v>
      </c>
    </row>
    <row r="3970" spans="1:16" ht="38.25">
      <c r="A3970" s="268">
        <v>35</v>
      </c>
      <c r="B3970" s="89"/>
      <c r="C3970" s="269" t="s">
        <v>46</v>
      </c>
      <c r="D3970" s="84">
        <v>43602</v>
      </c>
      <c r="E3970" s="85" t="s">
        <v>7267</v>
      </c>
      <c r="F3970" s="85" t="s">
        <v>3</v>
      </c>
      <c r="G3970" s="85">
        <v>1742326</v>
      </c>
      <c r="H3970" s="89"/>
      <c r="I3970" s="270" t="s">
        <v>2316</v>
      </c>
      <c r="J3970" s="89"/>
      <c r="K3970" s="89"/>
      <c r="L3970" s="89"/>
      <c r="M3970" s="89"/>
      <c r="N3970" s="271">
        <v>0</v>
      </c>
      <c r="O3970" s="271">
        <v>355</v>
      </c>
      <c r="P3970" s="89" t="s">
        <v>670</v>
      </c>
    </row>
    <row r="3971" spans="1:16" ht="63.75">
      <c r="A3971" s="268" t="s">
        <v>565</v>
      </c>
      <c r="B3971" s="89"/>
      <c r="C3971" s="269" t="s">
        <v>615</v>
      </c>
      <c r="D3971" s="84">
        <v>43602</v>
      </c>
      <c r="E3971" s="85" t="s">
        <v>7268</v>
      </c>
      <c r="F3971" s="85" t="s">
        <v>3</v>
      </c>
      <c r="G3971" s="85">
        <v>1742231</v>
      </c>
      <c r="H3971" s="89"/>
      <c r="I3971" s="270" t="s">
        <v>8568</v>
      </c>
      <c r="J3971" s="89"/>
      <c r="K3971" s="89"/>
      <c r="L3971" s="89"/>
      <c r="M3971" s="89"/>
      <c r="N3971" s="271">
        <v>0</v>
      </c>
      <c r="O3971" s="271">
        <v>8019.8</v>
      </c>
      <c r="P3971" s="89" t="s">
        <v>670</v>
      </c>
    </row>
    <row r="3972" spans="1:16" ht="38.25">
      <c r="A3972" s="268">
        <v>15</v>
      </c>
      <c r="B3972" s="89"/>
      <c r="C3972" s="269" t="s">
        <v>42</v>
      </c>
      <c r="D3972" s="84">
        <v>43602</v>
      </c>
      <c r="E3972" s="85" t="s">
        <v>7269</v>
      </c>
      <c r="F3972" s="85" t="s">
        <v>3</v>
      </c>
      <c r="G3972" s="85">
        <v>1742168</v>
      </c>
      <c r="H3972" s="89"/>
      <c r="I3972" s="270" t="s">
        <v>8569</v>
      </c>
      <c r="J3972" s="89"/>
      <c r="K3972" s="89"/>
      <c r="L3972" s="89"/>
      <c r="M3972" s="89"/>
      <c r="N3972" s="271">
        <v>0</v>
      </c>
      <c r="O3972" s="271">
        <v>252327.02000000002</v>
      </c>
      <c r="P3972" s="89" t="s">
        <v>670</v>
      </c>
    </row>
    <row r="3973" spans="1:16" ht="51">
      <c r="A3973" s="268">
        <v>70</v>
      </c>
      <c r="B3973" s="89"/>
      <c r="C3973" s="269" t="s">
        <v>53</v>
      </c>
      <c r="D3973" s="84">
        <v>43602</v>
      </c>
      <c r="E3973" s="85" t="s">
        <v>7270</v>
      </c>
      <c r="F3973" s="85" t="s">
        <v>3</v>
      </c>
      <c r="G3973" s="85">
        <v>1742163</v>
      </c>
      <c r="H3973" s="89"/>
      <c r="I3973" s="270" t="s">
        <v>8570</v>
      </c>
      <c r="J3973" s="89"/>
      <c r="K3973" s="89"/>
      <c r="L3973" s="89"/>
      <c r="M3973" s="89"/>
      <c r="N3973" s="271">
        <v>0</v>
      </c>
      <c r="O3973" s="271">
        <v>1202.5</v>
      </c>
      <c r="P3973" s="89" t="s">
        <v>670</v>
      </c>
    </row>
    <row r="3974" spans="1:16" ht="63.75">
      <c r="A3974" s="268">
        <v>155</v>
      </c>
      <c r="B3974" s="89"/>
      <c r="C3974" s="269" t="s">
        <v>85</v>
      </c>
      <c r="D3974" s="84">
        <v>43602</v>
      </c>
      <c r="E3974" s="85" t="s">
        <v>7271</v>
      </c>
      <c r="F3974" s="85" t="s">
        <v>3</v>
      </c>
      <c r="G3974" s="85">
        <v>1742135</v>
      </c>
      <c r="H3974" s="89"/>
      <c r="I3974" s="270" t="s">
        <v>8571</v>
      </c>
      <c r="J3974" s="89"/>
      <c r="K3974" s="89"/>
      <c r="L3974" s="89"/>
      <c r="M3974" s="89"/>
      <c r="N3974" s="271">
        <v>0</v>
      </c>
      <c r="O3974" s="271">
        <v>8567.5</v>
      </c>
      <c r="P3974" s="89" t="s">
        <v>670</v>
      </c>
    </row>
    <row r="3975" spans="1:16" ht="63.75">
      <c r="A3975" s="268">
        <v>661</v>
      </c>
      <c r="B3975" s="89"/>
      <c r="C3975" s="269" t="s">
        <v>189</v>
      </c>
      <c r="D3975" s="84">
        <v>43602</v>
      </c>
      <c r="E3975" s="85" t="s">
        <v>7272</v>
      </c>
      <c r="F3975" s="85" t="s">
        <v>3</v>
      </c>
      <c r="G3975" s="85">
        <v>1742134</v>
      </c>
      <c r="H3975" s="89"/>
      <c r="I3975" s="270" t="s">
        <v>8572</v>
      </c>
      <c r="J3975" s="89"/>
      <c r="K3975" s="89"/>
      <c r="L3975" s="89"/>
      <c r="M3975" s="89"/>
      <c r="N3975" s="271">
        <v>0</v>
      </c>
      <c r="O3975" s="271">
        <v>14905.66</v>
      </c>
      <c r="P3975" s="89" t="s">
        <v>670</v>
      </c>
    </row>
    <row r="3976" spans="1:16" ht="63.75">
      <c r="A3976" s="268" t="s">
        <v>565</v>
      </c>
      <c r="B3976" s="89"/>
      <c r="C3976" s="269" t="s">
        <v>615</v>
      </c>
      <c r="D3976" s="84">
        <v>43602</v>
      </c>
      <c r="E3976" s="85" t="s">
        <v>7273</v>
      </c>
      <c r="F3976" s="85" t="s">
        <v>3</v>
      </c>
      <c r="G3976" s="85">
        <v>1742200</v>
      </c>
      <c r="H3976" s="89"/>
      <c r="I3976" s="270" t="s">
        <v>8573</v>
      </c>
      <c r="J3976" s="89"/>
      <c r="K3976" s="89"/>
      <c r="L3976" s="89"/>
      <c r="M3976" s="89"/>
      <c r="N3976" s="271">
        <v>0</v>
      </c>
      <c r="O3976" s="271">
        <v>5.46</v>
      </c>
      <c r="P3976" s="89" t="s">
        <v>670</v>
      </c>
    </row>
    <row r="3977" spans="1:16" ht="51">
      <c r="A3977" s="268">
        <v>15</v>
      </c>
      <c r="B3977" s="89"/>
      <c r="C3977" s="269" t="s">
        <v>42</v>
      </c>
      <c r="D3977" s="84">
        <v>43602</v>
      </c>
      <c r="E3977" s="85" t="s">
        <v>7274</v>
      </c>
      <c r="F3977" s="85" t="s">
        <v>3</v>
      </c>
      <c r="G3977" s="85">
        <v>1742199</v>
      </c>
      <c r="H3977" s="89"/>
      <c r="I3977" s="270" t="s">
        <v>8574</v>
      </c>
      <c r="J3977" s="89"/>
      <c r="K3977" s="89"/>
      <c r="L3977" s="89"/>
      <c r="M3977" s="89"/>
      <c r="N3977" s="271">
        <v>0</v>
      </c>
      <c r="O3977" s="271">
        <v>2000</v>
      </c>
      <c r="P3977" s="89" t="s">
        <v>670</v>
      </c>
    </row>
    <row r="3978" spans="1:16" ht="51">
      <c r="A3978" s="268">
        <v>47</v>
      </c>
      <c r="B3978" s="89"/>
      <c r="C3978" s="269" t="s">
        <v>49</v>
      </c>
      <c r="D3978" s="84">
        <v>43602</v>
      </c>
      <c r="E3978" s="85" t="s">
        <v>7275</v>
      </c>
      <c r="F3978" s="85" t="s">
        <v>3</v>
      </c>
      <c r="G3978" s="85">
        <v>1742183</v>
      </c>
      <c r="H3978" s="89"/>
      <c r="I3978" s="270" t="s">
        <v>8575</v>
      </c>
      <c r="J3978" s="89"/>
      <c r="K3978" s="89"/>
      <c r="L3978" s="89"/>
      <c r="M3978" s="89"/>
      <c r="N3978" s="271">
        <v>0</v>
      </c>
      <c r="O3978" s="271">
        <v>8000</v>
      </c>
      <c r="P3978" s="89" t="s">
        <v>670</v>
      </c>
    </row>
    <row r="3979" spans="1:16" ht="51">
      <c r="A3979" s="268">
        <v>35</v>
      </c>
      <c r="B3979" s="89"/>
      <c r="C3979" s="269" t="s">
        <v>46</v>
      </c>
      <c r="D3979" s="84">
        <v>43602</v>
      </c>
      <c r="E3979" s="85" t="s">
        <v>7276</v>
      </c>
      <c r="F3979" s="85" t="s">
        <v>3</v>
      </c>
      <c r="G3979" s="85">
        <v>1742180</v>
      </c>
      <c r="H3979" s="89"/>
      <c r="I3979" s="270" t="s">
        <v>8576</v>
      </c>
      <c r="J3979" s="89"/>
      <c r="K3979" s="89"/>
      <c r="L3979" s="89"/>
      <c r="M3979" s="89"/>
      <c r="N3979" s="271">
        <v>0</v>
      </c>
      <c r="O3979" s="271">
        <v>285</v>
      </c>
      <c r="P3979" s="89" t="s">
        <v>670</v>
      </c>
    </row>
    <row r="3980" spans="1:16" ht="51">
      <c r="A3980" s="268" t="s">
        <v>565</v>
      </c>
      <c r="B3980" s="89"/>
      <c r="C3980" s="269" t="s">
        <v>615</v>
      </c>
      <c r="D3980" s="84">
        <v>43602</v>
      </c>
      <c r="E3980" s="85" t="s">
        <v>7277</v>
      </c>
      <c r="F3980" s="85" t="s">
        <v>3</v>
      </c>
      <c r="G3980" s="85">
        <v>1742164</v>
      </c>
      <c r="H3980" s="89"/>
      <c r="I3980" s="270" t="s">
        <v>8577</v>
      </c>
      <c r="J3980" s="89"/>
      <c r="K3980" s="89"/>
      <c r="L3980" s="89"/>
      <c r="M3980" s="89"/>
      <c r="N3980" s="271">
        <v>0</v>
      </c>
      <c r="O3980" s="271">
        <v>800</v>
      </c>
      <c r="P3980" s="89" t="s">
        <v>670</v>
      </c>
    </row>
    <row r="3981" spans="1:16" ht="51">
      <c r="A3981" s="268">
        <v>70</v>
      </c>
      <c r="B3981" s="89"/>
      <c r="C3981" s="269" t="s">
        <v>53</v>
      </c>
      <c r="D3981" s="84">
        <v>43602</v>
      </c>
      <c r="E3981" s="85" t="s">
        <v>7278</v>
      </c>
      <c r="F3981" s="85" t="s">
        <v>3</v>
      </c>
      <c r="G3981" s="85">
        <v>1742162</v>
      </c>
      <c r="H3981" s="89"/>
      <c r="I3981" s="270" t="s">
        <v>8578</v>
      </c>
      <c r="J3981" s="89"/>
      <c r="K3981" s="89"/>
      <c r="L3981" s="89"/>
      <c r="M3981" s="89"/>
      <c r="N3981" s="271">
        <v>0</v>
      </c>
      <c r="O3981" s="271">
        <v>20</v>
      </c>
      <c r="P3981" s="89" t="s">
        <v>670</v>
      </c>
    </row>
    <row r="3982" spans="1:16" ht="51">
      <c r="A3982" s="268" t="s">
        <v>565</v>
      </c>
      <c r="B3982" s="89"/>
      <c r="C3982" s="269" t="s">
        <v>615</v>
      </c>
      <c r="D3982" s="84">
        <v>43602</v>
      </c>
      <c r="E3982" s="85" t="s">
        <v>7279</v>
      </c>
      <c r="F3982" s="85" t="s">
        <v>3</v>
      </c>
      <c r="G3982" s="85">
        <v>1742128</v>
      </c>
      <c r="H3982" s="89"/>
      <c r="I3982" s="270" t="s">
        <v>8579</v>
      </c>
      <c r="J3982" s="89"/>
      <c r="K3982" s="89"/>
      <c r="L3982" s="89"/>
      <c r="M3982" s="89"/>
      <c r="N3982" s="271">
        <v>0</v>
      </c>
      <c r="O3982" s="271">
        <v>4854.29</v>
      </c>
      <c r="P3982" s="89" t="s">
        <v>670</v>
      </c>
    </row>
    <row r="3983" spans="1:16" ht="38.25">
      <c r="A3983" s="268" t="s">
        <v>565</v>
      </c>
      <c r="B3983" s="89"/>
      <c r="C3983" s="269" t="s">
        <v>615</v>
      </c>
      <c r="D3983" s="84">
        <v>43602</v>
      </c>
      <c r="E3983" s="85" t="s">
        <v>7280</v>
      </c>
      <c r="F3983" s="85" t="s">
        <v>3</v>
      </c>
      <c r="G3983" s="85">
        <v>1742122</v>
      </c>
      <c r="H3983" s="89"/>
      <c r="I3983" s="270" t="s">
        <v>8580</v>
      </c>
      <c r="J3983" s="89"/>
      <c r="K3983" s="89"/>
      <c r="L3983" s="89"/>
      <c r="M3983" s="89"/>
      <c r="N3983" s="271">
        <v>0</v>
      </c>
      <c r="O3983" s="271">
        <v>471</v>
      </c>
      <c r="P3983" s="89" t="s">
        <v>670</v>
      </c>
    </row>
    <row r="3984" spans="1:16" ht="38.25">
      <c r="A3984" s="268" t="s">
        <v>565</v>
      </c>
      <c r="B3984" s="89"/>
      <c r="C3984" s="269" t="s">
        <v>615</v>
      </c>
      <c r="D3984" s="84">
        <v>43602</v>
      </c>
      <c r="E3984" s="85" t="s">
        <v>7281</v>
      </c>
      <c r="F3984" s="85" t="s">
        <v>3</v>
      </c>
      <c r="G3984" s="85">
        <v>1742108</v>
      </c>
      <c r="H3984" s="89"/>
      <c r="I3984" s="270" t="s">
        <v>8581</v>
      </c>
      <c r="J3984" s="89"/>
      <c r="K3984" s="89"/>
      <c r="L3984" s="89"/>
      <c r="M3984" s="89"/>
      <c r="N3984" s="271">
        <v>0</v>
      </c>
      <c r="O3984" s="271">
        <v>6713.58</v>
      </c>
      <c r="P3984" s="89" t="s">
        <v>670</v>
      </c>
    </row>
    <row r="3985" spans="1:16" ht="51">
      <c r="A3985" s="268">
        <v>526</v>
      </c>
      <c r="B3985" s="89"/>
      <c r="C3985" s="269" t="s">
        <v>610</v>
      </c>
      <c r="D3985" s="84">
        <v>43602</v>
      </c>
      <c r="E3985" s="85" t="s">
        <v>7282</v>
      </c>
      <c r="F3985" s="85" t="s">
        <v>3</v>
      </c>
      <c r="G3985" s="85">
        <v>1742103</v>
      </c>
      <c r="H3985" s="89"/>
      <c r="I3985" s="270" t="s">
        <v>5022</v>
      </c>
      <c r="J3985" s="89"/>
      <c r="K3985" s="89"/>
      <c r="L3985" s="89"/>
      <c r="M3985" s="89"/>
      <c r="N3985" s="271">
        <v>0</v>
      </c>
      <c r="O3985" s="271">
        <v>54.980000000000004</v>
      </c>
      <c r="P3985" s="89" t="s">
        <v>670</v>
      </c>
    </row>
    <row r="3986" spans="1:16" ht="63.75">
      <c r="A3986" s="268">
        <v>291</v>
      </c>
      <c r="B3986" s="89"/>
      <c r="C3986" s="269" t="s">
        <v>129</v>
      </c>
      <c r="D3986" s="84">
        <v>43602</v>
      </c>
      <c r="E3986" s="85" t="s">
        <v>7283</v>
      </c>
      <c r="F3986" s="85" t="s">
        <v>3</v>
      </c>
      <c r="G3986" s="85">
        <v>1742262</v>
      </c>
      <c r="H3986" s="89"/>
      <c r="I3986" s="270" t="s">
        <v>8582</v>
      </c>
      <c r="J3986" s="89"/>
      <c r="K3986" s="89"/>
      <c r="L3986" s="89"/>
      <c r="M3986" s="89"/>
      <c r="N3986" s="271">
        <v>0</v>
      </c>
      <c r="O3986" s="271">
        <v>10919225.52</v>
      </c>
      <c r="P3986" s="89" t="s">
        <v>670</v>
      </c>
    </row>
    <row r="3987" spans="1:16" ht="51">
      <c r="A3987" s="268">
        <v>66</v>
      </c>
      <c r="B3987" s="89"/>
      <c r="C3987" s="269" t="s">
        <v>52</v>
      </c>
      <c r="D3987" s="84">
        <v>43602</v>
      </c>
      <c r="E3987" s="85" t="s">
        <v>7284</v>
      </c>
      <c r="F3987" s="85" t="s">
        <v>3</v>
      </c>
      <c r="G3987" s="85">
        <v>1742249</v>
      </c>
      <c r="H3987" s="89"/>
      <c r="I3987" s="270" t="s">
        <v>8583</v>
      </c>
      <c r="J3987" s="89"/>
      <c r="K3987" s="89"/>
      <c r="L3987" s="89"/>
      <c r="M3987" s="89"/>
      <c r="N3987" s="271">
        <v>0</v>
      </c>
      <c r="O3987" s="271">
        <v>2480</v>
      </c>
      <c r="P3987" s="89" t="s">
        <v>670</v>
      </c>
    </row>
    <row r="3988" spans="1:16" ht="63.75">
      <c r="A3988" s="268" t="s">
        <v>557</v>
      </c>
      <c r="B3988" s="89"/>
      <c r="C3988" s="269" t="s">
        <v>780</v>
      </c>
      <c r="D3988" s="84">
        <v>43602</v>
      </c>
      <c r="E3988" s="85" t="s">
        <v>7285</v>
      </c>
      <c r="F3988" s="85" t="s">
        <v>11</v>
      </c>
      <c r="G3988" s="85">
        <v>12200</v>
      </c>
      <c r="H3988" s="89"/>
      <c r="I3988" s="270" t="s">
        <v>8584</v>
      </c>
      <c r="J3988" s="89"/>
      <c r="K3988" s="89"/>
      <c r="L3988" s="89"/>
      <c r="M3988" s="89"/>
      <c r="N3988" s="271">
        <v>7575.49</v>
      </c>
      <c r="O3988" s="271">
        <v>0</v>
      </c>
      <c r="P3988" s="89" t="s">
        <v>670</v>
      </c>
    </row>
    <row r="3989" spans="1:16" ht="63.75">
      <c r="A3989" s="268">
        <v>513</v>
      </c>
      <c r="B3989" s="89"/>
      <c r="C3989" s="269" t="s">
        <v>171</v>
      </c>
      <c r="D3989" s="84">
        <v>43602</v>
      </c>
      <c r="E3989" s="85" t="s">
        <v>7286</v>
      </c>
      <c r="F3989" s="85" t="s">
        <v>15</v>
      </c>
      <c r="G3989" s="85">
        <v>1041603</v>
      </c>
      <c r="H3989" s="89"/>
      <c r="I3989" s="270" t="s">
        <v>8585</v>
      </c>
      <c r="J3989" s="89"/>
      <c r="K3989" s="89"/>
      <c r="L3989" s="89"/>
      <c r="M3989" s="89"/>
      <c r="N3989" s="271">
        <v>50</v>
      </c>
      <c r="O3989" s="271">
        <v>0</v>
      </c>
      <c r="P3989" s="89" t="s">
        <v>670</v>
      </c>
    </row>
    <row r="3990" spans="1:16" ht="63.75">
      <c r="A3990" s="268">
        <v>86</v>
      </c>
      <c r="B3990" s="89"/>
      <c r="C3990" s="269" t="s">
        <v>56</v>
      </c>
      <c r="D3990" s="84">
        <v>43602</v>
      </c>
      <c r="E3990" s="85" t="s">
        <v>7287</v>
      </c>
      <c r="F3990" s="85" t="s">
        <v>6</v>
      </c>
      <c r="G3990" s="85">
        <v>1119626</v>
      </c>
      <c r="H3990" s="89"/>
      <c r="I3990" s="270" t="s">
        <v>8586</v>
      </c>
      <c r="J3990" s="89"/>
      <c r="K3990" s="89"/>
      <c r="L3990" s="89"/>
      <c r="M3990" s="89"/>
      <c r="N3990" s="271">
        <v>0</v>
      </c>
      <c r="O3990" s="271">
        <v>1173148.5</v>
      </c>
      <c r="P3990" s="89" t="s">
        <v>670</v>
      </c>
    </row>
    <row r="3991" spans="1:16" ht="63.75">
      <c r="A3991" s="268">
        <v>513</v>
      </c>
      <c r="B3991" s="89"/>
      <c r="C3991" s="269" t="s">
        <v>171</v>
      </c>
      <c r="D3991" s="84">
        <v>43602</v>
      </c>
      <c r="E3991" s="85" t="s">
        <v>7288</v>
      </c>
      <c r="F3991" s="85" t="s">
        <v>15</v>
      </c>
      <c r="G3991" s="85">
        <v>1041608</v>
      </c>
      <c r="H3991" s="89"/>
      <c r="I3991" s="270" t="s">
        <v>8587</v>
      </c>
      <c r="J3991" s="89"/>
      <c r="K3991" s="89"/>
      <c r="L3991" s="89"/>
      <c r="M3991" s="89"/>
      <c r="N3991" s="271">
        <v>50</v>
      </c>
      <c r="O3991" s="271">
        <v>0</v>
      </c>
      <c r="P3991" s="89" t="s">
        <v>670</v>
      </c>
    </row>
    <row r="3992" spans="1:16" ht="89.25">
      <c r="A3992" s="268">
        <v>25</v>
      </c>
      <c r="B3992" s="89"/>
      <c r="C3992" s="269" t="s">
        <v>45</v>
      </c>
      <c r="D3992" s="84">
        <v>43602</v>
      </c>
      <c r="E3992" s="85" t="s">
        <v>7289</v>
      </c>
      <c r="F3992" s="85" t="s">
        <v>671</v>
      </c>
      <c r="G3992" s="85">
        <v>410124</v>
      </c>
      <c r="H3992" s="89"/>
      <c r="I3992" s="270" t="s">
        <v>8588</v>
      </c>
      <c r="J3992" s="89"/>
      <c r="K3992" s="89"/>
      <c r="L3992" s="89"/>
      <c r="M3992" s="89"/>
      <c r="N3992" s="271">
        <v>27873.78</v>
      </c>
      <c r="O3992" s="271">
        <v>0</v>
      </c>
      <c r="P3992" s="89" t="s">
        <v>670</v>
      </c>
    </row>
    <row r="3993" spans="1:16" ht="76.5">
      <c r="A3993" s="268">
        <v>25</v>
      </c>
      <c r="B3993" s="89"/>
      <c r="C3993" s="269" t="s">
        <v>45</v>
      </c>
      <c r="D3993" s="84">
        <v>43602</v>
      </c>
      <c r="E3993" s="85" t="s">
        <v>7289</v>
      </c>
      <c r="F3993" s="85" t="s">
        <v>671</v>
      </c>
      <c r="G3993" s="85">
        <v>410125</v>
      </c>
      <c r="H3993" s="89"/>
      <c r="I3993" s="270" t="s">
        <v>8589</v>
      </c>
      <c r="J3993" s="89"/>
      <c r="K3993" s="89"/>
      <c r="L3993" s="89"/>
      <c r="M3993" s="89"/>
      <c r="N3993" s="271">
        <v>520172.94</v>
      </c>
      <c r="O3993" s="271">
        <v>0</v>
      </c>
      <c r="P3993" s="89" t="s">
        <v>670</v>
      </c>
    </row>
    <row r="3994" spans="1:16" ht="76.5">
      <c r="A3994" s="268">
        <v>25</v>
      </c>
      <c r="B3994" s="89"/>
      <c r="C3994" s="269" t="s">
        <v>45</v>
      </c>
      <c r="D3994" s="84">
        <v>43602</v>
      </c>
      <c r="E3994" s="85" t="s">
        <v>7289</v>
      </c>
      <c r="F3994" s="85" t="s">
        <v>671</v>
      </c>
      <c r="G3994" s="85">
        <v>410122</v>
      </c>
      <c r="H3994" s="89"/>
      <c r="I3994" s="270" t="s">
        <v>8590</v>
      </c>
      <c r="J3994" s="89"/>
      <c r="K3994" s="89"/>
      <c r="L3994" s="89"/>
      <c r="M3994" s="89"/>
      <c r="N3994" s="271">
        <v>125921.54</v>
      </c>
      <c r="O3994" s="271">
        <v>0</v>
      </c>
      <c r="P3994" s="89" t="s">
        <v>670</v>
      </c>
    </row>
    <row r="3995" spans="1:16" ht="89.25">
      <c r="A3995" s="268">
        <v>25</v>
      </c>
      <c r="B3995" s="89"/>
      <c r="C3995" s="269" t="s">
        <v>45</v>
      </c>
      <c r="D3995" s="84">
        <v>43602</v>
      </c>
      <c r="E3995" s="85" t="s">
        <v>7289</v>
      </c>
      <c r="F3995" s="85" t="s">
        <v>671</v>
      </c>
      <c r="G3995" s="85">
        <v>410123</v>
      </c>
      <c r="H3995" s="89"/>
      <c r="I3995" s="270" t="s">
        <v>8591</v>
      </c>
      <c r="J3995" s="89"/>
      <c r="K3995" s="89"/>
      <c r="L3995" s="89"/>
      <c r="M3995" s="89"/>
      <c r="N3995" s="271">
        <v>0.36</v>
      </c>
      <c r="O3995" s="271">
        <v>0</v>
      </c>
      <c r="P3995" s="89" t="s">
        <v>670</v>
      </c>
    </row>
    <row r="3996" spans="1:16" ht="89.25">
      <c r="A3996" s="268">
        <v>25</v>
      </c>
      <c r="B3996" s="89"/>
      <c r="C3996" s="269" t="s">
        <v>45</v>
      </c>
      <c r="D3996" s="84">
        <v>43602</v>
      </c>
      <c r="E3996" s="85" t="s">
        <v>7289</v>
      </c>
      <c r="F3996" s="85" t="s">
        <v>671</v>
      </c>
      <c r="G3996" s="85">
        <v>413884</v>
      </c>
      <c r="H3996" s="89"/>
      <c r="I3996" s="270" t="s">
        <v>8592</v>
      </c>
      <c r="J3996" s="89"/>
      <c r="K3996" s="89"/>
      <c r="L3996" s="89"/>
      <c r="M3996" s="89"/>
      <c r="N3996" s="271">
        <v>399654.46</v>
      </c>
      <c r="O3996" s="271">
        <v>0</v>
      </c>
      <c r="P3996" s="89" t="s">
        <v>670</v>
      </c>
    </row>
    <row r="3997" spans="1:16" ht="76.5">
      <c r="A3997" s="268">
        <v>25</v>
      </c>
      <c r="B3997" s="89"/>
      <c r="C3997" s="269" t="s">
        <v>45</v>
      </c>
      <c r="D3997" s="84">
        <v>43602</v>
      </c>
      <c r="E3997" s="85" t="s">
        <v>7289</v>
      </c>
      <c r="F3997" s="85" t="s">
        <v>671</v>
      </c>
      <c r="G3997" s="85">
        <v>414189</v>
      </c>
      <c r="H3997" s="89"/>
      <c r="I3997" s="270" t="s">
        <v>8593</v>
      </c>
      <c r="J3997" s="89"/>
      <c r="K3997" s="89"/>
      <c r="L3997" s="89"/>
      <c r="M3997" s="89"/>
      <c r="N3997" s="271">
        <v>1001992.29</v>
      </c>
      <c r="O3997" s="271">
        <v>0</v>
      </c>
      <c r="P3997" s="89" t="s">
        <v>670</v>
      </c>
    </row>
    <row r="3998" spans="1:16" ht="76.5">
      <c r="A3998" s="268">
        <v>25</v>
      </c>
      <c r="B3998" s="89"/>
      <c r="C3998" s="269" t="s">
        <v>45</v>
      </c>
      <c r="D3998" s="84">
        <v>43602</v>
      </c>
      <c r="E3998" s="85" t="s">
        <v>7289</v>
      </c>
      <c r="F3998" s="85" t="s">
        <v>671</v>
      </c>
      <c r="G3998" s="85">
        <v>410121</v>
      </c>
      <c r="H3998" s="89"/>
      <c r="I3998" s="270" t="s">
        <v>8594</v>
      </c>
      <c r="J3998" s="89"/>
      <c r="K3998" s="89"/>
      <c r="L3998" s="89"/>
      <c r="M3998" s="89"/>
      <c r="N3998" s="271">
        <v>271140.12</v>
      </c>
      <c r="O3998" s="271">
        <v>0</v>
      </c>
      <c r="P3998" s="89" t="s">
        <v>670</v>
      </c>
    </row>
    <row r="3999" spans="1:16" ht="76.5">
      <c r="A3999" s="268">
        <v>25</v>
      </c>
      <c r="B3999" s="89"/>
      <c r="C3999" s="269" t="s">
        <v>45</v>
      </c>
      <c r="D3999" s="84">
        <v>43602</v>
      </c>
      <c r="E3999" s="85" t="s">
        <v>7289</v>
      </c>
      <c r="F3999" s="85" t="s">
        <v>671</v>
      </c>
      <c r="G3999" s="85">
        <v>410118</v>
      </c>
      <c r="H3999" s="89"/>
      <c r="I3999" s="270" t="s">
        <v>8595</v>
      </c>
      <c r="J3999" s="89"/>
      <c r="K3999" s="89"/>
      <c r="L3999" s="89"/>
      <c r="M3999" s="89"/>
      <c r="N3999" s="271">
        <v>295943.64</v>
      </c>
      <c r="O3999" s="271">
        <v>0</v>
      </c>
      <c r="P3999" s="89" t="s">
        <v>670</v>
      </c>
    </row>
    <row r="4000" spans="1:16" ht="76.5">
      <c r="A4000" s="268">
        <v>25</v>
      </c>
      <c r="B4000" s="89"/>
      <c r="C4000" s="269" t="s">
        <v>45</v>
      </c>
      <c r="D4000" s="84">
        <v>43602</v>
      </c>
      <c r="E4000" s="85" t="s">
        <v>7289</v>
      </c>
      <c r="F4000" s="85" t="s">
        <v>671</v>
      </c>
      <c r="G4000" s="85">
        <v>410117</v>
      </c>
      <c r="H4000" s="89"/>
      <c r="I4000" s="270" t="s">
        <v>8596</v>
      </c>
      <c r="J4000" s="89"/>
      <c r="K4000" s="89"/>
      <c r="L4000" s="89"/>
      <c r="M4000" s="89"/>
      <c r="N4000" s="271">
        <v>45207.519999999997</v>
      </c>
      <c r="O4000" s="271">
        <v>0</v>
      </c>
      <c r="P4000" s="89" t="s">
        <v>670</v>
      </c>
    </row>
    <row r="4001" spans="1:16" ht="89.25">
      <c r="A4001" s="268">
        <v>25</v>
      </c>
      <c r="B4001" s="89"/>
      <c r="C4001" s="269" t="s">
        <v>45</v>
      </c>
      <c r="D4001" s="84">
        <v>43602</v>
      </c>
      <c r="E4001" s="85" t="s">
        <v>7289</v>
      </c>
      <c r="F4001" s="85" t="s">
        <v>671</v>
      </c>
      <c r="G4001" s="85">
        <v>410115</v>
      </c>
      <c r="H4001" s="89"/>
      <c r="I4001" s="270" t="s">
        <v>8597</v>
      </c>
      <c r="J4001" s="89"/>
      <c r="K4001" s="89"/>
      <c r="L4001" s="89"/>
      <c r="M4001" s="89"/>
      <c r="N4001" s="271">
        <v>938842.07</v>
      </c>
      <c r="O4001" s="271">
        <v>0</v>
      </c>
      <c r="P4001" s="89" t="s">
        <v>670</v>
      </c>
    </row>
    <row r="4002" spans="1:16" ht="89.25">
      <c r="A4002" s="268">
        <v>25</v>
      </c>
      <c r="B4002" s="89"/>
      <c r="C4002" s="269" t="s">
        <v>45</v>
      </c>
      <c r="D4002" s="84">
        <v>43602</v>
      </c>
      <c r="E4002" s="85" t="s">
        <v>7289</v>
      </c>
      <c r="F4002" s="85" t="s">
        <v>671</v>
      </c>
      <c r="G4002" s="85">
        <v>410119</v>
      </c>
      <c r="H4002" s="89"/>
      <c r="I4002" s="270" t="s">
        <v>8598</v>
      </c>
      <c r="J4002" s="89"/>
      <c r="K4002" s="89"/>
      <c r="L4002" s="89"/>
      <c r="M4002" s="89"/>
      <c r="N4002" s="271">
        <v>641244.56000000006</v>
      </c>
      <c r="O4002" s="271">
        <v>0</v>
      </c>
      <c r="P4002" s="89" t="s">
        <v>670</v>
      </c>
    </row>
    <row r="4003" spans="1:16" ht="89.25">
      <c r="A4003" s="268">
        <v>25</v>
      </c>
      <c r="B4003" s="89"/>
      <c r="C4003" s="269" t="s">
        <v>45</v>
      </c>
      <c r="D4003" s="84">
        <v>43602</v>
      </c>
      <c r="E4003" s="85" t="s">
        <v>7289</v>
      </c>
      <c r="F4003" s="85" t="s">
        <v>671</v>
      </c>
      <c r="G4003" s="85">
        <v>410116</v>
      </c>
      <c r="H4003" s="89"/>
      <c r="I4003" s="270" t="s">
        <v>8599</v>
      </c>
      <c r="J4003" s="89"/>
      <c r="K4003" s="89"/>
      <c r="L4003" s="89"/>
      <c r="M4003" s="89"/>
      <c r="N4003" s="271">
        <v>610523</v>
      </c>
      <c r="O4003" s="271">
        <v>0</v>
      </c>
      <c r="P4003" s="89" t="s">
        <v>670</v>
      </c>
    </row>
    <row r="4004" spans="1:16" ht="89.25">
      <c r="A4004" s="268">
        <v>25</v>
      </c>
      <c r="B4004" s="89"/>
      <c r="C4004" s="269" t="s">
        <v>45</v>
      </c>
      <c r="D4004" s="84">
        <v>43602</v>
      </c>
      <c r="E4004" s="85" t="s">
        <v>7289</v>
      </c>
      <c r="F4004" s="85" t="s">
        <v>671</v>
      </c>
      <c r="G4004" s="85">
        <v>410120</v>
      </c>
      <c r="H4004" s="89"/>
      <c r="I4004" s="270" t="s">
        <v>8600</v>
      </c>
      <c r="J4004" s="89"/>
      <c r="K4004" s="89"/>
      <c r="L4004" s="89"/>
      <c r="M4004" s="89"/>
      <c r="N4004" s="271">
        <v>872435.38</v>
      </c>
      <c r="O4004" s="271">
        <v>0</v>
      </c>
      <c r="P4004" s="89" t="s">
        <v>670</v>
      </c>
    </row>
    <row r="4005" spans="1:16" ht="76.5">
      <c r="A4005" s="268">
        <v>25</v>
      </c>
      <c r="B4005" s="89"/>
      <c r="C4005" s="269" t="s">
        <v>45</v>
      </c>
      <c r="D4005" s="84">
        <v>43602</v>
      </c>
      <c r="E4005" s="85" t="s">
        <v>7289</v>
      </c>
      <c r="F4005" s="85" t="s">
        <v>671</v>
      </c>
      <c r="G4005" s="85">
        <v>414196</v>
      </c>
      <c r="H4005" s="89"/>
      <c r="I4005" s="270" t="s">
        <v>8601</v>
      </c>
      <c r="J4005" s="89"/>
      <c r="K4005" s="89"/>
      <c r="L4005" s="89"/>
      <c r="M4005" s="89"/>
      <c r="N4005" s="271">
        <v>8314004.4500000002</v>
      </c>
      <c r="O4005" s="271">
        <v>0</v>
      </c>
      <c r="P4005" s="89" t="s">
        <v>670</v>
      </c>
    </row>
    <row r="4006" spans="1:16" ht="89.25">
      <c r="A4006" s="268">
        <v>25</v>
      </c>
      <c r="B4006" s="89"/>
      <c r="C4006" s="269" t="s">
        <v>45</v>
      </c>
      <c r="D4006" s="84">
        <v>43602</v>
      </c>
      <c r="E4006" s="85" t="s">
        <v>7289</v>
      </c>
      <c r="F4006" s="85" t="s">
        <v>671</v>
      </c>
      <c r="G4006" s="85">
        <v>404406</v>
      </c>
      <c r="H4006" s="89"/>
      <c r="I4006" s="270" t="s">
        <v>8602</v>
      </c>
      <c r="J4006" s="89"/>
      <c r="K4006" s="89"/>
      <c r="L4006" s="89"/>
      <c r="M4006" s="89"/>
      <c r="N4006" s="271">
        <v>138403.03</v>
      </c>
      <c r="O4006" s="271">
        <v>0</v>
      </c>
      <c r="P4006" s="89" t="s">
        <v>670</v>
      </c>
    </row>
    <row r="4007" spans="1:16" ht="76.5">
      <c r="A4007" s="268">
        <v>25</v>
      </c>
      <c r="B4007" s="89"/>
      <c r="C4007" s="269" t="s">
        <v>45</v>
      </c>
      <c r="D4007" s="84">
        <v>43602</v>
      </c>
      <c r="E4007" s="85" t="s">
        <v>7289</v>
      </c>
      <c r="F4007" s="85" t="s">
        <v>671</v>
      </c>
      <c r="G4007" s="85">
        <v>404407</v>
      </c>
      <c r="H4007" s="89"/>
      <c r="I4007" s="270" t="s">
        <v>8603</v>
      </c>
      <c r="J4007" s="89"/>
      <c r="K4007" s="89"/>
      <c r="L4007" s="89"/>
      <c r="M4007" s="89"/>
      <c r="N4007" s="271">
        <v>221879.97</v>
      </c>
      <c r="O4007" s="271">
        <v>0</v>
      </c>
      <c r="P4007" s="89" t="s">
        <v>670</v>
      </c>
    </row>
    <row r="4008" spans="1:16" ht="76.5">
      <c r="A4008" s="268">
        <v>25</v>
      </c>
      <c r="B4008" s="89"/>
      <c r="C4008" s="269" t="s">
        <v>45</v>
      </c>
      <c r="D4008" s="84">
        <v>43602</v>
      </c>
      <c r="E4008" s="85" t="s">
        <v>7289</v>
      </c>
      <c r="F4008" s="85" t="s">
        <v>671</v>
      </c>
      <c r="G4008" s="85">
        <v>404408</v>
      </c>
      <c r="H4008" s="89"/>
      <c r="I4008" s="270" t="s">
        <v>8604</v>
      </c>
      <c r="J4008" s="89"/>
      <c r="K4008" s="89"/>
      <c r="L4008" s="89"/>
      <c r="M4008" s="89"/>
      <c r="N4008" s="271">
        <v>221240.55</v>
      </c>
      <c r="O4008" s="271">
        <v>0</v>
      </c>
      <c r="P4008" s="89" t="s">
        <v>670</v>
      </c>
    </row>
    <row r="4009" spans="1:16" ht="76.5">
      <c r="A4009" s="268">
        <v>25</v>
      </c>
      <c r="B4009" s="89"/>
      <c r="C4009" s="269" t="s">
        <v>45</v>
      </c>
      <c r="D4009" s="84">
        <v>43602</v>
      </c>
      <c r="E4009" s="85" t="s">
        <v>7289</v>
      </c>
      <c r="F4009" s="85" t="s">
        <v>671</v>
      </c>
      <c r="G4009" s="85">
        <v>414188</v>
      </c>
      <c r="H4009" s="89"/>
      <c r="I4009" s="270" t="s">
        <v>8605</v>
      </c>
      <c r="J4009" s="89"/>
      <c r="K4009" s="89"/>
      <c r="L4009" s="89"/>
      <c r="M4009" s="89"/>
      <c r="N4009" s="271">
        <v>1001992.29</v>
      </c>
      <c r="O4009" s="271">
        <v>0</v>
      </c>
      <c r="P4009" s="89" t="s">
        <v>670</v>
      </c>
    </row>
    <row r="4010" spans="1:16" ht="89.25">
      <c r="A4010" s="268">
        <v>25</v>
      </c>
      <c r="B4010" s="89"/>
      <c r="C4010" s="269" t="s">
        <v>45</v>
      </c>
      <c r="D4010" s="84">
        <v>43602</v>
      </c>
      <c r="E4010" s="85" t="s">
        <v>7289</v>
      </c>
      <c r="F4010" s="85" t="s">
        <v>671</v>
      </c>
      <c r="G4010" s="85">
        <v>404400</v>
      </c>
      <c r="H4010" s="89"/>
      <c r="I4010" s="270" t="s">
        <v>8606</v>
      </c>
      <c r="J4010" s="89"/>
      <c r="K4010" s="89"/>
      <c r="L4010" s="89"/>
      <c r="M4010" s="89"/>
      <c r="N4010" s="271">
        <v>201914.47</v>
      </c>
      <c r="O4010" s="271">
        <v>0</v>
      </c>
      <c r="P4010" s="89" t="s">
        <v>670</v>
      </c>
    </row>
    <row r="4011" spans="1:16" ht="51">
      <c r="A4011" s="268">
        <v>340</v>
      </c>
      <c r="B4011" s="89"/>
      <c r="C4011" s="269" t="s">
        <v>147</v>
      </c>
      <c r="D4011" s="84">
        <v>43602</v>
      </c>
      <c r="E4011" s="85" t="s">
        <v>7290</v>
      </c>
      <c r="F4011" s="85" t="s">
        <v>6</v>
      </c>
      <c r="G4011" s="85">
        <v>1042396</v>
      </c>
      <c r="H4011" s="89"/>
      <c r="I4011" s="270" t="s">
        <v>8607</v>
      </c>
      <c r="J4011" s="89"/>
      <c r="K4011" s="89"/>
      <c r="L4011" s="89"/>
      <c r="M4011" s="89"/>
      <c r="N4011" s="271">
        <v>0</v>
      </c>
      <c r="O4011" s="271">
        <v>46392.05</v>
      </c>
      <c r="P4011" s="89" t="s">
        <v>670</v>
      </c>
    </row>
    <row r="4012" spans="1:16" ht="76.5">
      <c r="A4012" s="268" t="s">
        <v>557</v>
      </c>
      <c r="B4012" s="89"/>
      <c r="C4012" s="269" t="s">
        <v>780</v>
      </c>
      <c r="D4012" s="84">
        <v>43602</v>
      </c>
      <c r="E4012" s="85" t="s">
        <v>7291</v>
      </c>
      <c r="F4012" s="85" t="s">
        <v>6</v>
      </c>
      <c r="G4012" s="85">
        <v>1119928</v>
      </c>
      <c r="H4012" s="89"/>
      <c r="I4012" s="270" t="s">
        <v>8608</v>
      </c>
      <c r="J4012" s="89"/>
      <c r="K4012" s="89"/>
      <c r="L4012" s="89"/>
      <c r="M4012" s="89"/>
      <c r="N4012" s="271">
        <v>0</v>
      </c>
      <c r="O4012" s="271">
        <v>125000</v>
      </c>
      <c r="P4012" s="89" t="s">
        <v>670</v>
      </c>
    </row>
    <row r="4013" spans="1:16" ht="51">
      <c r="A4013" s="268">
        <v>153</v>
      </c>
      <c r="B4013" s="89"/>
      <c r="C4013" s="269" t="s">
        <v>83</v>
      </c>
      <c r="D4013" s="84">
        <v>43602</v>
      </c>
      <c r="E4013" s="85" t="s">
        <v>7292</v>
      </c>
      <c r="F4013" s="85" t="s">
        <v>6</v>
      </c>
      <c r="G4013" s="85">
        <v>1119993</v>
      </c>
      <c r="H4013" s="89"/>
      <c r="I4013" s="270" t="s">
        <v>8609</v>
      </c>
      <c r="J4013" s="89"/>
      <c r="K4013" s="89"/>
      <c r="L4013" s="89"/>
      <c r="M4013" s="89"/>
      <c r="N4013" s="271">
        <v>0</v>
      </c>
      <c r="O4013" s="271">
        <v>40000</v>
      </c>
      <c r="P4013" s="89" t="s">
        <v>670</v>
      </c>
    </row>
    <row r="4014" spans="1:16" ht="51">
      <c r="A4014" s="268">
        <v>340</v>
      </c>
      <c r="B4014" s="89"/>
      <c r="C4014" s="269" t="s">
        <v>147</v>
      </c>
      <c r="D4014" s="84">
        <v>43602</v>
      </c>
      <c r="E4014" s="85" t="s">
        <v>7293</v>
      </c>
      <c r="F4014" s="85" t="s">
        <v>15</v>
      </c>
      <c r="G4014" s="85">
        <v>1042397</v>
      </c>
      <c r="H4014" s="89"/>
      <c r="I4014" s="270" t="s">
        <v>8610</v>
      </c>
      <c r="J4014" s="89"/>
      <c r="K4014" s="89"/>
      <c r="L4014" s="89"/>
      <c r="M4014" s="89"/>
      <c r="N4014" s="271">
        <v>50</v>
      </c>
      <c r="O4014" s="271">
        <v>0</v>
      </c>
      <c r="P4014" s="89" t="s">
        <v>670</v>
      </c>
    </row>
    <row r="4015" spans="1:16" ht="51">
      <c r="A4015" s="268">
        <v>117</v>
      </c>
      <c r="B4015" s="89"/>
      <c r="C4015" s="269" t="s">
        <v>62</v>
      </c>
      <c r="D4015" s="84">
        <v>43602</v>
      </c>
      <c r="E4015" s="85" t="s">
        <v>7294</v>
      </c>
      <c r="F4015" s="85" t="s">
        <v>11</v>
      </c>
      <c r="G4015" s="85">
        <v>954474</v>
      </c>
      <c r="H4015" s="89"/>
      <c r="I4015" s="270" t="s">
        <v>8611</v>
      </c>
      <c r="J4015" s="89"/>
      <c r="K4015" s="89"/>
      <c r="L4015" s="89"/>
      <c r="M4015" s="89"/>
      <c r="N4015" s="271">
        <v>50</v>
      </c>
      <c r="O4015" s="271">
        <v>0</v>
      </c>
      <c r="P4015" s="89" t="s">
        <v>670</v>
      </c>
    </row>
    <row r="4016" spans="1:16" ht="51">
      <c r="A4016" s="268">
        <v>119</v>
      </c>
      <c r="B4016" s="89"/>
      <c r="C4016" s="269" t="s">
        <v>63</v>
      </c>
      <c r="D4016" s="84">
        <v>43602</v>
      </c>
      <c r="E4016" s="85" t="s">
        <v>7295</v>
      </c>
      <c r="F4016" s="85" t="s">
        <v>11</v>
      </c>
      <c r="G4016" s="85">
        <v>954475</v>
      </c>
      <c r="H4016" s="89"/>
      <c r="I4016" s="270" t="s">
        <v>8612</v>
      </c>
      <c r="J4016" s="89"/>
      <c r="K4016" s="89"/>
      <c r="L4016" s="89"/>
      <c r="M4016" s="89"/>
      <c r="N4016" s="271">
        <v>50</v>
      </c>
      <c r="O4016" s="271">
        <v>0</v>
      </c>
      <c r="P4016" s="89" t="s">
        <v>670</v>
      </c>
    </row>
    <row r="4017" spans="1:16" ht="38.25">
      <c r="A4017" s="268" t="s">
        <v>565</v>
      </c>
      <c r="B4017" s="89"/>
      <c r="C4017" s="269" t="s">
        <v>615</v>
      </c>
      <c r="D4017" s="84">
        <v>43605</v>
      </c>
      <c r="E4017" s="85" t="s">
        <v>7296</v>
      </c>
      <c r="F4017" s="85" t="s">
        <v>3</v>
      </c>
      <c r="G4017" s="85">
        <v>1742778</v>
      </c>
      <c r="H4017" s="89"/>
      <c r="I4017" s="270" t="s">
        <v>6444</v>
      </c>
      <c r="J4017" s="89"/>
      <c r="K4017" s="89"/>
      <c r="L4017" s="89"/>
      <c r="M4017" s="89"/>
      <c r="N4017" s="271">
        <v>0</v>
      </c>
      <c r="O4017" s="271">
        <v>700</v>
      </c>
      <c r="P4017" s="89" t="s">
        <v>670</v>
      </c>
    </row>
    <row r="4018" spans="1:16" ht="63.75">
      <c r="A4018" s="268">
        <v>212</v>
      </c>
      <c r="B4018" s="89"/>
      <c r="C4018" s="269" t="s">
        <v>100</v>
      </c>
      <c r="D4018" s="84">
        <v>43605</v>
      </c>
      <c r="E4018" s="85" t="s">
        <v>7297</v>
      </c>
      <c r="F4018" s="85" t="s">
        <v>3</v>
      </c>
      <c r="G4018" s="85">
        <v>1742773</v>
      </c>
      <c r="H4018" s="89"/>
      <c r="I4018" s="270" t="s">
        <v>8613</v>
      </c>
      <c r="J4018" s="89"/>
      <c r="K4018" s="89"/>
      <c r="L4018" s="89"/>
      <c r="M4018" s="89"/>
      <c r="N4018" s="271">
        <v>0</v>
      </c>
      <c r="O4018" s="271">
        <v>2019.2</v>
      </c>
      <c r="P4018" s="89" t="s">
        <v>670</v>
      </c>
    </row>
    <row r="4019" spans="1:16" ht="38.25">
      <c r="A4019" s="268" t="s">
        <v>565</v>
      </c>
      <c r="B4019" s="89"/>
      <c r="C4019" s="269" t="s">
        <v>615</v>
      </c>
      <c r="D4019" s="84">
        <v>43605</v>
      </c>
      <c r="E4019" s="85" t="s">
        <v>7298</v>
      </c>
      <c r="F4019" s="85" t="s">
        <v>3</v>
      </c>
      <c r="G4019" s="85">
        <v>1742764</v>
      </c>
      <c r="H4019" s="89"/>
      <c r="I4019" s="270" t="s">
        <v>8614</v>
      </c>
      <c r="J4019" s="89"/>
      <c r="K4019" s="89"/>
      <c r="L4019" s="89"/>
      <c r="M4019" s="89"/>
      <c r="N4019" s="271">
        <v>0</v>
      </c>
      <c r="O4019" s="271">
        <v>20</v>
      </c>
      <c r="P4019" s="89" t="s">
        <v>670</v>
      </c>
    </row>
    <row r="4020" spans="1:16" ht="51">
      <c r="A4020" s="268" t="s">
        <v>565</v>
      </c>
      <c r="B4020" s="89"/>
      <c r="C4020" s="269" t="s">
        <v>615</v>
      </c>
      <c r="D4020" s="84">
        <v>43605</v>
      </c>
      <c r="E4020" s="85" t="s">
        <v>7299</v>
      </c>
      <c r="F4020" s="85" t="s">
        <v>3</v>
      </c>
      <c r="G4020" s="85">
        <v>1742762</v>
      </c>
      <c r="H4020" s="89"/>
      <c r="I4020" s="270" t="s">
        <v>8615</v>
      </c>
      <c r="J4020" s="89"/>
      <c r="K4020" s="89"/>
      <c r="L4020" s="89"/>
      <c r="M4020" s="89"/>
      <c r="N4020" s="271">
        <v>0</v>
      </c>
      <c r="O4020" s="271">
        <v>50</v>
      </c>
      <c r="P4020" s="89" t="s">
        <v>670</v>
      </c>
    </row>
    <row r="4021" spans="1:16" ht="63.75">
      <c r="A4021" s="268">
        <v>20</v>
      </c>
      <c r="B4021" s="89"/>
      <c r="C4021" s="269" t="s">
        <v>44</v>
      </c>
      <c r="D4021" s="84">
        <v>43605</v>
      </c>
      <c r="E4021" s="85" t="s">
        <v>7300</v>
      </c>
      <c r="F4021" s="85" t="s">
        <v>3</v>
      </c>
      <c r="G4021" s="85">
        <v>1742755</v>
      </c>
      <c r="H4021" s="89"/>
      <c r="I4021" s="270" t="s">
        <v>8616</v>
      </c>
      <c r="J4021" s="89"/>
      <c r="K4021" s="89"/>
      <c r="L4021" s="89"/>
      <c r="M4021" s="89"/>
      <c r="N4021" s="271">
        <v>0</v>
      </c>
      <c r="O4021" s="271">
        <v>330</v>
      </c>
      <c r="P4021" s="89" t="s">
        <v>670</v>
      </c>
    </row>
    <row r="4022" spans="1:16" ht="51">
      <c r="A4022" s="268" t="s">
        <v>565</v>
      </c>
      <c r="B4022" s="89"/>
      <c r="C4022" s="269" t="s">
        <v>615</v>
      </c>
      <c r="D4022" s="84">
        <v>43605</v>
      </c>
      <c r="E4022" s="85" t="s">
        <v>7301</v>
      </c>
      <c r="F4022" s="85" t="s">
        <v>3</v>
      </c>
      <c r="G4022" s="85">
        <v>1742752</v>
      </c>
      <c r="H4022" s="89"/>
      <c r="I4022" s="270" t="s">
        <v>8617</v>
      </c>
      <c r="J4022" s="89"/>
      <c r="K4022" s="89"/>
      <c r="L4022" s="89"/>
      <c r="M4022" s="89"/>
      <c r="N4022" s="271">
        <v>0</v>
      </c>
      <c r="O4022" s="271">
        <v>1158.7</v>
      </c>
      <c r="P4022" s="89" t="s">
        <v>670</v>
      </c>
    </row>
    <row r="4023" spans="1:16" ht="51">
      <c r="A4023" s="268" t="s">
        <v>565</v>
      </c>
      <c r="B4023" s="89"/>
      <c r="C4023" s="269" t="s">
        <v>615</v>
      </c>
      <c r="D4023" s="84">
        <v>43605</v>
      </c>
      <c r="E4023" s="85" t="s">
        <v>7302</v>
      </c>
      <c r="F4023" s="85" t="s">
        <v>3</v>
      </c>
      <c r="G4023" s="85">
        <v>1742823</v>
      </c>
      <c r="H4023" s="89"/>
      <c r="I4023" s="270" t="s">
        <v>3941</v>
      </c>
      <c r="J4023" s="89"/>
      <c r="K4023" s="89"/>
      <c r="L4023" s="89"/>
      <c r="M4023" s="89"/>
      <c r="N4023" s="271">
        <v>0</v>
      </c>
      <c r="O4023" s="271">
        <v>4500</v>
      </c>
      <c r="P4023" s="89" t="s">
        <v>670</v>
      </c>
    </row>
    <row r="4024" spans="1:16" ht="51">
      <c r="A4024" s="268">
        <v>46</v>
      </c>
      <c r="B4024" s="89"/>
      <c r="C4024" s="269" t="s">
        <v>48</v>
      </c>
      <c r="D4024" s="84">
        <v>43605</v>
      </c>
      <c r="E4024" s="85" t="s">
        <v>7303</v>
      </c>
      <c r="F4024" s="85" t="s">
        <v>3</v>
      </c>
      <c r="G4024" s="85">
        <v>1742830</v>
      </c>
      <c r="H4024" s="89"/>
      <c r="I4024" s="270" t="s">
        <v>8618</v>
      </c>
      <c r="J4024" s="89"/>
      <c r="K4024" s="89"/>
      <c r="L4024" s="89"/>
      <c r="M4024" s="89"/>
      <c r="N4024" s="271">
        <v>0</v>
      </c>
      <c r="O4024" s="271">
        <v>239.31</v>
      </c>
      <c r="P4024" s="89" t="s">
        <v>670</v>
      </c>
    </row>
    <row r="4025" spans="1:16" ht="63.75">
      <c r="A4025" s="268">
        <v>86</v>
      </c>
      <c r="B4025" s="89"/>
      <c r="C4025" s="269" t="s">
        <v>56</v>
      </c>
      <c r="D4025" s="84">
        <v>43605</v>
      </c>
      <c r="E4025" s="85" t="s">
        <v>7304</v>
      </c>
      <c r="F4025" s="85" t="s">
        <v>3</v>
      </c>
      <c r="G4025" s="85">
        <v>1742848</v>
      </c>
      <c r="H4025" s="89"/>
      <c r="I4025" s="270" t="s">
        <v>8619</v>
      </c>
      <c r="J4025" s="89"/>
      <c r="K4025" s="89"/>
      <c r="L4025" s="89"/>
      <c r="M4025" s="89"/>
      <c r="N4025" s="271">
        <v>0</v>
      </c>
      <c r="O4025" s="271">
        <v>64.31</v>
      </c>
      <c r="P4025" s="89" t="s">
        <v>670</v>
      </c>
    </row>
    <row r="4026" spans="1:16" ht="51">
      <c r="A4026" s="268">
        <v>342</v>
      </c>
      <c r="B4026" s="89"/>
      <c r="C4026" s="269" t="s">
        <v>148</v>
      </c>
      <c r="D4026" s="84">
        <v>43605</v>
      </c>
      <c r="E4026" s="85" t="s">
        <v>7305</v>
      </c>
      <c r="F4026" s="85" t="s">
        <v>3</v>
      </c>
      <c r="G4026" s="85">
        <v>1742888</v>
      </c>
      <c r="H4026" s="89"/>
      <c r="I4026" s="270" t="s">
        <v>8620</v>
      </c>
      <c r="J4026" s="89"/>
      <c r="K4026" s="89"/>
      <c r="L4026" s="89"/>
      <c r="M4026" s="89"/>
      <c r="N4026" s="271">
        <v>0</v>
      </c>
      <c r="O4026" s="271">
        <v>1418.95</v>
      </c>
      <c r="P4026" s="89" t="s">
        <v>670</v>
      </c>
    </row>
    <row r="4027" spans="1:16" ht="51">
      <c r="A4027" s="268">
        <v>78</v>
      </c>
      <c r="B4027" s="89"/>
      <c r="C4027" s="269" t="s">
        <v>674</v>
      </c>
      <c r="D4027" s="84">
        <v>43605</v>
      </c>
      <c r="E4027" s="85" t="s">
        <v>7306</v>
      </c>
      <c r="F4027" s="85" t="s">
        <v>3</v>
      </c>
      <c r="G4027" s="85">
        <v>1742909</v>
      </c>
      <c r="H4027" s="89"/>
      <c r="I4027" s="270" t="s">
        <v>8621</v>
      </c>
      <c r="J4027" s="89"/>
      <c r="K4027" s="89"/>
      <c r="L4027" s="89"/>
      <c r="M4027" s="89"/>
      <c r="N4027" s="271">
        <v>0</v>
      </c>
      <c r="O4027" s="271">
        <v>1917.16</v>
      </c>
      <c r="P4027" s="89" t="s">
        <v>670</v>
      </c>
    </row>
    <row r="4028" spans="1:16" ht="38.25">
      <c r="A4028" s="268">
        <v>526</v>
      </c>
      <c r="B4028" s="89"/>
      <c r="C4028" s="269" t="s">
        <v>610</v>
      </c>
      <c r="D4028" s="84">
        <v>43605</v>
      </c>
      <c r="E4028" s="85" t="s">
        <v>7307</v>
      </c>
      <c r="F4028" s="85" t="s">
        <v>3</v>
      </c>
      <c r="G4028" s="85">
        <v>1742925</v>
      </c>
      <c r="H4028" s="89"/>
      <c r="I4028" s="270" t="s">
        <v>8622</v>
      </c>
      <c r="J4028" s="89"/>
      <c r="K4028" s="89"/>
      <c r="L4028" s="89"/>
      <c r="M4028" s="89"/>
      <c r="N4028" s="271">
        <v>0</v>
      </c>
      <c r="O4028" s="271">
        <v>100</v>
      </c>
      <c r="P4028" s="89" t="s">
        <v>670</v>
      </c>
    </row>
    <row r="4029" spans="1:16" ht="51">
      <c r="A4029" s="268">
        <v>41</v>
      </c>
      <c r="B4029" s="89"/>
      <c r="C4029" s="269" t="s">
        <v>47</v>
      </c>
      <c r="D4029" s="84">
        <v>43605</v>
      </c>
      <c r="E4029" s="85" t="s">
        <v>7308</v>
      </c>
      <c r="F4029" s="85" t="s">
        <v>3</v>
      </c>
      <c r="G4029" s="85">
        <v>1742939</v>
      </c>
      <c r="H4029" s="89"/>
      <c r="I4029" s="270" t="s">
        <v>8623</v>
      </c>
      <c r="J4029" s="89"/>
      <c r="K4029" s="89"/>
      <c r="L4029" s="89"/>
      <c r="M4029" s="89"/>
      <c r="N4029" s="271">
        <v>0</v>
      </c>
      <c r="O4029" s="271">
        <v>35</v>
      </c>
      <c r="P4029" s="89" t="s">
        <v>670</v>
      </c>
    </row>
    <row r="4030" spans="1:16" ht="51">
      <c r="A4030" s="268" t="s">
        <v>565</v>
      </c>
      <c r="B4030" s="89"/>
      <c r="C4030" s="269" t="s">
        <v>615</v>
      </c>
      <c r="D4030" s="84">
        <v>43605</v>
      </c>
      <c r="E4030" s="85" t="s">
        <v>7309</v>
      </c>
      <c r="F4030" s="85" t="s">
        <v>3</v>
      </c>
      <c r="G4030" s="85">
        <v>1742675</v>
      </c>
      <c r="H4030" s="89"/>
      <c r="I4030" s="270" t="s">
        <v>8624</v>
      </c>
      <c r="J4030" s="89"/>
      <c r="K4030" s="89"/>
      <c r="L4030" s="89"/>
      <c r="M4030" s="89"/>
      <c r="N4030" s="271">
        <v>0</v>
      </c>
      <c r="O4030" s="271">
        <v>5517.41</v>
      </c>
      <c r="P4030" s="89" t="s">
        <v>670</v>
      </c>
    </row>
    <row r="4031" spans="1:16" ht="51">
      <c r="A4031" s="268" t="s">
        <v>565</v>
      </c>
      <c r="B4031" s="89"/>
      <c r="C4031" s="269" t="s">
        <v>615</v>
      </c>
      <c r="D4031" s="84">
        <v>43605</v>
      </c>
      <c r="E4031" s="85" t="s">
        <v>7310</v>
      </c>
      <c r="F4031" s="85" t="s">
        <v>3</v>
      </c>
      <c r="G4031" s="85">
        <v>1742676</v>
      </c>
      <c r="H4031" s="89"/>
      <c r="I4031" s="270" t="s">
        <v>8625</v>
      </c>
      <c r="J4031" s="89"/>
      <c r="K4031" s="89"/>
      <c r="L4031" s="89"/>
      <c r="M4031" s="89"/>
      <c r="N4031" s="271">
        <v>0</v>
      </c>
      <c r="O4031" s="271">
        <v>3384.7000000000003</v>
      </c>
      <c r="P4031" s="89" t="s">
        <v>670</v>
      </c>
    </row>
    <row r="4032" spans="1:16" ht="51">
      <c r="A4032" s="268" t="s">
        <v>565</v>
      </c>
      <c r="B4032" s="89"/>
      <c r="C4032" s="269" t="s">
        <v>615</v>
      </c>
      <c r="D4032" s="84">
        <v>43605</v>
      </c>
      <c r="E4032" s="85" t="s">
        <v>7311</v>
      </c>
      <c r="F4032" s="85" t="s">
        <v>3</v>
      </c>
      <c r="G4032" s="85">
        <v>1742678</v>
      </c>
      <c r="H4032" s="89"/>
      <c r="I4032" s="270" t="s">
        <v>8626</v>
      </c>
      <c r="J4032" s="89"/>
      <c r="K4032" s="89"/>
      <c r="L4032" s="89"/>
      <c r="M4032" s="89"/>
      <c r="N4032" s="271">
        <v>0</v>
      </c>
      <c r="O4032" s="271">
        <v>3124.15</v>
      </c>
      <c r="P4032" s="89" t="s">
        <v>670</v>
      </c>
    </row>
    <row r="4033" spans="1:16" ht="63.75">
      <c r="A4033" s="268">
        <v>680</v>
      </c>
      <c r="B4033" s="89"/>
      <c r="C4033" s="269" t="s">
        <v>191</v>
      </c>
      <c r="D4033" s="84">
        <v>43605</v>
      </c>
      <c r="E4033" s="85" t="s">
        <v>7312</v>
      </c>
      <c r="F4033" s="85" t="s">
        <v>3</v>
      </c>
      <c r="G4033" s="85">
        <v>1742692</v>
      </c>
      <c r="H4033" s="89"/>
      <c r="I4033" s="270" t="s">
        <v>8627</v>
      </c>
      <c r="J4033" s="89"/>
      <c r="K4033" s="89"/>
      <c r="L4033" s="89"/>
      <c r="M4033" s="89"/>
      <c r="N4033" s="271">
        <v>0</v>
      </c>
      <c r="O4033" s="271">
        <v>1588.28</v>
      </c>
      <c r="P4033" s="89" t="s">
        <v>670</v>
      </c>
    </row>
    <row r="4034" spans="1:16" ht="63.75">
      <c r="A4034" s="268">
        <v>660</v>
      </c>
      <c r="B4034" s="89"/>
      <c r="C4034" s="269" t="s">
        <v>188</v>
      </c>
      <c r="D4034" s="84">
        <v>43605</v>
      </c>
      <c r="E4034" s="85" t="s">
        <v>7313</v>
      </c>
      <c r="F4034" s="85" t="s">
        <v>3</v>
      </c>
      <c r="G4034" s="85">
        <v>1742715</v>
      </c>
      <c r="H4034" s="89"/>
      <c r="I4034" s="270" t="s">
        <v>8628</v>
      </c>
      <c r="J4034" s="89"/>
      <c r="K4034" s="89"/>
      <c r="L4034" s="89"/>
      <c r="M4034" s="89"/>
      <c r="N4034" s="271">
        <v>0</v>
      </c>
      <c r="O4034" s="271">
        <v>268</v>
      </c>
      <c r="P4034" s="89" t="s">
        <v>670</v>
      </c>
    </row>
    <row r="4035" spans="1:16" ht="63.75">
      <c r="A4035" s="268">
        <v>660</v>
      </c>
      <c r="B4035" s="89"/>
      <c r="C4035" s="269" t="s">
        <v>188</v>
      </c>
      <c r="D4035" s="84">
        <v>43605</v>
      </c>
      <c r="E4035" s="85" t="s">
        <v>7314</v>
      </c>
      <c r="F4035" s="85" t="s">
        <v>3</v>
      </c>
      <c r="G4035" s="85">
        <v>1742718</v>
      </c>
      <c r="H4035" s="89"/>
      <c r="I4035" s="270" t="s">
        <v>8629</v>
      </c>
      <c r="J4035" s="89"/>
      <c r="K4035" s="89"/>
      <c r="L4035" s="89"/>
      <c r="M4035" s="89"/>
      <c r="N4035" s="271">
        <v>0</v>
      </c>
      <c r="O4035" s="271">
        <v>140</v>
      </c>
      <c r="P4035" s="89" t="s">
        <v>670</v>
      </c>
    </row>
    <row r="4036" spans="1:16" ht="63.75">
      <c r="A4036" s="268" t="s">
        <v>556</v>
      </c>
      <c r="B4036" s="89"/>
      <c r="C4036" s="269" t="s">
        <v>616</v>
      </c>
      <c r="D4036" s="84">
        <v>43605</v>
      </c>
      <c r="E4036" s="85" t="s">
        <v>7315</v>
      </c>
      <c r="F4036" s="85" t="s">
        <v>3</v>
      </c>
      <c r="G4036" s="85">
        <v>1742719</v>
      </c>
      <c r="H4036" s="89"/>
      <c r="I4036" s="270" t="s">
        <v>8630</v>
      </c>
      <c r="J4036" s="89"/>
      <c r="K4036" s="89"/>
      <c r="L4036" s="89"/>
      <c r="M4036" s="89"/>
      <c r="N4036" s="271">
        <v>0</v>
      </c>
      <c r="O4036" s="271">
        <v>1000</v>
      </c>
      <c r="P4036" s="89" t="s">
        <v>670</v>
      </c>
    </row>
    <row r="4037" spans="1:16" ht="38.25">
      <c r="A4037" s="268">
        <v>526</v>
      </c>
      <c r="B4037" s="89"/>
      <c r="C4037" s="269" t="s">
        <v>610</v>
      </c>
      <c r="D4037" s="84">
        <v>43605</v>
      </c>
      <c r="E4037" s="85" t="s">
        <v>7316</v>
      </c>
      <c r="F4037" s="85" t="s">
        <v>3</v>
      </c>
      <c r="G4037" s="85">
        <v>1742711</v>
      </c>
      <c r="H4037" s="89"/>
      <c r="I4037" s="270" t="s">
        <v>8631</v>
      </c>
      <c r="J4037" s="89"/>
      <c r="K4037" s="89"/>
      <c r="L4037" s="89"/>
      <c r="M4037" s="89"/>
      <c r="N4037" s="271">
        <v>0</v>
      </c>
      <c r="O4037" s="271">
        <v>160</v>
      </c>
      <c r="P4037" s="89" t="s">
        <v>670</v>
      </c>
    </row>
    <row r="4038" spans="1:16" ht="51">
      <c r="A4038" s="268">
        <v>526</v>
      </c>
      <c r="B4038" s="89"/>
      <c r="C4038" s="269" t="s">
        <v>610</v>
      </c>
      <c r="D4038" s="84">
        <v>43605</v>
      </c>
      <c r="E4038" s="85" t="s">
        <v>7317</v>
      </c>
      <c r="F4038" s="85" t="s">
        <v>3</v>
      </c>
      <c r="G4038" s="85">
        <v>1742679</v>
      </c>
      <c r="H4038" s="89"/>
      <c r="I4038" s="270" t="s">
        <v>8382</v>
      </c>
      <c r="J4038" s="89"/>
      <c r="K4038" s="89"/>
      <c r="L4038" s="89"/>
      <c r="M4038" s="89"/>
      <c r="N4038" s="271">
        <v>0</v>
      </c>
      <c r="O4038" s="271">
        <v>117.97</v>
      </c>
      <c r="P4038" s="89" t="s">
        <v>670</v>
      </c>
    </row>
    <row r="4039" spans="1:16" ht="51">
      <c r="A4039" s="268">
        <v>526</v>
      </c>
      <c r="B4039" s="89"/>
      <c r="C4039" s="269" t="s">
        <v>610</v>
      </c>
      <c r="D4039" s="84">
        <v>43605</v>
      </c>
      <c r="E4039" s="85" t="s">
        <v>7318</v>
      </c>
      <c r="F4039" s="85" t="s">
        <v>3</v>
      </c>
      <c r="G4039" s="85">
        <v>1742663</v>
      </c>
      <c r="H4039" s="89"/>
      <c r="I4039" s="270" t="s">
        <v>8632</v>
      </c>
      <c r="J4039" s="89"/>
      <c r="K4039" s="89"/>
      <c r="L4039" s="89"/>
      <c r="M4039" s="89"/>
      <c r="N4039" s="271">
        <v>0</v>
      </c>
      <c r="O4039" s="271">
        <v>50</v>
      </c>
      <c r="P4039" s="89" t="s">
        <v>670</v>
      </c>
    </row>
    <row r="4040" spans="1:16" ht="51">
      <c r="A4040" s="268" t="s">
        <v>565</v>
      </c>
      <c r="B4040" s="89"/>
      <c r="C4040" s="269" t="s">
        <v>615</v>
      </c>
      <c r="D4040" s="84">
        <v>43605</v>
      </c>
      <c r="E4040" s="85" t="s">
        <v>7319</v>
      </c>
      <c r="F4040" s="85" t="s">
        <v>3</v>
      </c>
      <c r="G4040" s="85">
        <v>1742654</v>
      </c>
      <c r="H4040" s="89"/>
      <c r="I4040" s="270" t="s">
        <v>8633</v>
      </c>
      <c r="J4040" s="89"/>
      <c r="K4040" s="89"/>
      <c r="L4040" s="89"/>
      <c r="M4040" s="89"/>
      <c r="N4040" s="271">
        <v>0</v>
      </c>
      <c r="O4040" s="271">
        <v>6186.52</v>
      </c>
      <c r="P4040" s="89" t="s">
        <v>670</v>
      </c>
    </row>
    <row r="4041" spans="1:16" ht="51">
      <c r="A4041" s="268">
        <v>41</v>
      </c>
      <c r="B4041" s="89"/>
      <c r="C4041" s="269" t="s">
        <v>47</v>
      </c>
      <c r="D4041" s="84">
        <v>43605</v>
      </c>
      <c r="E4041" s="85" t="s">
        <v>7320</v>
      </c>
      <c r="F4041" s="85" t="s">
        <v>3</v>
      </c>
      <c r="G4041" s="85">
        <v>1742639</v>
      </c>
      <c r="H4041" s="89"/>
      <c r="I4041" s="270" t="s">
        <v>6495</v>
      </c>
      <c r="J4041" s="89"/>
      <c r="K4041" s="89"/>
      <c r="L4041" s="89"/>
      <c r="M4041" s="89"/>
      <c r="N4041" s="271">
        <v>0</v>
      </c>
      <c r="O4041" s="271">
        <v>95</v>
      </c>
      <c r="P4041" s="89" t="s">
        <v>670</v>
      </c>
    </row>
    <row r="4042" spans="1:16" ht="51">
      <c r="A4042" s="268">
        <v>592</v>
      </c>
      <c r="B4042" s="89"/>
      <c r="C4042" s="269" t="s">
        <v>645</v>
      </c>
      <c r="D4042" s="84">
        <v>43605</v>
      </c>
      <c r="E4042" s="85" t="s">
        <v>7321</v>
      </c>
      <c r="F4042" s="85" t="s">
        <v>3</v>
      </c>
      <c r="G4042" s="85">
        <v>1742742</v>
      </c>
      <c r="H4042" s="89"/>
      <c r="I4042" s="270" t="s">
        <v>8634</v>
      </c>
      <c r="J4042" s="89"/>
      <c r="K4042" s="89"/>
      <c r="L4042" s="89"/>
      <c r="M4042" s="89"/>
      <c r="N4042" s="271">
        <v>0</v>
      </c>
      <c r="O4042" s="271">
        <v>13029.26</v>
      </c>
      <c r="P4042" s="89" t="s">
        <v>670</v>
      </c>
    </row>
    <row r="4043" spans="1:16" ht="51">
      <c r="A4043" s="268" t="s">
        <v>563</v>
      </c>
      <c r="B4043" s="89"/>
      <c r="C4043" s="269" t="s">
        <v>614</v>
      </c>
      <c r="D4043" s="84">
        <v>43605</v>
      </c>
      <c r="E4043" s="85" t="s">
        <v>7322</v>
      </c>
      <c r="F4043" s="85" t="s">
        <v>3</v>
      </c>
      <c r="G4043" s="85">
        <v>1742733</v>
      </c>
      <c r="H4043" s="89"/>
      <c r="I4043" s="270" t="s">
        <v>8635</v>
      </c>
      <c r="J4043" s="89"/>
      <c r="K4043" s="89"/>
      <c r="L4043" s="89"/>
      <c r="M4043" s="89"/>
      <c r="N4043" s="271">
        <v>0</v>
      </c>
      <c r="O4043" s="271">
        <v>7255.7</v>
      </c>
      <c r="P4043" s="89" t="s">
        <v>670</v>
      </c>
    </row>
    <row r="4044" spans="1:16" ht="51">
      <c r="A4044" s="268" t="s">
        <v>563</v>
      </c>
      <c r="B4044" s="89"/>
      <c r="C4044" s="269" t="s">
        <v>614</v>
      </c>
      <c r="D4044" s="84">
        <v>43605</v>
      </c>
      <c r="E4044" s="85" t="s">
        <v>7323</v>
      </c>
      <c r="F4044" s="85" t="s">
        <v>3</v>
      </c>
      <c r="G4044" s="85">
        <v>1742732</v>
      </c>
      <c r="H4044" s="89"/>
      <c r="I4044" s="270" t="s">
        <v>8636</v>
      </c>
      <c r="J4044" s="89"/>
      <c r="K4044" s="89"/>
      <c r="L4044" s="89"/>
      <c r="M4044" s="89"/>
      <c r="N4044" s="271">
        <v>0</v>
      </c>
      <c r="O4044" s="271">
        <v>302577.62</v>
      </c>
      <c r="P4044" s="89" t="s">
        <v>670</v>
      </c>
    </row>
    <row r="4045" spans="1:16" ht="63.75">
      <c r="A4045" s="268">
        <v>660</v>
      </c>
      <c r="B4045" s="89"/>
      <c r="C4045" s="269" t="s">
        <v>188</v>
      </c>
      <c r="D4045" s="84">
        <v>43605</v>
      </c>
      <c r="E4045" s="85" t="s">
        <v>7324</v>
      </c>
      <c r="F4045" s="85" t="s">
        <v>3</v>
      </c>
      <c r="G4045" s="85">
        <v>1742723</v>
      </c>
      <c r="H4045" s="89"/>
      <c r="I4045" s="270" t="s">
        <v>8637</v>
      </c>
      <c r="J4045" s="89"/>
      <c r="K4045" s="89"/>
      <c r="L4045" s="89"/>
      <c r="M4045" s="89"/>
      <c r="N4045" s="271">
        <v>0</v>
      </c>
      <c r="O4045" s="271">
        <v>77</v>
      </c>
      <c r="P4045" s="89" t="s">
        <v>670</v>
      </c>
    </row>
    <row r="4046" spans="1:16" ht="89.25">
      <c r="A4046" s="268">
        <v>25</v>
      </c>
      <c r="B4046" s="89"/>
      <c r="C4046" s="269" t="s">
        <v>45</v>
      </c>
      <c r="D4046" s="84">
        <v>43605</v>
      </c>
      <c r="E4046" s="85" t="s">
        <v>7325</v>
      </c>
      <c r="F4046" s="85" t="s">
        <v>671</v>
      </c>
      <c r="G4046" s="85">
        <v>414465</v>
      </c>
      <c r="H4046" s="89"/>
      <c r="I4046" s="270" t="s">
        <v>8638</v>
      </c>
      <c r="J4046" s="89"/>
      <c r="K4046" s="89"/>
      <c r="L4046" s="89"/>
      <c r="M4046" s="89"/>
      <c r="N4046" s="271">
        <v>137573.41</v>
      </c>
      <c r="O4046" s="271">
        <v>0</v>
      </c>
      <c r="P4046" s="89" t="s">
        <v>670</v>
      </c>
    </row>
    <row r="4047" spans="1:16" ht="89.25">
      <c r="A4047" s="268">
        <v>25</v>
      </c>
      <c r="B4047" s="89"/>
      <c r="C4047" s="269" t="s">
        <v>45</v>
      </c>
      <c r="D4047" s="84">
        <v>43605</v>
      </c>
      <c r="E4047" s="85" t="s">
        <v>7325</v>
      </c>
      <c r="F4047" s="85" t="s">
        <v>671</v>
      </c>
      <c r="G4047" s="85">
        <v>414709</v>
      </c>
      <c r="H4047" s="89"/>
      <c r="I4047" s="270" t="s">
        <v>8639</v>
      </c>
      <c r="J4047" s="89"/>
      <c r="K4047" s="89"/>
      <c r="L4047" s="89"/>
      <c r="M4047" s="89"/>
      <c r="N4047" s="271">
        <v>230268.73</v>
      </c>
      <c r="O4047" s="271">
        <v>0</v>
      </c>
      <c r="P4047" s="89" t="s">
        <v>670</v>
      </c>
    </row>
    <row r="4048" spans="1:16" ht="89.25">
      <c r="A4048" s="268">
        <v>25</v>
      </c>
      <c r="B4048" s="89"/>
      <c r="C4048" s="269" t="s">
        <v>45</v>
      </c>
      <c r="D4048" s="84">
        <v>43605</v>
      </c>
      <c r="E4048" s="85" t="s">
        <v>7325</v>
      </c>
      <c r="F4048" s="85" t="s">
        <v>671</v>
      </c>
      <c r="G4048" s="85">
        <v>414710</v>
      </c>
      <c r="H4048" s="89"/>
      <c r="I4048" s="270" t="s">
        <v>8640</v>
      </c>
      <c r="J4048" s="89"/>
      <c r="K4048" s="89"/>
      <c r="L4048" s="89"/>
      <c r="M4048" s="89"/>
      <c r="N4048" s="271">
        <v>230268.73</v>
      </c>
      <c r="O4048" s="271">
        <v>0</v>
      </c>
      <c r="P4048" s="89" t="s">
        <v>670</v>
      </c>
    </row>
    <row r="4049" spans="1:16" ht="89.25">
      <c r="A4049" s="268">
        <v>25</v>
      </c>
      <c r="B4049" s="89"/>
      <c r="C4049" s="269" t="s">
        <v>45</v>
      </c>
      <c r="D4049" s="84">
        <v>43605</v>
      </c>
      <c r="E4049" s="85" t="s">
        <v>7325</v>
      </c>
      <c r="F4049" s="85" t="s">
        <v>671</v>
      </c>
      <c r="G4049" s="85">
        <v>404627</v>
      </c>
      <c r="H4049" s="89"/>
      <c r="I4049" s="270" t="s">
        <v>8641</v>
      </c>
      <c r="J4049" s="89"/>
      <c r="K4049" s="89"/>
      <c r="L4049" s="89"/>
      <c r="M4049" s="89"/>
      <c r="N4049" s="271">
        <v>160088.68</v>
      </c>
      <c r="O4049" s="271">
        <v>0</v>
      </c>
      <c r="P4049" s="89" t="s">
        <v>670</v>
      </c>
    </row>
    <row r="4050" spans="1:16" ht="89.25">
      <c r="A4050" s="268">
        <v>25</v>
      </c>
      <c r="B4050" s="89"/>
      <c r="C4050" s="269" t="s">
        <v>45</v>
      </c>
      <c r="D4050" s="84">
        <v>43605</v>
      </c>
      <c r="E4050" s="85" t="s">
        <v>7325</v>
      </c>
      <c r="F4050" s="85" t="s">
        <v>671</v>
      </c>
      <c r="G4050" s="85">
        <v>414198</v>
      </c>
      <c r="H4050" s="89"/>
      <c r="I4050" s="270" t="s">
        <v>8642</v>
      </c>
      <c r="J4050" s="89"/>
      <c r="K4050" s="89"/>
      <c r="L4050" s="89"/>
      <c r="M4050" s="89"/>
      <c r="N4050" s="271">
        <v>2157332.81</v>
      </c>
      <c r="O4050" s="271">
        <v>0</v>
      </c>
      <c r="P4050" s="89" t="s">
        <v>670</v>
      </c>
    </row>
    <row r="4051" spans="1:16" ht="89.25">
      <c r="A4051" s="268">
        <v>25</v>
      </c>
      <c r="B4051" s="89"/>
      <c r="C4051" s="269" t="s">
        <v>45</v>
      </c>
      <c r="D4051" s="84">
        <v>43605</v>
      </c>
      <c r="E4051" s="85" t="s">
        <v>7325</v>
      </c>
      <c r="F4051" s="85" t="s">
        <v>671</v>
      </c>
      <c r="G4051" s="85">
        <v>404626</v>
      </c>
      <c r="H4051" s="89"/>
      <c r="I4051" s="270" t="s">
        <v>8643</v>
      </c>
      <c r="J4051" s="89"/>
      <c r="K4051" s="89"/>
      <c r="L4051" s="89"/>
      <c r="M4051" s="89"/>
      <c r="N4051" s="271">
        <v>160088.68</v>
      </c>
      <c r="O4051" s="271">
        <v>0</v>
      </c>
      <c r="P4051" s="89" t="s">
        <v>670</v>
      </c>
    </row>
    <row r="4052" spans="1:16" ht="76.5">
      <c r="A4052" s="268">
        <v>25</v>
      </c>
      <c r="B4052" s="89"/>
      <c r="C4052" s="269" t="s">
        <v>45</v>
      </c>
      <c r="D4052" s="84">
        <v>43605</v>
      </c>
      <c r="E4052" s="85" t="s">
        <v>7325</v>
      </c>
      <c r="F4052" s="85" t="s">
        <v>671</v>
      </c>
      <c r="G4052" s="85">
        <v>404405</v>
      </c>
      <c r="H4052" s="89"/>
      <c r="I4052" s="270" t="s">
        <v>8644</v>
      </c>
      <c r="J4052" s="89"/>
      <c r="K4052" s="89"/>
      <c r="L4052" s="89"/>
      <c r="M4052" s="89"/>
      <c r="N4052" s="271">
        <v>32367.37</v>
      </c>
      <c r="O4052" s="271">
        <v>0</v>
      </c>
      <c r="P4052" s="89" t="s">
        <v>670</v>
      </c>
    </row>
    <row r="4053" spans="1:16" ht="76.5">
      <c r="A4053" s="268">
        <v>25</v>
      </c>
      <c r="B4053" s="89"/>
      <c r="C4053" s="269" t="s">
        <v>45</v>
      </c>
      <c r="D4053" s="84">
        <v>43605</v>
      </c>
      <c r="E4053" s="85" t="s">
        <v>7325</v>
      </c>
      <c r="F4053" s="85" t="s">
        <v>671</v>
      </c>
      <c r="G4053" s="85">
        <v>404404</v>
      </c>
      <c r="H4053" s="89"/>
      <c r="I4053" s="270" t="s">
        <v>8645</v>
      </c>
      <c r="J4053" s="89"/>
      <c r="K4053" s="89"/>
      <c r="L4053" s="89"/>
      <c r="M4053" s="89"/>
      <c r="N4053" s="271">
        <v>205327.51</v>
      </c>
      <c r="O4053" s="271">
        <v>0</v>
      </c>
      <c r="P4053" s="89" t="s">
        <v>670</v>
      </c>
    </row>
    <row r="4054" spans="1:16" ht="76.5">
      <c r="A4054" s="268">
        <v>25</v>
      </c>
      <c r="B4054" s="89"/>
      <c r="C4054" s="269" t="s">
        <v>45</v>
      </c>
      <c r="D4054" s="84">
        <v>43605</v>
      </c>
      <c r="E4054" s="85" t="s">
        <v>7325</v>
      </c>
      <c r="F4054" s="85" t="s">
        <v>671</v>
      </c>
      <c r="G4054" s="85">
        <v>404403</v>
      </c>
      <c r="H4054" s="89"/>
      <c r="I4054" s="270" t="s">
        <v>8646</v>
      </c>
      <c r="J4054" s="89"/>
      <c r="K4054" s="89"/>
      <c r="L4054" s="89"/>
      <c r="M4054" s="89"/>
      <c r="N4054" s="271">
        <v>130461.69</v>
      </c>
      <c r="O4054" s="271">
        <v>0</v>
      </c>
      <c r="P4054" s="89" t="s">
        <v>670</v>
      </c>
    </row>
    <row r="4055" spans="1:16" ht="89.25">
      <c r="A4055" s="268">
        <v>25</v>
      </c>
      <c r="B4055" s="89"/>
      <c r="C4055" s="269" t="s">
        <v>45</v>
      </c>
      <c r="D4055" s="84">
        <v>43605</v>
      </c>
      <c r="E4055" s="85" t="s">
        <v>7325</v>
      </c>
      <c r="F4055" s="85" t="s">
        <v>671</v>
      </c>
      <c r="G4055" s="85">
        <v>404401</v>
      </c>
      <c r="H4055" s="89"/>
      <c r="I4055" s="270" t="s">
        <v>8647</v>
      </c>
      <c r="J4055" s="89"/>
      <c r="K4055" s="89"/>
      <c r="L4055" s="89"/>
      <c r="M4055" s="89"/>
      <c r="N4055" s="271">
        <v>190669.62</v>
      </c>
      <c r="O4055" s="271">
        <v>0</v>
      </c>
      <c r="P4055" s="89" t="s">
        <v>670</v>
      </c>
    </row>
    <row r="4056" spans="1:16" ht="89.25">
      <c r="A4056" s="268">
        <v>25</v>
      </c>
      <c r="B4056" s="89"/>
      <c r="C4056" s="269" t="s">
        <v>45</v>
      </c>
      <c r="D4056" s="84">
        <v>43605</v>
      </c>
      <c r="E4056" s="85" t="s">
        <v>7325</v>
      </c>
      <c r="F4056" s="85" t="s">
        <v>671</v>
      </c>
      <c r="G4056" s="85">
        <v>404629</v>
      </c>
      <c r="H4056" s="89"/>
      <c r="I4056" s="270" t="s">
        <v>8648</v>
      </c>
      <c r="J4056" s="89"/>
      <c r="K4056" s="89"/>
      <c r="L4056" s="89"/>
      <c r="M4056" s="89"/>
      <c r="N4056" s="271">
        <v>38271.910000000003</v>
      </c>
      <c r="O4056" s="271">
        <v>0</v>
      </c>
      <c r="P4056" s="89" t="s">
        <v>670</v>
      </c>
    </row>
    <row r="4057" spans="1:16" ht="89.25">
      <c r="A4057" s="268">
        <v>25</v>
      </c>
      <c r="B4057" s="89"/>
      <c r="C4057" s="269" t="s">
        <v>45</v>
      </c>
      <c r="D4057" s="84">
        <v>43605</v>
      </c>
      <c r="E4057" s="85" t="s">
        <v>7325</v>
      </c>
      <c r="F4057" s="85" t="s">
        <v>671</v>
      </c>
      <c r="G4057" s="85">
        <v>404628</v>
      </c>
      <c r="H4057" s="89"/>
      <c r="I4057" s="270" t="s">
        <v>8649</v>
      </c>
      <c r="J4057" s="89"/>
      <c r="K4057" s="89"/>
      <c r="L4057" s="89"/>
      <c r="M4057" s="89"/>
      <c r="N4057" s="271">
        <v>228708.32</v>
      </c>
      <c r="O4057" s="271">
        <v>0</v>
      </c>
      <c r="P4057" s="89" t="s">
        <v>670</v>
      </c>
    </row>
    <row r="4058" spans="1:16" ht="76.5">
      <c r="A4058" s="268" t="s">
        <v>557</v>
      </c>
      <c r="B4058" s="89"/>
      <c r="C4058" s="269" t="s">
        <v>780</v>
      </c>
      <c r="D4058" s="84">
        <v>43605</v>
      </c>
      <c r="E4058" s="85" t="s">
        <v>7326</v>
      </c>
      <c r="F4058" s="85" t="s">
        <v>6</v>
      </c>
      <c r="G4058" s="85">
        <v>1120556</v>
      </c>
      <c r="H4058" s="89"/>
      <c r="I4058" s="270" t="s">
        <v>8650</v>
      </c>
      <c r="J4058" s="89"/>
      <c r="K4058" s="89"/>
      <c r="L4058" s="89"/>
      <c r="M4058" s="89"/>
      <c r="N4058" s="271">
        <v>0</v>
      </c>
      <c r="O4058" s="271">
        <v>108000</v>
      </c>
      <c r="P4058" s="89" t="s">
        <v>670</v>
      </c>
    </row>
    <row r="4059" spans="1:16" ht="51">
      <c r="A4059" s="268">
        <v>117</v>
      </c>
      <c r="B4059" s="89"/>
      <c r="C4059" s="269" t="s">
        <v>62</v>
      </c>
      <c r="D4059" s="84">
        <v>43605</v>
      </c>
      <c r="E4059" s="85" t="s">
        <v>7327</v>
      </c>
      <c r="F4059" s="85" t="s">
        <v>11</v>
      </c>
      <c r="G4059" s="85">
        <v>954508</v>
      </c>
      <c r="H4059" s="89"/>
      <c r="I4059" s="270" t="s">
        <v>8651</v>
      </c>
      <c r="J4059" s="89"/>
      <c r="K4059" s="89"/>
      <c r="L4059" s="89"/>
      <c r="M4059" s="89"/>
      <c r="N4059" s="271">
        <v>50</v>
      </c>
      <c r="O4059" s="271">
        <v>0</v>
      </c>
      <c r="P4059" s="89" t="s">
        <v>670</v>
      </c>
    </row>
    <row r="4060" spans="1:16" ht="51">
      <c r="A4060" s="268">
        <v>117</v>
      </c>
      <c r="B4060" s="89"/>
      <c r="C4060" s="269" t="s">
        <v>62</v>
      </c>
      <c r="D4060" s="84">
        <v>43605</v>
      </c>
      <c r="E4060" s="85" t="s">
        <v>7328</v>
      </c>
      <c r="F4060" s="85" t="s">
        <v>11</v>
      </c>
      <c r="G4060" s="85">
        <v>954511</v>
      </c>
      <c r="H4060" s="89"/>
      <c r="I4060" s="270" t="s">
        <v>8652</v>
      </c>
      <c r="J4060" s="89"/>
      <c r="K4060" s="89"/>
      <c r="L4060" s="89"/>
      <c r="M4060" s="89"/>
      <c r="N4060" s="271">
        <v>50</v>
      </c>
      <c r="O4060" s="271">
        <v>0</v>
      </c>
      <c r="P4060" s="89" t="s">
        <v>670</v>
      </c>
    </row>
    <row r="4061" spans="1:16" ht="51">
      <c r="A4061" s="268">
        <v>117</v>
      </c>
      <c r="B4061" s="89"/>
      <c r="C4061" s="269" t="s">
        <v>62</v>
      </c>
      <c r="D4061" s="84">
        <v>43605</v>
      </c>
      <c r="E4061" s="85" t="s">
        <v>7329</v>
      </c>
      <c r="F4061" s="85" t="s">
        <v>11</v>
      </c>
      <c r="G4061" s="85">
        <v>954514</v>
      </c>
      <c r="H4061" s="89"/>
      <c r="I4061" s="270" t="s">
        <v>8653</v>
      </c>
      <c r="J4061" s="89"/>
      <c r="K4061" s="89"/>
      <c r="L4061" s="89"/>
      <c r="M4061" s="89"/>
      <c r="N4061" s="271">
        <v>50</v>
      </c>
      <c r="O4061" s="271">
        <v>0</v>
      </c>
      <c r="P4061" s="89" t="s">
        <v>670</v>
      </c>
    </row>
    <row r="4062" spans="1:16" ht="51">
      <c r="A4062" s="268">
        <v>119</v>
      </c>
      <c r="B4062" s="89"/>
      <c r="C4062" s="269" t="s">
        <v>63</v>
      </c>
      <c r="D4062" s="84">
        <v>43605</v>
      </c>
      <c r="E4062" s="85" t="s">
        <v>7330</v>
      </c>
      <c r="F4062" s="85" t="s">
        <v>11</v>
      </c>
      <c r="G4062" s="85">
        <v>954516</v>
      </c>
      <c r="H4062" s="89"/>
      <c r="I4062" s="270" t="s">
        <v>8654</v>
      </c>
      <c r="J4062" s="89"/>
      <c r="K4062" s="89"/>
      <c r="L4062" s="89"/>
      <c r="M4062" s="89"/>
      <c r="N4062" s="271">
        <v>50</v>
      </c>
      <c r="O4062" s="271">
        <v>0</v>
      </c>
      <c r="P4062" s="89" t="s">
        <v>670</v>
      </c>
    </row>
    <row r="4063" spans="1:16" ht="51">
      <c r="A4063" s="268">
        <v>513</v>
      </c>
      <c r="B4063" s="89"/>
      <c r="C4063" s="269" t="s">
        <v>171</v>
      </c>
      <c r="D4063" s="84">
        <v>43605</v>
      </c>
      <c r="E4063" s="85" t="s">
        <v>7331</v>
      </c>
      <c r="F4063" s="85" t="s">
        <v>11</v>
      </c>
      <c r="G4063" s="85">
        <v>954518</v>
      </c>
      <c r="H4063" s="89"/>
      <c r="I4063" s="270" t="s">
        <v>8655</v>
      </c>
      <c r="J4063" s="89"/>
      <c r="K4063" s="89"/>
      <c r="L4063" s="89"/>
      <c r="M4063" s="89"/>
      <c r="N4063" s="271">
        <v>50</v>
      </c>
      <c r="O4063" s="271">
        <v>0</v>
      </c>
      <c r="P4063" s="89" t="s">
        <v>670</v>
      </c>
    </row>
    <row r="4064" spans="1:16" ht="51">
      <c r="A4064" s="268" t="s">
        <v>559</v>
      </c>
      <c r="B4064" s="89"/>
      <c r="C4064" s="269" t="s">
        <v>759</v>
      </c>
      <c r="D4064" s="84">
        <v>43605</v>
      </c>
      <c r="E4064" s="85" t="s">
        <v>7332</v>
      </c>
      <c r="F4064" s="85" t="s">
        <v>628</v>
      </c>
      <c r="G4064" s="85">
        <v>426046</v>
      </c>
      <c r="H4064" s="89"/>
      <c r="I4064" s="270" t="s">
        <v>8656</v>
      </c>
      <c r="J4064" s="89"/>
      <c r="K4064" s="89"/>
      <c r="L4064" s="89"/>
      <c r="M4064" s="89"/>
      <c r="N4064" s="271">
        <v>0</v>
      </c>
      <c r="O4064" s="271">
        <v>735187.17</v>
      </c>
      <c r="P4064" s="89" t="s">
        <v>670</v>
      </c>
    </row>
    <row r="4065" spans="1:16" ht="76.5">
      <c r="A4065" s="268" t="s">
        <v>559</v>
      </c>
      <c r="B4065" s="89"/>
      <c r="C4065" s="269" t="s">
        <v>759</v>
      </c>
      <c r="D4065" s="84">
        <v>43605</v>
      </c>
      <c r="E4065" s="85" t="s">
        <v>7332</v>
      </c>
      <c r="F4065" s="85" t="s">
        <v>628</v>
      </c>
      <c r="G4065" s="85">
        <v>426047</v>
      </c>
      <c r="H4065" s="89"/>
      <c r="I4065" s="270" t="s">
        <v>8657</v>
      </c>
      <c r="J4065" s="89"/>
      <c r="K4065" s="89"/>
      <c r="L4065" s="89"/>
      <c r="M4065" s="89"/>
      <c r="N4065" s="271">
        <v>0</v>
      </c>
      <c r="O4065" s="271">
        <v>6208.18</v>
      </c>
      <c r="P4065" s="89" t="s">
        <v>670</v>
      </c>
    </row>
    <row r="4066" spans="1:16" ht="63.75">
      <c r="A4066" s="268" t="s">
        <v>559</v>
      </c>
      <c r="B4066" s="89"/>
      <c r="C4066" s="269" t="s">
        <v>759</v>
      </c>
      <c r="D4066" s="84">
        <v>43605</v>
      </c>
      <c r="E4066" s="85" t="s">
        <v>7332</v>
      </c>
      <c r="F4066" s="85" t="s">
        <v>628</v>
      </c>
      <c r="G4066" s="85">
        <v>426190</v>
      </c>
      <c r="H4066" s="89"/>
      <c r="I4066" s="270" t="s">
        <v>8658</v>
      </c>
      <c r="J4066" s="89"/>
      <c r="K4066" s="89"/>
      <c r="L4066" s="89"/>
      <c r="M4066" s="89"/>
      <c r="N4066" s="271">
        <v>0</v>
      </c>
      <c r="O4066" s="271">
        <v>138086.12</v>
      </c>
      <c r="P4066" s="89" t="s">
        <v>670</v>
      </c>
    </row>
    <row r="4067" spans="1:16" ht="51">
      <c r="A4067" s="268">
        <v>119</v>
      </c>
      <c r="B4067" s="89"/>
      <c r="C4067" s="269" t="s">
        <v>63</v>
      </c>
      <c r="D4067" s="84">
        <v>43605</v>
      </c>
      <c r="E4067" s="85" t="s">
        <v>7333</v>
      </c>
      <c r="F4067" s="85" t="s">
        <v>11</v>
      </c>
      <c r="G4067" s="85">
        <v>954504</v>
      </c>
      <c r="H4067" s="89"/>
      <c r="I4067" s="270" t="s">
        <v>8659</v>
      </c>
      <c r="J4067" s="89"/>
      <c r="K4067" s="89"/>
      <c r="L4067" s="89"/>
      <c r="M4067" s="89"/>
      <c r="N4067" s="271">
        <v>50</v>
      </c>
      <c r="O4067" s="271">
        <v>0</v>
      </c>
      <c r="P4067" s="89" t="s">
        <v>670</v>
      </c>
    </row>
    <row r="4068" spans="1:16" ht="51">
      <c r="A4068" s="268">
        <v>117</v>
      </c>
      <c r="B4068" s="89"/>
      <c r="C4068" s="269" t="s">
        <v>62</v>
      </c>
      <c r="D4068" s="84">
        <v>43605</v>
      </c>
      <c r="E4068" s="85" t="s">
        <v>7334</v>
      </c>
      <c r="F4068" s="85" t="s">
        <v>11</v>
      </c>
      <c r="G4068" s="85">
        <v>954558</v>
      </c>
      <c r="H4068" s="89"/>
      <c r="I4068" s="270" t="s">
        <v>8660</v>
      </c>
      <c r="J4068" s="89"/>
      <c r="K4068" s="89"/>
      <c r="L4068" s="89"/>
      <c r="M4068" s="89"/>
      <c r="N4068" s="271">
        <v>50</v>
      </c>
      <c r="O4068" s="271">
        <v>0</v>
      </c>
      <c r="P4068" s="89" t="s">
        <v>670</v>
      </c>
    </row>
    <row r="4069" spans="1:16" ht="51">
      <c r="A4069" s="268">
        <v>119</v>
      </c>
      <c r="B4069" s="89"/>
      <c r="C4069" s="269" t="s">
        <v>63</v>
      </c>
      <c r="D4069" s="84">
        <v>43605</v>
      </c>
      <c r="E4069" s="85" t="s">
        <v>7335</v>
      </c>
      <c r="F4069" s="85" t="s">
        <v>11</v>
      </c>
      <c r="G4069" s="85">
        <v>954559</v>
      </c>
      <c r="H4069" s="89"/>
      <c r="I4069" s="270" t="s">
        <v>8661</v>
      </c>
      <c r="J4069" s="89"/>
      <c r="K4069" s="89"/>
      <c r="L4069" s="89"/>
      <c r="M4069" s="89"/>
      <c r="N4069" s="271">
        <v>50</v>
      </c>
      <c r="O4069" s="271">
        <v>0</v>
      </c>
      <c r="P4069" s="89" t="s">
        <v>670</v>
      </c>
    </row>
    <row r="4070" spans="1:16" ht="63.75">
      <c r="A4070" s="268">
        <v>221</v>
      </c>
      <c r="B4070" s="89"/>
      <c r="C4070" s="269" t="s">
        <v>102</v>
      </c>
      <c r="D4070" s="84">
        <v>43606</v>
      </c>
      <c r="E4070" s="85" t="s">
        <v>7336</v>
      </c>
      <c r="F4070" s="85" t="s">
        <v>3</v>
      </c>
      <c r="G4070" s="85">
        <v>1743096</v>
      </c>
      <c r="H4070" s="89"/>
      <c r="I4070" s="270" t="s">
        <v>8662</v>
      </c>
      <c r="J4070" s="89"/>
      <c r="K4070" s="89"/>
      <c r="L4070" s="89"/>
      <c r="M4070" s="89"/>
      <c r="N4070" s="271">
        <v>0</v>
      </c>
      <c r="O4070" s="271">
        <v>391</v>
      </c>
      <c r="P4070" s="89" t="s">
        <v>670</v>
      </c>
    </row>
    <row r="4071" spans="1:16" ht="38.25">
      <c r="A4071" s="268">
        <v>526</v>
      </c>
      <c r="B4071" s="89"/>
      <c r="C4071" s="269" t="s">
        <v>610</v>
      </c>
      <c r="D4071" s="84">
        <v>43606</v>
      </c>
      <c r="E4071" s="85" t="s">
        <v>7337</v>
      </c>
      <c r="F4071" s="85" t="s">
        <v>3</v>
      </c>
      <c r="G4071" s="85">
        <v>1743129</v>
      </c>
      <c r="H4071" s="89"/>
      <c r="I4071" s="270" t="s">
        <v>8663</v>
      </c>
      <c r="J4071" s="89"/>
      <c r="K4071" s="89"/>
      <c r="L4071" s="89"/>
      <c r="M4071" s="89"/>
      <c r="N4071" s="271">
        <v>0</v>
      </c>
      <c r="O4071" s="271">
        <v>35</v>
      </c>
      <c r="P4071" s="89" t="s">
        <v>670</v>
      </c>
    </row>
    <row r="4072" spans="1:16" ht="63.75">
      <c r="A4072" s="268">
        <v>35</v>
      </c>
      <c r="B4072" s="89"/>
      <c r="C4072" s="269" t="s">
        <v>46</v>
      </c>
      <c r="D4072" s="84">
        <v>43606</v>
      </c>
      <c r="E4072" s="85" t="s">
        <v>7338</v>
      </c>
      <c r="F4072" s="85" t="s">
        <v>3</v>
      </c>
      <c r="G4072" s="85">
        <v>1743156</v>
      </c>
      <c r="H4072" s="89"/>
      <c r="I4072" s="270" t="s">
        <v>8664</v>
      </c>
      <c r="J4072" s="89"/>
      <c r="K4072" s="89"/>
      <c r="L4072" s="89"/>
      <c r="M4072" s="89"/>
      <c r="N4072" s="271">
        <v>0</v>
      </c>
      <c r="O4072" s="271">
        <v>12476.56</v>
      </c>
      <c r="P4072" s="89" t="s">
        <v>670</v>
      </c>
    </row>
    <row r="4073" spans="1:16" ht="38.25">
      <c r="A4073" s="268">
        <v>526</v>
      </c>
      <c r="B4073" s="89"/>
      <c r="C4073" s="269" t="s">
        <v>610</v>
      </c>
      <c r="D4073" s="84">
        <v>43606</v>
      </c>
      <c r="E4073" s="85" t="s">
        <v>7339</v>
      </c>
      <c r="F4073" s="85" t="s">
        <v>3</v>
      </c>
      <c r="G4073" s="85">
        <v>1743193</v>
      </c>
      <c r="H4073" s="89"/>
      <c r="I4073" s="270" t="s">
        <v>6448</v>
      </c>
      <c r="J4073" s="89"/>
      <c r="K4073" s="89"/>
      <c r="L4073" s="89"/>
      <c r="M4073" s="89"/>
      <c r="N4073" s="271">
        <v>0</v>
      </c>
      <c r="O4073" s="271">
        <v>35</v>
      </c>
      <c r="P4073" s="89" t="s">
        <v>670</v>
      </c>
    </row>
    <row r="4074" spans="1:16" ht="38.25">
      <c r="A4074" s="268">
        <v>526</v>
      </c>
      <c r="B4074" s="89"/>
      <c r="C4074" s="269" t="s">
        <v>610</v>
      </c>
      <c r="D4074" s="84">
        <v>43606</v>
      </c>
      <c r="E4074" s="85" t="s">
        <v>7340</v>
      </c>
      <c r="F4074" s="85" t="s">
        <v>3</v>
      </c>
      <c r="G4074" s="85">
        <v>1743197</v>
      </c>
      <c r="H4074" s="89"/>
      <c r="I4074" s="270" t="s">
        <v>6448</v>
      </c>
      <c r="J4074" s="89"/>
      <c r="K4074" s="89"/>
      <c r="L4074" s="89"/>
      <c r="M4074" s="89"/>
      <c r="N4074" s="271">
        <v>0</v>
      </c>
      <c r="O4074" s="271">
        <v>60</v>
      </c>
      <c r="P4074" s="89" t="s">
        <v>670</v>
      </c>
    </row>
    <row r="4075" spans="1:16" ht="38.25">
      <c r="A4075" s="268">
        <v>526</v>
      </c>
      <c r="B4075" s="89"/>
      <c r="C4075" s="269" t="s">
        <v>610</v>
      </c>
      <c r="D4075" s="84">
        <v>43606</v>
      </c>
      <c r="E4075" s="85" t="s">
        <v>7341</v>
      </c>
      <c r="F4075" s="85" t="s">
        <v>3</v>
      </c>
      <c r="G4075" s="85">
        <v>1743199</v>
      </c>
      <c r="H4075" s="89"/>
      <c r="I4075" s="270" t="s">
        <v>6448</v>
      </c>
      <c r="J4075" s="89"/>
      <c r="K4075" s="89"/>
      <c r="L4075" s="89"/>
      <c r="M4075" s="89"/>
      <c r="N4075" s="271">
        <v>0</v>
      </c>
      <c r="O4075" s="271">
        <v>91</v>
      </c>
      <c r="P4075" s="89" t="s">
        <v>670</v>
      </c>
    </row>
    <row r="4076" spans="1:16" ht="51">
      <c r="A4076" s="268">
        <v>41</v>
      </c>
      <c r="B4076" s="89"/>
      <c r="C4076" s="269" t="s">
        <v>47</v>
      </c>
      <c r="D4076" s="84">
        <v>43606</v>
      </c>
      <c r="E4076" s="85" t="s">
        <v>7342</v>
      </c>
      <c r="F4076" s="85" t="s">
        <v>3</v>
      </c>
      <c r="G4076" s="85">
        <v>1743061</v>
      </c>
      <c r="H4076" s="89"/>
      <c r="I4076" s="270" t="s">
        <v>8665</v>
      </c>
      <c r="J4076" s="89"/>
      <c r="K4076" s="89"/>
      <c r="L4076" s="89"/>
      <c r="M4076" s="89"/>
      <c r="N4076" s="271">
        <v>0</v>
      </c>
      <c r="O4076" s="271">
        <v>80</v>
      </c>
      <c r="P4076" s="89" t="s">
        <v>670</v>
      </c>
    </row>
    <row r="4077" spans="1:16" ht="51">
      <c r="A4077" s="268">
        <v>70</v>
      </c>
      <c r="B4077" s="89"/>
      <c r="C4077" s="269" t="s">
        <v>53</v>
      </c>
      <c r="D4077" s="84">
        <v>43606</v>
      </c>
      <c r="E4077" s="85" t="s">
        <v>7343</v>
      </c>
      <c r="F4077" s="85" t="s">
        <v>3</v>
      </c>
      <c r="G4077" s="85">
        <v>1743058</v>
      </c>
      <c r="H4077" s="89"/>
      <c r="I4077" s="270" t="s">
        <v>8666</v>
      </c>
      <c r="J4077" s="89"/>
      <c r="K4077" s="89"/>
      <c r="L4077" s="89"/>
      <c r="M4077" s="89"/>
      <c r="N4077" s="271">
        <v>0</v>
      </c>
      <c r="O4077" s="271">
        <v>400</v>
      </c>
      <c r="P4077" s="89" t="s">
        <v>670</v>
      </c>
    </row>
    <row r="4078" spans="1:16" ht="51">
      <c r="A4078" s="268">
        <v>526</v>
      </c>
      <c r="B4078" s="89"/>
      <c r="C4078" s="269" t="s">
        <v>610</v>
      </c>
      <c r="D4078" s="84">
        <v>43606</v>
      </c>
      <c r="E4078" s="85" t="s">
        <v>7344</v>
      </c>
      <c r="F4078" s="85" t="s">
        <v>3</v>
      </c>
      <c r="G4078" s="85">
        <v>1743256</v>
      </c>
      <c r="H4078" s="89"/>
      <c r="I4078" s="270" t="s">
        <v>8005</v>
      </c>
      <c r="J4078" s="89"/>
      <c r="K4078" s="89"/>
      <c r="L4078" s="89"/>
      <c r="M4078" s="89"/>
      <c r="N4078" s="271">
        <v>0</v>
      </c>
      <c r="O4078" s="271">
        <v>99.91</v>
      </c>
      <c r="P4078" s="89" t="s">
        <v>670</v>
      </c>
    </row>
    <row r="4079" spans="1:16" ht="51">
      <c r="A4079" s="268">
        <v>340</v>
      </c>
      <c r="B4079" s="89"/>
      <c r="C4079" s="269" t="s">
        <v>147</v>
      </c>
      <c r="D4079" s="84">
        <v>43606</v>
      </c>
      <c r="E4079" s="85" t="s">
        <v>7345</v>
      </c>
      <c r="F4079" s="85" t="s">
        <v>3</v>
      </c>
      <c r="G4079" s="85">
        <v>1743249</v>
      </c>
      <c r="H4079" s="89"/>
      <c r="I4079" s="270" t="s">
        <v>8667</v>
      </c>
      <c r="J4079" s="89"/>
      <c r="K4079" s="89"/>
      <c r="L4079" s="89"/>
      <c r="M4079" s="89"/>
      <c r="N4079" s="271">
        <v>0</v>
      </c>
      <c r="O4079" s="271">
        <v>300</v>
      </c>
      <c r="P4079" s="89" t="s">
        <v>670</v>
      </c>
    </row>
    <row r="4080" spans="1:16" ht="51">
      <c r="A4080" s="268" t="s">
        <v>565</v>
      </c>
      <c r="B4080" s="89"/>
      <c r="C4080" s="269" t="s">
        <v>615</v>
      </c>
      <c r="D4080" s="84">
        <v>43606</v>
      </c>
      <c r="E4080" s="85" t="s">
        <v>7346</v>
      </c>
      <c r="F4080" s="85" t="s">
        <v>3</v>
      </c>
      <c r="G4080" s="85">
        <v>1743238</v>
      </c>
      <c r="H4080" s="89"/>
      <c r="I4080" s="270" t="s">
        <v>8668</v>
      </c>
      <c r="J4080" s="89"/>
      <c r="K4080" s="89"/>
      <c r="L4080" s="89"/>
      <c r="M4080" s="89"/>
      <c r="N4080" s="271">
        <v>0</v>
      </c>
      <c r="O4080" s="271">
        <v>331.78000000000003</v>
      </c>
      <c r="P4080" s="89" t="s">
        <v>670</v>
      </c>
    </row>
    <row r="4081" spans="1:16" ht="51">
      <c r="A4081" s="268">
        <v>225</v>
      </c>
      <c r="B4081" s="89"/>
      <c r="C4081" s="269" t="s">
        <v>106</v>
      </c>
      <c r="D4081" s="84">
        <v>43606</v>
      </c>
      <c r="E4081" s="85" t="s">
        <v>7347</v>
      </c>
      <c r="F4081" s="85" t="s">
        <v>3</v>
      </c>
      <c r="G4081" s="85">
        <v>1743228</v>
      </c>
      <c r="H4081" s="89"/>
      <c r="I4081" s="270" t="s">
        <v>6555</v>
      </c>
      <c r="J4081" s="89"/>
      <c r="K4081" s="89"/>
      <c r="L4081" s="89"/>
      <c r="M4081" s="89"/>
      <c r="N4081" s="271">
        <v>0</v>
      </c>
      <c r="O4081" s="271">
        <v>2690.8</v>
      </c>
      <c r="P4081" s="89" t="s">
        <v>670</v>
      </c>
    </row>
    <row r="4082" spans="1:16" ht="38.25">
      <c r="A4082" s="268">
        <v>526</v>
      </c>
      <c r="B4082" s="89"/>
      <c r="C4082" s="269" t="s">
        <v>610</v>
      </c>
      <c r="D4082" s="84">
        <v>43606</v>
      </c>
      <c r="E4082" s="85" t="s">
        <v>7348</v>
      </c>
      <c r="F4082" s="85" t="s">
        <v>3</v>
      </c>
      <c r="G4082" s="85">
        <v>1743222</v>
      </c>
      <c r="H4082" s="89"/>
      <c r="I4082" s="270" t="s">
        <v>8669</v>
      </c>
      <c r="J4082" s="89"/>
      <c r="K4082" s="89"/>
      <c r="L4082" s="89"/>
      <c r="M4082" s="89"/>
      <c r="N4082" s="271">
        <v>0</v>
      </c>
      <c r="O4082" s="271">
        <v>110</v>
      </c>
      <c r="P4082" s="89" t="s">
        <v>670</v>
      </c>
    </row>
    <row r="4083" spans="1:16" ht="51">
      <c r="A4083" s="268">
        <v>526</v>
      </c>
      <c r="B4083" s="89"/>
      <c r="C4083" s="269" t="s">
        <v>610</v>
      </c>
      <c r="D4083" s="84">
        <v>43606</v>
      </c>
      <c r="E4083" s="85" t="s">
        <v>7349</v>
      </c>
      <c r="F4083" s="85" t="s">
        <v>3</v>
      </c>
      <c r="G4083" s="85">
        <v>1743218</v>
      </c>
      <c r="H4083" s="89"/>
      <c r="I4083" s="270" t="s">
        <v>5022</v>
      </c>
      <c r="J4083" s="89"/>
      <c r="K4083" s="89"/>
      <c r="L4083" s="89"/>
      <c r="M4083" s="89"/>
      <c r="N4083" s="271">
        <v>0</v>
      </c>
      <c r="O4083" s="271">
        <v>133</v>
      </c>
      <c r="P4083" s="89" t="s">
        <v>670</v>
      </c>
    </row>
    <row r="4084" spans="1:16" ht="51">
      <c r="A4084" s="268">
        <v>526</v>
      </c>
      <c r="B4084" s="89"/>
      <c r="C4084" s="269" t="s">
        <v>610</v>
      </c>
      <c r="D4084" s="84">
        <v>43606</v>
      </c>
      <c r="E4084" s="85" t="s">
        <v>7350</v>
      </c>
      <c r="F4084" s="85" t="s">
        <v>3</v>
      </c>
      <c r="G4084" s="85">
        <v>1743217</v>
      </c>
      <c r="H4084" s="89"/>
      <c r="I4084" s="270" t="s">
        <v>5022</v>
      </c>
      <c r="J4084" s="89"/>
      <c r="K4084" s="89"/>
      <c r="L4084" s="89"/>
      <c r="M4084" s="89"/>
      <c r="N4084" s="271">
        <v>0</v>
      </c>
      <c r="O4084" s="271">
        <v>40</v>
      </c>
      <c r="P4084" s="89" t="s">
        <v>670</v>
      </c>
    </row>
    <row r="4085" spans="1:16" ht="51">
      <c r="A4085" s="268">
        <v>526</v>
      </c>
      <c r="B4085" s="89"/>
      <c r="C4085" s="269" t="s">
        <v>610</v>
      </c>
      <c r="D4085" s="84">
        <v>43606</v>
      </c>
      <c r="E4085" s="85" t="s">
        <v>7351</v>
      </c>
      <c r="F4085" s="85" t="s">
        <v>3</v>
      </c>
      <c r="G4085" s="85">
        <v>1743210</v>
      </c>
      <c r="H4085" s="89"/>
      <c r="I4085" s="270" t="s">
        <v>8670</v>
      </c>
      <c r="J4085" s="89"/>
      <c r="K4085" s="89"/>
      <c r="L4085" s="89"/>
      <c r="M4085" s="89"/>
      <c r="N4085" s="271">
        <v>0</v>
      </c>
      <c r="O4085" s="271">
        <v>0.47000000000000003</v>
      </c>
      <c r="P4085" s="89" t="s">
        <v>670</v>
      </c>
    </row>
    <row r="4086" spans="1:16" ht="51">
      <c r="A4086" s="268">
        <v>526</v>
      </c>
      <c r="B4086" s="89"/>
      <c r="C4086" s="269" t="s">
        <v>610</v>
      </c>
      <c r="D4086" s="84">
        <v>43606</v>
      </c>
      <c r="E4086" s="85" t="s">
        <v>7352</v>
      </c>
      <c r="F4086" s="85" t="s">
        <v>3</v>
      </c>
      <c r="G4086" s="85">
        <v>1743209</v>
      </c>
      <c r="H4086" s="89"/>
      <c r="I4086" s="270" t="s">
        <v>8671</v>
      </c>
      <c r="J4086" s="89"/>
      <c r="K4086" s="89"/>
      <c r="L4086" s="89"/>
      <c r="M4086" s="89"/>
      <c r="N4086" s="271">
        <v>0</v>
      </c>
      <c r="O4086" s="271">
        <v>31</v>
      </c>
      <c r="P4086" s="89" t="s">
        <v>670</v>
      </c>
    </row>
    <row r="4087" spans="1:16" ht="51">
      <c r="A4087" s="268">
        <v>526</v>
      </c>
      <c r="B4087" s="89"/>
      <c r="C4087" s="269" t="s">
        <v>610</v>
      </c>
      <c r="D4087" s="84">
        <v>43606</v>
      </c>
      <c r="E4087" s="85" t="s">
        <v>7353</v>
      </c>
      <c r="F4087" s="85" t="s">
        <v>3</v>
      </c>
      <c r="G4087" s="85">
        <v>1743208</v>
      </c>
      <c r="H4087" s="89"/>
      <c r="I4087" s="270" t="s">
        <v>8672</v>
      </c>
      <c r="J4087" s="89"/>
      <c r="K4087" s="89"/>
      <c r="L4087" s="89"/>
      <c r="M4087" s="89"/>
      <c r="N4087" s="271">
        <v>0</v>
      </c>
      <c r="O4087" s="271">
        <v>51</v>
      </c>
      <c r="P4087" s="89" t="s">
        <v>670</v>
      </c>
    </row>
    <row r="4088" spans="1:16" ht="51">
      <c r="A4088" s="268">
        <v>526</v>
      </c>
      <c r="B4088" s="89"/>
      <c r="C4088" s="269" t="s">
        <v>610</v>
      </c>
      <c r="D4088" s="84">
        <v>43606</v>
      </c>
      <c r="E4088" s="85" t="s">
        <v>7354</v>
      </c>
      <c r="F4088" s="85" t="s">
        <v>3</v>
      </c>
      <c r="G4088" s="85">
        <v>1743205</v>
      </c>
      <c r="H4088" s="89"/>
      <c r="I4088" s="270" t="s">
        <v>8673</v>
      </c>
      <c r="J4088" s="89"/>
      <c r="K4088" s="89"/>
      <c r="L4088" s="89"/>
      <c r="M4088" s="89"/>
      <c r="N4088" s="271">
        <v>0</v>
      </c>
      <c r="O4088" s="271">
        <v>54.18</v>
      </c>
      <c r="P4088" s="89" t="s">
        <v>670</v>
      </c>
    </row>
    <row r="4089" spans="1:16" ht="38.25">
      <c r="A4089" s="268" t="s">
        <v>565</v>
      </c>
      <c r="B4089" s="89"/>
      <c r="C4089" s="269" t="s">
        <v>615</v>
      </c>
      <c r="D4089" s="84">
        <v>43606</v>
      </c>
      <c r="E4089" s="85" t="s">
        <v>7355</v>
      </c>
      <c r="F4089" s="85" t="s">
        <v>3</v>
      </c>
      <c r="G4089" s="85">
        <v>1743201</v>
      </c>
      <c r="H4089" s="89"/>
      <c r="I4089" s="270" t="s">
        <v>8674</v>
      </c>
      <c r="J4089" s="89"/>
      <c r="K4089" s="89"/>
      <c r="L4089" s="89"/>
      <c r="M4089" s="89"/>
      <c r="N4089" s="271">
        <v>0</v>
      </c>
      <c r="O4089" s="271">
        <v>6490.2</v>
      </c>
      <c r="P4089" s="89" t="s">
        <v>670</v>
      </c>
    </row>
    <row r="4090" spans="1:16" ht="38.25">
      <c r="A4090" s="268" t="s">
        <v>565</v>
      </c>
      <c r="B4090" s="89"/>
      <c r="C4090" s="269" t="s">
        <v>615</v>
      </c>
      <c r="D4090" s="84">
        <v>43606</v>
      </c>
      <c r="E4090" s="85" t="s">
        <v>7356</v>
      </c>
      <c r="F4090" s="85" t="s">
        <v>3</v>
      </c>
      <c r="G4090" s="85">
        <v>1743200</v>
      </c>
      <c r="H4090" s="89"/>
      <c r="I4090" s="270" t="s">
        <v>8675</v>
      </c>
      <c r="J4090" s="89"/>
      <c r="K4090" s="89"/>
      <c r="L4090" s="89"/>
      <c r="M4090" s="89"/>
      <c r="N4090" s="271">
        <v>0</v>
      </c>
      <c r="O4090" s="271">
        <v>1172.33</v>
      </c>
      <c r="P4090" s="89" t="s">
        <v>670</v>
      </c>
    </row>
    <row r="4091" spans="1:16" ht="63.75">
      <c r="A4091" s="268">
        <v>287</v>
      </c>
      <c r="B4091" s="89"/>
      <c r="C4091" s="269" t="s">
        <v>126</v>
      </c>
      <c r="D4091" s="84">
        <v>43606</v>
      </c>
      <c r="E4091" s="85" t="s">
        <v>7357</v>
      </c>
      <c r="F4091" s="85" t="s">
        <v>3</v>
      </c>
      <c r="G4091" s="85">
        <v>1743103</v>
      </c>
      <c r="H4091" s="89"/>
      <c r="I4091" s="270" t="s">
        <v>8676</v>
      </c>
      <c r="J4091" s="89"/>
      <c r="K4091" s="89"/>
      <c r="L4091" s="89"/>
      <c r="M4091" s="89"/>
      <c r="N4091" s="271">
        <v>0</v>
      </c>
      <c r="O4091" s="271">
        <v>4253.66</v>
      </c>
      <c r="P4091" s="89" t="s">
        <v>670</v>
      </c>
    </row>
    <row r="4092" spans="1:16" ht="51">
      <c r="A4092" s="268" t="s">
        <v>565</v>
      </c>
      <c r="B4092" s="89"/>
      <c r="C4092" s="269" t="s">
        <v>615</v>
      </c>
      <c r="D4092" s="84">
        <v>43606</v>
      </c>
      <c r="E4092" s="85" t="s">
        <v>7358</v>
      </c>
      <c r="F4092" s="85" t="s">
        <v>3</v>
      </c>
      <c r="G4092" s="85">
        <v>1743098</v>
      </c>
      <c r="H4092" s="89"/>
      <c r="I4092" s="270" t="s">
        <v>8677</v>
      </c>
      <c r="J4092" s="89"/>
      <c r="K4092" s="89"/>
      <c r="L4092" s="89"/>
      <c r="M4092" s="89"/>
      <c r="N4092" s="271">
        <v>0</v>
      </c>
      <c r="O4092" s="271">
        <v>15.6</v>
      </c>
      <c r="P4092" s="89" t="s">
        <v>670</v>
      </c>
    </row>
    <row r="4093" spans="1:16" ht="63.75">
      <c r="A4093" s="268">
        <v>253</v>
      </c>
      <c r="B4093" s="89"/>
      <c r="C4093" s="269" t="s">
        <v>114</v>
      </c>
      <c r="D4093" s="84">
        <v>43606</v>
      </c>
      <c r="E4093" s="85" t="s">
        <v>7359</v>
      </c>
      <c r="F4093" s="85" t="s">
        <v>3</v>
      </c>
      <c r="G4093" s="85">
        <v>1743097</v>
      </c>
      <c r="H4093" s="89"/>
      <c r="I4093" s="270" t="s">
        <v>8678</v>
      </c>
      <c r="J4093" s="89"/>
      <c r="K4093" s="89"/>
      <c r="L4093" s="89"/>
      <c r="M4093" s="89"/>
      <c r="N4093" s="271">
        <v>0</v>
      </c>
      <c r="O4093" s="271">
        <v>1852144.81</v>
      </c>
      <c r="P4093" s="89" t="s">
        <v>670</v>
      </c>
    </row>
    <row r="4094" spans="1:16" ht="51">
      <c r="A4094" s="268" t="s">
        <v>565</v>
      </c>
      <c r="B4094" s="89"/>
      <c r="C4094" s="269" t="s">
        <v>615</v>
      </c>
      <c r="D4094" s="84">
        <v>43606</v>
      </c>
      <c r="E4094" s="85" t="s">
        <v>7360</v>
      </c>
      <c r="F4094" s="85" t="s">
        <v>3</v>
      </c>
      <c r="G4094" s="85">
        <v>1743094</v>
      </c>
      <c r="H4094" s="89"/>
      <c r="I4094" s="270" t="s">
        <v>8679</v>
      </c>
      <c r="J4094" s="89"/>
      <c r="K4094" s="89"/>
      <c r="L4094" s="89"/>
      <c r="M4094" s="89"/>
      <c r="N4094" s="271">
        <v>0</v>
      </c>
      <c r="O4094" s="271">
        <v>4493.6900000000005</v>
      </c>
      <c r="P4094" s="89" t="s">
        <v>670</v>
      </c>
    </row>
    <row r="4095" spans="1:16" ht="51">
      <c r="A4095" s="268" t="s">
        <v>565</v>
      </c>
      <c r="B4095" s="89"/>
      <c r="C4095" s="269" t="s">
        <v>615</v>
      </c>
      <c r="D4095" s="84">
        <v>43606</v>
      </c>
      <c r="E4095" s="85" t="s">
        <v>7361</v>
      </c>
      <c r="F4095" s="85" t="s">
        <v>3</v>
      </c>
      <c r="G4095" s="85">
        <v>1743093</v>
      </c>
      <c r="H4095" s="89"/>
      <c r="I4095" s="270" t="s">
        <v>8680</v>
      </c>
      <c r="J4095" s="89"/>
      <c r="K4095" s="89"/>
      <c r="L4095" s="89"/>
      <c r="M4095" s="89"/>
      <c r="N4095" s="271">
        <v>0</v>
      </c>
      <c r="O4095" s="271">
        <v>4232.4800000000005</v>
      </c>
      <c r="P4095" s="89" t="s">
        <v>670</v>
      </c>
    </row>
    <row r="4096" spans="1:16" ht="63.75">
      <c r="A4096" s="268">
        <v>35</v>
      </c>
      <c r="B4096" s="89"/>
      <c r="C4096" s="269" t="s">
        <v>46</v>
      </c>
      <c r="D4096" s="84">
        <v>43606</v>
      </c>
      <c r="E4096" s="85" t="s">
        <v>7362</v>
      </c>
      <c r="F4096" s="85" t="s">
        <v>3</v>
      </c>
      <c r="G4096" s="85">
        <v>1743139</v>
      </c>
      <c r="H4096" s="89"/>
      <c r="I4096" s="270" t="s">
        <v>8681</v>
      </c>
      <c r="J4096" s="89"/>
      <c r="K4096" s="89"/>
      <c r="L4096" s="89"/>
      <c r="M4096" s="89"/>
      <c r="N4096" s="271">
        <v>0</v>
      </c>
      <c r="O4096" s="271">
        <v>1027.3499999999999</v>
      </c>
      <c r="P4096" s="89" t="s">
        <v>670</v>
      </c>
    </row>
    <row r="4097" spans="1:16" ht="63.75">
      <c r="A4097" s="268">
        <v>597</v>
      </c>
      <c r="B4097" s="89"/>
      <c r="C4097" s="269" t="s">
        <v>734</v>
      </c>
      <c r="D4097" s="84">
        <v>43606</v>
      </c>
      <c r="E4097" s="85" t="s">
        <v>7363</v>
      </c>
      <c r="F4097" s="85" t="s">
        <v>15</v>
      </c>
      <c r="G4097" s="85">
        <v>1044110</v>
      </c>
      <c r="H4097" s="89"/>
      <c r="I4097" s="270" t="s">
        <v>8682</v>
      </c>
      <c r="J4097" s="89"/>
      <c r="K4097" s="89"/>
      <c r="L4097" s="89"/>
      <c r="M4097" s="89"/>
      <c r="N4097" s="271">
        <v>50</v>
      </c>
      <c r="O4097" s="271">
        <v>0</v>
      </c>
      <c r="P4097" s="89" t="s">
        <v>670</v>
      </c>
    </row>
    <row r="4098" spans="1:16" ht="89.25">
      <c r="A4098" s="268">
        <v>25</v>
      </c>
      <c r="B4098" s="89"/>
      <c r="C4098" s="269" t="s">
        <v>45</v>
      </c>
      <c r="D4098" s="84">
        <v>43606</v>
      </c>
      <c r="E4098" s="85" t="s">
        <v>7364</v>
      </c>
      <c r="F4098" s="85" t="s">
        <v>671</v>
      </c>
      <c r="G4098" s="85">
        <v>404291</v>
      </c>
      <c r="H4098" s="89"/>
      <c r="I4098" s="270" t="s">
        <v>8683</v>
      </c>
      <c r="J4098" s="89"/>
      <c r="K4098" s="89"/>
      <c r="L4098" s="89"/>
      <c r="M4098" s="89"/>
      <c r="N4098" s="271">
        <v>32078.74</v>
      </c>
      <c r="O4098" s="271">
        <v>0</v>
      </c>
      <c r="P4098" s="89" t="s">
        <v>670</v>
      </c>
    </row>
    <row r="4099" spans="1:16" ht="89.25">
      <c r="A4099" s="268">
        <v>25</v>
      </c>
      <c r="B4099" s="89"/>
      <c r="C4099" s="269" t="s">
        <v>45</v>
      </c>
      <c r="D4099" s="84">
        <v>43606</v>
      </c>
      <c r="E4099" s="85" t="s">
        <v>7364</v>
      </c>
      <c r="F4099" s="85" t="s">
        <v>671</v>
      </c>
      <c r="G4099" s="85">
        <v>404397</v>
      </c>
      <c r="H4099" s="89"/>
      <c r="I4099" s="270" t="s">
        <v>8684</v>
      </c>
      <c r="J4099" s="89"/>
      <c r="K4099" s="89"/>
      <c r="L4099" s="89"/>
      <c r="M4099" s="89"/>
      <c r="N4099" s="271">
        <v>187165.8</v>
      </c>
      <c r="O4099" s="271">
        <v>0</v>
      </c>
      <c r="P4099" s="89" t="s">
        <v>670</v>
      </c>
    </row>
    <row r="4100" spans="1:16" ht="89.25">
      <c r="A4100" s="268">
        <v>25</v>
      </c>
      <c r="B4100" s="89"/>
      <c r="C4100" s="269" t="s">
        <v>45</v>
      </c>
      <c r="D4100" s="84">
        <v>43606</v>
      </c>
      <c r="E4100" s="85" t="s">
        <v>7364</v>
      </c>
      <c r="F4100" s="85" t="s">
        <v>671</v>
      </c>
      <c r="G4100" s="85">
        <v>414192</v>
      </c>
      <c r="H4100" s="89"/>
      <c r="I4100" s="270" t="s">
        <v>8685</v>
      </c>
      <c r="J4100" s="89"/>
      <c r="K4100" s="89"/>
      <c r="L4100" s="89"/>
      <c r="M4100" s="89"/>
      <c r="N4100" s="271">
        <v>60380.43</v>
      </c>
      <c r="O4100" s="271">
        <v>0</v>
      </c>
      <c r="P4100" s="89" t="s">
        <v>670</v>
      </c>
    </row>
    <row r="4101" spans="1:16" ht="89.25">
      <c r="A4101" s="268">
        <v>25</v>
      </c>
      <c r="B4101" s="89"/>
      <c r="C4101" s="269" t="s">
        <v>45</v>
      </c>
      <c r="D4101" s="84">
        <v>43606</v>
      </c>
      <c r="E4101" s="85" t="s">
        <v>7364</v>
      </c>
      <c r="F4101" s="85" t="s">
        <v>671</v>
      </c>
      <c r="G4101" s="85">
        <v>414190</v>
      </c>
      <c r="H4101" s="89"/>
      <c r="I4101" s="270" t="s">
        <v>8686</v>
      </c>
      <c r="J4101" s="89"/>
      <c r="K4101" s="89"/>
      <c r="L4101" s="89"/>
      <c r="M4101" s="89"/>
      <c r="N4101" s="271">
        <v>179230.09</v>
      </c>
      <c r="O4101" s="271">
        <v>0</v>
      </c>
      <c r="P4101" s="89" t="s">
        <v>670</v>
      </c>
    </row>
    <row r="4102" spans="1:16" ht="89.25">
      <c r="A4102" s="268">
        <v>25</v>
      </c>
      <c r="B4102" s="89"/>
      <c r="C4102" s="269" t="s">
        <v>45</v>
      </c>
      <c r="D4102" s="84">
        <v>43606</v>
      </c>
      <c r="E4102" s="85" t="s">
        <v>7364</v>
      </c>
      <c r="F4102" s="85" t="s">
        <v>671</v>
      </c>
      <c r="G4102" s="85">
        <v>414191</v>
      </c>
      <c r="H4102" s="89"/>
      <c r="I4102" s="270" t="s">
        <v>8687</v>
      </c>
      <c r="J4102" s="89"/>
      <c r="K4102" s="89"/>
      <c r="L4102" s="89"/>
      <c r="M4102" s="89"/>
      <c r="N4102" s="271">
        <v>179230.09</v>
      </c>
      <c r="O4102" s="271">
        <v>0</v>
      </c>
      <c r="P4102" s="89" t="s">
        <v>670</v>
      </c>
    </row>
    <row r="4103" spans="1:16" ht="89.25">
      <c r="A4103" s="268">
        <v>25</v>
      </c>
      <c r="B4103" s="89"/>
      <c r="C4103" s="269" t="s">
        <v>45</v>
      </c>
      <c r="D4103" s="84">
        <v>43606</v>
      </c>
      <c r="E4103" s="85" t="s">
        <v>7364</v>
      </c>
      <c r="F4103" s="85" t="s">
        <v>671</v>
      </c>
      <c r="G4103" s="85">
        <v>404396</v>
      </c>
      <c r="H4103" s="89"/>
      <c r="I4103" s="270" t="s">
        <v>8688</v>
      </c>
      <c r="J4103" s="89"/>
      <c r="K4103" s="89"/>
      <c r="L4103" s="89"/>
      <c r="M4103" s="89"/>
      <c r="N4103" s="271">
        <v>32078.74</v>
      </c>
      <c r="O4103" s="271">
        <v>0</v>
      </c>
      <c r="P4103" s="89" t="s">
        <v>670</v>
      </c>
    </row>
    <row r="4104" spans="1:16" ht="89.25">
      <c r="A4104" s="268">
        <v>25</v>
      </c>
      <c r="B4104" s="89"/>
      <c r="C4104" s="269" t="s">
        <v>45</v>
      </c>
      <c r="D4104" s="84">
        <v>43606</v>
      </c>
      <c r="E4104" s="85" t="s">
        <v>7364</v>
      </c>
      <c r="F4104" s="85" t="s">
        <v>671</v>
      </c>
      <c r="G4104" s="85">
        <v>414193</v>
      </c>
      <c r="H4104" s="89"/>
      <c r="I4104" s="270" t="s">
        <v>8689</v>
      </c>
      <c r="J4104" s="89"/>
      <c r="K4104" s="89"/>
      <c r="L4104" s="89"/>
      <c r="M4104" s="89"/>
      <c r="N4104" s="271">
        <v>60380.43</v>
      </c>
      <c r="O4104" s="271">
        <v>0</v>
      </c>
      <c r="P4104" s="89" t="s">
        <v>670</v>
      </c>
    </row>
    <row r="4105" spans="1:16" ht="89.25">
      <c r="A4105" s="268">
        <v>25</v>
      </c>
      <c r="B4105" s="89"/>
      <c r="C4105" s="269" t="s">
        <v>45</v>
      </c>
      <c r="D4105" s="84">
        <v>43606</v>
      </c>
      <c r="E4105" s="85" t="s">
        <v>7364</v>
      </c>
      <c r="F4105" s="85" t="s">
        <v>671</v>
      </c>
      <c r="G4105" s="85">
        <v>404269</v>
      </c>
      <c r="H4105" s="89"/>
      <c r="I4105" s="270" t="s">
        <v>8690</v>
      </c>
      <c r="J4105" s="89"/>
      <c r="K4105" s="89"/>
      <c r="L4105" s="89"/>
      <c r="M4105" s="89"/>
      <c r="N4105" s="271">
        <v>32078.74</v>
      </c>
      <c r="O4105" s="271">
        <v>0</v>
      </c>
      <c r="P4105" s="89" t="s">
        <v>670</v>
      </c>
    </row>
    <row r="4106" spans="1:16" ht="89.25">
      <c r="A4106" s="268">
        <v>25</v>
      </c>
      <c r="B4106" s="89"/>
      <c r="C4106" s="269" t="s">
        <v>45</v>
      </c>
      <c r="D4106" s="84">
        <v>43606</v>
      </c>
      <c r="E4106" s="85" t="s">
        <v>7364</v>
      </c>
      <c r="F4106" s="85" t="s">
        <v>671</v>
      </c>
      <c r="G4106" s="85">
        <v>404290</v>
      </c>
      <c r="H4106" s="89"/>
      <c r="I4106" s="270" t="s">
        <v>8691</v>
      </c>
      <c r="J4106" s="89"/>
      <c r="K4106" s="89"/>
      <c r="L4106" s="89"/>
      <c r="M4106" s="89"/>
      <c r="N4106" s="271">
        <v>32078.74</v>
      </c>
      <c r="O4106" s="271">
        <v>0</v>
      </c>
      <c r="P4106" s="89" t="s">
        <v>670</v>
      </c>
    </row>
    <row r="4107" spans="1:16" ht="89.25">
      <c r="A4107" s="268">
        <v>25</v>
      </c>
      <c r="B4107" s="89"/>
      <c r="C4107" s="269" t="s">
        <v>45</v>
      </c>
      <c r="D4107" s="84">
        <v>43606</v>
      </c>
      <c r="E4107" s="85" t="s">
        <v>7364</v>
      </c>
      <c r="F4107" s="85" t="s">
        <v>671</v>
      </c>
      <c r="G4107" s="85">
        <v>404296</v>
      </c>
      <c r="H4107" s="89"/>
      <c r="I4107" s="270" t="s">
        <v>8692</v>
      </c>
      <c r="J4107" s="89"/>
      <c r="K4107" s="89"/>
      <c r="L4107" s="89"/>
      <c r="M4107" s="89"/>
      <c r="N4107" s="271">
        <v>32078.74</v>
      </c>
      <c r="O4107" s="271">
        <v>0</v>
      </c>
      <c r="P4107" s="89" t="s">
        <v>670</v>
      </c>
    </row>
    <row r="4108" spans="1:16" ht="89.25">
      <c r="A4108" s="268">
        <v>25</v>
      </c>
      <c r="B4108" s="89"/>
      <c r="C4108" s="269" t="s">
        <v>45</v>
      </c>
      <c r="D4108" s="84">
        <v>43606</v>
      </c>
      <c r="E4108" s="85" t="s">
        <v>7364</v>
      </c>
      <c r="F4108" s="85" t="s">
        <v>671</v>
      </c>
      <c r="G4108" s="85">
        <v>404294</v>
      </c>
      <c r="H4108" s="89"/>
      <c r="I4108" s="270" t="s">
        <v>8693</v>
      </c>
      <c r="J4108" s="89"/>
      <c r="K4108" s="89"/>
      <c r="L4108" s="89"/>
      <c r="M4108" s="89"/>
      <c r="N4108" s="271">
        <v>32078.74</v>
      </c>
      <c r="O4108" s="271">
        <v>0</v>
      </c>
      <c r="P4108" s="89" t="s">
        <v>670</v>
      </c>
    </row>
    <row r="4109" spans="1:16" ht="89.25">
      <c r="A4109" s="268">
        <v>25</v>
      </c>
      <c r="B4109" s="89"/>
      <c r="C4109" s="269" t="s">
        <v>45</v>
      </c>
      <c r="D4109" s="84">
        <v>43606</v>
      </c>
      <c r="E4109" s="85" t="s">
        <v>7364</v>
      </c>
      <c r="F4109" s="85" t="s">
        <v>671</v>
      </c>
      <c r="G4109" s="85">
        <v>404293</v>
      </c>
      <c r="H4109" s="89"/>
      <c r="I4109" s="270" t="s">
        <v>8694</v>
      </c>
      <c r="J4109" s="89"/>
      <c r="K4109" s="89"/>
      <c r="L4109" s="89"/>
      <c r="M4109" s="89"/>
      <c r="N4109" s="271">
        <v>59960.36</v>
      </c>
      <c r="O4109" s="271">
        <v>0</v>
      </c>
      <c r="P4109" s="89" t="s">
        <v>670</v>
      </c>
    </row>
    <row r="4110" spans="1:16" ht="89.25">
      <c r="A4110" s="268">
        <v>25</v>
      </c>
      <c r="B4110" s="89"/>
      <c r="C4110" s="269" t="s">
        <v>45</v>
      </c>
      <c r="D4110" s="84">
        <v>43606</v>
      </c>
      <c r="E4110" s="85" t="s">
        <v>7364</v>
      </c>
      <c r="F4110" s="85" t="s">
        <v>671</v>
      </c>
      <c r="G4110" s="85">
        <v>404292</v>
      </c>
      <c r="H4110" s="89"/>
      <c r="I4110" s="270" t="s">
        <v>8695</v>
      </c>
      <c r="J4110" s="89"/>
      <c r="K4110" s="89"/>
      <c r="L4110" s="89"/>
      <c r="M4110" s="89"/>
      <c r="N4110" s="271">
        <v>32078.74</v>
      </c>
      <c r="O4110" s="271">
        <v>0</v>
      </c>
      <c r="P4110" s="89" t="s">
        <v>670</v>
      </c>
    </row>
    <row r="4111" spans="1:16" ht="89.25">
      <c r="A4111" s="268">
        <v>25</v>
      </c>
      <c r="B4111" s="89"/>
      <c r="C4111" s="269" t="s">
        <v>45</v>
      </c>
      <c r="D4111" s="84">
        <v>43606</v>
      </c>
      <c r="E4111" s="85" t="s">
        <v>7364</v>
      </c>
      <c r="F4111" s="85" t="s">
        <v>671</v>
      </c>
      <c r="G4111" s="85">
        <v>404295</v>
      </c>
      <c r="H4111" s="89"/>
      <c r="I4111" s="270" t="s">
        <v>8696</v>
      </c>
      <c r="J4111" s="89"/>
      <c r="K4111" s="89"/>
      <c r="L4111" s="89"/>
      <c r="M4111" s="89"/>
      <c r="N4111" s="271">
        <v>32078.74</v>
      </c>
      <c r="O4111" s="271">
        <v>0</v>
      </c>
      <c r="P4111" s="89" t="s">
        <v>670</v>
      </c>
    </row>
    <row r="4112" spans="1:16" ht="51">
      <c r="A4112" s="268">
        <v>119</v>
      </c>
      <c r="B4112" s="89"/>
      <c r="C4112" s="269" t="s">
        <v>63</v>
      </c>
      <c r="D4112" s="84">
        <v>43606</v>
      </c>
      <c r="E4112" s="85" t="s">
        <v>7365</v>
      </c>
      <c r="F4112" s="85" t="s">
        <v>11</v>
      </c>
      <c r="G4112" s="85">
        <v>954624</v>
      </c>
      <c r="H4112" s="89"/>
      <c r="I4112" s="270" t="s">
        <v>8697</v>
      </c>
      <c r="J4112" s="89"/>
      <c r="K4112" s="89"/>
      <c r="L4112" s="89"/>
      <c r="M4112" s="89"/>
      <c r="N4112" s="271">
        <v>50</v>
      </c>
      <c r="O4112" s="271">
        <v>0</v>
      </c>
      <c r="P4112" s="89" t="s">
        <v>670</v>
      </c>
    </row>
    <row r="4113" spans="1:16" ht="63.75">
      <c r="A4113" s="268">
        <v>597</v>
      </c>
      <c r="B4113" s="89"/>
      <c r="C4113" s="269" t="s">
        <v>734</v>
      </c>
      <c r="D4113" s="84">
        <v>43606</v>
      </c>
      <c r="E4113" s="85" t="s">
        <v>7366</v>
      </c>
      <c r="F4113" s="85" t="s">
        <v>15</v>
      </c>
      <c r="G4113" s="85">
        <v>1044880</v>
      </c>
      <c r="H4113" s="89"/>
      <c r="I4113" s="270" t="s">
        <v>8698</v>
      </c>
      <c r="J4113" s="89"/>
      <c r="K4113" s="89"/>
      <c r="L4113" s="89"/>
      <c r="M4113" s="89"/>
      <c r="N4113" s="271">
        <v>50</v>
      </c>
      <c r="O4113" s="271">
        <v>0</v>
      </c>
      <c r="P4113" s="89" t="s">
        <v>670</v>
      </c>
    </row>
    <row r="4114" spans="1:16" ht="51">
      <c r="A4114" s="268">
        <v>513</v>
      </c>
      <c r="B4114" s="89"/>
      <c r="C4114" s="269" t="s">
        <v>171</v>
      </c>
      <c r="D4114" s="84">
        <v>43606</v>
      </c>
      <c r="E4114" s="85" t="s">
        <v>7367</v>
      </c>
      <c r="F4114" s="85" t="s">
        <v>15</v>
      </c>
      <c r="G4114" s="85">
        <v>1044882</v>
      </c>
      <c r="H4114" s="89"/>
      <c r="I4114" s="270" t="s">
        <v>8699</v>
      </c>
      <c r="J4114" s="89"/>
      <c r="K4114" s="89"/>
      <c r="L4114" s="89"/>
      <c r="M4114" s="89"/>
      <c r="N4114" s="271">
        <v>50</v>
      </c>
      <c r="O4114" s="271">
        <v>0</v>
      </c>
      <c r="P4114" s="89" t="s">
        <v>670</v>
      </c>
    </row>
    <row r="4115" spans="1:16" ht="89.25">
      <c r="A4115" s="268">
        <v>78</v>
      </c>
      <c r="B4115" s="89"/>
      <c r="C4115" s="269" t="s">
        <v>674</v>
      </c>
      <c r="D4115" s="84">
        <v>43606</v>
      </c>
      <c r="E4115" s="85" t="s">
        <v>7368</v>
      </c>
      <c r="F4115" s="85" t="s">
        <v>11</v>
      </c>
      <c r="G4115" s="85">
        <v>954626</v>
      </c>
      <c r="H4115" s="89"/>
      <c r="I4115" s="270" t="s">
        <v>8700</v>
      </c>
      <c r="J4115" s="89"/>
      <c r="K4115" s="89"/>
      <c r="L4115" s="89"/>
      <c r="M4115" s="89"/>
      <c r="N4115" s="271">
        <v>5218.9399999999996</v>
      </c>
      <c r="O4115" s="271">
        <v>0</v>
      </c>
      <c r="P4115" s="89" t="s">
        <v>670</v>
      </c>
    </row>
    <row r="4116" spans="1:16" ht="76.5">
      <c r="A4116" s="268">
        <v>132</v>
      </c>
      <c r="B4116" s="89"/>
      <c r="C4116" s="269" t="s">
        <v>68</v>
      </c>
      <c r="D4116" s="84">
        <v>43606</v>
      </c>
      <c r="E4116" s="85" t="s">
        <v>7369</v>
      </c>
      <c r="F4116" s="85" t="s">
        <v>11</v>
      </c>
      <c r="G4116" s="85">
        <v>954646</v>
      </c>
      <c r="H4116" s="89"/>
      <c r="I4116" s="270" t="s">
        <v>8701</v>
      </c>
      <c r="J4116" s="89"/>
      <c r="K4116" s="89"/>
      <c r="L4116" s="89"/>
      <c r="M4116" s="89"/>
      <c r="N4116" s="271">
        <v>270</v>
      </c>
      <c r="O4116" s="271">
        <v>0</v>
      </c>
      <c r="P4116" s="89" t="s">
        <v>670</v>
      </c>
    </row>
    <row r="4117" spans="1:16" ht="63.75">
      <c r="A4117" s="268">
        <v>378</v>
      </c>
      <c r="B4117" s="89"/>
      <c r="C4117" s="269" t="s">
        <v>639</v>
      </c>
      <c r="D4117" s="84">
        <v>43606</v>
      </c>
      <c r="E4117" s="85" t="s">
        <v>7370</v>
      </c>
      <c r="F4117" s="85" t="s">
        <v>11</v>
      </c>
      <c r="G4117" s="85">
        <v>954684</v>
      </c>
      <c r="H4117" s="89"/>
      <c r="I4117" s="270" t="s">
        <v>8702</v>
      </c>
      <c r="J4117" s="89"/>
      <c r="K4117" s="89"/>
      <c r="L4117" s="89"/>
      <c r="M4117" s="89"/>
      <c r="N4117" s="271">
        <v>50</v>
      </c>
      <c r="O4117" s="271">
        <v>0</v>
      </c>
      <c r="P4117" s="89" t="s">
        <v>670</v>
      </c>
    </row>
    <row r="4118" spans="1:16" ht="76.5">
      <c r="A4118" s="268">
        <v>576</v>
      </c>
      <c r="B4118" s="89"/>
      <c r="C4118" s="269" t="s">
        <v>1366</v>
      </c>
      <c r="D4118" s="84">
        <v>43606</v>
      </c>
      <c r="E4118" s="85" t="s">
        <v>7371</v>
      </c>
      <c r="F4118" s="85" t="s">
        <v>6</v>
      </c>
      <c r="G4118" s="85">
        <v>4553</v>
      </c>
      <c r="H4118" s="89"/>
      <c r="I4118" s="270" t="s">
        <v>8703</v>
      </c>
      <c r="J4118" s="89"/>
      <c r="K4118" s="89"/>
      <c r="L4118" s="89"/>
      <c r="M4118" s="89"/>
      <c r="N4118" s="271">
        <v>0</v>
      </c>
      <c r="O4118" s="271">
        <v>376.6</v>
      </c>
      <c r="P4118" s="89" t="s">
        <v>670</v>
      </c>
    </row>
    <row r="4119" spans="1:16" ht="51">
      <c r="A4119" s="268">
        <v>86</v>
      </c>
      <c r="B4119" s="89"/>
      <c r="C4119" s="269" t="s">
        <v>56</v>
      </c>
      <c r="D4119" s="84">
        <v>43607</v>
      </c>
      <c r="E4119" s="85" t="s">
        <v>7372</v>
      </c>
      <c r="F4119" s="85" t="s">
        <v>3</v>
      </c>
      <c r="G4119" s="85">
        <v>1743609</v>
      </c>
      <c r="H4119" s="89"/>
      <c r="I4119" s="270" t="s">
        <v>8704</v>
      </c>
      <c r="J4119" s="89"/>
      <c r="K4119" s="89"/>
      <c r="L4119" s="89"/>
      <c r="M4119" s="89"/>
      <c r="N4119" s="271">
        <v>0</v>
      </c>
      <c r="O4119" s="271">
        <v>23.98</v>
      </c>
      <c r="P4119" s="89" t="s">
        <v>670</v>
      </c>
    </row>
    <row r="4120" spans="1:16" ht="51">
      <c r="A4120" s="268">
        <v>86</v>
      </c>
      <c r="B4120" s="89"/>
      <c r="C4120" s="269" t="s">
        <v>56</v>
      </c>
      <c r="D4120" s="84">
        <v>43607</v>
      </c>
      <c r="E4120" s="85" t="s">
        <v>7373</v>
      </c>
      <c r="F4120" s="85" t="s">
        <v>3</v>
      </c>
      <c r="G4120" s="85">
        <v>1743612</v>
      </c>
      <c r="H4120" s="89"/>
      <c r="I4120" s="270" t="s">
        <v>8705</v>
      </c>
      <c r="J4120" s="89"/>
      <c r="K4120" s="89"/>
      <c r="L4120" s="89"/>
      <c r="M4120" s="89"/>
      <c r="N4120" s="271">
        <v>0</v>
      </c>
      <c r="O4120" s="271">
        <v>101.48</v>
      </c>
      <c r="P4120" s="89" t="s">
        <v>670</v>
      </c>
    </row>
    <row r="4121" spans="1:16" ht="63.75">
      <c r="A4121" s="268" t="s">
        <v>565</v>
      </c>
      <c r="B4121" s="89"/>
      <c r="C4121" s="269" t="s">
        <v>615</v>
      </c>
      <c r="D4121" s="84">
        <v>43607</v>
      </c>
      <c r="E4121" s="85" t="s">
        <v>7374</v>
      </c>
      <c r="F4121" s="85" t="s">
        <v>3</v>
      </c>
      <c r="G4121" s="85">
        <v>1743615</v>
      </c>
      <c r="H4121" s="89"/>
      <c r="I4121" s="270" t="s">
        <v>8706</v>
      </c>
      <c r="J4121" s="89"/>
      <c r="K4121" s="89"/>
      <c r="L4121" s="89"/>
      <c r="M4121" s="89"/>
      <c r="N4121" s="271">
        <v>0</v>
      </c>
      <c r="O4121" s="271">
        <v>556.5</v>
      </c>
      <c r="P4121" s="89" t="s">
        <v>670</v>
      </c>
    </row>
    <row r="4122" spans="1:16" ht="51">
      <c r="A4122" s="268">
        <v>35</v>
      </c>
      <c r="B4122" s="89"/>
      <c r="C4122" s="269" t="s">
        <v>46</v>
      </c>
      <c r="D4122" s="84">
        <v>43607</v>
      </c>
      <c r="E4122" s="85" t="s">
        <v>7375</v>
      </c>
      <c r="F4122" s="85" t="s">
        <v>3</v>
      </c>
      <c r="G4122" s="85">
        <v>1743681</v>
      </c>
      <c r="H4122" s="89"/>
      <c r="I4122" s="270" t="s">
        <v>739</v>
      </c>
      <c r="J4122" s="89"/>
      <c r="K4122" s="89"/>
      <c r="L4122" s="89"/>
      <c r="M4122" s="89"/>
      <c r="N4122" s="271">
        <v>0</v>
      </c>
      <c r="O4122" s="271">
        <v>1200</v>
      </c>
      <c r="P4122" s="89" t="s">
        <v>670</v>
      </c>
    </row>
    <row r="4123" spans="1:16" ht="51">
      <c r="A4123" s="268">
        <v>526</v>
      </c>
      <c r="B4123" s="89"/>
      <c r="C4123" s="269" t="s">
        <v>610</v>
      </c>
      <c r="D4123" s="84">
        <v>43607</v>
      </c>
      <c r="E4123" s="85" t="s">
        <v>7376</v>
      </c>
      <c r="F4123" s="85" t="s">
        <v>3</v>
      </c>
      <c r="G4123" s="85">
        <v>1743596</v>
      </c>
      <c r="H4123" s="89"/>
      <c r="I4123" s="270" t="s">
        <v>8707</v>
      </c>
      <c r="J4123" s="89"/>
      <c r="K4123" s="89"/>
      <c r="L4123" s="89"/>
      <c r="M4123" s="89"/>
      <c r="N4123" s="271">
        <v>0</v>
      </c>
      <c r="O4123" s="271">
        <v>165</v>
      </c>
      <c r="P4123" s="89" t="s">
        <v>670</v>
      </c>
    </row>
    <row r="4124" spans="1:16" ht="51">
      <c r="A4124" s="268">
        <v>526</v>
      </c>
      <c r="B4124" s="89"/>
      <c r="C4124" s="269" t="s">
        <v>610</v>
      </c>
      <c r="D4124" s="84">
        <v>43607</v>
      </c>
      <c r="E4124" s="85" t="s">
        <v>7377</v>
      </c>
      <c r="F4124" s="85" t="s">
        <v>3</v>
      </c>
      <c r="G4124" s="85">
        <v>1743595</v>
      </c>
      <c r="H4124" s="89"/>
      <c r="I4124" s="270" t="s">
        <v>8707</v>
      </c>
      <c r="J4124" s="89"/>
      <c r="K4124" s="89"/>
      <c r="L4124" s="89"/>
      <c r="M4124" s="89"/>
      <c r="N4124" s="271">
        <v>0</v>
      </c>
      <c r="O4124" s="271">
        <v>162.97999999999999</v>
      </c>
      <c r="P4124" s="89" t="s">
        <v>670</v>
      </c>
    </row>
    <row r="4125" spans="1:16" ht="38.25">
      <c r="A4125" s="268" t="s">
        <v>565</v>
      </c>
      <c r="B4125" s="89"/>
      <c r="C4125" s="269" t="s">
        <v>615</v>
      </c>
      <c r="D4125" s="84">
        <v>43607</v>
      </c>
      <c r="E4125" s="85" t="s">
        <v>7378</v>
      </c>
      <c r="F4125" s="85" t="s">
        <v>3</v>
      </c>
      <c r="G4125" s="85">
        <v>1743577</v>
      </c>
      <c r="H4125" s="89"/>
      <c r="I4125" s="270" t="s">
        <v>8708</v>
      </c>
      <c r="J4125" s="89"/>
      <c r="K4125" s="89"/>
      <c r="L4125" s="89"/>
      <c r="M4125" s="89"/>
      <c r="N4125" s="271">
        <v>0</v>
      </c>
      <c r="O4125" s="271">
        <v>2608.23</v>
      </c>
      <c r="P4125" s="89" t="s">
        <v>670</v>
      </c>
    </row>
    <row r="4126" spans="1:16" ht="51">
      <c r="A4126" s="268">
        <v>41</v>
      </c>
      <c r="B4126" s="89"/>
      <c r="C4126" s="269" t="s">
        <v>47</v>
      </c>
      <c r="D4126" s="84">
        <v>43607</v>
      </c>
      <c r="E4126" s="85" t="s">
        <v>7379</v>
      </c>
      <c r="F4126" s="85" t="s">
        <v>3</v>
      </c>
      <c r="G4126" s="85">
        <v>1743788</v>
      </c>
      <c r="H4126" s="89"/>
      <c r="I4126" s="270" t="s">
        <v>6203</v>
      </c>
      <c r="J4126" s="89"/>
      <c r="K4126" s="89"/>
      <c r="L4126" s="89"/>
      <c r="M4126" s="89"/>
      <c r="N4126" s="271">
        <v>0</v>
      </c>
      <c r="O4126" s="271">
        <v>60</v>
      </c>
      <c r="P4126" s="89" t="s">
        <v>670</v>
      </c>
    </row>
    <row r="4127" spans="1:16" ht="51">
      <c r="A4127" s="268" t="s">
        <v>565</v>
      </c>
      <c r="B4127" s="89"/>
      <c r="C4127" s="269" t="s">
        <v>615</v>
      </c>
      <c r="D4127" s="84">
        <v>43607</v>
      </c>
      <c r="E4127" s="85" t="s">
        <v>7380</v>
      </c>
      <c r="F4127" s="85" t="s">
        <v>3</v>
      </c>
      <c r="G4127" s="85">
        <v>1743770</v>
      </c>
      <c r="H4127" s="89"/>
      <c r="I4127" s="270" t="s">
        <v>8709</v>
      </c>
      <c r="J4127" s="89"/>
      <c r="K4127" s="89"/>
      <c r="L4127" s="89"/>
      <c r="M4127" s="89"/>
      <c r="N4127" s="271">
        <v>0</v>
      </c>
      <c r="O4127" s="271">
        <v>800</v>
      </c>
      <c r="P4127" s="89" t="s">
        <v>670</v>
      </c>
    </row>
    <row r="4128" spans="1:16" ht="51">
      <c r="A4128" s="268">
        <v>592</v>
      </c>
      <c r="B4128" s="89"/>
      <c r="C4128" s="269" t="s">
        <v>645</v>
      </c>
      <c r="D4128" s="84">
        <v>43607</v>
      </c>
      <c r="E4128" s="85" t="s">
        <v>7381</v>
      </c>
      <c r="F4128" s="85" t="s">
        <v>3</v>
      </c>
      <c r="G4128" s="85">
        <v>1743756</v>
      </c>
      <c r="H4128" s="89"/>
      <c r="I4128" s="270" t="s">
        <v>2156</v>
      </c>
      <c r="J4128" s="89"/>
      <c r="K4128" s="89"/>
      <c r="L4128" s="89"/>
      <c r="M4128" s="89"/>
      <c r="N4128" s="271">
        <v>0</v>
      </c>
      <c r="O4128" s="271">
        <v>3420</v>
      </c>
      <c r="P4128" s="89" t="s">
        <v>670</v>
      </c>
    </row>
    <row r="4129" spans="1:16" ht="51">
      <c r="A4129" s="268">
        <v>592</v>
      </c>
      <c r="B4129" s="89"/>
      <c r="C4129" s="269" t="s">
        <v>645</v>
      </c>
      <c r="D4129" s="84">
        <v>43607</v>
      </c>
      <c r="E4129" s="85" t="s">
        <v>7382</v>
      </c>
      <c r="F4129" s="85" t="s">
        <v>3</v>
      </c>
      <c r="G4129" s="85">
        <v>1743754</v>
      </c>
      <c r="H4129" s="89"/>
      <c r="I4129" s="270" t="s">
        <v>2155</v>
      </c>
      <c r="J4129" s="89"/>
      <c r="K4129" s="89"/>
      <c r="L4129" s="89"/>
      <c r="M4129" s="89"/>
      <c r="N4129" s="271">
        <v>0</v>
      </c>
      <c r="O4129" s="271">
        <v>12977</v>
      </c>
      <c r="P4129" s="89" t="s">
        <v>670</v>
      </c>
    </row>
    <row r="4130" spans="1:16" ht="63.75">
      <c r="A4130" s="268">
        <v>592</v>
      </c>
      <c r="B4130" s="89"/>
      <c r="C4130" s="269" t="s">
        <v>645</v>
      </c>
      <c r="D4130" s="84">
        <v>43607</v>
      </c>
      <c r="E4130" s="85" t="s">
        <v>7383</v>
      </c>
      <c r="F4130" s="85" t="s">
        <v>3</v>
      </c>
      <c r="G4130" s="85">
        <v>1743753</v>
      </c>
      <c r="H4130" s="89"/>
      <c r="I4130" s="270" t="s">
        <v>8710</v>
      </c>
      <c r="J4130" s="89"/>
      <c r="K4130" s="89"/>
      <c r="L4130" s="89"/>
      <c r="M4130" s="89"/>
      <c r="N4130" s="271">
        <v>0</v>
      </c>
      <c r="O4130" s="271">
        <v>275.5</v>
      </c>
      <c r="P4130" s="89" t="s">
        <v>670</v>
      </c>
    </row>
    <row r="4131" spans="1:16" ht="51">
      <c r="A4131" s="268">
        <v>592</v>
      </c>
      <c r="B4131" s="89"/>
      <c r="C4131" s="269" t="s">
        <v>645</v>
      </c>
      <c r="D4131" s="84">
        <v>43607</v>
      </c>
      <c r="E4131" s="85" t="s">
        <v>7384</v>
      </c>
      <c r="F4131" s="85" t="s">
        <v>3</v>
      </c>
      <c r="G4131" s="85">
        <v>1743750</v>
      </c>
      <c r="H4131" s="89"/>
      <c r="I4131" s="270" t="s">
        <v>8711</v>
      </c>
      <c r="J4131" s="89"/>
      <c r="K4131" s="89"/>
      <c r="L4131" s="89"/>
      <c r="M4131" s="89"/>
      <c r="N4131" s="271">
        <v>0</v>
      </c>
      <c r="O4131" s="271">
        <v>42061.1</v>
      </c>
      <c r="P4131" s="89" t="s">
        <v>670</v>
      </c>
    </row>
    <row r="4132" spans="1:16" ht="51">
      <c r="A4132" s="268">
        <v>592</v>
      </c>
      <c r="B4132" s="89"/>
      <c r="C4132" s="269" t="s">
        <v>645</v>
      </c>
      <c r="D4132" s="84">
        <v>43607</v>
      </c>
      <c r="E4132" s="85" t="s">
        <v>7385</v>
      </c>
      <c r="F4132" s="85" t="s">
        <v>3</v>
      </c>
      <c r="G4132" s="85">
        <v>1743749</v>
      </c>
      <c r="H4132" s="89"/>
      <c r="I4132" s="270" t="s">
        <v>8712</v>
      </c>
      <c r="J4132" s="89"/>
      <c r="K4132" s="89"/>
      <c r="L4132" s="89"/>
      <c r="M4132" s="89"/>
      <c r="N4132" s="271">
        <v>0</v>
      </c>
      <c r="O4132" s="271">
        <v>30</v>
      </c>
      <c r="P4132" s="89" t="s">
        <v>670</v>
      </c>
    </row>
    <row r="4133" spans="1:16" ht="51">
      <c r="A4133" s="268">
        <v>592</v>
      </c>
      <c r="B4133" s="89"/>
      <c r="C4133" s="269" t="s">
        <v>645</v>
      </c>
      <c r="D4133" s="84">
        <v>43607</v>
      </c>
      <c r="E4133" s="85" t="s">
        <v>7386</v>
      </c>
      <c r="F4133" s="85" t="s">
        <v>3</v>
      </c>
      <c r="G4133" s="85">
        <v>1743748</v>
      </c>
      <c r="H4133" s="89"/>
      <c r="I4133" s="270" t="s">
        <v>8713</v>
      </c>
      <c r="J4133" s="89"/>
      <c r="K4133" s="89"/>
      <c r="L4133" s="89"/>
      <c r="M4133" s="89"/>
      <c r="N4133" s="271">
        <v>0</v>
      </c>
      <c r="O4133" s="271">
        <v>140</v>
      </c>
      <c r="P4133" s="89" t="s">
        <v>670</v>
      </c>
    </row>
    <row r="4134" spans="1:16" ht="38.25">
      <c r="A4134" s="268" t="s">
        <v>565</v>
      </c>
      <c r="B4134" s="89"/>
      <c r="C4134" s="269" t="s">
        <v>615</v>
      </c>
      <c r="D4134" s="84">
        <v>43607</v>
      </c>
      <c r="E4134" s="85" t="s">
        <v>7387</v>
      </c>
      <c r="F4134" s="85" t="s">
        <v>3</v>
      </c>
      <c r="G4134" s="85">
        <v>1743703</v>
      </c>
      <c r="H4134" s="89"/>
      <c r="I4134" s="270" t="s">
        <v>8714</v>
      </c>
      <c r="J4134" s="89"/>
      <c r="K4134" s="89"/>
      <c r="L4134" s="89"/>
      <c r="M4134" s="89"/>
      <c r="N4134" s="271">
        <v>0</v>
      </c>
      <c r="O4134" s="271">
        <v>742</v>
      </c>
      <c r="P4134" s="89" t="s">
        <v>670</v>
      </c>
    </row>
    <row r="4135" spans="1:16" ht="38.25">
      <c r="A4135" s="268">
        <v>226</v>
      </c>
      <c r="B4135" s="89"/>
      <c r="C4135" s="269" t="s">
        <v>107</v>
      </c>
      <c r="D4135" s="84">
        <v>43607</v>
      </c>
      <c r="E4135" s="85" t="s">
        <v>7388</v>
      </c>
      <c r="F4135" s="85" t="s">
        <v>3</v>
      </c>
      <c r="G4135" s="85">
        <v>1743701</v>
      </c>
      <c r="H4135" s="89"/>
      <c r="I4135" s="270" t="s">
        <v>8715</v>
      </c>
      <c r="J4135" s="89"/>
      <c r="K4135" s="89"/>
      <c r="L4135" s="89"/>
      <c r="M4135" s="89"/>
      <c r="N4135" s="271">
        <v>0</v>
      </c>
      <c r="O4135" s="271">
        <v>223.20000000000002</v>
      </c>
      <c r="P4135" s="89" t="s">
        <v>670</v>
      </c>
    </row>
    <row r="4136" spans="1:16" ht="51">
      <c r="A4136" s="268" t="s">
        <v>565</v>
      </c>
      <c r="B4136" s="89"/>
      <c r="C4136" s="269" t="s">
        <v>615</v>
      </c>
      <c r="D4136" s="84">
        <v>43607</v>
      </c>
      <c r="E4136" s="85" t="s">
        <v>7389</v>
      </c>
      <c r="F4136" s="85" t="s">
        <v>3</v>
      </c>
      <c r="G4136" s="85">
        <v>1743698</v>
      </c>
      <c r="H4136" s="89"/>
      <c r="I4136" s="270" t="s">
        <v>8716</v>
      </c>
      <c r="J4136" s="89"/>
      <c r="K4136" s="89"/>
      <c r="L4136" s="89"/>
      <c r="M4136" s="89"/>
      <c r="N4136" s="271">
        <v>0</v>
      </c>
      <c r="O4136" s="271">
        <v>458</v>
      </c>
      <c r="P4136" s="89" t="s">
        <v>670</v>
      </c>
    </row>
    <row r="4137" spans="1:16" ht="38.25">
      <c r="A4137" s="268" t="s">
        <v>565</v>
      </c>
      <c r="B4137" s="89"/>
      <c r="C4137" s="269" t="s">
        <v>615</v>
      </c>
      <c r="D4137" s="84">
        <v>43607</v>
      </c>
      <c r="E4137" s="85" t="s">
        <v>7390</v>
      </c>
      <c r="F4137" s="85" t="s">
        <v>3</v>
      </c>
      <c r="G4137" s="85">
        <v>1743697</v>
      </c>
      <c r="H4137" s="89"/>
      <c r="I4137" s="270" t="s">
        <v>8717</v>
      </c>
      <c r="J4137" s="89"/>
      <c r="K4137" s="89"/>
      <c r="L4137" s="89"/>
      <c r="M4137" s="89"/>
      <c r="N4137" s="271">
        <v>0</v>
      </c>
      <c r="O4137" s="271">
        <v>1320.64</v>
      </c>
      <c r="P4137" s="89" t="s">
        <v>670</v>
      </c>
    </row>
    <row r="4138" spans="1:16" ht="38.25">
      <c r="A4138" s="268">
        <v>35</v>
      </c>
      <c r="B4138" s="89"/>
      <c r="C4138" s="269" t="s">
        <v>46</v>
      </c>
      <c r="D4138" s="84">
        <v>43607</v>
      </c>
      <c r="E4138" s="85" t="s">
        <v>7391</v>
      </c>
      <c r="F4138" s="85" t="s">
        <v>3</v>
      </c>
      <c r="G4138" s="85">
        <v>1743545</v>
      </c>
      <c r="H4138" s="89"/>
      <c r="I4138" s="270" t="s">
        <v>8718</v>
      </c>
      <c r="J4138" s="89"/>
      <c r="K4138" s="89"/>
      <c r="L4138" s="89"/>
      <c r="M4138" s="89"/>
      <c r="N4138" s="271">
        <v>0</v>
      </c>
      <c r="O4138" s="271">
        <v>4</v>
      </c>
      <c r="P4138" s="89" t="s">
        <v>670</v>
      </c>
    </row>
    <row r="4139" spans="1:16" ht="38.25">
      <c r="A4139" s="268">
        <v>86</v>
      </c>
      <c r="B4139" s="89"/>
      <c r="C4139" s="269" t="s">
        <v>56</v>
      </c>
      <c r="D4139" s="84">
        <v>43607</v>
      </c>
      <c r="E4139" s="85" t="s">
        <v>7392</v>
      </c>
      <c r="F4139" s="85" t="s">
        <v>3</v>
      </c>
      <c r="G4139" s="85">
        <v>1743535</v>
      </c>
      <c r="H4139" s="89"/>
      <c r="I4139" s="270" t="s">
        <v>8719</v>
      </c>
      <c r="J4139" s="89"/>
      <c r="K4139" s="89"/>
      <c r="L4139" s="89"/>
      <c r="M4139" s="89"/>
      <c r="N4139" s="271">
        <v>0</v>
      </c>
      <c r="O4139" s="271">
        <v>3579.77</v>
      </c>
      <c r="P4139" s="89" t="s">
        <v>670</v>
      </c>
    </row>
    <row r="4140" spans="1:16" ht="51">
      <c r="A4140" s="268">
        <v>86</v>
      </c>
      <c r="B4140" s="89"/>
      <c r="C4140" s="269" t="s">
        <v>56</v>
      </c>
      <c r="D4140" s="84">
        <v>43607</v>
      </c>
      <c r="E4140" s="85" t="s">
        <v>7393</v>
      </c>
      <c r="F4140" s="85" t="s">
        <v>3</v>
      </c>
      <c r="G4140" s="85">
        <v>1743531</v>
      </c>
      <c r="H4140" s="89"/>
      <c r="I4140" s="270" t="s">
        <v>8720</v>
      </c>
      <c r="J4140" s="89"/>
      <c r="K4140" s="89"/>
      <c r="L4140" s="89"/>
      <c r="M4140" s="89"/>
      <c r="N4140" s="271">
        <v>0</v>
      </c>
      <c r="O4140" s="271">
        <v>9800</v>
      </c>
      <c r="P4140" s="89" t="s">
        <v>670</v>
      </c>
    </row>
    <row r="4141" spans="1:16" ht="51">
      <c r="A4141" s="268">
        <v>86</v>
      </c>
      <c r="B4141" s="89"/>
      <c r="C4141" s="269" t="s">
        <v>56</v>
      </c>
      <c r="D4141" s="84">
        <v>43607</v>
      </c>
      <c r="E4141" s="85" t="s">
        <v>7394</v>
      </c>
      <c r="F4141" s="85" t="s">
        <v>3</v>
      </c>
      <c r="G4141" s="85">
        <v>1743530</v>
      </c>
      <c r="H4141" s="89"/>
      <c r="I4141" s="270" t="s">
        <v>8721</v>
      </c>
      <c r="J4141" s="89"/>
      <c r="K4141" s="89"/>
      <c r="L4141" s="89"/>
      <c r="M4141" s="89"/>
      <c r="N4141" s="271">
        <v>0</v>
      </c>
      <c r="O4141" s="271">
        <v>25000</v>
      </c>
      <c r="P4141" s="89" t="s">
        <v>670</v>
      </c>
    </row>
    <row r="4142" spans="1:16" ht="51">
      <c r="A4142" s="268" t="s">
        <v>565</v>
      </c>
      <c r="B4142" s="89"/>
      <c r="C4142" s="269" t="s">
        <v>615</v>
      </c>
      <c r="D4142" s="84">
        <v>43607</v>
      </c>
      <c r="E4142" s="85" t="s">
        <v>7395</v>
      </c>
      <c r="F4142" s="85" t="s">
        <v>3</v>
      </c>
      <c r="G4142" s="85">
        <v>1743576</v>
      </c>
      <c r="H4142" s="89"/>
      <c r="I4142" s="270" t="s">
        <v>8722</v>
      </c>
      <c r="J4142" s="89"/>
      <c r="K4142" s="89"/>
      <c r="L4142" s="89"/>
      <c r="M4142" s="89"/>
      <c r="N4142" s="271">
        <v>0</v>
      </c>
      <c r="O4142" s="271">
        <v>3800</v>
      </c>
      <c r="P4142" s="89" t="s">
        <v>670</v>
      </c>
    </row>
    <row r="4143" spans="1:16" ht="38.25">
      <c r="A4143" s="268" t="s">
        <v>565</v>
      </c>
      <c r="B4143" s="89"/>
      <c r="C4143" s="269" t="s">
        <v>615</v>
      </c>
      <c r="D4143" s="84">
        <v>43607</v>
      </c>
      <c r="E4143" s="85" t="s">
        <v>7396</v>
      </c>
      <c r="F4143" s="85" t="s">
        <v>3</v>
      </c>
      <c r="G4143" s="85">
        <v>1743575</v>
      </c>
      <c r="H4143" s="89"/>
      <c r="I4143" s="270" t="s">
        <v>8723</v>
      </c>
      <c r="J4143" s="89"/>
      <c r="K4143" s="89"/>
      <c r="L4143" s="89"/>
      <c r="M4143" s="89"/>
      <c r="N4143" s="271">
        <v>0</v>
      </c>
      <c r="O4143" s="271">
        <v>700.18000000000006</v>
      </c>
      <c r="P4143" s="89" t="s">
        <v>670</v>
      </c>
    </row>
    <row r="4144" spans="1:16" ht="38.25">
      <c r="A4144" s="268" t="s">
        <v>565</v>
      </c>
      <c r="B4144" s="89"/>
      <c r="C4144" s="269" t="s">
        <v>615</v>
      </c>
      <c r="D4144" s="84">
        <v>43607</v>
      </c>
      <c r="E4144" s="85" t="s">
        <v>7397</v>
      </c>
      <c r="F4144" s="85" t="s">
        <v>3</v>
      </c>
      <c r="G4144" s="85">
        <v>1743574</v>
      </c>
      <c r="H4144" s="89"/>
      <c r="I4144" s="270" t="s">
        <v>8723</v>
      </c>
      <c r="J4144" s="89"/>
      <c r="K4144" s="89"/>
      <c r="L4144" s="89"/>
      <c r="M4144" s="89"/>
      <c r="N4144" s="271">
        <v>0</v>
      </c>
      <c r="O4144" s="271">
        <v>1633.74</v>
      </c>
      <c r="P4144" s="89" t="s">
        <v>670</v>
      </c>
    </row>
    <row r="4145" spans="1:16" ht="38.25">
      <c r="A4145" s="268" t="s">
        <v>565</v>
      </c>
      <c r="B4145" s="89"/>
      <c r="C4145" s="269" t="s">
        <v>615</v>
      </c>
      <c r="D4145" s="84">
        <v>43607</v>
      </c>
      <c r="E4145" s="85" t="s">
        <v>7398</v>
      </c>
      <c r="F4145" s="85" t="s">
        <v>3</v>
      </c>
      <c r="G4145" s="85">
        <v>1743573</v>
      </c>
      <c r="H4145" s="89"/>
      <c r="I4145" s="270" t="s">
        <v>8723</v>
      </c>
      <c r="J4145" s="89"/>
      <c r="K4145" s="89"/>
      <c r="L4145" s="89"/>
      <c r="M4145" s="89"/>
      <c r="N4145" s="271">
        <v>0</v>
      </c>
      <c r="O4145" s="271">
        <v>700.18000000000006</v>
      </c>
      <c r="P4145" s="89" t="s">
        <v>670</v>
      </c>
    </row>
    <row r="4146" spans="1:16" ht="51">
      <c r="A4146" s="268">
        <v>591</v>
      </c>
      <c r="B4146" s="89"/>
      <c r="C4146" s="269" t="s">
        <v>1367</v>
      </c>
      <c r="D4146" s="84">
        <v>43607</v>
      </c>
      <c r="E4146" s="85" t="s">
        <v>7399</v>
      </c>
      <c r="F4146" s="85" t="s">
        <v>3</v>
      </c>
      <c r="G4146" s="85">
        <v>1743567</v>
      </c>
      <c r="H4146" s="89"/>
      <c r="I4146" s="270" t="s">
        <v>8724</v>
      </c>
      <c r="J4146" s="89"/>
      <c r="K4146" s="89"/>
      <c r="L4146" s="89"/>
      <c r="M4146" s="89"/>
      <c r="N4146" s="271">
        <v>0</v>
      </c>
      <c r="O4146" s="271">
        <v>284.57</v>
      </c>
      <c r="P4146" s="89" t="s">
        <v>670</v>
      </c>
    </row>
    <row r="4147" spans="1:16" ht="38.25">
      <c r="A4147" s="268" t="s">
        <v>565</v>
      </c>
      <c r="B4147" s="89"/>
      <c r="C4147" s="269" t="s">
        <v>615</v>
      </c>
      <c r="D4147" s="84">
        <v>43607</v>
      </c>
      <c r="E4147" s="85" t="s">
        <v>7400</v>
      </c>
      <c r="F4147" s="85" t="s">
        <v>3</v>
      </c>
      <c r="G4147" s="85">
        <v>1743554</v>
      </c>
      <c r="H4147" s="89"/>
      <c r="I4147" s="270" t="s">
        <v>8725</v>
      </c>
      <c r="J4147" s="89"/>
      <c r="K4147" s="89"/>
      <c r="L4147" s="89"/>
      <c r="M4147" s="89"/>
      <c r="N4147" s="271">
        <v>0</v>
      </c>
      <c r="O4147" s="271">
        <v>658.71</v>
      </c>
      <c r="P4147" s="89" t="s">
        <v>670</v>
      </c>
    </row>
    <row r="4148" spans="1:16" ht="38.25">
      <c r="A4148" s="268" t="s">
        <v>565</v>
      </c>
      <c r="B4148" s="89"/>
      <c r="C4148" s="269" t="s">
        <v>615</v>
      </c>
      <c r="D4148" s="84">
        <v>43607</v>
      </c>
      <c r="E4148" s="85" t="s">
        <v>7401</v>
      </c>
      <c r="F4148" s="85" t="s">
        <v>3</v>
      </c>
      <c r="G4148" s="85">
        <v>1743539</v>
      </c>
      <c r="H4148" s="89"/>
      <c r="I4148" s="270" t="s">
        <v>8726</v>
      </c>
      <c r="J4148" s="89"/>
      <c r="K4148" s="89"/>
      <c r="L4148" s="89"/>
      <c r="M4148" s="89"/>
      <c r="N4148" s="271">
        <v>0</v>
      </c>
      <c r="O4148" s="271">
        <v>1676.78</v>
      </c>
      <c r="P4148" s="89" t="s">
        <v>670</v>
      </c>
    </row>
    <row r="4149" spans="1:16" ht="63.75">
      <c r="A4149" s="268">
        <v>15</v>
      </c>
      <c r="B4149" s="89"/>
      <c r="C4149" s="269" t="s">
        <v>42</v>
      </c>
      <c r="D4149" s="84">
        <v>43607</v>
      </c>
      <c r="E4149" s="85" t="s">
        <v>7402</v>
      </c>
      <c r="F4149" s="85" t="s">
        <v>3</v>
      </c>
      <c r="G4149" s="85">
        <v>1743587</v>
      </c>
      <c r="H4149" s="89"/>
      <c r="I4149" s="270" t="s">
        <v>8727</v>
      </c>
      <c r="J4149" s="89"/>
      <c r="K4149" s="89"/>
      <c r="L4149" s="89"/>
      <c r="M4149" s="89"/>
      <c r="N4149" s="271">
        <v>0</v>
      </c>
      <c r="O4149" s="271">
        <v>156041.26999999999</v>
      </c>
      <c r="P4149" s="89" t="s">
        <v>670</v>
      </c>
    </row>
    <row r="4150" spans="1:16" ht="63.75">
      <c r="A4150" s="268">
        <v>15</v>
      </c>
      <c r="B4150" s="89"/>
      <c r="C4150" s="269" t="s">
        <v>42</v>
      </c>
      <c r="D4150" s="84">
        <v>43607</v>
      </c>
      <c r="E4150" s="85" t="s">
        <v>7403</v>
      </c>
      <c r="F4150" s="85" t="s">
        <v>3</v>
      </c>
      <c r="G4150" s="85">
        <v>1743588</v>
      </c>
      <c r="H4150" s="89"/>
      <c r="I4150" s="270" t="s">
        <v>8728</v>
      </c>
      <c r="J4150" s="89"/>
      <c r="K4150" s="89"/>
      <c r="L4150" s="89"/>
      <c r="M4150" s="89"/>
      <c r="N4150" s="271">
        <v>0</v>
      </c>
      <c r="O4150" s="271">
        <v>52868.47</v>
      </c>
      <c r="P4150" s="89" t="s">
        <v>670</v>
      </c>
    </row>
    <row r="4151" spans="1:16" ht="51">
      <c r="A4151" s="268">
        <v>513</v>
      </c>
      <c r="B4151" s="89"/>
      <c r="C4151" s="269" t="s">
        <v>171</v>
      </c>
      <c r="D4151" s="84">
        <v>43607</v>
      </c>
      <c r="E4151" s="85" t="s">
        <v>7404</v>
      </c>
      <c r="F4151" s="85" t="s">
        <v>15</v>
      </c>
      <c r="G4151" s="85">
        <v>1045135</v>
      </c>
      <c r="H4151" s="89"/>
      <c r="I4151" s="270" t="s">
        <v>746</v>
      </c>
      <c r="J4151" s="89"/>
      <c r="K4151" s="89"/>
      <c r="L4151" s="89"/>
      <c r="M4151" s="89"/>
      <c r="N4151" s="271">
        <v>50</v>
      </c>
      <c r="O4151" s="271">
        <v>0</v>
      </c>
      <c r="P4151" s="89" t="s">
        <v>670</v>
      </c>
    </row>
    <row r="4152" spans="1:16" ht="89.25">
      <c r="A4152" s="268">
        <v>25</v>
      </c>
      <c r="B4152" s="89"/>
      <c r="C4152" s="269" t="s">
        <v>45</v>
      </c>
      <c r="D4152" s="84">
        <v>43607</v>
      </c>
      <c r="E4152" s="85" t="s">
        <v>7405</v>
      </c>
      <c r="F4152" s="85" t="s">
        <v>671</v>
      </c>
      <c r="G4152" s="85">
        <v>425262</v>
      </c>
      <c r="H4152" s="89"/>
      <c r="I4152" s="270" t="s">
        <v>8729</v>
      </c>
      <c r="J4152" s="89"/>
      <c r="K4152" s="89"/>
      <c r="L4152" s="89"/>
      <c r="M4152" s="89"/>
      <c r="N4152" s="271">
        <v>508143.51</v>
      </c>
      <c r="O4152" s="271">
        <v>0</v>
      </c>
      <c r="P4152" s="89" t="s">
        <v>670</v>
      </c>
    </row>
    <row r="4153" spans="1:16" ht="76.5">
      <c r="A4153" s="268">
        <v>25</v>
      </c>
      <c r="B4153" s="89"/>
      <c r="C4153" s="269" t="s">
        <v>45</v>
      </c>
      <c r="D4153" s="84">
        <v>43607</v>
      </c>
      <c r="E4153" s="85" t="s">
        <v>7405</v>
      </c>
      <c r="F4153" s="85" t="s">
        <v>671</v>
      </c>
      <c r="G4153" s="85">
        <v>425263</v>
      </c>
      <c r="H4153" s="89"/>
      <c r="I4153" s="270" t="s">
        <v>8730</v>
      </c>
      <c r="J4153" s="89"/>
      <c r="K4153" s="89"/>
      <c r="L4153" s="89"/>
      <c r="M4153" s="89"/>
      <c r="N4153" s="271">
        <v>455580.15</v>
      </c>
      <c r="O4153" s="271">
        <v>0</v>
      </c>
      <c r="P4153" s="89" t="s">
        <v>670</v>
      </c>
    </row>
    <row r="4154" spans="1:16" ht="76.5">
      <c r="A4154" s="268">
        <v>25</v>
      </c>
      <c r="B4154" s="89"/>
      <c r="C4154" s="269" t="s">
        <v>45</v>
      </c>
      <c r="D4154" s="84">
        <v>43607</v>
      </c>
      <c r="E4154" s="85" t="s">
        <v>7405</v>
      </c>
      <c r="F4154" s="85" t="s">
        <v>671</v>
      </c>
      <c r="G4154" s="85">
        <v>425260</v>
      </c>
      <c r="H4154" s="89"/>
      <c r="I4154" s="270" t="s">
        <v>8731</v>
      </c>
      <c r="J4154" s="89"/>
      <c r="K4154" s="89"/>
      <c r="L4154" s="89"/>
      <c r="M4154" s="89"/>
      <c r="N4154" s="271">
        <v>1325096.69</v>
      </c>
      <c r="O4154" s="271">
        <v>0</v>
      </c>
      <c r="P4154" s="89" t="s">
        <v>670</v>
      </c>
    </row>
    <row r="4155" spans="1:16" ht="89.25">
      <c r="A4155" s="268">
        <v>25</v>
      </c>
      <c r="B4155" s="89"/>
      <c r="C4155" s="269" t="s">
        <v>45</v>
      </c>
      <c r="D4155" s="84">
        <v>43607</v>
      </c>
      <c r="E4155" s="85" t="s">
        <v>7405</v>
      </c>
      <c r="F4155" s="85" t="s">
        <v>671</v>
      </c>
      <c r="G4155" s="85">
        <v>425264</v>
      </c>
      <c r="H4155" s="89"/>
      <c r="I4155" s="270" t="s">
        <v>8732</v>
      </c>
      <c r="J4155" s="89"/>
      <c r="K4155" s="89"/>
      <c r="L4155" s="89"/>
      <c r="M4155" s="89"/>
      <c r="N4155" s="271">
        <v>410620.5</v>
      </c>
      <c r="O4155" s="271">
        <v>0</v>
      </c>
      <c r="P4155" s="89" t="s">
        <v>670</v>
      </c>
    </row>
    <row r="4156" spans="1:16" ht="76.5">
      <c r="A4156" s="268">
        <v>25</v>
      </c>
      <c r="B4156" s="89"/>
      <c r="C4156" s="269" t="s">
        <v>45</v>
      </c>
      <c r="D4156" s="84">
        <v>43607</v>
      </c>
      <c r="E4156" s="85" t="s">
        <v>7405</v>
      </c>
      <c r="F4156" s="85" t="s">
        <v>671</v>
      </c>
      <c r="G4156" s="85">
        <v>425261</v>
      </c>
      <c r="H4156" s="89"/>
      <c r="I4156" s="270" t="s">
        <v>8733</v>
      </c>
      <c r="J4156" s="89"/>
      <c r="K4156" s="89"/>
      <c r="L4156" s="89"/>
      <c r="M4156" s="89"/>
      <c r="N4156" s="271">
        <v>1425396.24</v>
      </c>
      <c r="O4156" s="271">
        <v>0</v>
      </c>
      <c r="P4156" s="89" t="s">
        <v>670</v>
      </c>
    </row>
    <row r="4157" spans="1:16" ht="51">
      <c r="A4157" s="268">
        <v>119</v>
      </c>
      <c r="B4157" s="89"/>
      <c r="C4157" s="269" t="s">
        <v>63</v>
      </c>
      <c r="D4157" s="84">
        <v>43607</v>
      </c>
      <c r="E4157" s="85" t="s">
        <v>7406</v>
      </c>
      <c r="F4157" s="85" t="s">
        <v>11</v>
      </c>
      <c r="G4157" s="85">
        <v>954723</v>
      </c>
      <c r="H4157" s="89"/>
      <c r="I4157" s="270" t="s">
        <v>8734</v>
      </c>
      <c r="J4157" s="89"/>
      <c r="K4157" s="89"/>
      <c r="L4157" s="89"/>
      <c r="M4157" s="89"/>
      <c r="N4157" s="271">
        <v>50</v>
      </c>
      <c r="O4157" s="271">
        <v>0</v>
      </c>
      <c r="P4157" s="89" t="s">
        <v>670</v>
      </c>
    </row>
    <row r="4158" spans="1:16" ht="76.5">
      <c r="A4158" s="268" t="s">
        <v>557</v>
      </c>
      <c r="B4158" s="89"/>
      <c r="C4158" s="269" t="s">
        <v>780</v>
      </c>
      <c r="D4158" s="84">
        <v>43607</v>
      </c>
      <c r="E4158" s="85" t="s">
        <v>7407</v>
      </c>
      <c r="F4158" s="85" t="s">
        <v>6</v>
      </c>
      <c r="G4158" s="85">
        <v>1121539</v>
      </c>
      <c r="H4158" s="89"/>
      <c r="I4158" s="270" t="s">
        <v>8735</v>
      </c>
      <c r="J4158" s="89"/>
      <c r="K4158" s="89"/>
      <c r="L4158" s="89"/>
      <c r="M4158" s="89"/>
      <c r="N4158" s="271">
        <v>0</v>
      </c>
      <c r="O4158" s="271">
        <v>150000</v>
      </c>
      <c r="P4158" s="89" t="s">
        <v>670</v>
      </c>
    </row>
    <row r="4159" spans="1:16" ht="63.75">
      <c r="A4159" s="268" t="s">
        <v>556</v>
      </c>
      <c r="B4159" s="89"/>
      <c r="C4159" s="269" t="s">
        <v>616</v>
      </c>
      <c r="D4159" s="84">
        <v>43607</v>
      </c>
      <c r="E4159" s="85" t="s">
        <v>7408</v>
      </c>
      <c r="F4159" s="85" t="s">
        <v>6</v>
      </c>
      <c r="G4159" s="85">
        <v>1121602</v>
      </c>
      <c r="H4159" s="89"/>
      <c r="I4159" s="270" t="s">
        <v>8736</v>
      </c>
      <c r="J4159" s="89"/>
      <c r="K4159" s="89"/>
      <c r="L4159" s="89"/>
      <c r="M4159" s="89"/>
      <c r="N4159" s="271">
        <v>0</v>
      </c>
      <c r="O4159" s="271">
        <v>191887.58</v>
      </c>
      <c r="P4159" s="89" t="s">
        <v>670</v>
      </c>
    </row>
    <row r="4160" spans="1:16" ht="63.75">
      <c r="A4160" s="268">
        <v>41</v>
      </c>
      <c r="B4160" s="89"/>
      <c r="C4160" s="269" t="s">
        <v>47</v>
      </c>
      <c r="D4160" s="84">
        <v>43607</v>
      </c>
      <c r="E4160" s="85" t="s">
        <v>7409</v>
      </c>
      <c r="F4160" s="85" t="s">
        <v>6</v>
      </c>
      <c r="G4160" s="85">
        <v>1121614</v>
      </c>
      <c r="H4160" s="89"/>
      <c r="I4160" s="270" t="s">
        <v>8737</v>
      </c>
      <c r="J4160" s="89"/>
      <c r="K4160" s="89"/>
      <c r="L4160" s="89"/>
      <c r="M4160" s="89"/>
      <c r="N4160" s="271">
        <v>0</v>
      </c>
      <c r="O4160" s="271">
        <v>1783674</v>
      </c>
      <c r="P4160" s="89" t="s">
        <v>670</v>
      </c>
    </row>
    <row r="4161" spans="1:16" ht="63.75">
      <c r="A4161" s="268">
        <v>576</v>
      </c>
      <c r="B4161" s="89"/>
      <c r="C4161" s="269" t="s">
        <v>1366</v>
      </c>
      <c r="D4161" s="84">
        <v>43607</v>
      </c>
      <c r="E4161" s="85" t="s">
        <v>7410</v>
      </c>
      <c r="F4161" s="85" t="s">
        <v>11</v>
      </c>
      <c r="G4161" s="85">
        <v>954734</v>
      </c>
      <c r="H4161" s="89"/>
      <c r="I4161" s="270" t="s">
        <v>8738</v>
      </c>
      <c r="J4161" s="89"/>
      <c r="K4161" s="89"/>
      <c r="L4161" s="89"/>
      <c r="M4161" s="89"/>
      <c r="N4161" s="271">
        <v>376.6</v>
      </c>
      <c r="O4161" s="271">
        <v>0</v>
      </c>
      <c r="P4161" s="89" t="s">
        <v>670</v>
      </c>
    </row>
    <row r="4162" spans="1:16" ht="51">
      <c r="A4162" s="268">
        <v>117</v>
      </c>
      <c r="B4162" s="89"/>
      <c r="C4162" s="269" t="s">
        <v>62</v>
      </c>
      <c r="D4162" s="84">
        <v>43607</v>
      </c>
      <c r="E4162" s="85" t="s">
        <v>7411</v>
      </c>
      <c r="F4162" s="85" t="s">
        <v>11</v>
      </c>
      <c r="G4162" s="85">
        <v>954799</v>
      </c>
      <c r="H4162" s="89"/>
      <c r="I4162" s="270" t="s">
        <v>8739</v>
      </c>
      <c r="J4162" s="89"/>
      <c r="K4162" s="89"/>
      <c r="L4162" s="89"/>
      <c r="M4162" s="89"/>
      <c r="N4162" s="271">
        <v>50</v>
      </c>
      <c r="O4162" s="271">
        <v>0</v>
      </c>
      <c r="P4162" s="89" t="s">
        <v>670</v>
      </c>
    </row>
    <row r="4163" spans="1:16" ht="51">
      <c r="A4163" s="268">
        <v>117</v>
      </c>
      <c r="B4163" s="89"/>
      <c r="C4163" s="269" t="s">
        <v>62</v>
      </c>
      <c r="D4163" s="84">
        <v>43607</v>
      </c>
      <c r="E4163" s="85" t="s">
        <v>7412</v>
      </c>
      <c r="F4163" s="85" t="s">
        <v>11</v>
      </c>
      <c r="G4163" s="85">
        <v>954801</v>
      </c>
      <c r="H4163" s="89"/>
      <c r="I4163" s="270" t="s">
        <v>8740</v>
      </c>
      <c r="J4163" s="89"/>
      <c r="K4163" s="89"/>
      <c r="L4163" s="89"/>
      <c r="M4163" s="89"/>
      <c r="N4163" s="271">
        <v>50</v>
      </c>
      <c r="O4163" s="271">
        <v>0</v>
      </c>
      <c r="P4163" s="89" t="s">
        <v>670</v>
      </c>
    </row>
    <row r="4164" spans="1:16" ht="51">
      <c r="A4164" s="268">
        <v>119</v>
      </c>
      <c r="B4164" s="89"/>
      <c r="C4164" s="269" t="s">
        <v>63</v>
      </c>
      <c r="D4164" s="84">
        <v>43607</v>
      </c>
      <c r="E4164" s="85" t="s">
        <v>7413</v>
      </c>
      <c r="F4164" s="85" t="s">
        <v>11</v>
      </c>
      <c r="G4164" s="85">
        <v>954802</v>
      </c>
      <c r="H4164" s="89"/>
      <c r="I4164" s="270" t="s">
        <v>8741</v>
      </c>
      <c r="J4164" s="89"/>
      <c r="K4164" s="89"/>
      <c r="L4164" s="89"/>
      <c r="M4164" s="89"/>
      <c r="N4164" s="271">
        <v>50</v>
      </c>
      <c r="O4164" s="271">
        <v>0</v>
      </c>
      <c r="P4164" s="89" t="s">
        <v>670</v>
      </c>
    </row>
    <row r="4165" spans="1:16" ht="51">
      <c r="A4165" s="268">
        <v>513</v>
      </c>
      <c r="B4165" s="89"/>
      <c r="C4165" s="269" t="s">
        <v>171</v>
      </c>
      <c r="D4165" s="84">
        <v>43607</v>
      </c>
      <c r="E4165" s="85" t="s">
        <v>7414</v>
      </c>
      <c r="F4165" s="85" t="s">
        <v>15</v>
      </c>
      <c r="G4165" s="85">
        <v>1045924</v>
      </c>
      <c r="H4165" s="89"/>
      <c r="I4165" s="270" t="s">
        <v>8742</v>
      </c>
      <c r="J4165" s="89"/>
      <c r="K4165" s="89"/>
      <c r="L4165" s="89"/>
      <c r="M4165" s="89"/>
      <c r="N4165" s="271">
        <v>50</v>
      </c>
      <c r="O4165" s="271">
        <v>0</v>
      </c>
      <c r="P4165" s="89" t="s">
        <v>670</v>
      </c>
    </row>
    <row r="4166" spans="1:16" ht="63.75">
      <c r="A4166" s="268">
        <v>597</v>
      </c>
      <c r="B4166" s="89"/>
      <c r="C4166" s="269" t="s">
        <v>734</v>
      </c>
      <c r="D4166" s="84">
        <v>43607</v>
      </c>
      <c r="E4166" s="85" t="s">
        <v>7415</v>
      </c>
      <c r="F4166" s="85" t="s">
        <v>15</v>
      </c>
      <c r="G4166" s="85">
        <v>1045926</v>
      </c>
      <c r="H4166" s="89"/>
      <c r="I4166" s="270" t="s">
        <v>8743</v>
      </c>
      <c r="J4166" s="89"/>
      <c r="K4166" s="89"/>
      <c r="L4166" s="89"/>
      <c r="M4166" s="89"/>
      <c r="N4166" s="271">
        <v>50</v>
      </c>
      <c r="O4166" s="271">
        <v>0</v>
      </c>
      <c r="P4166" s="89" t="s">
        <v>670</v>
      </c>
    </row>
    <row r="4167" spans="1:16" ht="63.75">
      <c r="A4167" s="268">
        <v>513</v>
      </c>
      <c r="B4167" s="89"/>
      <c r="C4167" s="269" t="s">
        <v>171</v>
      </c>
      <c r="D4167" s="84">
        <v>43607</v>
      </c>
      <c r="E4167" s="85" t="s">
        <v>7416</v>
      </c>
      <c r="F4167" s="85" t="s">
        <v>15</v>
      </c>
      <c r="G4167" s="85">
        <v>1045930</v>
      </c>
      <c r="H4167" s="89"/>
      <c r="I4167" s="270" t="s">
        <v>8744</v>
      </c>
      <c r="J4167" s="89"/>
      <c r="K4167" s="89"/>
      <c r="L4167" s="89"/>
      <c r="M4167" s="89"/>
      <c r="N4167" s="271">
        <v>50</v>
      </c>
      <c r="O4167" s="271">
        <v>0</v>
      </c>
      <c r="P4167" s="89" t="s">
        <v>670</v>
      </c>
    </row>
    <row r="4168" spans="1:16" ht="63.75">
      <c r="A4168" s="268">
        <v>513</v>
      </c>
      <c r="B4168" s="89"/>
      <c r="C4168" s="269" t="s">
        <v>171</v>
      </c>
      <c r="D4168" s="84">
        <v>43607</v>
      </c>
      <c r="E4168" s="85" t="s">
        <v>7417</v>
      </c>
      <c r="F4168" s="85" t="s">
        <v>15</v>
      </c>
      <c r="G4168" s="85">
        <v>1046079</v>
      </c>
      <c r="H4168" s="89"/>
      <c r="I4168" s="270" t="s">
        <v>8745</v>
      </c>
      <c r="J4168" s="89"/>
      <c r="K4168" s="89"/>
      <c r="L4168" s="89"/>
      <c r="M4168" s="89"/>
      <c r="N4168" s="271">
        <v>50</v>
      </c>
      <c r="O4168" s="271">
        <v>0</v>
      </c>
      <c r="P4168" s="89" t="s">
        <v>670</v>
      </c>
    </row>
    <row r="4169" spans="1:16" ht="63.75">
      <c r="A4169" s="268">
        <v>513</v>
      </c>
      <c r="B4169" s="89"/>
      <c r="C4169" s="269" t="s">
        <v>171</v>
      </c>
      <c r="D4169" s="84">
        <v>43607</v>
      </c>
      <c r="E4169" s="85" t="s">
        <v>7418</v>
      </c>
      <c r="F4169" s="85" t="s">
        <v>15</v>
      </c>
      <c r="G4169" s="85">
        <v>1046081</v>
      </c>
      <c r="H4169" s="89"/>
      <c r="I4169" s="270" t="s">
        <v>8745</v>
      </c>
      <c r="J4169" s="89"/>
      <c r="K4169" s="89"/>
      <c r="L4169" s="89"/>
      <c r="M4169" s="89"/>
      <c r="N4169" s="271">
        <v>50</v>
      </c>
      <c r="O4169" s="271">
        <v>0</v>
      </c>
      <c r="P4169" s="89" t="s">
        <v>670</v>
      </c>
    </row>
    <row r="4170" spans="1:16" ht="51">
      <c r="A4170" s="268" t="s">
        <v>565</v>
      </c>
      <c r="B4170" s="89"/>
      <c r="C4170" s="269" t="s">
        <v>615</v>
      </c>
      <c r="D4170" s="84">
        <v>43608</v>
      </c>
      <c r="E4170" s="85" t="s">
        <v>7419</v>
      </c>
      <c r="F4170" s="85" t="s">
        <v>3</v>
      </c>
      <c r="G4170" s="85">
        <v>1744056</v>
      </c>
      <c r="H4170" s="89"/>
      <c r="I4170" s="270" t="s">
        <v>8746</v>
      </c>
      <c r="J4170" s="89"/>
      <c r="K4170" s="89"/>
      <c r="L4170" s="89"/>
      <c r="M4170" s="89"/>
      <c r="N4170" s="271">
        <v>0</v>
      </c>
      <c r="O4170" s="271">
        <v>3485</v>
      </c>
      <c r="P4170" s="89" t="s">
        <v>670</v>
      </c>
    </row>
    <row r="4171" spans="1:16" ht="38.25">
      <c r="A4171" s="268">
        <v>526</v>
      </c>
      <c r="B4171" s="89"/>
      <c r="C4171" s="269" t="s">
        <v>610</v>
      </c>
      <c r="D4171" s="84">
        <v>43608</v>
      </c>
      <c r="E4171" s="85" t="s">
        <v>7420</v>
      </c>
      <c r="F4171" s="85" t="s">
        <v>3</v>
      </c>
      <c r="G4171" s="85">
        <v>1744051</v>
      </c>
      <c r="H4171" s="89"/>
      <c r="I4171" s="270" t="s">
        <v>8747</v>
      </c>
      <c r="J4171" s="89"/>
      <c r="K4171" s="89"/>
      <c r="L4171" s="89"/>
      <c r="M4171" s="89"/>
      <c r="N4171" s="271">
        <v>0</v>
      </c>
      <c r="O4171" s="271">
        <v>51</v>
      </c>
      <c r="P4171" s="89" t="s">
        <v>670</v>
      </c>
    </row>
    <row r="4172" spans="1:16" ht="51">
      <c r="A4172" s="268">
        <v>41</v>
      </c>
      <c r="B4172" s="89"/>
      <c r="C4172" s="269" t="s">
        <v>47</v>
      </c>
      <c r="D4172" s="84">
        <v>43608</v>
      </c>
      <c r="E4172" s="85" t="s">
        <v>7421</v>
      </c>
      <c r="F4172" s="85" t="s">
        <v>3</v>
      </c>
      <c r="G4172" s="85">
        <v>1744016</v>
      </c>
      <c r="H4172" s="89"/>
      <c r="I4172" s="270" t="s">
        <v>8748</v>
      </c>
      <c r="J4172" s="89"/>
      <c r="K4172" s="89"/>
      <c r="L4172" s="89"/>
      <c r="M4172" s="89"/>
      <c r="N4172" s="271">
        <v>0</v>
      </c>
      <c r="O4172" s="271">
        <v>1079.8800000000001</v>
      </c>
      <c r="P4172" s="89" t="s">
        <v>670</v>
      </c>
    </row>
    <row r="4173" spans="1:16" ht="63.75">
      <c r="A4173" s="268" t="s">
        <v>565</v>
      </c>
      <c r="B4173" s="89"/>
      <c r="C4173" s="269" t="s">
        <v>615</v>
      </c>
      <c r="D4173" s="84">
        <v>43608</v>
      </c>
      <c r="E4173" s="85" t="s">
        <v>7422</v>
      </c>
      <c r="F4173" s="85" t="s">
        <v>3</v>
      </c>
      <c r="G4173" s="85">
        <v>1744002</v>
      </c>
      <c r="H4173" s="89"/>
      <c r="I4173" s="270" t="s">
        <v>8749</v>
      </c>
      <c r="J4173" s="89"/>
      <c r="K4173" s="89"/>
      <c r="L4173" s="89"/>
      <c r="M4173" s="89"/>
      <c r="N4173" s="271">
        <v>0</v>
      </c>
      <c r="O4173" s="271">
        <v>2478.2800000000002</v>
      </c>
      <c r="P4173" s="89" t="s">
        <v>670</v>
      </c>
    </row>
    <row r="4174" spans="1:16" ht="51">
      <c r="A4174" s="268" t="s">
        <v>565</v>
      </c>
      <c r="B4174" s="89"/>
      <c r="C4174" s="269" t="s">
        <v>615</v>
      </c>
      <c r="D4174" s="84">
        <v>43608</v>
      </c>
      <c r="E4174" s="85" t="s">
        <v>7423</v>
      </c>
      <c r="F4174" s="85" t="s">
        <v>3</v>
      </c>
      <c r="G4174" s="85">
        <v>1743997</v>
      </c>
      <c r="H4174" s="89"/>
      <c r="I4174" s="270" t="s">
        <v>8750</v>
      </c>
      <c r="J4174" s="89"/>
      <c r="K4174" s="89"/>
      <c r="L4174" s="89"/>
      <c r="M4174" s="89"/>
      <c r="N4174" s="271">
        <v>0</v>
      </c>
      <c r="O4174" s="271">
        <v>768.04</v>
      </c>
      <c r="P4174" s="89" t="s">
        <v>670</v>
      </c>
    </row>
    <row r="4175" spans="1:16" ht="38.25">
      <c r="A4175" s="268" t="s">
        <v>565</v>
      </c>
      <c r="B4175" s="89"/>
      <c r="C4175" s="269" t="s">
        <v>615</v>
      </c>
      <c r="D4175" s="84">
        <v>43608</v>
      </c>
      <c r="E4175" s="85" t="s">
        <v>7424</v>
      </c>
      <c r="F4175" s="85" t="s">
        <v>3</v>
      </c>
      <c r="G4175" s="85">
        <v>1743988</v>
      </c>
      <c r="H4175" s="89"/>
      <c r="I4175" s="270" t="s">
        <v>8751</v>
      </c>
      <c r="J4175" s="89"/>
      <c r="K4175" s="89"/>
      <c r="L4175" s="89"/>
      <c r="M4175" s="89"/>
      <c r="N4175" s="271">
        <v>0</v>
      </c>
      <c r="O4175" s="271">
        <v>1669.83</v>
      </c>
      <c r="P4175" s="89" t="s">
        <v>670</v>
      </c>
    </row>
    <row r="4176" spans="1:16" ht="51">
      <c r="A4176" s="268">
        <v>293</v>
      </c>
      <c r="B4176" s="89"/>
      <c r="C4176" s="269" t="s">
        <v>131</v>
      </c>
      <c r="D4176" s="84">
        <v>43608</v>
      </c>
      <c r="E4176" s="85" t="s">
        <v>7425</v>
      </c>
      <c r="F4176" s="85" t="s">
        <v>3</v>
      </c>
      <c r="G4176" s="85">
        <v>1743970</v>
      </c>
      <c r="H4176" s="89"/>
      <c r="I4176" s="270" t="s">
        <v>8752</v>
      </c>
      <c r="J4176" s="89"/>
      <c r="K4176" s="89"/>
      <c r="L4176" s="89"/>
      <c r="M4176" s="89"/>
      <c r="N4176" s="271">
        <v>0</v>
      </c>
      <c r="O4176" s="271">
        <v>1059.75</v>
      </c>
      <c r="P4176" s="89" t="s">
        <v>670</v>
      </c>
    </row>
    <row r="4177" spans="1:16" ht="38.25">
      <c r="A4177" s="268" t="s">
        <v>565</v>
      </c>
      <c r="B4177" s="89"/>
      <c r="C4177" s="269" t="s">
        <v>615</v>
      </c>
      <c r="D4177" s="84">
        <v>43608</v>
      </c>
      <c r="E4177" s="85" t="s">
        <v>7426</v>
      </c>
      <c r="F4177" s="85" t="s">
        <v>3</v>
      </c>
      <c r="G4177" s="85">
        <v>1743967</v>
      </c>
      <c r="H4177" s="89"/>
      <c r="I4177" s="270" t="s">
        <v>8753</v>
      </c>
      <c r="J4177" s="89"/>
      <c r="K4177" s="89"/>
      <c r="L4177" s="89"/>
      <c r="M4177" s="89"/>
      <c r="N4177" s="271">
        <v>0</v>
      </c>
      <c r="O4177" s="271">
        <v>40000</v>
      </c>
      <c r="P4177" s="89" t="s">
        <v>670</v>
      </c>
    </row>
    <row r="4178" spans="1:16" ht="51">
      <c r="A4178" s="268" t="s">
        <v>565</v>
      </c>
      <c r="B4178" s="89"/>
      <c r="C4178" s="269" t="s">
        <v>615</v>
      </c>
      <c r="D4178" s="84">
        <v>43608</v>
      </c>
      <c r="E4178" s="85" t="s">
        <v>7427</v>
      </c>
      <c r="F4178" s="85" t="s">
        <v>3</v>
      </c>
      <c r="G4178" s="85">
        <v>1743966</v>
      </c>
      <c r="H4178" s="89"/>
      <c r="I4178" s="270" t="s">
        <v>8754</v>
      </c>
      <c r="J4178" s="89"/>
      <c r="K4178" s="89"/>
      <c r="L4178" s="89"/>
      <c r="M4178" s="89"/>
      <c r="N4178" s="271">
        <v>0</v>
      </c>
      <c r="O4178" s="271">
        <v>1138.5899999999999</v>
      </c>
      <c r="P4178" s="89" t="s">
        <v>670</v>
      </c>
    </row>
    <row r="4179" spans="1:16" ht="38.25">
      <c r="A4179" s="268">
        <v>526</v>
      </c>
      <c r="B4179" s="89"/>
      <c r="C4179" s="269" t="s">
        <v>610</v>
      </c>
      <c r="D4179" s="84">
        <v>43608</v>
      </c>
      <c r="E4179" s="85" t="s">
        <v>7428</v>
      </c>
      <c r="F4179" s="85" t="s">
        <v>3</v>
      </c>
      <c r="G4179" s="85">
        <v>1744197</v>
      </c>
      <c r="H4179" s="89"/>
      <c r="I4179" s="270" t="s">
        <v>8755</v>
      </c>
      <c r="J4179" s="89"/>
      <c r="K4179" s="89"/>
      <c r="L4179" s="89"/>
      <c r="M4179" s="89"/>
      <c r="N4179" s="271">
        <v>0</v>
      </c>
      <c r="O4179" s="271">
        <v>179.98</v>
      </c>
      <c r="P4179" s="89" t="s">
        <v>670</v>
      </c>
    </row>
    <row r="4180" spans="1:16" ht="38.25">
      <c r="A4180" s="268">
        <v>86</v>
      </c>
      <c r="B4180" s="89"/>
      <c r="C4180" s="269" t="s">
        <v>56</v>
      </c>
      <c r="D4180" s="84">
        <v>43608</v>
      </c>
      <c r="E4180" s="85" t="s">
        <v>7429</v>
      </c>
      <c r="F4180" s="85" t="s">
        <v>3</v>
      </c>
      <c r="G4180" s="85">
        <v>1744183</v>
      </c>
      <c r="H4180" s="89"/>
      <c r="I4180" s="270" t="s">
        <v>8756</v>
      </c>
      <c r="J4180" s="89"/>
      <c r="K4180" s="89"/>
      <c r="L4180" s="89"/>
      <c r="M4180" s="89"/>
      <c r="N4180" s="271">
        <v>0</v>
      </c>
      <c r="O4180" s="271">
        <v>1126.6600000000001</v>
      </c>
      <c r="P4180" s="89" t="s">
        <v>670</v>
      </c>
    </row>
    <row r="4181" spans="1:16" ht="51">
      <c r="A4181" s="268">
        <v>20</v>
      </c>
      <c r="B4181" s="89"/>
      <c r="C4181" s="269" t="s">
        <v>44</v>
      </c>
      <c r="D4181" s="84">
        <v>43608</v>
      </c>
      <c r="E4181" s="85" t="s">
        <v>7430</v>
      </c>
      <c r="F4181" s="85" t="s">
        <v>3</v>
      </c>
      <c r="G4181" s="85">
        <v>1744171</v>
      </c>
      <c r="H4181" s="89"/>
      <c r="I4181" s="270" t="s">
        <v>8757</v>
      </c>
      <c r="J4181" s="89"/>
      <c r="K4181" s="89"/>
      <c r="L4181" s="89"/>
      <c r="M4181" s="89"/>
      <c r="N4181" s="271">
        <v>0</v>
      </c>
      <c r="O4181" s="271">
        <v>1321.6100000000001</v>
      </c>
      <c r="P4181" s="89" t="s">
        <v>670</v>
      </c>
    </row>
    <row r="4182" spans="1:16" ht="38.25">
      <c r="A4182" s="268">
        <v>526</v>
      </c>
      <c r="B4182" s="89"/>
      <c r="C4182" s="269" t="s">
        <v>610</v>
      </c>
      <c r="D4182" s="84">
        <v>43608</v>
      </c>
      <c r="E4182" s="85" t="s">
        <v>7431</v>
      </c>
      <c r="F4182" s="85" t="s">
        <v>3</v>
      </c>
      <c r="G4182" s="85">
        <v>1744151</v>
      </c>
      <c r="H4182" s="89"/>
      <c r="I4182" s="270" t="s">
        <v>8241</v>
      </c>
      <c r="J4182" s="89"/>
      <c r="K4182" s="89"/>
      <c r="L4182" s="89"/>
      <c r="M4182" s="89"/>
      <c r="N4182" s="271">
        <v>0</v>
      </c>
      <c r="O4182" s="271">
        <v>51</v>
      </c>
      <c r="P4182" s="89" t="s">
        <v>670</v>
      </c>
    </row>
    <row r="4183" spans="1:16" ht="51">
      <c r="A4183" s="268">
        <v>599</v>
      </c>
      <c r="B4183" s="89"/>
      <c r="C4183" s="269" t="s">
        <v>1369</v>
      </c>
      <c r="D4183" s="84">
        <v>43608</v>
      </c>
      <c r="E4183" s="85" t="s">
        <v>7432</v>
      </c>
      <c r="F4183" s="85" t="s">
        <v>3</v>
      </c>
      <c r="G4183" s="85">
        <v>1744110</v>
      </c>
      <c r="H4183" s="89"/>
      <c r="I4183" s="270" t="s">
        <v>8758</v>
      </c>
      <c r="J4183" s="89"/>
      <c r="K4183" s="89"/>
      <c r="L4183" s="89"/>
      <c r="M4183" s="89"/>
      <c r="N4183" s="271">
        <v>0</v>
      </c>
      <c r="O4183" s="271">
        <v>1500</v>
      </c>
      <c r="P4183" s="89" t="s">
        <v>670</v>
      </c>
    </row>
    <row r="4184" spans="1:16" ht="51">
      <c r="A4184" s="268">
        <v>287</v>
      </c>
      <c r="B4184" s="89"/>
      <c r="C4184" s="269" t="s">
        <v>126</v>
      </c>
      <c r="D4184" s="84">
        <v>43608</v>
      </c>
      <c r="E4184" s="85" t="s">
        <v>7433</v>
      </c>
      <c r="F4184" s="85" t="s">
        <v>3</v>
      </c>
      <c r="G4184" s="85">
        <v>1744076</v>
      </c>
      <c r="H4184" s="89"/>
      <c r="I4184" s="270" t="s">
        <v>8759</v>
      </c>
      <c r="J4184" s="89"/>
      <c r="K4184" s="89"/>
      <c r="L4184" s="89"/>
      <c r="M4184" s="89"/>
      <c r="N4184" s="271">
        <v>0</v>
      </c>
      <c r="O4184" s="271">
        <v>2500</v>
      </c>
      <c r="P4184" s="89" t="s">
        <v>670</v>
      </c>
    </row>
    <row r="4185" spans="1:16" ht="51">
      <c r="A4185" s="268">
        <v>133</v>
      </c>
      <c r="B4185" s="89"/>
      <c r="C4185" s="269" t="s">
        <v>69</v>
      </c>
      <c r="D4185" s="84">
        <v>43608</v>
      </c>
      <c r="E4185" s="85" t="s">
        <v>7434</v>
      </c>
      <c r="F4185" s="85" t="s">
        <v>3</v>
      </c>
      <c r="G4185" s="85">
        <v>1744060</v>
      </c>
      <c r="H4185" s="89"/>
      <c r="I4185" s="270" t="s">
        <v>8760</v>
      </c>
      <c r="J4185" s="89"/>
      <c r="K4185" s="89"/>
      <c r="L4185" s="89"/>
      <c r="M4185" s="89"/>
      <c r="N4185" s="271">
        <v>0</v>
      </c>
      <c r="O4185" s="271">
        <v>5420</v>
      </c>
      <c r="P4185" s="89" t="s">
        <v>670</v>
      </c>
    </row>
    <row r="4186" spans="1:16" ht="51">
      <c r="A4186" s="268">
        <v>526</v>
      </c>
      <c r="B4186" s="89"/>
      <c r="C4186" s="269" t="s">
        <v>610</v>
      </c>
      <c r="D4186" s="84">
        <v>43608</v>
      </c>
      <c r="E4186" s="85" t="s">
        <v>7435</v>
      </c>
      <c r="F4186" s="85" t="s">
        <v>3</v>
      </c>
      <c r="G4186" s="85">
        <v>1744059</v>
      </c>
      <c r="H4186" s="89"/>
      <c r="I4186" s="270" t="s">
        <v>8761</v>
      </c>
      <c r="J4186" s="89"/>
      <c r="K4186" s="89"/>
      <c r="L4186" s="89"/>
      <c r="M4186" s="89"/>
      <c r="N4186" s="271">
        <v>0</v>
      </c>
      <c r="O4186" s="271">
        <v>81</v>
      </c>
      <c r="P4186" s="89" t="s">
        <v>670</v>
      </c>
    </row>
    <row r="4187" spans="1:16" ht="51">
      <c r="A4187" s="268">
        <v>526</v>
      </c>
      <c r="B4187" s="89"/>
      <c r="C4187" s="269" t="s">
        <v>610</v>
      </c>
      <c r="D4187" s="84">
        <v>43608</v>
      </c>
      <c r="E4187" s="85" t="s">
        <v>7436</v>
      </c>
      <c r="F4187" s="85" t="s">
        <v>3</v>
      </c>
      <c r="G4187" s="85">
        <v>1744058</v>
      </c>
      <c r="H4187" s="89"/>
      <c r="I4187" s="270" t="s">
        <v>8762</v>
      </c>
      <c r="J4187" s="89"/>
      <c r="K4187" s="89"/>
      <c r="L4187" s="89"/>
      <c r="M4187" s="89"/>
      <c r="N4187" s="271">
        <v>0</v>
      </c>
      <c r="O4187" s="271">
        <v>100</v>
      </c>
      <c r="P4187" s="89" t="s">
        <v>670</v>
      </c>
    </row>
    <row r="4188" spans="1:16" ht="51">
      <c r="A4188" s="268">
        <v>526</v>
      </c>
      <c r="B4188" s="89"/>
      <c r="C4188" s="269" t="s">
        <v>610</v>
      </c>
      <c r="D4188" s="84">
        <v>43608</v>
      </c>
      <c r="E4188" s="85" t="s">
        <v>7437</v>
      </c>
      <c r="F4188" s="85" t="s">
        <v>3</v>
      </c>
      <c r="G4188" s="85">
        <v>1744057</v>
      </c>
      <c r="H4188" s="89"/>
      <c r="I4188" s="270" t="s">
        <v>8762</v>
      </c>
      <c r="J4188" s="89"/>
      <c r="K4188" s="89"/>
      <c r="L4188" s="89"/>
      <c r="M4188" s="89"/>
      <c r="N4188" s="271">
        <v>0</v>
      </c>
      <c r="O4188" s="271">
        <v>60</v>
      </c>
      <c r="P4188" s="89" t="s">
        <v>670</v>
      </c>
    </row>
    <row r="4189" spans="1:16" ht="63.75">
      <c r="A4189" s="268">
        <v>660</v>
      </c>
      <c r="B4189" s="89"/>
      <c r="C4189" s="269" t="s">
        <v>188</v>
      </c>
      <c r="D4189" s="84">
        <v>43608</v>
      </c>
      <c r="E4189" s="85" t="s">
        <v>7438</v>
      </c>
      <c r="F4189" s="85" t="s">
        <v>3</v>
      </c>
      <c r="G4189" s="85">
        <v>1744003</v>
      </c>
      <c r="H4189" s="89"/>
      <c r="I4189" s="270" t="s">
        <v>8763</v>
      </c>
      <c r="J4189" s="89"/>
      <c r="K4189" s="89"/>
      <c r="L4189" s="89"/>
      <c r="M4189" s="89"/>
      <c r="N4189" s="271">
        <v>0</v>
      </c>
      <c r="O4189" s="271">
        <v>0.22</v>
      </c>
      <c r="P4189" s="89" t="s">
        <v>741</v>
      </c>
    </row>
    <row r="4190" spans="1:16" ht="51">
      <c r="A4190" s="268">
        <v>660</v>
      </c>
      <c r="B4190" s="89"/>
      <c r="C4190" s="269" t="s">
        <v>188</v>
      </c>
      <c r="D4190" s="84">
        <v>43608</v>
      </c>
      <c r="E4190" s="85" t="s">
        <v>7439</v>
      </c>
      <c r="F4190" s="85" t="s">
        <v>3</v>
      </c>
      <c r="G4190" s="85">
        <v>1744001</v>
      </c>
      <c r="H4190" s="89"/>
      <c r="I4190" s="270" t="s">
        <v>8764</v>
      </c>
      <c r="J4190" s="89"/>
      <c r="K4190" s="89"/>
      <c r="L4190" s="89"/>
      <c r="M4190" s="89"/>
      <c r="N4190" s="271">
        <v>0</v>
      </c>
      <c r="O4190" s="271">
        <v>10662.75</v>
      </c>
      <c r="P4190" s="89" t="s">
        <v>670</v>
      </c>
    </row>
    <row r="4191" spans="1:16" ht="63.75">
      <c r="A4191" s="268">
        <v>660</v>
      </c>
      <c r="B4191" s="89"/>
      <c r="C4191" s="269" t="s">
        <v>188</v>
      </c>
      <c r="D4191" s="84">
        <v>43608</v>
      </c>
      <c r="E4191" s="85" t="s">
        <v>7440</v>
      </c>
      <c r="F4191" s="85" t="s">
        <v>3</v>
      </c>
      <c r="G4191" s="85">
        <v>1744000</v>
      </c>
      <c r="H4191" s="89"/>
      <c r="I4191" s="270" t="s">
        <v>8765</v>
      </c>
      <c r="J4191" s="89"/>
      <c r="K4191" s="89"/>
      <c r="L4191" s="89"/>
      <c r="M4191" s="89"/>
      <c r="N4191" s="271">
        <v>0</v>
      </c>
      <c r="O4191" s="271">
        <v>786</v>
      </c>
      <c r="P4191" s="89" t="s">
        <v>670</v>
      </c>
    </row>
    <row r="4192" spans="1:16" ht="63.75">
      <c r="A4192" s="268">
        <v>660</v>
      </c>
      <c r="B4192" s="89"/>
      <c r="C4192" s="269" t="s">
        <v>188</v>
      </c>
      <c r="D4192" s="84">
        <v>43608</v>
      </c>
      <c r="E4192" s="85" t="s">
        <v>7441</v>
      </c>
      <c r="F4192" s="85" t="s">
        <v>3</v>
      </c>
      <c r="G4192" s="85">
        <v>1743995</v>
      </c>
      <c r="H4192" s="89"/>
      <c r="I4192" s="270" t="s">
        <v>8766</v>
      </c>
      <c r="J4192" s="89"/>
      <c r="K4192" s="89"/>
      <c r="L4192" s="89"/>
      <c r="M4192" s="89"/>
      <c r="N4192" s="271">
        <v>0</v>
      </c>
      <c r="O4192" s="271">
        <v>1054</v>
      </c>
      <c r="P4192" s="89" t="s">
        <v>670</v>
      </c>
    </row>
    <row r="4193" spans="1:16" ht="63.75">
      <c r="A4193" s="268">
        <v>660</v>
      </c>
      <c r="B4193" s="89"/>
      <c r="C4193" s="269" t="s">
        <v>188</v>
      </c>
      <c r="D4193" s="84">
        <v>43608</v>
      </c>
      <c r="E4193" s="85" t="s">
        <v>7442</v>
      </c>
      <c r="F4193" s="85" t="s">
        <v>3</v>
      </c>
      <c r="G4193" s="85">
        <v>1743994</v>
      </c>
      <c r="H4193" s="89"/>
      <c r="I4193" s="270" t="s">
        <v>8767</v>
      </c>
      <c r="J4193" s="89"/>
      <c r="K4193" s="89"/>
      <c r="L4193" s="89"/>
      <c r="M4193" s="89"/>
      <c r="N4193" s="271">
        <v>0</v>
      </c>
      <c r="O4193" s="271">
        <v>1060</v>
      </c>
      <c r="P4193" s="89" t="s">
        <v>670</v>
      </c>
    </row>
    <row r="4194" spans="1:16" ht="51">
      <c r="A4194" s="268">
        <v>287</v>
      </c>
      <c r="B4194" s="89"/>
      <c r="C4194" s="269" t="s">
        <v>126</v>
      </c>
      <c r="D4194" s="84">
        <v>43608</v>
      </c>
      <c r="E4194" s="85" t="s">
        <v>7443</v>
      </c>
      <c r="F4194" s="85" t="s">
        <v>3</v>
      </c>
      <c r="G4194" s="85">
        <v>1743990</v>
      </c>
      <c r="H4194" s="89"/>
      <c r="I4194" s="270" t="s">
        <v>8768</v>
      </c>
      <c r="J4194" s="89"/>
      <c r="K4194" s="89"/>
      <c r="L4194" s="89"/>
      <c r="M4194" s="89"/>
      <c r="N4194" s="271">
        <v>0</v>
      </c>
      <c r="O4194" s="271">
        <v>34123.32</v>
      </c>
      <c r="P4194" s="89" t="s">
        <v>670</v>
      </c>
    </row>
    <row r="4195" spans="1:16" ht="51">
      <c r="A4195" s="268">
        <v>287</v>
      </c>
      <c r="B4195" s="89"/>
      <c r="C4195" s="269" t="s">
        <v>126</v>
      </c>
      <c r="D4195" s="84">
        <v>43608</v>
      </c>
      <c r="E4195" s="85" t="s">
        <v>7444</v>
      </c>
      <c r="F4195" s="85" t="s">
        <v>3</v>
      </c>
      <c r="G4195" s="85">
        <v>1743989</v>
      </c>
      <c r="H4195" s="89"/>
      <c r="I4195" s="270" t="s">
        <v>8769</v>
      </c>
      <c r="J4195" s="89"/>
      <c r="K4195" s="89"/>
      <c r="L4195" s="89"/>
      <c r="M4195" s="89"/>
      <c r="N4195" s="271">
        <v>0</v>
      </c>
      <c r="O4195" s="271">
        <v>6493.62</v>
      </c>
      <c r="P4195" s="89" t="s">
        <v>670</v>
      </c>
    </row>
    <row r="4196" spans="1:16" ht="63.75">
      <c r="A4196" s="268" t="s">
        <v>556</v>
      </c>
      <c r="B4196" s="89"/>
      <c r="C4196" s="269" t="s">
        <v>616</v>
      </c>
      <c r="D4196" s="84">
        <v>43608</v>
      </c>
      <c r="E4196" s="85" t="s">
        <v>7445</v>
      </c>
      <c r="F4196" s="85" t="s">
        <v>3</v>
      </c>
      <c r="G4196" s="85">
        <v>1743962</v>
      </c>
      <c r="H4196" s="89"/>
      <c r="I4196" s="270" t="s">
        <v>8770</v>
      </c>
      <c r="J4196" s="89"/>
      <c r="K4196" s="89"/>
      <c r="L4196" s="89"/>
      <c r="M4196" s="89"/>
      <c r="N4196" s="271">
        <v>0</v>
      </c>
      <c r="O4196" s="271">
        <v>35</v>
      </c>
      <c r="P4196" s="89" t="s">
        <v>670</v>
      </c>
    </row>
    <row r="4197" spans="1:16" ht="63.75">
      <c r="A4197" s="268">
        <v>291</v>
      </c>
      <c r="B4197" s="89"/>
      <c r="C4197" s="269" t="s">
        <v>129</v>
      </c>
      <c r="D4197" s="84">
        <v>43608</v>
      </c>
      <c r="E4197" s="85" t="s">
        <v>7446</v>
      </c>
      <c r="F4197" s="85" t="s">
        <v>3</v>
      </c>
      <c r="G4197" s="85">
        <v>1743926</v>
      </c>
      <c r="H4197" s="89"/>
      <c r="I4197" s="270" t="s">
        <v>8771</v>
      </c>
      <c r="J4197" s="89"/>
      <c r="K4197" s="89"/>
      <c r="L4197" s="89"/>
      <c r="M4197" s="89"/>
      <c r="N4197" s="271">
        <v>0</v>
      </c>
      <c r="O4197" s="271">
        <v>5000000</v>
      </c>
      <c r="P4197" s="89" t="s">
        <v>670</v>
      </c>
    </row>
    <row r="4198" spans="1:16" ht="51">
      <c r="A4198" s="268">
        <v>526</v>
      </c>
      <c r="B4198" s="89"/>
      <c r="C4198" s="269" t="s">
        <v>610</v>
      </c>
      <c r="D4198" s="84">
        <v>43608</v>
      </c>
      <c r="E4198" s="85" t="s">
        <v>7447</v>
      </c>
      <c r="F4198" s="85" t="s">
        <v>3</v>
      </c>
      <c r="G4198" s="85">
        <v>1743952</v>
      </c>
      <c r="H4198" s="89"/>
      <c r="I4198" s="270" t="s">
        <v>8772</v>
      </c>
      <c r="J4198" s="89"/>
      <c r="K4198" s="89"/>
      <c r="L4198" s="89"/>
      <c r="M4198" s="89"/>
      <c r="N4198" s="271">
        <v>0</v>
      </c>
      <c r="O4198" s="271">
        <v>50.5</v>
      </c>
      <c r="P4198" s="89" t="s">
        <v>670</v>
      </c>
    </row>
    <row r="4199" spans="1:16" ht="51">
      <c r="A4199" s="268" t="s">
        <v>565</v>
      </c>
      <c r="B4199" s="89"/>
      <c r="C4199" s="269" t="s">
        <v>615</v>
      </c>
      <c r="D4199" s="84">
        <v>43608</v>
      </c>
      <c r="E4199" s="85" t="s">
        <v>7448</v>
      </c>
      <c r="F4199" s="85" t="s">
        <v>3</v>
      </c>
      <c r="G4199" s="85">
        <v>1743907</v>
      </c>
      <c r="H4199" s="89"/>
      <c r="I4199" s="270" t="s">
        <v>8773</v>
      </c>
      <c r="J4199" s="89"/>
      <c r="K4199" s="89"/>
      <c r="L4199" s="89"/>
      <c r="M4199" s="89"/>
      <c r="N4199" s="271">
        <v>0</v>
      </c>
      <c r="O4199" s="271">
        <v>1349.8600000000001</v>
      </c>
      <c r="P4199" s="89" t="s">
        <v>670</v>
      </c>
    </row>
    <row r="4200" spans="1:16" ht="51">
      <c r="A4200" s="268">
        <v>660</v>
      </c>
      <c r="B4200" s="89"/>
      <c r="C4200" s="269" t="s">
        <v>188</v>
      </c>
      <c r="D4200" s="84">
        <v>43608</v>
      </c>
      <c r="E4200" s="85" t="s">
        <v>7449</v>
      </c>
      <c r="F4200" s="85" t="s">
        <v>3</v>
      </c>
      <c r="G4200" s="85">
        <v>1744004</v>
      </c>
      <c r="H4200" s="89"/>
      <c r="I4200" s="270" t="s">
        <v>8774</v>
      </c>
      <c r="J4200" s="89"/>
      <c r="K4200" s="89"/>
      <c r="L4200" s="89"/>
      <c r="M4200" s="89"/>
      <c r="N4200" s="271">
        <v>0</v>
      </c>
      <c r="O4200" s="271">
        <v>321</v>
      </c>
      <c r="P4200" s="89" t="s">
        <v>670</v>
      </c>
    </row>
    <row r="4201" spans="1:16" ht="51">
      <c r="A4201" s="268">
        <v>660</v>
      </c>
      <c r="B4201" s="89"/>
      <c r="C4201" s="269" t="s">
        <v>188</v>
      </c>
      <c r="D4201" s="84">
        <v>43608</v>
      </c>
      <c r="E4201" s="85" t="s">
        <v>7450</v>
      </c>
      <c r="F4201" s="85" t="s">
        <v>3</v>
      </c>
      <c r="G4201" s="85">
        <v>1744005</v>
      </c>
      <c r="H4201" s="89"/>
      <c r="I4201" s="270" t="s">
        <v>8775</v>
      </c>
      <c r="J4201" s="89"/>
      <c r="K4201" s="89"/>
      <c r="L4201" s="89"/>
      <c r="M4201" s="89"/>
      <c r="N4201" s="271">
        <v>0</v>
      </c>
      <c r="O4201" s="271">
        <v>420</v>
      </c>
      <c r="P4201" s="89" t="s">
        <v>670</v>
      </c>
    </row>
    <row r="4202" spans="1:16" ht="51">
      <c r="A4202" s="268">
        <v>660</v>
      </c>
      <c r="B4202" s="89"/>
      <c r="C4202" s="269" t="s">
        <v>188</v>
      </c>
      <c r="D4202" s="84">
        <v>43608</v>
      </c>
      <c r="E4202" s="85" t="s">
        <v>7451</v>
      </c>
      <c r="F4202" s="85" t="s">
        <v>3</v>
      </c>
      <c r="G4202" s="85">
        <v>1744007</v>
      </c>
      <c r="H4202" s="89"/>
      <c r="I4202" s="270" t="s">
        <v>8776</v>
      </c>
      <c r="J4202" s="89"/>
      <c r="K4202" s="89"/>
      <c r="L4202" s="89"/>
      <c r="M4202" s="89"/>
      <c r="N4202" s="271">
        <v>0</v>
      </c>
      <c r="O4202" s="271">
        <v>109.04</v>
      </c>
      <c r="P4202" s="89" t="s">
        <v>670</v>
      </c>
    </row>
    <row r="4203" spans="1:16" ht="51">
      <c r="A4203" s="268">
        <v>660</v>
      </c>
      <c r="B4203" s="89"/>
      <c r="C4203" s="269" t="s">
        <v>188</v>
      </c>
      <c r="D4203" s="84">
        <v>43608</v>
      </c>
      <c r="E4203" s="85" t="s">
        <v>7452</v>
      </c>
      <c r="F4203" s="85" t="s">
        <v>3</v>
      </c>
      <c r="G4203" s="85">
        <v>1744009</v>
      </c>
      <c r="H4203" s="89"/>
      <c r="I4203" s="270" t="s">
        <v>8777</v>
      </c>
      <c r="J4203" s="89"/>
      <c r="K4203" s="89"/>
      <c r="L4203" s="89"/>
      <c r="M4203" s="89"/>
      <c r="N4203" s="271">
        <v>0</v>
      </c>
      <c r="O4203" s="271">
        <v>14679.5</v>
      </c>
      <c r="P4203" s="89" t="s">
        <v>670</v>
      </c>
    </row>
    <row r="4204" spans="1:16" ht="63.75">
      <c r="A4204" s="268">
        <v>660</v>
      </c>
      <c r="B4204" s="89"/>
      <c r="C4204" s="269" t="s">
        <v>188</v>
      </c>
      <c r="D4204" s="84">
        <v>43608</v>
      </c>
      <c r="E4204" s="85" t="s">
        <v>7453</v>
      </c>
      <c r="F4204" s="85" t="s">
        <v>3</v>
      </c>
      <c r="G4204" s="85">
        <v>1744012</v>
      </c>
      <c r="H4204" s="89"/>
      <c r="I4204" s="270" t="s">
        <v>8778</v>
      </c>
      <c r="J4204" s="89"/>
      <c r="K4204" s="89"/>
      <c r="L4204" s="89"/>
      <c r="M4204" s="89"/>
      <c r="N4204" s="271">
        <v>0</v>
      </c>
      <c r="O4204" s="271">
        <v>116</v>
      </c>
      <c r="P4204" s="89" t="s">
        <v>670</v>
      </c>
    </row>
    <row r="4205" spans="1:16" ht="76.5">
      <c r="A4205" s="268">
        <v>10</v>
      </c>
      <c r="B4205" s="89"/>
      <c r="C4205" s="269" t="s">
        <v>41</v>
      </c>
      <c r="D4205" s="84">
        <v>43608</v>
      </c>
      <c r="E4205" s="85" t="s">
        <v>7454</v>
      </c>
      <c r="F4205" s="85" t="s">
        <v>6</v>
      </c>
      <c r="G4205" s="85">
        <v>1046382</v>
      </c>
      <c r="H4205" s="89"/>
      <c r="I4205" s="270" t="s">
        <v>8779</v>
      </c>
      <c r="J4205" s="89"/>
      <c r="K4205" s="89"/>
      <c r="L4205" s="89"/>
      <c r="M4205" s="89"/>
      <c r="N4205" s="271">
        <v>0</v>
      </c>
      <c r="O4205" s="271">
        <v>83463.97</v>
      </c>
      <c r="P4205" s="89" t="s">
        <v>670</v>
      </c>
    </row>
    <row r="4206" spans="1:16" ht="63.75">
      <c r="A4206" s="268">
        <v>513</v>
      </c>
      <c r="B4206" s="89"/>
      <c r="C4206" s="269" t="s">
        <v>171</v>
      </c>
      <c r="D4206" s="84">
        <v>43608</v>
      </c>
      <c r="E4206" s="85" t="s">
        <v>7455</v>
      </c>
      <c r="F4206" s="85" t="s">
        <v>15</v>
      </c>
      <c r="G4206" s="85">
        <v>1046379</v>
      </c>
      <c r="H4206" s="89"/>
      <c r="I4206" s="270" t="s">
        <v>8780</v>
      </c>
      <c r="J4206" s="89"/>
      <c r="K4206" s="89"/>
      <c r="L4206" s="89"/>
      <c r="M4206" s="89"/>
      <c r="N4206" s="271">
        <v>50</v>
      </c>
      <c r="O4206" s="271">
        <v>0</v>
      </c>
      <c r="P4206" s="89" t="s">
        <v>670</v>
      </c>
    </row>
    <row r="4207" spans="1:16" ht="51">
      <c r="A4207" s="268">
        <v>513</v>
      </c>
      <c r="B4207" s="89"/>
      <c r="C4207" s="269" t="s">
        <v>171</v>
      </c>
      <c r="D4207" s="84">
        <v>43608</v>
      </c>
      <c r="E4207" s="85" t="s">
        <v>7456</v>
      </c>
      <c r="F4207" s="85" t="s">
        <v>15</v>
      </c>
      <c r="G4207" s="85">
        <v>1046385</v>
      </c>
      <c r="H4207" s="89"/>
      <c r="I4207" s="270" t="s">
        <v>2167</v>
      </c>
      <c r="J4207" s="89"/>
      <c r="K4207" s="89"/>
      <c r="L4207" s="89"/>
      <c r="M4207" s="89"/>
      <c r="N4207" s="271">
        <v>50</v>
      </c>
      <c r="O4207" s="271">
        <v>0</v>
      </c>
      <c r="P4207" s="89" t="s">
        <v>670</v>
      </c>
    </row>
    <row r="4208" spans="1:16" ht="51">
      <c r="A4208" s="268">
        <v>513</v>
      </c>
      <c r="B4208" s="89"/>
      <c r="C4208" s="269" t="s">
        <v>171</v>
      </c>
      <c r="D4208" s="84">
        <v>43608</v>
      </c>
      <c r="E4208" s="85" t="s">
        <v>7457</v>
      </c>
      <c r="F4208" s="85" t="s">
        <v>15</v>
      </c>
      <c r="G4208" s="85">
        <v>1046387</v>
      </c>
      <c r="H4208" s="89"/>
      <c r="I4208" s="270" t="s">
        <v>6134</v>
      </c>
      <c r="J4208" s="89"/>
      <c r="K4208" s="89"/>
      <c r="L4208" s="89"/>
      <c r="M4208" s="89"/>
      <c r="N4208" s="271">
        <v>50</v>
      </c>
      <c r="O4208" s="271">
        <v>0</v>
      </c>
      <c r="P4208" s="89" t="s">
        <v>670</v>
      </c>
    </row>
    <row r="4209" spans="1:16" ht="89.25">
      <c r="A4209" s="268">
        <v>25</v>
      </c>
      <c r="B4209" s="89"/>
      <c r="C4209" s="269" t="s">
        <v>45</v>
      </c>
      <c r="D4209" s="84">
        <v>43608</v>
      </c>
      <c r="E4209" s="85" t="s">
        <v>7458</v>
      </c>
      <c r="F4209" s="85" t="s">
        <v>671</v>
      </c>
      <c r="G4209" s="85">
        <v>438971</v>
      </c>
      <c r="H4209" s="89"/>
      <c r="I4209" s="270" t="s">
        <v>8781</v>
      </c>
      <c r="J4209" s="89"/>
      <c r="K4209" s="89"/>
      <c r="L4209" s="89"/>
      <c r="M4209" s="89"/>
      <c r="N4209" s="271">
        <v>32078.74</v>
      </c>
      <c r="O4209" s="271">
        <v>0</v>
      </c>
      <c r="P4209" s="89" t="s">
        <v>670</v>
      </c>
    </row>
    <row r="4210" spans="1:16" ht="89.25">
      <c r="A4210" s="268">
        <v>25</v>
      </c>
      <c r="B4210" s="89"/>
      <c r="C4210" s="269" t="s">
        <v>45</v>
      </c>
      <c r="D4210" s="84">
        <v>43608</v>
      </c>
      <c r="E4210" s="85" t="s">
        <v>7458</v>
      </c>
      <c r="F4210" s="85" t="s">
        <v>671</v>
      </c>
      <c r="G4210" s="85">
        <v>438710</v>
      </c>
      <c r="H4210" s="89"/>
      <c r="I4210" s="270" t="s">
        <v>8782</v>
      </c>
      <c r="J4210" s="89"/>
      <c r="K4210" s="89"/>
      <c r="L4210" s="89"/>
      <c r="M4210" s="89"/>
      <c r="N4210" s="271">
        <v>77124.570000000007</v>
      </c>
      <c r="O4210" s="271">
        <v>0</v>
      </c>
      <c r="P4210" s="89" t="s">
        <v>670</v>
      </c>
    </row>
    <row r="4211" spans="1:16" ht="89.25">
      <c r="A4211" s="268">
        <v>25</v>
      </c>
      <c r="B4211" s="89"/>
      <c r="C4211" s="269" t="s">
        <v>45</v>
      </c>
      <c r="D4211" s="84">
        <v>43608</v>
      </c>
      <c r="E4211" s="85" t="s">
        <v>7458</v>
      </c>
      <c r="F4211" s="85" t="s">
        <v>671</v>
      </c>
      <c r="G4211" s="85">
        <v>438973</v>
      </c>
      <c r="H4211" s="89"/>
      <c r="I4211" s="270" t="s">
        <v>8783</v>
      </c>
      <c r="J4211" s="89"/>
      <c r="K4211" s="89"/>
      <c r="L4211" s="89"/>
      <c r="M4211" s="89"/>
      <c r="N4211" s="271">
        <v>32078.74</v>
      </c>
      <c r="O4211" s="271">
        <v>0</v>
      </c>
      <c r="P4211" s="89" t="s">
        <v>670</v>
      </c>
    </row>
    <row r="4212" spans="1:16" ht="76.5">
      <c r="A4212" s="268">
        <v>25</v>
      </c>
      <c r="B4212" s="89"/>
      <c r="C4212" s="269" t="s">
        <v>45</v>
      </c>
      <c r="D4212" s="84">
        <v>43608</v>
      </c>
      <c r="E4212" s="85" t="s">
        <v>7458</v>
      </c>
      <c r="F4212" s="85" t="s">
        <v>671</v>
      </c>
      <c r="G4212" s="85">
        <v>438966</v>
      </c>
      <c r="H4212" s="89"/>
      <c r="I4212" s="270" t="s">
        <v>8784</v>
      </c>
      <c r="J4212" s="89"/>
      <c r="K4212" s="89"/>
      <c r="L4212" s="89"/>
      <c r="M4212" s="89"/>
      <c r="N4212" s="271">
        <v>599228.56000000006</v>
      </c>
      <c r="O4212" s="271">
        <v>0</v>
      </c>
      <c r="P4212" s="89" t="s">
        <v>670</v>
      </c>
    </row>
    <row r="4213" spans="1:16" ht="76.5">
      <c r="A4213" s="268">
        <v>25</v>
      </c>
      <c r="B4213" s="89"/>
      <c r="C4213" s="269" t="s">
        <v>45</v>
      </c>
      <c r="D4213" s="84">
        <v>43608</v>
      </c>
      <c r="E4213" s="85" t="s">
        <v>7458</v>
      </c>
      <c r="F4213" s="85" t="s">
        <v>671</v>
      </c>
      <c r="G4213" s="85">
        <v>438965</v>
      </c>
      <c r="H4213" s="89"/>
      <c r="I4213" s="270" t="s">
        <v>8785</v>
      </c>
      <c r="J4213" s="89"/>
      <c r="K4213" s="89"/>
      <c r="L4213" s="89"/>
      <c r="M4213" s="89"/>
      <c r="N4213" s="271">
        <v>77360.539999999994</v>
      </c>
      <c r="O4213" s="271">
        <v>0</v>
      </c>
      <c r="P4213" s="89" t="s">
        <v>670</v>
      </c>
    </row>
    <row r="4214" spans="1:16" ht="89.25">
      <c r="A4214" s="268">
        <v>25</v>
      </c>
      <c r="B4214" s="89"/>
      <c r="C4214" s="269" t="s">
        <v>45</v>
      </c>
      <c r="D4214" s="84">
        <v>43608</v>
      </c>
      <c r="E4214" s="85" t="s">
        <v>7458</v>
      </c>
      <c r="F4214" s="85" t="s">
        <v>671</v>
      </c>
      <c r="G4214" s="85">
        <v>438705</v>
      </c>
      <c r="H4214" s="89"/>
      <c r="I4214" s="270" t="s">
        <v>8786</v>
      </c>
      <c r="J4214" s="89"/>
      <c r="K4214" s="89"/>
      <c r="L4214" s="89"/>
      <c r="M4214" s="89"/>
      <c r="N4214" s="271">
        <v>197409.9</v>
      </c>
      <c r="O4214" s="271">
        <v>0</v>
      </c>
      <c r="P4214" s="89" t="s">
        <v>670</v>
      </c>
    </row>
    <row r="4215" spans="1:16" ht="76.5">
      <c r="A4215" s="268">
        <v>25</v>
      </c>
      <c r="B4215" s="89"/>
      <c r="C4215" s="269" t="s">
        <v>45</v>
      </c>
      <c r="D4215" s="84">
        <v>43608</v>
      </c>
      <c r="E4215" s="85" t="s">
        <v>7458</v>
      </c>
      <c r="F4215" s="85" t="s">
        <v>671</v>
      </c>
      <c r="G4215" s="85">
        <v>438706</v>
      </c>
      <c r="H4215" s="89"/>
      <c r="I4215" s="270" t="s">
        <v>8787</v>
      </c>
      <c r="J4215" s="89"/>
      <c r="K4215" s="89"/>
      <c r="L4215" s="89"/>
      <c r="M4215" s="89"/>
      <c r="N4215" s="271">
        <v>135507.10999999999</v>
      </c>
      <c r="O4215" s="271">
        <v>0</v>
      </c>
      <c r="P4215" s="89" t="s">
        <v>670</v>
      </c>
    </row>
    <row r="4216" spans="1:16" ht="89.25">
      <c r="A4216" s="268">
        <v>25</v>
      </c>
      <c r="B4216" s="89"/>
      <c r="C4216" s="269" t="s">
        <v>45</v>
      </c>
      <c r="D4216" s="84">
        <v>43608</v>
      </c>
      <c r="E4216" s="85" t="s">
        <v>7458</v>
      </c>
      <c r="F4216" s="85" t="s">
        <v>671</v>
      </c>
      <c r="G4216" s="85">
        <v>438707</v>
      </c>
      <c r="H4216" s="89"/>
      <c r="I4216" s="270" t="s">
        <v>8788</v>
      </c>
      <c r="J4216" s="89"/>
      <c r="K4216" s="89"/>
      <c r="L4216" s="89"/>
      <c r="M4216" s="89"/>
      <c r="N4216" s="271">
        <v>135507.10999999999</v>
      </c>
      <c r="O4216" s="271">
        <v>0</v>
      </c>
      <c r="P4216" s="89" t="s">
        <v>670</v>
      </c>
    </row>
    <row r="4217" spans="1:16" ht="89.25">
      <c r="A4217" s="268">
        <v>25</v>
      </c>
      <c r="B4217" s="89"/>
      <c r="C4217" s="269" t="s">
        <v>45</v>
      </c>
      <c r="D4217" s="84">
        <v>43608</v>
      </c>
      <c r="E4217" s="85" t="s">
        <v>7458</v>
      </c>
      <c r="F4217" s="85" t="s">
        <v>671</v>
      </c>
      <c r="G4217" s="85">
        <v>438708</v>
      </c>
      <c r="H4217" s="89"/>
      <c r="I4217" s="270" t="s">
        <v>8789</v>
      </c>
      <c r="J4217" s="89"/>
      <c r="K4217" s="89"/>
      <c r="L4217" s="89"/>
      <c r="M4217" s="89"/>
      <c r="N4217" s="271">
        <v>130416.48</v>
      </c>
      <c r="O4217" s="271">
        <v>0</v>
      </c>
      <c r="P4217" s="89" t="s">
        <v>670</v>
      </c>
    </row>
    <row r="4218" spans="1:16" ht="89.25">
      <c r="A4218" s="268">
        <v>25</v>
      </c>
      <c r="B4218" s="89"/>
      <c r="C4218" s="269" t="s">
        <v>45</v>
      </c>
      <c r="D4218" s="84">
        <v>43608</v>
      </c>
      <c r="E4218" s="85" t="s">
        <v>7458</v>
      </c>
      <c r="F4218" s="85" t="s">
        <v>671</v>
      </c>
      <c r="G4218" s="85">
        <v>438968</v>
      </c>
      <c r="H4218" s="89"/>
      <c r="I4218" s="270" t="s">
        <v>8790</v>
      </c>
      <c r="J4218" s="89"/>
      <c r="K4218" s="89"/>
      <c r="L4218" s="89"/>
      <c r="M4218" s="89"/>
      <c r="N4218" s="271">
        <v>32078.74</v>
      </c>
      <c r="O4218" s="271">
        <v>0</v>
      </c>
      <c r="P4218" s="89" t="s">
        <v>670</v>
      </c>
    </row>
    <row r="4219" spans="1:16" ht="76.5">
      <c r="A4219" s="268">
        <v>25</v>
      </c>
      <c r="B4219" s="89"/>
      <c r="C4219" s="269" t="s">
        <v>45</v>
      </c>
      <c r="D4219" s="84">
        <v>43608</v>
      </c>
      <c r="E4219" s="85" t="s">
        <v>7459</v>
      </c>
      <c r="F4219" s="85" t="s">
        <v>671</v>
      </c>
      <c r="G4219" s="85">
        <v>439902</v>
      </c>
      <c r="H4219" s="89"/>
      <c r="I4219" s="270" t="s">
        <v>8791</v>
      </c>
      <c r="J4219" s="89"/>
      <c r="K4219" s="89"/>
      <c r="L4219" s="89"/>
      <c r="M4219" s="89"/>
      <c r="N4219" s="271">
        <v>1029794.3</v>
      </c>
      <c r="O4219" s="271">
        <v>0</v>
      </c>
      <c r="P4219" s="89" t="s">
        <v>670</v>
      </c>
    </row>
    <row r="4220" spans="1:16" ht="51">
      <c r="A4220" s="268">
        <v>119</v>
      </c>
      <c r="B4220" s="89"/>
      <c r="C4220" s="269" t="s">
        <v>63</v>
      </c>
      <c r="D4220" s="84">
        <v>43608</v>
      </c>
      <c r="E4220" s="85" t="s">
        <v>7460</v>
      </c>
      <c r="F4220" s="85" t="s">
        <v>11</v>
      </c>
      <c r="G4220" s="85">
        <v>954848</v>
      </c>
      <c r="H4220" s="89"/>
      <c r="I4220" s="270" t="s">
        <v>8792</v>
      </c>
      <c r="J4220" s="89"/>
      <c r="K4220" s="89"/>
      <c r="L4220" s="89"/>
      <c r="M4220" s="89"/>
      <c r="N4220" s="271">
        <v>50</v>
      </c>
      <c r="O4220" s="271">
        <v>0</v>
      </c>
      <c r="P4220" s="89" t="s">
        <v>670</v>
      </c>
    </row>
    <row r="4221" spans="1:16" ht="51">
      <c r="A4221" s="268">
        <v>41</v>
      </c>
      <c r="B4221" s="89"/>
      <c r="C4221" s="269" t="s">
        <v>47</v>
      </c>
      <c r="D4221" s="84">
        <v>43608</v>
      </c>
      <c r="E4221" s="85" t="s">
        <v>7461</v>
      </c>
      <c r="F4221" s="85" t="s">
        <v>6</v>
      </c>
      <c r="G4221" s="85">
        <v>1121870</v>
      </c>
      <c r="H4221" s="89"/>
      <c r="I4221" s="270" t="s">
        <v>8793</v>
      </c>
      <c r="J4221" s="89"/>
      <c r="K4221" s="89"/>
      <c r="L4221" s="89"/>
      <c r="M4221" s="89"/>
      <c r="N4221" s="271">
        <v>0</v>
      </c>
      <c r="O4221" s="271">
        <v>785349</v>
      </c>
      <c r="P4221" s="89" t="s">
        <v>670</v>
      </c>
    </row>
    <row r="4222" spans="1:16" ht="51">
      <c r="A4222" s="268">
        <v>650</v>
      </c>
      <c r="B4222" s="89"/>
      <c r="C4222" s="269" t="s">
        <v>187</v>
      </c>
      <c r="D4222" s="84">
        <v>43608</v>
      </c>
      <c r="E4222" s="85" t="s">
        <v>7462</v>
      </c>
      <c r="F4222" s="85" t="s">
        <v>6</v>
      </c>
      <c r="G4222" s="85">
        <v>1121837</v>
      </c>
      <c r="H4222" s="89"/>
      <c r="I4222" s="270" t="s">
        <v>8794</v>
      </c>
      <c r="J4222" s="89"/>
      <c r="K4222" s="89"/>
      <c r="L4222" s="89"/>
      <c r="M4222" s="89"/>
      <c r="N4222" s="271">
        <v>0</v>
      </c>
      <c r="O4222" s="271">
        <v>79000</v>
      </c>
      <c r="P4222" s="89" t="s">
        <v>670</v>
      </c>
    </row>
    <row r="4223" spans="1:16" ht="89.25">
      <c r="A4223" s="268">
        <v>25</v>
      </c>
      <c r="B4223" s="89"/>
      <c r="C4223" s="269" t="s">
        <v>45</v>
      </c>
      <c r="D4223" s="84">
        <v>43608</v>
      </c>
      <c r="E4223" s="85" t="s">
        <v>7463</v>
      </c>
      <c r="F4223" s="85" t="s">
        <v>671</v>
      </c>
      <c r="G4223" s="85">
        <v>439278</v>
      </c>
      <c r="H4223" s="89"/>
      <c r="I4223" s="270" t="s">
        <v>8795</v>
      </c>
      <c r="J4223" s="89"/>
      <c r="K4223" s="89"/>
      <c r="L4223" s="89"/>
      <c r="M4223" s="89"/>
      <c r="N4223" s="271">
        <v>259013.98</v>
      </c>
      <c r="O4223" s="271">
        <v>0</v>
      </c>
      <c r="P4223" s="89" t="s">
        <v>670</v>
      </c>
    </row>
    <row r="4224" spans="1:16" ht="89.25">
      <c r="A4224" s="268">
        <v>25</v>
      </c>
      <c r="B4224" s="89"/>
      <c r="C4224" s="269" t="s">
        <v>45</v>
      </c>
      <c r="D4224" s="84">
        <v>43608</v>
      </c>
      <c r="E4224" s="85" t="s">
        <v>7463</v>
      </c>
      <c r="F4224" s="85" t="s">
        <v>671</v>
      </c>
      <c r="G4224" s="85">
        <v>439271</v>
      </c>
      <c r="H4224" s="89"/>
      <c r="I4224" s="270" t="s">
        <v>8796</v>
      </c>
      <c r="J4224" s="89"/>
      <c r="K4224" s="89"/>
      <c r="L4224" s="89"/>
      <c r="M4224" s="89"/>
      <c r="N4224" s="271">
        <v>60386.62</v>
      </c>
      <c r="O4224" s="271">
        <v>0</v>
      </c>
      <c r="P4224" s="89" t="s">
        <v>670</v>
      </c>
    </row>
    <row r="4225" spans="1:16" ht="89.25">
      <c r="A4225" s="268">
        <v>25</v>
      </c>
      <c r="B4225" s="89"/>
      <c r="C4225" s="269" t="s">
        <v>45</v>
      </c>
      <c r="D4225" s="84">
        <v>43608</v>
      </c>
      <c r="E4225" s="85" t="s">
        <v>7463</v>
      </c>
      <c r="F4225" s="85" t="s">
        <v>671</v>
      </c>
      <c r="G4225" s="85">
        <v>439273</v>
      </c>
      <c r="H4225" s="89"/>
      <c r="I4225" s="270" t="s">
        <v>8797</v>
      </c>
      <c r="J4225" s="89"/>
      <c r="K4225" s="89"/>
      <c r="L4225" s="89"/>
      <c r="M4225" s="89"/>
      <c r="N4225" s="271">
        <v>35011.58</v>
      </c>
      <c r="O4225" s="271">
        <v>0</v>
      </c>
      <c r="P4225" s="89" t="s">
        <v>670</v>
      </c>
    </row>
    <row r="4226" spans="1:16" ht="89.25">
      <c r="A4226" s="268">
        <v>25</v>
      </c>
      <c r="B4226" s="89"/>
      <c r="C4226" s="269" t="s">
        <v>45</v>
      </c>
      <c r="D4226" s="84">
        <v>43608</v>
      </c>
      <c r="E4226" s="85" t="s">
        <v>7463</v>
      </c>
      <c r="F4226" s="85" t="s">
        <v>671</v>
      </c>
      <c r="G4226" s="85">
        <v>439431</v>
      </c>
      <c r="H4226" s="89"/>
      <c r="I4226" s="270" t="s">
        <v>8798</v>
      </c>
      <c r="J4226" s="89"/>
      <c r="K4226" s="89"/>
      <c r="L4226" s="89"/>
      <c r="M4226" s="89"/>
      <c r="N4226" s="271">
        <v>122070.35</v>
      </c>
      <c r="O4226" s="271">
        <v>0</v>
      </c>
      <c r="P4226" s="89" t="s">
        <v>670</v>
      </c>
    </row>
    <row r="4227" spans="1:16" ht="89.25">
      <c r="A4227" s="268">
        <v>25</v>
      </c>
      <c r="B4227" s="89"/>
      <c r="C4227" s="269" t="s">
        <v>45</v>
      </c>
      <c r="D4227" s="84">
        <v>43608</v>
      </c>
      <c r="E4227" s="85" t="s">
        <v>7463</v>
      </c>
      <c r="F4227" s="85" t="s">
        <v>671</v>
      </c>
      <c r="G4227" s="85">
        <v>438987</v>
      </c>
      <c r="H4227" s="89"/>
      <c r="I4227" s="270" t="s">
        <v>8799</v>
      </c>
      <c r="J4227" s="89"/>
      <c r="K4227" s="89"/>
      <c r="L4227" s="89"/>
      <c r="M4227" s="89"/>
      <c r="N4227" s="271">
        <v>60386.62</v>
      </c>
      <c r="O4227" s="271">
        <v>0</v>
      </c>
      <c r="P4227" s="89" t="s">
        <v>670</v>
      </c>
    </row>
    <row r="4228" spans="1:16" ht="89.25">
      <c r="A4228" s="268">
        <v>25</v>
      </c>
      <c r="B4228" s="89"/>
      <c r="C4228" s="269" t="s">
        <v>45</v>
      </c>
      <c r="D4228" s="84">
        <v>43608</v>
      </c>
      <c r="E4228" s="85" t="s">
        <v>7463</v>
      </c>
      <c r="F4228" s="85" t="s">
        <v>671</v>
      </c>
      <c r="G4228" s="85">
        <v>439276</v>
      </c>
      <c r="H4228" s="89"/>
      <c r="I4228" s="270" t="s">
        <v>8800</v>
      </c>
      <c r="J4228" s="89"/>
      <c r="K4228" s="89"/>
      <c r="L4228" s="89"/>
      <c r="M4228" s="89"/>
      <c r="N4228" s="271">
        <v>41530.75</v>
      </c>
      <c r="O4228" s="271">
        <v>0</v>
      </c>
      <c r="P4228" s="89" t="s">
        <v>670</v>
      </c>
    </row>
    <row r="4229" spans="1:16" ht="89.25">
      <c r="A4229" s="268">
        <v>25</v>
      </c>
      <c r="B4229" s="89"/>
      <c r="C4229" s="269" t="s">
        <v>45</v>
      </c>
      <c r="D4229" s="84">
        <v>43608</v>
      </c>
      <c r="E4229" s="85" t="s">
        <v>7463</v>
      </c>
      <c r="F4229" s="85" t="s">
        <v>671</v>
      </c>
      <c r="G4229" s="85">
        <v>438986</v>
      </c>
      <c r="H4229" s="89"/>
      <c r="I4229" s="270" t="s">
        <v>8801</v>
      </c>
      <c r="J4229" s="89"/>
      <c r="K4229" s="89"/>
      <c r="L4229" s="89"/>
      <c r="M4229" s="89"/>
      <c r="N4229" s="271">
        <v>196705.41</v>
      </c>
      <c r="O4229" s="271">
        <v>0</v>
      </c>
      <c r="P4229" s="89" t="s">
        <v>670</v>
      </c>
    </row>
    <row r="4230" spans="1:16" ht="89.25">
      <c r="A4230" s="268">
        <v>25</v>
      </c>
      <c r="B4230" s="89"/>
      <c r="C4230" s="269" t="s">
        <v>45</v>
      </c>
      <c r="D4230" s="84">
        <v>43608</v>
      </c>
      <c r="E4230" s="85" t="s">
        <v>7463</v>
      </c>
      <c r="F4230" s="85" t="s">
        <v>671</v>
      </c>
      <c r="G4230" s="85">
        <v>439280</v>
      </c>
      <c r="H4230" s="89"/>
      <c r="I4230" s="270" t="s">
        <v>8802</v>
      </c>
      <c r="J4230" s="89"/>
      <c r="K4230" s="89"/>
      <c r="L4230" s="89"/>
      <c r="M4230" s="89"/>
      <c r="N4230" s="271">
        <v>340237.09</v>
      </c>
      <c r="O4230" s="271">
        <v>0</v>
      </c>
      <c r="P4230" s="89" t="s">
        <v>670</v>
      </c>
    </row>
    <row r="4231" spans="1:16" ht="89.25">
      <c r="A4231" s="268">
        <v>25</v>
      </c>
      <c r="B4231" s="89"/>
      <c r="C4231" s="269" t="s">
        <v>45</v>
      </c>
      <c r="D4231" s="84">
        <v>43608</v>
      </c>
      <c r="E4231" s="85" t="s">
        <v>7463</v>
      </c>
      <c r="F4231" s="85" t="s">
        <v>671</v>
      </c>
      <c r="G4231" s="85">
        <v>438984</v>
      </c>
      <c r="H4231" s="89"/>
      <c r="I4231" s="270" t="s">
        <v>8803</v>
      </c>
      <c r="J4231" s="89"/>
      <c r="K4231" s="89"/>
      <c r="L4231" s="89"/>
      <c r="M4231" s="89"/>
      <c r="N4231" s="271">
        <v>191747.74</v>
      </c>
      <c r="O4231" s="271">
        <v>0</v>
      </c>
      <c r="P4231" s="89" t="s">
        <v>670</v>
      </c>
    </row>
    <row r="4232" spans="1:16" ht="89.25">
      <c r="A4232" s="268">
        <v>25</v>
      </c>
      <c r="B4232" s="89"/>
      <c r="C4232" s="269" t="s">
        <v>45</v>
      </c>
      <c r="D4232" s="84">
        <v>43608</v>
      </c>
      <c r="E4232" s="85" t="s">
        <v>7463</v>
      </c>
      <c r="F4232" s="85" t="s">
        <v>671</v>
      </c>
      <c r="G4232" s="85">
        <v>439436</v>
      </c>
      <c r="H4232" s="89"/>
      <c r="I4232" s="270" t="s">
        <v>8804</v>
      </c>
      <c r="J4232" s="89"/>
      <c r="K4232" s="89"/>
      <c r="L4232" s="89"/>
      <c r="M4232" s="89"/>
      <c r="N4232" s="271">
        <v>157539.60999999999</v>
      </c>
      <c r="O4232" s="271">
        <v>0</v>
      </c>
      <c r="P4232" s="89" t="s">
        <v>670</v>
      </c>
    </row>
    <row r="4233" spans="1:16" ht="89.25">
      <c r="A4233" s="268">
        <v>25</v>
      </c>
      <c r="B4233" s="89"/>
      <c r="C4233" s="269" t="s">
        <v>45</v>
      </c>
      <c r="D4233" s="84">
        <v>43608</v>
      </c>
      <c r="E4233" s="85" t="s">
        <v>7463</v>
      </c>
      <c r="F4233" s="85" t="s">
        <v>671</v>
      </c>
      <c r="G4233" s="85">
        <v>439434</v>
      </c>
      <c r="H4233" s="89"/>
      <c r="I4233" s="270" t="s">
        <v>8805</v>
      </c>
      <c r="J4233" s="89"/>
      <c r="K4233" s="89"/>
      <c r="L4233" s="89"/>
      <c r="M4233" s="89"/>
      <c r="N4233" s="271">
        <v>157539.60999999999</v>
      </c>
      <c r="O4233" s="271">
        <v>0</v>
      </c>
      <c r="P4233" s="89" t="s">
        <v>670</v>
      </c>
    </row>
    <row r="4234" spans="1:16" ht="89.25">
      <c r="A4234" s="268">
        <v>25</v>
      </c>
      <c r="B4234" s="89"/>
      <c r="C4234" s="269" t="s">
        <v>45</v>
      </c>
      <c r="D4234" s="84">
        <v>43608</v>
      </c>
      <c r="E4234" s="85" t="s">
        <v>7464</v>
      </c>
      <c r="F4234" s="85" t="s">
        <v>671</v>
      </c>
      <c r="G4234" s="85">
        <v>438975</v>
      </c>
      <c r="H4234" s="89"/>
      <c r="I4234" s="270" t="s">
        <v>8806</v>
      </c>
      <c r="J4234" s="89"/>
      <c r="K4234" s="89"/>
      <c r="L4234" s="89"/>
      <c r="M4234" s="89"/>
      <c r="N4234" s="271">
        <v>200947.48</v>
      </c>
      <c r="O4234" s="271">
        <v>0</v>
      </c>
      <c r="P4234" s="89" t="s">
        <v>670</v>
      </c>
    </row>
    <row r="4235" spans="1:16" ht="89.25">
      <c r="A4235" s="268">
        <v>25</v>
      </c>
      <c r="B4235" s="89"/>
      <c r="C4235" s="269" t="s">
        <v>45</v>
      </c>
      <c r="D4235" s="84">
        <v>43608</v>
      </c>
      <c r="E4235" s="85" t="s">
        <v>7464</v>
      </c>
      <c r="F4235" s="85" t="s">
        <v>671</v>
      </c>
      <c r="G4235" s="85">
        <v>438979</v>
      </c>
      <c r="H4235" s="89"/>
      <c r="I4235" s="270" t="s">
        <v>8807</v>
      </c>
      <c r="J4235" s="89"/>
      <c r="K4235" s="89"/>
      <c r="L4235" s="89"/>
      <c r="M4235" s="89"/>
      <c r="N4235" s="271">
        <v>32586.55</v>
      </c>
      <c r="O4235" s="271">
        <v>0</v>
      </c>
      <c r="P4235" s="89" t="s">
        <v>670</v>
      </c>
    </row>
    <row r="4236" spans="1:16" ht="89.25">
      <c r="A4236" s="268">
        <v>25</v>
      </c>
      <c r="B4236" s="89"/>
      <c r="C4236" s="269" t="s">
        <v>45</v>
      </c>
      <c r="D4236" s="84">
        <v>43608</v>
      </c>
      <c r="E4236" s="85" t="s">
        <v>7464</v>
      </c>
      <c r="F4236" s="85" t="s">
        <v>671</v>
      </c>
      <c r="G4236" s="85">
        <v>438980</v>
      </c>
      <c r="H4236" s="89"/>
      <c r="I4236" s="270" t="s">
        <v>8808</v>
      </c>
      <c r="J4236" s="89"/>
      <c r="K4236" s="89"/>
      <c r="L4236" s="89"/>
      <c r="M4236" s="89"/>
      <c r="N4236" s="271">
        <v>60380.43</v>
      </c>
      <c r="O4236" s="271">
        <v>0</v>
      </c>
      <c r="P4236" s="89" t="s">
        <v>670</v>
      </c>
    </row>
    <row r="4237" spans="1:16" ht="89.25">
      <c r="A4237" s="268">
        <v>25</v>
      </c>
      <c r="B4237" s="89"/>
      <c r="C4237" s="269" t="s">
        <v>45</v>
      </c>
      <c r="D4237" s="84">
        <v>43608</v>
      </c>
      <c r="E4237" s="85" t="s">
        <v>7464</v>
      </c>
      <c r="F4237" s="85" t="s">
        <v>671</v>
      </c>
      <c r="G4237" s="85">
        <v>438982</v>
      </c>
      <c r="H4237" s="89"/>
      <c r="I4237" s="270" t="s">
        <v>8809</v>
      </c>
      <c r="J4237" s="89"/>
      <c r="K4237" s="89"/>
      <c r="L4237" s="89"/>
      <c r="M4237" s="89"/>
      <c r="N4237" s="271">
        <v>60380.43</v>
      </c>
      <c r="O4237" s="271">
        <v>0</v>
      </c>
      <c r="P4237" s="89" t="s">
        <v>670</v>
      </c>
    </row>
    <row r="4238" spans="1:16" ht="89.25">
      <c r="A4238" s="268">
        <v>25</v>
      </c>
      <c r="B4238" s="89"/>
      <c r="C4238" s="269" t="s">
        <v>45</v>
      </c>
      <c r="D4238" s="84">
        <v>43608</v>
      </c>
      <c r="E4238" s="85" t="s">
        <v>7464</v>
      </c>
      <c r="F4238" s="85" t="s">
        <v>671</v>
      </c>
      <c r="G4238" s="85">
        <v>438977</v>
      </c>
      <c r="H4238" s="89"/>
      <c r="I4238" s="270" t="s">
        <v>8810</v>
      </c>
      <c r="J4238" s="89"/>
      <c r="K4238" s="89"/>
      <c r="L4238" s="89"/>
      <c r="M4238" s="89"/>
      <c r="N4238" s="271">
        <v>197058.31</v>
      </c>
      <c r="O4238" s="271">
        <v>0</v>
      </c>
      <c r="P4238" s="89" t="s">
        <v>670</v>
      </c>
    </row>
    <row r="4239" spans="1:16" ht="89.25">
      <c r="A4239" s="268">
        <v>25</v>
      </c>
      <c r="B4239" s="89"/>
      <c r="C4239" s="269" t="s">
        <v>45</v>
      </c>
      <c r="D4239" s="84">
        <v>43608</v>
      </c>
      <c r="E4239" s="85" t="s">
        <v>7465</v>
      </c>
      <c r="F4239" s="85" t="s">
        <v>671</v>
      </c>
      <c r="G4239" s="85">
        <v>443479</v>
      </c>
      <c r="H4239" s="89"/>
      <c r="I4239" s="270" t="s">
        <v>8811</v>
      </c>
      <c r="J4239" s="89"/>
      <c r="K4239" s="89"/>
      <c r="L4239" s="89"/>
      <c r="M4239" s="89"/>
      <c r="N4239" s="271">
        <v>51849.56</v>
      </c>
      <c r="O4239" s="271">
        <v>0</v>
      </c>
      <c r="P4239" s="89" t="s">
        <v>670</v>
      </c>
    </row>
    <row r="4240" spans="1:16" ht="89.25">
      <c r="A4240" s="268">
        <v>25</v>
      </c>
      <c r="B4240" s="89"/>
      <c r="C4240" s="269" t="s">
        <v>45</v>
      </c>
      <c r="D4240" s="84">
        <v>43608</v>
      </c>
      <c r="E4240" s="85" t="s">
        <v>7465</v>
      </c>
      <c r="F4240" s="85" t="s">
        <v>671</v>
      </c>
      <c r="G4240" s="85">
        <v>443482</v>
      </c>
      <c r="H4240" s="89"/>
      <c r="I4240" s="270" t="s">
        <v>8812</v>
      </c>
      <c r="J4240" s="89"/>
      <c r="K4240" s="89"/>
      <c r="L4240" s="89"/>
      <c r="M4240" s="89"/>
      <c r="N4240" s="271">
        <v>14442.93</v>
      </c>
      <c r="O4240" s="271">
        <v>0</v>
      </c>
      <c r="P4240" s="89" t="s">
        <v>670</v>
      </c>
    </row>
    <row r="4241" spans="1:16" ht="76.5">
      <c r="A4241" s="268">
        <v>25</v>
      </c>
      <c r="B4241" s="89"/>
      <c r="C4241" s="269" t="s">
        <v>45</v>
      </c>
      <c r="D4241" s="84">
        <v>43608</v>
      </c>
      <c r="E4241" s="85" t="s">
        <v>7465</v>
      </c>
      <c r="F4241" s="85" t="s">
        <v>671</v>
      </c>
      <c r="G4241" s="85">
        <v>443485</v>
      </c>
      <c r="H4241" s="89"/>
      <c r="I4241" s="270" t="s">
        <v>8813</v>
      </c>
      <c r="J4241" s="89"/>
      <c r="K4241" s="89"/>
      <c r="L4241" s="89"/>
      <c r="M4241" s="89"/>
      <c r="N4241" s="271">
        <v>1922456.85</v>
      </c>
      <c r="O4241" s="271">
        <v>0</v>
      </c>
      <c r="P4241" s="89" t="s">
        <v>670</v>
      </c>
    </row>
    <row r="4242" spans="1:16" ht="76.5">
      <c r="A4242" s="268">
        <v>25</v>
      </c>
      <c r="B4242" s="89"/>
      <c r="C4242" s="269" t="s">
        <v>45</v>
      </c>
      <c r="D4242" s="84">
        <v>43608</v>
      </c>
      <c r="E4242" s="85" t="s">
        <v>7465</v>
      </c>
      <c r="F4242" s="85" t="s">
        <v>671</v>
      </c>
      <c r="G4242" s="85">
        <v>441251</v>
      </c>
      <c r="H4242" s="89"/>
      <c r="I4242" s="270" t="s">
        <v>8814</v>
      </c>
      <c r="J4242" s="89"/>
      <c r="K4242" s="89"/>
      <c r="L4242" s="89"/>
      <c r="M4242" s="89"/>
      <c r="N4242" s="271">
        <v>421687.46</v>
      </c>
      <c r="O4242" s="271">
        <v>0</v>
      </c>
      <c r="P4242" s="89" t="s">
        <v>670</v>
      </c>
    </row>
    <row r="4243" spans="1:16" ht="63.75">
      <c r="A4243" s="268">
        <v>253</v>
      </c>
      <c r="B4243" s="89"/>
      <c r="C4243" s="269" t="s">
        <v>114</v>
      </c>
      <c r="D4243" s="84">
        <v>43608</v>
      </c>
      <c r="E4243" s="85" t="s">
        <v>7466</v>
      </c>
      <c r="F4243" s="85" t="s">
        <v>671</v>
      </c>
      <c r="G4243" s="85">
        <v>435115</v>
      </c>
      <c r="H4243" s="89"/>
      <c r="I4243" s="270" t="s">
        <v>8815</v>
      </c>
      <c r="J4243" s="89"/>
      <c r="K4243" s="89"/>
      <c r="L4243" s="89"/>
      <c r="M4243" s="89"/>
      <c r="N4243" s="271">
        <v>0</v>
      </c>
      <c r="O4243" s="271">
        <v>30685</v>
      </c>
      <c r="P4243" s="89" t="s">
        <v>670</v>
      </c>
    </row>
    <row r="4244" spans="1:16" ht="63.75">
      <c r="A4244" s="268">
        <v>572</v>
      </c>
      <c r="B4244" s="89"/>
      <c r="C4244" s="269" t="s">
        <v>177</v>
      </c>
      <c r="D4244" s="84">
        <v>43608</v>
      </c>
      <c r="E4244" s="85" t="s">
        <v>7467</v>
      </c>
      <c r="F4244" s="85" t="s">
        <v>671</v>
      </c>
      <c r="G4244" s="85">
        <v>435116</v>
      </c>
      <c r="H4244" s="89"/>
      <c r="I4244" s="270" t="s">
        <v>8816</v>
      </c>
      <c r="J4244" s="89"/>
      <c r="K4244" s="89"/>
      <c r="L4244" s="89"/>
      <c r="M4244" s="89"/>
      <c r="N4244" s="271">
        <v>0</v>
      </c>
      <c r="O4244" s="271">
        <v>2102</v>
      </c>
      <c r="P4244" s="89" t="s">
        <v>670</v>
      </c>
    </row>
    <row r="4245" spans="1:16" ht="51">
      <c r="A4245" s="268" t="s">
        <v>556</v>
      </c>
      <c r="B4245" s="89"/>
      <c r="C4245" s="269" t="s">
        <v>616</v>
      </c>
      <c r="D4245" s="84">
        <v>43608</v>
      </c>
      <c r="E4245" s="85" t="s">
        <v>7468</v>
      </c>
      <c r="F4245" s="85" t="s">
        <v>671</v>
      </c>
      <c r="G4245" s="85">
        <v>435117</v>
      </c>
      <c r="H4245" s="89"/>
      <c r="I4245" s="270" t="s">
        <v>8817</v>
      </c>
      <c r="J4245" s="89"/>
      <c r="K4245" s="89"/>
      <c r="L4245" s="89"/>
      <c r="M4245" s="89"/>
      <c r="N4245" s="271">
        <v>0</v>
      </c>
      <c r="O4245" s="271">
        <v>8732</v>
      </c>
      <c r="P4245" s="89" t="s">
        <v>670</v>
      </c>
    </row>
    <row r="4246" spans="1:16" ht="51">
      <c r="A4246" s="268" t="s">
        <v>556</v>
      </c>
      <c r="B4246" s="89"/>
      <c r="C4246" s="269" t="s">
        <v>616</v>
      </c>
      <c r="D4246" s="84">
        <v>43608</v>
      </c>
      <c r="E4246" s="85" t="s">
        <v>7469</v>
      </c>
      <c r="F4246" s="85" t="s">
        <v>671</v>
      </c>
      <c r="G4246" s="85">
        <v>435118</v>
      </c>
      <c r="H4246" s="89"/>
      <c r="I4246" s="270" t="s">
        <v>8818</v>
      </c>
      <c r="J4246" s="89"/>
      <c r="K4246" s="89"/>
      <c r="L4246" s="89"/>
      <c r="M4246" s="89"/>
      <c r="N4246" s="271">
        <v>0</v>
      </c>
      <c r="O4246" s="271">
        <v>316400</v>
      </c>
      <c r="P4246" s="89" t="s">
        <v>670</v>
      </c>
    </row>
    <row r="4247" spans="1:16" ht="76.5">
      <c r="A4247" s="268" t="s">
        <v>557</v>
      </c>
      <c r="B4247" s="89"/>
      <c r="C4247" s="269" t="s">
        <v>780</v>
      </c>
      <c r="D4247" s="84">
        <v>43608</v>
      </c>
      <c r="E4247" s="85" t="s">
        <v>7470</v>
      </c>
      <c r="F4247" s="85" t="s">
        <v>6</v>
      </c>
      <c r="G4247" s="85">
        <v>1122072</v>
      </c>
      <c r="H4247" s="89"/>
      <c r="I4247" s="270" t="s">
        <v>8819</v>
      </c>
      <c r="J4247" s="89"/>
      <c r="K4247" s="89"/>
      <c r="L4247" s="89"/>
      <c r="M4247" s="89"/>
      <c r="N4247" s="271">
        <v>0</v>
      </c>
      <c r="O4247" s="271">
        <v>100000</v>
      </c>
      <c r="P4247" s="89" t="s">
        <v>670</v>
      </c>
    </row>
    <row r="4248" spans="1:16" ht="51">
      <c r="A4248" s="268">
        <v>680</v>
      </c>
      <c r="B4248" s="89"/>
      <c r="C4248" s="269" t="s">
        <v>191</v>
      </c>
      <c r="D4248" s="84">
        <v>43608</v>
      </c>
      <c r="E4248" s="85" t="s">
        <v>7471</v>
      </c>
      <c r="F4248" s="85" t="s">
        <v>6</v>
      </c>
      <c r="G4248" s="85">
        <v>1122076</v>
      </c>
      <c r="H4248" s="89"/>
      <c r="I4248" s="270" t="s">
        <v>8820</v>
      </c>
      <c r="J4248" s="89"/>
      <c r="K4248" s="89"/>
      <c r="L4248" s="89"/>
      <c r="M4248" s="89"/>
      <c r="N4248" s="271">
        <v>0</v>
      </c>
      <c r="O4248" s="271">
        <v>1019.04</v>
      </c>
      <c r="P4248" s="89" t="s">
        <v>670</v>
      </c>
    </row>
    <row r="4249" spans="1:16" ht="102">
      <c r="A4249" s="268">
        <v>376</v>
      </c>
      <c r="B4249" s="89"/>
      <c r="C4249" s="269" t="s">
        <v>638</v>
      </c>
      <c r="D4249" s="84">
        <v>43608</v>
      </c>
      <c r="E4249" s="85" t="s">
        <v>7472</v>
      </c>
      <c r="F4249" s="85" t="s">
        <v>11</v>
      </c>
      <c r="G4249" s="85">
        <v>954854</v>
      </c>
      <c r="H4249" s="89"/>
      <c r="I4249" s="270" t="s">
        <v>8821</v>
      </c>
      <c r="J4249" s="89"/>
      <c r="K4249" s="89"/>
      <c r="L4249" s="89"/>
      <c r="M4249" s="89"/>
      <c r="N4249" s="271">
        <v>3596</v>
      </c>
      <c r="O4249" s="271">
        <v>0</v>
      </c>
      <c r="P4249" s="89" t="s">
        <v>670</v>
      </c>
    </row>
    <row r="4250" spans="1:16" ht="51">
      <c r="A4250" s="268">
        <v>513</v>
      </c>
      <c r="B4250" s="89"/>
      <c r="C4250" s="269" t="s">
        <v>171</v>
      </c>
      <c r="D4250" s="84">
        <v>43608</v>
      </c>
      <c r="E4250" s="85" t="s">
        <v>7473</v>
      </c>
      <c r="F4250" s="85" t="s">
        <v>11</v>
      </c>
      <c r="G4250" s="85">
        <v>954931</v>
      </c>
      <c r="H4250" s="89"/>
      <c r="I4250" s="270" t="s">
        <v>8822</v>
      </c>
      <c r="J4250" s="89"/>
      <c r="K4250" s="89"/>
      <c r="L4250" s="89"/>
      <c r="M4250" s="89"/>
      <c r="N4250" s="271">
        <v>50</v>
      </c>
      <c r="O4250" s="271">
        <v>0</v>
      </c>
      <c r="P4250" s="89" t="s">
        <v>670</v>
      </c>
    </row>
    <row r="4251" spans="1:16" ht="51">
      <c r="A4251" s="268">
        <v>513</v>
      </c>
      <c r="B4251" s="89"/>
      <c r="C4251" s="269" t="s">
        <v>171</v>
      </c>
      <c r="D4251" s="84">
        <v>43608</v>
      </c>
      <c r="E4251" s="85" t="s">
        <v>7474</v>
      </c>
      <c r="F4251" s="85" t="s">
        <v>11</v>
      </c>
      <c r="G4251" s="85">
        <v>954932</v>
      </c>
      <c r="H4251" s="89"/>
      <c r="I4251" s="270" t="s">
        <v>8823</v>
      </c>
      <c r="J4251" s="89"/>
      <c r="K4251" s="89"/>
      <c r="L4251" s="89"/>
      <c r="M4251" s="89"/>
      <c r="N4251" s="271">
        <v>50</v>
      </c>
      <c r="O4251" s="271">
        <v>0</v>
      </c>
      <c r="P4251" s="89" t="s">
        <v>670</v>
      </c>
    </row>
    <row r="4252" spans="1:16" ht="89.25">
      <c r="A4252" s="268" t="s">
        <v>557</v>
      </c>
      <c r="B4252" s="89"/>
      <c r="C4252" s="269" t="s">
        <v>780</v>
      </c>
      <c r="D4252" s="84">
        <v>43608</v>
      </c>
      <c r="E4252" s="85" t="s">
        <v>7475</v>
      </c>
      <c r="F4252" s="85" t="s">
        <v>13</v>
      </c>
      <c r="G4252" s="85">
        <v>954933</v>
      </c>
      <c r="H4252" s="89"/>
      <c r="I4252" s="270" t="s">
        <v>8824</v>
      </c>
      <c r="J4252" s="89"/>
      <c r="K4252" s="89"/>
      <c r="L4252" s="89"/>
      <c r="M4252" s="89"/>
      <c r="N4252" s="271">
        <v>269468.76</v>
      </c>
      <c r="O4252" s="271">
        <v>0</v>
      </c>
      <c r="P4252" s="89" t="s">
        <v>670</v>
      </c>
    </row>
    <row r="4253" spans="1:16" ht="89.25">
      <c r="A4253" s="268" t="s">
        <v>557</v>
      </c>
      <c r="B4253" s="89"/>
      <c r="C4253" s="269" t="s">
        <v>780</v>
      </c>
      <c r="D4253" s="84">
        <v>43608</v>
      </c>
      <c r="E4253" s="85" t="s">
        <v>7476</v>
      </c>
      <c r="F4253" s="85" t="s">
        <v>11</v>
      </c>
      <c r="G4253" s="85">
        <v>954933</v>
      </c>
      <c r="H4253" s="89"/>
      <c r="I4253" s="270" t="s">
        <v>8825</v>
      </c>
      <c r="J4253" s="89"/>
      <c r="K4253" s="89"/>
      <c r="L4253" s="89"/>
      <c r="M4253" s="89"/>
      <c r="N4253" s="271">
        <v>50</v>
      </c>
      <c r="O4253" s="271">
        <v>0</v>
      </c>
      <c r="P4253" s="89" t="s">
        <v>670</v>
      </c>
    </row>
    <row r="4254" spans="1:16" ht="51">
      <c r="A4254" s="268">
        <v>513</v>
      </c>
      <c r="B4254" s="89"/>
      <c r="C4254" s="269" t="s">
        <v>171</v>
      </c>
      <c r="D4254" s="84">
        <v>43608</v>
      </c>
      <c r="E4254" s="85" t="s">
        <v>7477</v>
      </c>
      <c r="F4254" s="85" t="s">
        <v>15</v>
      </c>
      <c r="G4254" s="85">
        <v>1047307</v>
      </c>
      <c r="H4254" s="89"/>
      <c r="I4254" s="270" t="s">
        <v>718</v>
      </c>
      <c r="J4254" s="89"/>
      <c r="K4254" s="89"/>
      <c r="L4254" s="89"/>
      <c r="M4254" s="89"/>
      <c r="N4254" s="271">
        <v>50</v>
      </c>
      <c r="O4254" s="271">
        <v>0</v>
      </c>
      <c r="P4254" s="89" t="s">
        <v>670</v>
      </c>
    </row>
    <row r="4255" spans="1:16" ht="38.25">
      <c r="A4255" s="268">
        <v>526</v>
      </c>
      <c r="B4255" s="89"/>
      <c r="C4255" s="269" t="s">
        <v>610</v>
      </c>
      <c r="D4255" s="84">
        <v>43609</v>
      </c>
      <c r="E4255" s="85" t="s">
        <v>7478</v>
      </c>
      <c r="F4255" s="85" t="s">
        <v>3</v>
      </c>
      <c r="G4255" s="85">
        <v>1744503</v>
      </c>
      <c r="H4255" s="89"/>
      <c r="I4255" s="270" t="s">
        <v>8826</v>
      </c>
      <c r="J4255" s="89"/>
      <c r="K4255" s="89"/>
      <c r="L4255" s="89"/>
      <c r="M4255" s="89"/>
      <c r="N4255" s="271">
        <v>0</v>
      </c>
      <c r="O4255" s="271">
        <v>40</v>
      </c>
      <c r="P4255" s="89" t="s">
        <v>670</v>
      </c>
    </row>
    <row r="4256" spans="1:16" ht="51">
      <c r="A4256" s="268">
        <v>291</v>
      </c>
      <c r="B4256" s="89"/>
      <c r="C4256" s="269" t="s">
        <v>129</v>
      </c>
      <c r="D4256" s="84">
        <v>43609</v>
      </c>
      <c r="E4256" s="85" t="s">
        <v>7479</v>
      </c>
      <c r="F4256" s="85" t="s">
        <v>3</v>
      </c>
      <c r="G4256" s="85">
        <v>1744500</v>
      </c>
      <c r="H4256" s="89"/>
      <c r="I4256" s="270" t="s">
        <v>8827</v>
      </c>
      <c r="J4256" s="89"/>
      <c r="K4256" s="89"/>
      <c r="L4256" s="89"/>
      <c r="M4256" s="89"/>
      <c r="N4256" s="271">
        <v>0</v>
      </c>
      <c r="O4256" s="271">
        <v>70</v>
      </c>
      <c r="P4256" s="89" t="s">
        <v>670</v>
      </c>
    </row>
    <row r="4257" spans="1:16" ht="51">
      <c r="A4257" s="268">
        <v>78</v>
      </c>
      <c r="B4257" s="89"/>
      <c r="C4257" s="269" t="s">
        <v>674</v>
      </c>
      <c r="D4257" s="84">
        <v>43609</v>
      </c>
      <c r="E4257" s="85" t="s">
        <v>7480</v>
      </c>
      <c r="F4257" s="85" t="s">
        <v>3</v>
      </c>
      <c r="G4257" s="85">
        <v>1744740</v>
      </c>
      <c r="H4257" s="89"/>
      <c r="I4257" s="270" t="s">
        <v>8828</v>
      </c>
      <c r="J4257" s="89"/>
      <c r="K4257" s="89"/>
      <c r="L4257" s="89"/>
      <c r="M4257" s="89"/>
      <c r="N4257" s="271">
        <v>0</v>
      </c>
      <c r="O4257" s="271">
        <v>43889.53</v>
      </c>
      <c r="P4257" s="89" t="s">
        <v>670</v>
      </c>
    </row>
    <row r="4258" spans="1:16" ht="51">
      <c r="A4258" s="268">
        <v>78</v>
      </c>
      <c r="B4258" s="89"/>
      <c r="C4258" s="269" t="s">
        <v>674</v>
      </c>
      <c r="D4258" s="84">
        <v>43609</v>
      </c>
      <c r="E4258" s="85" t="s">
        <v>7481</v>
      </c>
      <c r="F4258" s="85" t="s">
        <v>3</v>
      </c>
      <c r="G4258" s="85">
        <v>1744736</v>
      </c>
      <c r="H4258" s="89"/>
      <c r="I4258" s="270" t="s">
        <v>8829</v>
      </c>
      <c r="J4258" s="89"/>
      <c r="K4258" s="89"/>
      <c r="L4258" s="89"/>
      <c r="M4258" s="89"/>
      <c r="N4258" s="271">
        <v>0</v>
      </c>
      <c r="O4258" s="271">
        <v>2720.62</v>
      </c>
      <c r="P4258" s="89" t="s">
        <v>670</v>
      </c>
    </row>
    <row r="4259" spans="1:16" ht="38.25">
      <c r="A4259" s="268" t="s">
        <v>565</v>
      </c>
      <c r="B4259" s="89"/>
      <c r="C4259" s="269" t="s">
        <v>615</v>
      </c>
      <c r="D4259" s="84">
        <v>43609</v>
      </c>
      <c r="E4259" s="85" t="s">
        <v>7482</v>
      </c>
      <c r="F4259" s="85" t="s">
        <v>3</v>
      </c>
      <c r="G4259" s="85">
        <v>1744734</v>
      </c>
      <c r="H4259" s="89"/>
      <c r="I4259" s="270" t="s">
        <v>8830</v>
      </c>
      <c r="J4259" s="89"/>
      <c r="K4259" s="89"/>
      <c r="L4259" s="89"/>
      <c r="M4259" s="89"/>
      <c r="N4259" s="271">
        <v>0</v>
      </c>
      <c r="O4259" s="271">
        <v>2099.56</v>
      </c>
      <c r="P4259" s="89" t="s">
        <v>670</v>
      </c>
    </row>
    <row r="4260" spans="1:16" ht="51">
      <c r="A4260" s="268">
        <v>526</v>
      </c>
      <c r="B4260" s="89"/>
      <c r="C4260" s="269" t="s">
        <v>610</v>
      </c>
      <c r="D4260" s="84">
        <v>43609</v>
      </c>
      <c r="E4260" s="85" t="s">
        <v>7483</v>
      </c>
      <c r="F4260" s="85" t="s">
        <v>3</v>
      </c>
      <c r="G4260" s="85">
        <v>1744674</v>
      </c>
      <c r="H4260" s="89"/>
      <c r="I4260" s="270" t="s">
        <v>8831</v>
      </c>
      <c r="J4260" s="89"/>
      <c r="K4260" s="89"/>
      <c r="L4260" s="89"/>
      <c r="M4260" s="89"/>
      <c r="N4260" s="271">
        <v>0</v>
      </c>
      <c r="O4260" s="271">
        <v>159.84</v>
      </c>
      <c r="P4260" s="89" t="s">
        <v>670</v>
      </c>
    </row>
    <row r="4261" spans="1:16" ht="38.25">
      <c r="A4261" s="268">
        <v>526</v>
      </c>
      <c r="B4261" s="89"/>
      <c r="C4261" s="269" t="s">
        <v>610</v>
      </c>
      <c r="D4261" s="84">
        <v>43609</v>
      </c>
      <c r="E4261" s="85" t="s">
        <v>7484</v>
      </c>
      <c r="F4261" s="85" t="s">
        <v>3</v>
      </c>
      <c r="G4261" s="85">
        <v>1744673</v>
      </c>
      <c r="H4261" s="89"/>
      <c r="I4261" s="270" t="s">
        <v>8832</v>
      </c>
      <c r="J4261" s="89"/>
      <c r="K4261" s="89"/>
      <c r="L4261" s="89"/>
      <c r="M4261" s="89"/>
      <c r="N4261" s="271">
        <v>0</v>
      </c>
      <c r="O4261" s="271">
        <v>451.81</v>
      </c>
      <c r="P4261" s="89" t="s">
        <v>670</v>
      </c>
    </row>
    <row r="4262" spans="1:16" ht="38.25">
      <c r="A4262" s="268" t="s">
        <v>565</v>
      </c>
      <c r="B4262" s="89"/>
      <c r="C4262" s="269" t="s">
        <v>615</v>
      </c>
      <c r="D4262" s="84">
        <v>43609</v>
      </c>
      <c r="E4262" s="85" t="s">
        <v>7485</v>
      </c>
      <c r="F4262" s="85" t="s">
        <v>3</v>
      </c>
      <c r="G4262" s="85">
        <v>1744672</v>
      </c>
      <c r="H4262" s="89"/>
      <c r="I4262" s="270" t="s">
        <v>8833</v>
      </c>
      <c r="J4262" s="89"/>
      <c r="K4262" s="89"/>
      <c r="L4262" s="89"/>
      <c r="M4262" s="89"/>
      <c r="N4262" s="271">
        <v>0</v>
      </c>
      <c r="O4262" s="271">
        <v>3938.9700000000003</v>
      </c>
      <c r="P4262" s="89" t="s">
        <v>670</v>
      </c>
    </row>
    <row r="4263" spans="1:16" ht="51">
      <c r="A4263" s="268">
        <v>130</v>
      </c>
      <c r="B4263" s="89"/>
      <c r="C4263" s="269" t="s">
        <v>67</v>
      </c>
      <c r="D4263" s="84">
        <v>43609</v>
      </c>
      <c r="E4263" s="85" t="s">
        <v>7486</v>
      </c>
      <c r="F4263" s="85" t="s">
        <v>3</v>
      </c>
      <c r="G4263" s="85">
        <v>1744650</v>
      </c>
      <c r="H4263" s="89"/>
      <c r="I4263" s="270" t="s">
        <v>8834</v>
      </c>
      <c r="J4263" s="89"/>
      <c r="K4263" s="89"/>
      <c r="L4263" s="89"/>
      <c r="M4263" s="89"/>
      <c r="N4263" s="271">
        <v>0</v>
      </c>
      <c r="O4263" s="271">
        <v>296</v>
      </c>
      <c r="P4263" s="89" t="s">
        <v>670</v>
      </c>
    </row>
    <row r="4264" spans="1:16" ht="51">
      <c r="A4264" s="268" t="s">
        <v>565</v>
      </c>
      <c r="B4264" s="89"/>
      <c r="C4264" s="269" t="s">
        <v>615</v>
      </c>
      <c r="D4264" s="84">
        <v>43609</v>
      </c>
      <c r="E4264" s="85" t="s">
        <v>7487</v>
      </c>
      <c r="F4264" s="85" t="s">
        <v>3</v>
      </c>
      <c r="G4264" s="85">
        <v>1744614</v>
      </c>
      <c r="H4264" s="89"/>
      <c r="I4264" s="270" t="s">
        <v>8835</v>
      </c>
      <c r="J4264" s="89"/>
      <c r="K4264" s="89"/>
      <c r="L4264" s="89"/>
      <c r="M4264" s="89"/>
      <c r="N4264" s="271">
        <v>0</v>
      </c>
      <c r="O4264" s="271">
        <v>40</v>
      </c>
      <c r="P4264" s="89" t="s">
        <v>670</v>
      </c>
    </row>
    <row r="4265" spans="1:16" ht="63.75">
      <c r="A4265" s="268" t="s">
        <v>565</v>
      </c>
      <c r="B4265" s="89"/>
      <c r="C4265" s="269" t="s">
        <v>615</v>
      </c>
      <c r="D4265" s="84">
        <v>43609</v>
      </c>
      <c r="E4265" s="85" t="s">
        <v>7488</v>
      </c>
      <c r="F4265" s="85" t="s">
        <v>3</v>
      </c>
      <c r="G4265" s="85">
        <v>1744604</v>
      </c>
      <c r="H4265" s="89"/>
      <c r="I4265" s="270" t="s">
        <v>8836</v>
      </c>
      <c r="J4265" s="89"/>
      <c r="K4265" s="89"/>
      <c r="L4265" s="89"/>
      <c r="M4265" s="89"/>
      <c r="N4265" s="271">
        <v>0</v>
      </c>
      <c r="O4265" s="271">
        <v>689.4</v>
      </c>
      <c r="P4265" s="89" t="s">
        <v>670</v>
      </c>
    </row>
    <row r="4266" spans="1:16" ht="63.75">
      <c r="A4266" s="268" t="s">
        <v>556</v>
      </c>
      <c r="B4266" s="89"/>
      <c r="C4266" s="269" t="s">
        <v>616</v>
      </c>
      <c r="D4266" s="84">
        <v>43609</v>
      </c>
      <c r="E4266" s="85" t="s">
        <v>7489</v>
      </c>
      <c r="F4266" s="85" t="s">
        <v>3</v>
      </c>
      <c r="G4266" s="85">
        <v>1744494</v>
      </c>
      <c r="H4266" s="89"/>
      <c r="I4266" s="270" t="s">
        <v>8837</v>
      </c>
      <c r="J4266" s="89"/>
      <c r="K4266" s="89"/>
      <c r="L4266" s="89"/>
      <c r="M4266" s="89"/>
      <c r="N4266" s="271">
        <v>0</v>
      </c>
      <c r="O4266" s="271">
        <v>907</v>
      </c>
      <c r="P4266" s="89" t="s">
        <v>670</v>
      </c>
    </row>
    <row r="4267" spans="1:16" ht="63.75">
      <c r="A4267" s="268">
        <v>81</v>
      </c>
      <c r="B4267" s="89"/>
      <c r="C4267" s="269" t="s">
        <v>55</v>
      </c>
      <c r="D4267" s="84">
        <v>43609</v>
      </c>
      <c r="E4267" s="85" t="s">
        <v>7490</v>
      </c>
      <c r="F4267" s="85" t="s">
        <v>3</v>
      </c>
      <c r="G4267" s="85">
        <v>1744455</v>
      </c>
      <c r="H4267" s="89"/>
      <c r="I4267" s="270" t="s">
        <v>8838</v>
      </c>
      <c r="J4267" s="89"/>
      <c r="K4267" s="89"/>
      <c r="L4267" s="89"/>
      <c r="M4267" s="89"/>
      <c r="N4267" s="271">
        <v>0</v>
      </c>
      <c r="O4267" s="271">
        <v>1092.0999999999999</v>
      </c>
      <c r="P4267" s="89" t="s">
        <v>670</v>
      </c>
    </row>
    <row r="4268" spans="1:16" ht="51">
      <c r="A4268" s="268">
        <v>86</v>
      </c>
      <c r="B4268" s="89"/>
      <c r="C4268" s="269" t="s">
        <v>56</v>
      </c>
      <c r="D4268" s="84">
        <v>43609</v>
      </c>
      <c r="E4268" s="85" t="s">
        <v>7491</v>
      </c>
      <c r="F4268" s="85" t="s">
        <v>3</v>
      </c>
      <c r="G4268" s="85">
        <v>1744450</v>
      </c>
      <c r="H4268" s="89"/>
      <c r="I4268" s="270" t="s">
        <v>8839</v>
      </c>
      <c r="J4268" s="89"/>
      <c r="K4268" s="89"/>
      <c r="L4268" s="89"/>
      <c r="M4268" s="89"/>
      <c r="N4268" s="271">
        <v>0</v>
      </c>
      <c r="O4268" s="271">
        <v>100112.5</v>
      </c>
      <c r="P4268" s="89" t="s">
        <v>670</v>
      </c>
    </row>
    <row r="4269" spans="1:16" ht="51">
      <c r="A4269" s="268">
        <v>291</v>
      </c>
      <c r="B4269" s="89"/>
      <c r="C4269" s="269" t="s">
        <v>129</v>
      </c>
      <c r="D4269" s="84">
        <v>43609</v>
      </c>
      <c r="E4269" s="85" t="s">
        <v>7492</v>
      </c>
      <c r="F4269" s="85" t="s">
        <v>3</v>
      </c>
      <c r="G4269" s="85">
        <v>1744350</v>
      </c>
      <c r="H4269" s="89"/>
      <c r="I4269" s="270" t="s">
        <v>8840</v>
      </c>
      <c r="J4269" s="89"/>
      <c r="K4269" s="89"/>
      <c r="L4269" s="89"/>
      <c r="M4269" s="89"/>
      <c r="N4269" s="271">
        <v>0</v>
      </c>
      <c r="O4269" s="271">
        <v>2906.75</v>
      </c>
      <c r="P4269" s="89" t="s">
        <v>670</v>
      </c>
    </row>
    <row r="4270" spans="1:16" ht="38.25">
      <c r="A4270" s="268">
        <v>526</v>
      </c>
      <c r="B4270" s="89"/>
      <c r="C4270" s="269" t="s">
        <v>610</v>
      </c>
      <c r="D4270" s="84">
        <v>43609</v>
      </c>
      <c r="E4270" s="85" t="s">
        <v>7493</v>
      </c>
      <c r="F4270" s="85" t="s">
        <v>3</v>
      </c>
      <c r="G4270" s="85">
        <v>1744422</v>
      </c>
      <c r="H4270" s="89"/>
      <c r="I4270" s="270" t="s">
        <v>8841</v>
      </c>
      <c r="J4270" s="89"/>
      <c r="K4270" s="89"/>
      <c r="L4270" s="89"/>
      <c r="M4270" s="89"/>
      <c r="N4270" s="271">
        <v>0</v>
      </c>
      <c r="O4270" s="271">
        <v>51</v>
      </c>
      <c r="P4270" s="89" t="s">
        <v>670</v>
      </c>
    </row>
    <row r="4271" spans="1:16" ht="51">
      <c r="A4271" s="268">
        <v>526</v>
      </c>
      <c r="B4271" s="89"/>
      <c r="C4271" s="269" t="s">
        <v>610</v>
      </c>
      <c r="D4271" s="84">
        <v>43609</v>
      </c>
      <c r="E4271" s="85" t="s">
        <v>7494</v>
      </c>
      <c r="F4271" s="85" t="s">
        <v>3</v>
      </c>
      <c r="G4271" s="85">
        <v>1744419</v>
      </c>
      <c r="H4271" s="89"/>
      <c r="I4271" s="270" t="s">
        <v>4756</v>
      </c>
      <c r="J4271" s="89"/>
      <c r="K4271" s="89"/>
      <c r="L4271" s="89"/>
      <c r="M4271" s="89"/>
      <c r="N4271" s="271">
        <v>0</v>
      </c>
      <c r="O4271" s="271">
        <v>51</v>
      </c>
      <c r="P4271" s="89" t="s">
        <v>670</v>
      </c>
    </row>
    <row r="4272" spans="1:16" ht="51">
      <c r="A4272" s="268">
        <v>526</v>
      </c>
      <c r="B4272" s="89"/>
      <c r="C4272" s="269" t="s">
        <v>610</v>
      </c>
      <c r="D4272" s="84">
        <v>43609</v>
      </c>
      <c r="E4272" s="85" t="s">
        <v>7495</v>
      </c>
      <c r="F4272" s="85" t="s">
        <v>3</v>
      </c>
      <c r="G4272" s="85">
        <v>1744418</v>
      </c>
      <c r="H4272" s="89"/>
      <c r="I4272" s="270" t="s">
        <v>8842</v>
      </c>
      <c r="J4272" s="89"/>
      <c r="K4272" s="89"/>
      <c r="L4272" s="89"/>
      <c r="M4272" s="89"/>
      <c r="N4272" s="271">
        <v>0</v>
      </c>
      <c r="O4272" s="271">
        <v>40</v>
      </c>
      <c r="P4272" s="89" t="s">
        <v>670</v>
      </c>
    </row>
    <row r="4273" spans="1:16" ht="51">
      <c r="A4273" s="268" t="s">
        <v>565</v>
      </c>
      <c r="B4273" s="89"/>
      <c r="C4273" s="269" t="s">
        <v>615</v>
      </c>
      <c r="D4273" s="84">
        <v>43609</v>
      </c>
      <c r="E4273" s="85" t="s">
        <v>7496</v>
      </c>
      <c r="F4273" s="85" t="s">
        <v>3</v>
      </c>
      <c r="G4273" s="85">
        <v>1744396</v>
      </c>
      <c r="H4273" s="89"/>
      <c r="I4273" s="270" t="s">
        <v>8843</v>
      </c>
      <c r="J4273" s="89"/>
      <c r="K4273" s="89"/>
      <c r="L4273" s="89"/>
      <c r="M4273" s="89"/>
      <c r="N4273" s="271">
        <v>0</v>
      </c>
      <c r="O4273" s="271">
        <v>20</v>
      </c>
      <c r="P4273" s="89" t="s">
        <v>670</v>
      </c>
    </row>
    <row r="4274" spans="1:16" ht="38.25">
      <c r="A4274" s="268" t="s">
        <v>565</v>
      </c>
      <c r="B4274" s="89"/>
      <c r="C4274" s="269" t="s">
        <v>615</v>
      </c>
      <c r="D4274" s="84">
        <v>43609</v>
      </c>
      <c r="E4274" s="85" t="s">
        <v>7497</v>
      </c>
      <c r="F4274" s="85" t="s">
        <v>3</v>
      </c>
      <c r="G4274" s="85">
        <v>1744376</v>
      </c>
      <c r="H4274" s="89"/>
      <c r="I4274" s="270" t="s">
        <v>8844</v>
      </c>
      <c r="J4274" s="89"/>
      <c r="K4274" s="89"/>
      <c r="L4274" s="89"/>
      <c r="M4274" s="89"/>
      <c r="N4274" s="271">
        <v>0</v>
      </c>
      <c r="O4274" s="271">
        <v>600</v>
      </c>
      <c r="P4274" s="89" t="s">
        <v>670</v>
      </c>
    </row>
    <row r="4275" spans="1:16" ht="38.25">
      <c r="A4275" s="268" t="s">
        <v>565</v>
      </c>
      <c r="B4275" s="89"/>
      <c r="C4275" s="269" t="s">
        <v>615</v>
      </c>
      <c r="D4275" s="84">
        <v>43609</v>
      </c>
      <c r="E4275" s="85" t="s">
        <v>7498</v>
      </c>
      <c r="F4275" s="85" t="s">
        <v>3</v>
      </c>
      <c r="G4275" s="85">
        <v>1744374</v>
      </c>
      <c r="H4275" s="89"/>
      <c r="I4275" s="270" t="s">
        <v>8845</v>
      </c>
      <c r="J4275" s="89"/>
      <c r="K4275" s="89"/>
      <c r="L4275" s="89"/>
      <c r="M4275" s="89"/>
      <c r="N4275" s="271">
        <v>0</v>
      </c>
      <c r="O4275" s="271">
        <v>1000</v>
      </c>
      <c r="P4275" s="89" t="s">
        <v>670</v>
      </c>
    </row>
    <row r="4276" spans="1:16" ht="89.25">
      <c r="A4276" s="268">
        <v>25</v>
      </c>
      <c r="B4276" s="89"/>
      <c r="C4276" s="269" t="s">
        <v>45</v>
      </c>
      <c r="D4276" s="84">
        <v>43609</v>
      </c>
      <c r="E4276" s="85" t="s">
        <v>7499</v>
      </c>
      <c r="F4276" s="85" t="s">
        <v>671</v>
      </c>
      <c r="G4276" s="85">
        <v>441258</v>
      </c>
      <c r="H4276" s="89"/>
      <c r="I4276" s="270" t="s">
        <v>8846</v>
      </c>
      <c r="J4276" s="89"/>
      <c r="K4276" s="89"/>
      <c r="L4276" s="89"/>
      <c r="M4276" s="89"/>
      <c r="N4276" s="271">
        <v>621005.06000000006</v>
      </c>
      <c r="O4276" s="271">
        <v>0</v>
      </c>
      <c r="P4276" s="89" t="s">
        <v>670</v>
      </c>
    </row>
    <row r="4277" spans="1:16" ht="76.5">
      <c r="A4277" s="268">
        <v>25</v>
      </c>
      <c r="B4277" s="89"/>
      <c r="C4277" s="269" t="s">
        <v>45</v>
      </c>
      <c r="D4277" s="84">
        <v>43609</v>
      </c>
      <c r="E4277" s="85" t="s">
        <v>7500</v>
      </c>
      <c r="F4277" s="85" t="s">
        <v>671</v>
      </c>
      <c r="G4277" s="85">
        <v>441253</v>
      </c>
      <c r="H4277" s="89"/>
      <c r="I4277" s="270" t="s">
        <v>8847</v>
      </c>
      <c r="J4277" s="89"/>
      <c r="K4277" s="89"/>
      <c r="L4277" s="89"/>
      <c r="M4277" s="89"/>
      <c r="N4277" s="271">
        <v>331069.06</v>
      </c>
      <c r="O4277" s="271">
        <v>0</v>
      </c>
      <c r="P4277" s="89" t="s">
        <v>670</v>
      </c>
    </row>
    <row r="4278" spans="1:16" ht="89.25">
      <c r="A4278" s="268">
        <v>25</v>
      </c>
      <c r="B4278" s="89"/>
      <c r="C4278" s="269" t="s">
        <v>45</v>
      </c>
      <c r="D4278" s="84">
        <v>43609</v>
      </c>
      <c r="E4278" s="85" t="s">
        <v>7500</v>
      </c>
      <c r="F4278" s="85" t="s">
        <v>671</v>
      </c>
      <c r="G4278" s="85">
        <v>441252</v>
      </c>
      <c r="H4278" s="89"/>
      <c r="I4278" s="270" t="s">
        <v>8848</v>
      </c>
      <c r="J4278" s="89"/>
      <c r="K4278" s="89"/>
      <c r="L4278" s="89"/>
      <c r="M4278" s="89"/>
      <c r="N4278" s="271">
        <v>701903.72</v>
      </c>
      <c r="O4278" s="271">
        <v>0</v>
      </c>
      <c r="P4278" s="89" t="s">
        <v>670</v>
      </c>
    </row>
    <row r="4279" spans="1:16" ht="76.5">
      <c r="A4279" s="268">
        <v>25</v>
      </c>
      <c r="B4279" s="89"/>
      <c r="C4279" s="269" t="s">
        <v>45</v>
      </c>
      <c r="D4279" s="84">
        <v>43609</v>
      </c>
      <c r="E4279" s="85" t="s">
        <v>7500</v>
      </c>
      <c r="F4279" s="85" t="s">
        <v>671</v>
      </c>
      <c r="G4279" s="85">
        <v>441259</v>
      </c>
      <c r="H4279" s="89"/>
      <c r="I4279" s="270" t="s">
        <v>8849</v>
      </c>
      <c r="J4279" s="89"/>
      <c r="K4279" s="89"/>
      <c r="L4279" s="89"/>
      <c r="M4279" s="89"/>
      <c r="N4279" s="271">
        <v>1149715.3700000001</v>
      </c>
      <c r="O4279" s="271">
        <v>0</v>
      </c>
      <c r="P4279" s="89" t="s">
        <v>670</v>
      </c>
    </row>
    <row r="4280" spans="1:16" ht="63.75">
      <c r="A4280" s="268" t="s">
        <v>557</v>
      </c>
      <c r="B4280" s="89"/>
      <c r="C4280" s="269" t="s">
        <v>780</v>
      </c>
      <c r="D4280" s="84">
        <v>43609</v>
      </c>
      <c r="E4280" s="85" t="s">
        <v>7501</v>
      </c>
      <c r="F4280" s="85" t="s">
        <v>6</v>
      </c>
      <c r="G4280" s="85">
        <v>1047622</v>
      </c>
      <c r="H4280" s="89"/>
      <c r="I4280" s="270" t="s">
        <v>8850</v>
      </c>
      <c r="J4280" s="89"/>
      <c r="K4280" s="89"/>
      <c r="L4280" s="89"/>
      <c r="M4280" s="89"/>
      <c r="N4280" s="271">
        <v>0</v>
      </c>
      <c r="O4280" s="271">
        <v>481980.63</v>
      </c>
      <c r="P4280" s="89" t="s">
        <v>670</v>
      </c>
    </row>
    <row r="4281" spans="1:16" ht="51">
      <c r="A4281" s="268">
        <v>650</v>
      </c>
      <c r="B4281" s="89"/>
      <c r="C4281" s="269" t="s">
        <v>187</v>
      </c>
      <c r="D4281" s="84">
        <v>43609</v>
      </c>
      <c r="E4281" s="85" t="s">
        <v>7502</v>
      </c>
      <c r="F4281" s="85" t="s">
        <v>6</v>
      </c>
      <c r="G4281" s="85">
        <v>1122440</v>
      </c>
      <c r="H4281" s="89"/>
      <c r="I4281" s="270" t="s">
        <v>8851</v>
      </c>
      <c r="J4281" s="89"/>
      <c r="K4281" s="89"/>
      <c r="L4281" s="89"/>
      <c r="M4281" s="89"/>
      <c r="N4281" s="271">
        <v>0</v>
      </c>
      <c r="O4281" s="271">
        <v>20000</v>
      </c>
      <c r="P4281" s="89" t="s">
        <v>670</v>
      </c>
    </row>
    <row r="4282" spans="1:16" ht="51">
      <c r="A4282" s="268">
        <v>41</v>
      </c>
      <c r="B4282" s="89"/>
      <c r="C4282" s="269" t="s">
        <v>47</v>
      </c>
      <c r="D4282" s="84">
        <v>43609</v>
      </c>
      <c r="E4282" s="85" t="s">
        <v>7503</v>
      </c>
      <c r="F4282" s="85" t="s">
        <v>6</v>
      </c>
      <c r="G4282" s="85">
        <v>1122454</v>
      </c>
      <c r="H4282" s="89"/>
      <c r="I4282" s="270" t="s">
        <v>8852</v>
      </c>
      <c r="J4282" s="89"/>
      <c r="K4282" s="89"/>
      <c r="L4282" s="89"/>
      <c r="M4282" s="89"/>
      <c r="N4282" s="271">
        <v>0</v>
      </c>
      <c r="O4282" s="271">
        <v>4000000</v>
      </c>
      <c r="P4282" s="89" t="s">
        <v>670</v>
      </c>
    </row>
    <row r="4283" spans="1:16" ht="51">
      <c r="A4283" s="268">
        <v>513</v>
      </c>
      <c r="B4283" s="89"/>
      <c r="C4283" s="269" t="s">
        <v>171</v>
      </c>
      <c r="D4283" s="84">
        <v>43609</v>
      </c>
      <c r="E4283" s="85" t="s">
        <v>7504</v>
      </c>
      <c r="F4283" s="85" t="s">
        <v>15</v>
      </c>
      <c r="G4283" s="85">
        <v>1047764</v>
      </c>
      <c r="H4283" s="89"/>
      <c r="I4283" s="270" t="s">
        <v>8853</v>
      </c>
      <c r="J4283" s="89"/>
      <c r="K4283" s="89"/>
      <c r="L4283" s="89"/>
      <c r="M4283" s="89"/>
      <c r="N4283" s="271">
        <v>50</v>
      </c>
      <c r="O4283" s="271">
        <v>0</v>
      </c>
      <c r="P4283" s="89" t="s">
        <v>670</v>
      </c>
    </row>
    <row r="4284" spans="1:16" ht="51">
      <c r="A4284" s="268">
        <v>513</v>
      </c>
      <c r="B4284" s="89"/>
      <c r="C4284" s="269" t="s">
        <v>171</v>
      </c>
      <c r="D4284" s="84">
        <v>43609</v>
      </c>
      <c r="E4284" s="85" t="s">
        <v>7505</v>
      </c>
      <c r="F4284" s="85" t="s">
        <v>15</v>
      </c>
      <c r="G4284" s="85">
        <v>1047768</v>
      </c>
      <c r="H4284" s="89"/>
      <c r="I4284" s="270" t="s">
        <v>8854</v>
      </c>
      <c r="J4284" s="89"/>
      <c r="K4284" s="89"/>
      <c r="L4284" s="89"/>
      <c r="M4284" s="89"/>
      <c r="N4284" s="271">
        <v>50</v>
      </c>
      <c r="O4284" s="271">
        <v>0</v>
      </c>
      <c r="P4284" s="89" t="s">
        <v>670</v>
      </c>
    </row>
    <row r="4285" spans="1:16" ht="51">
      <c r="A4285" s="268">
        <v>513</v>
      </c>
      <c r="B4285" s="89"/>
      <c r="C4285" s="269" t="s">
        <v>171</v>
      </c>
      <c r="D4285" s="84">
        <v>43609</v>
      </c>
      <c r="E4285" s="85" t="s">
        <v>7506</v>
      </c>
      <c r="F4285" s="85" t="s">
        <v>15</v>
      </c>
      <c r="G4285" s="85">
        <v>1047770</v>
      </c>
      <c r="H4285" s="89"/>
      <c r="I4285" s="270" t="s">
        <v>3776</v>
      </c>
      <c r="J4285" s="89"/>
      <c r="K4285" s="89"/>
      <c r="L4285" s="89"/>
      <c r="M4285" s="89"/>
      <c r="N4285" s="271">
        <v>50</v>
      </c>
      <c r="O4285" s="271">
        <v>0</v>
      </c>
      <c r="P4285" s="89" t="s">
        <v>670</v>
      </c>
    </row>
    <row r="4286" spans="1:16" ht="63.75">
      <c r="A4286" s="268" t="s">
        <v>559</v>
      </c>
      <c r="B4286" s="89"/>
      <c r="C4286" s="269" t="s">
        <v>759</v>
      </c>
      <c r="D4286" s="84">
        <v>43609</v>
      </c>
      <c r="E4286" s="85" t="s">
        <v>7507</v>
      </c>
      <c r="F4286" s="85" t="s">
        <v>6</v>
      </c>
      <c r="G4286" s="85">
        <v>1122605</v>
      </c>
      <c r="H4286" s="89"/>
      <c r="I4286" s="270" t="s">
        <v>8855</v>
      </c>
      <c r="J4286" s="89"/>
      <c r="K4286" s="89"/>
      <c r="L4286" s="89"/>
      <c r="M4286" s="89"/>
      <c r="N4286" s="271">
        <v>0</v>
      </c>
      <c r="O4286" s="271">
        <v>15337.29</v>
      </c>
      <c r="P4286" s="89" t="s">
        <v>670</v>
      </c>
    </row>
    <row r="4287" spans="1:16" ht="63.75">
      <c r="A4287" s="268">
        <v>41</v>
      </c>
      <c r="B4287" s="89"/>
      <c r="C4287" s="269" t="s">
        <v>47</v>
      </c>
      <c r="D4287" s="84">
        <v>43609</v>
      </c>
      <c r="E4287" s="85" t="s">
        <v>7508</v>
      </c>
      <c r="F4287" s="85" t="s">
        <v>6</v>
      </c>
      <c r="G4287" s="85">
        <v>1122606</v>
      </c>
      <c r="H4287" s="89"/>
      <c r="I4287" s="270" t="s">
        <v>8856</v>
      </c>
      <c r="J4287" s="89"/>
      <c r="K4287" s="89"/>
      <c r="L4287" s="89"/>
      <c r="M4287" s="89"/>
      <c r="N4287" s="271">
        <v>0</v>
      </c>
      <c r="O4287" s="271">
        <v>592418</v>
      </c>
      <c r="P4287" s="89" t="s">
        <v>670</v>
      </c>
    </row>
    <row r="4288" spans="1:16" ht="114.75">
      <c r="A4288" s="268">
        <v>513</v>
      </c>
      <c r="B4288" s="89"/>
      <c r="C4288" s="269" t="s">
        <v>171</v>
      </c>
      <c r="D4288" s="84">
        <v>43609</v>
      </c>
      <c r="E4288" s="85" t="s">
        <v>7509</v>
      </c>
      <c r="F4288" s="85" t="s">
        <v>11</v>
      </c>
      <c r="G4288" s="85">
        <v>955032</v>
      </c>
      <c r="H4288" s="89"/>
      <c r="I4288" s="270" t="s">
        <v>8857</v>
      </c>
      <c r="J4288" s="89"/>
      <c r="K4288" s="89"/>
      <c r="L4288" s="89"/>
      <c r="M4288" s="89"/>
      <c r="N4288" s="271">
        <v>2848.61</v>
      </c>
      <c r="O4288" s="271">
        <v>0</v>
      </c>
      <c r="P4288" s="89" t="s">
        <v>670</v>
      </c>
    </row>
    <row r="4289" spans="1:16" ht="51">
      <c r="A4289" s="268">
        <v>117</v>
      </c>
      <c r="B4289" s="89"/>
      <c r="C4289" s="269" t="s">
        <v>62</v>
      </c>
      <c r="D4289" s="84">
        <v>43609</v>
      </c>
      <c r="E4289" s="85" t="s">
        <v>7510</v>
      </c>
      <c r="F4289" s="85" t="s">
        <v>11</v>
      </c>
      <c r="G4289" s="85">
        <v>955035</v>
      </c>
      <c r="H4289" s="89"/>
      <c r="I4289" s="270" t="s">
        <v>8858</v>
      </c>
      <c r="J4289" s="89"/>
      <c r="K4289" s="89"/>
      <c r="L4289" s="89"/>
      <c r="M4289" s="89"/>
      <c r="N4289" s="271">
        <v>50</v>
      </c>
      <c r="O4289" s="271">
        <v>0</v>
      </c>
      <c r="P4289" s="89" t="s">
        <v>670</v>
      </c>
    </row>
    <row r="4290" spans="1:16" ht="51">
      <c r="A4290" s="268">
        <v>513</v>
      </c>
      <c r="B4290" s="89"/>
      <c r="C4290" s="269" t="s">
        <v>171</v>
      </c>
      <c r="D4290" s="84">
        <v>43609</v>
      </c>
      <c r="E4290" s="85" t="s">
        <v>7511</v>
      </c>
      <c r="F4290" s="85" t="s">
        <v>11</v>
      </c>
      <c r="G4290" s="85">
        <v>955037</v>
      </c>
      <c r="H4290" s="89"/>
      <c r="I4290" s="270" t="s">
        <v>8859</v>
      </c>
      <c r="J4290" s="89"/>
      <c r="K4290" s="89"/>
      <c r="L4290" s="89"/>
      <c r="M4290" s="89"/>
      <c r="N4290" s="271">
        <v>50</v>
      </c>
      <c r="O4290" s="271">
        <v>0</v>
      </c>
      <c r="P4290" s="89" t="s">
        <v>670</v>
      </c>
    </row>
    <row r="4291" spans="1:16" ht="63.75">
      <c r="A4291" s="268">
        <v>287</v>
      </c>
      <c r="B4291" s="89"/>
      <c r="C4291" s="269" t="s">
        <v>126</v>
      </c>
      <c r="D4291" s="84">
        <v>43609</v>
      </c>
      <c r="E4291" s="85" t="s">
        <v>7512</v>
      </c>
      <c r="F4291" s="85" t="s">
        <v>11</v>
      </c>
      <c r="G4291" s="85">
        <v>1048146</v>
      </c>
      <c r="H4291" s="89"/>
      <c r="I4291" s="270" t="s">
        <v>8860</v>
      </c>
      <c r="J4291" s="89"/>
      <c r="K4291" s="89"/>
      <c r="L4291" s="89"/>
      <c r="M4291" s="89"/>
      <c r="N4291" s="271">
        <v>50</v>
      </c>
      <c r="O4291" s="271">
        <v>0</v>
      </c>
      <c r="P4291" s="89" t="s">
        <v>670</v>
      </c>
    </row>
    <row r="4292" spans="1:16" ht="51">
      <c r="A4292" s="268">
        <v>513</v>
      </c>
      <c r="B4292" s="89"/>
      <c r="C4292" s="269" t="s">
        <v>171</v>
      </c>
      <c r="D4292" s="84">
        <v>43609</v>
      </c>
      <c r="E4292" s="85" t="s">
        <v>7513</v>
      </c>
      <c r="F4292" s="85" t="s">
        <v>15</v>
      </c>
      <c r="G4292" s="85">
        <v>1048277</v>
      </c>
      <c r="H4292" s="89"/>
      <c r="I4292" s="270" t="s">
        <v>719</v>
      </c>
      <c r="J4292" s="89"/>
      <c r="K4292" s="89"/>
      <c r="L4292" s="89"/>
      <c r="M4292" s="89"/>
      <c r="N4292" s="271">
        <v>50</v>
      </c>
      <c r="O4292" s="271">
        <v>0</v>
      </c>
      <c r="P4292" s="89" t="s">
        <v>670</v>
      </c>
    </row>
    <row r="4293" spans="1:16" ht="76.5">
      <c r="A4293" s="268" t="s">
        <v>557</v>
      </c>
      <c r="B4293" s="89"/>
      <c r="C4293" s="269" t="s">
        <v>780</v>
      </c>
      <c r="D4293" s="84">
        <v>43609</v>
      </c>
      <c r="E4293" s="85" t="s">
        <v>7514</v>
      </c>
      <c r="F4293" s="85" t="s">
        <v>6</v>
      </c>
      <c r="G4293" s="85">
        <v>1122787</v>
      </c>
      <c r="H4293" s="89"/>
      <c r="I4293" s="270" t="s">
        <v>8861</v>
      </c>
      <c r="J4293" s="89"/>
      <c r="K4293" s="89"/>
      <c r="L4293" s="89"/>
      <c r="M4293" s="89"/>
      <c r="N4293" s="271">
        <v>0</v>
      </c>
      <c r="O4293" s="271">
        <v>100000</v>
      </c>
      <c r="P4293" s="89" t="s">
        <v>670</v>
      </c>
    </row>
    <row r="4294" spans="1:16" ht="63.75">
      <c r="A4294" s="268" t="s">
        <v>557</v>
      </c>
      <c r="B4294" s="89"/>
      <c r="C4294" s="269" t="s">
        <v>780</v>
      </c>
      <c r="D4294" s="84">
        <v>43609</v>
      </c>
      <c r="E4294" s="85" t="s">
        <v>7515</v>
      </c>
      <c r="F4294" s="85" t="s">
        <v>6</v>
      </c>
      <c r="G4294" s="85">
        <v>1048283</v>
      </c>
      <c r="H4294" s="89"/>
      <c r="I4294" s="270" t="s">
        <v>8862</v>
      </c>
      <c r="J4294" s="89"/>
      <c r="K4294" s="89"/>
      <c r="L4294" s="89"/>
      <c r="M4294" s="89"/>
      <c r="N4294" s="271">
        <v>0</v>
      </c>
      <c r="O4294" s="271">
        <v>1057707.17</v>
      </c>
      <c r="P4294" s="89" t="s">
        <v>670</v>
      </c>
    </row>
    <row r="4295" spans="1:16" ht="76.5">
      <c r="A4295" s="268">
        <v>25</v>
      </c>
      <c r="B4295" s="89"/>
      <c r="C4295" s="269" t="s">
        <v>45</v>
      </c>
      <c r="D4295" s="84">
        <v>43609</v>
      </c>
      <c r="E4295" s="85" t="s">
        <v>7516</v>
      </c>
      <c r="F4295" s="85" t="s">
        <v>671</v>
      </c>
      <c r="G4295" s="85">
        <v>443478</v>
      </c>
      <c r="H4295" s="89"/>
      <c r="I4295" s="270" t="s">
        <v>8863</v>
      </c>
      <c r="J4295" s="89"/>
      <c r="K4295" s="89"/>
      <c r="L4295" s="89"/>
      <c r="M4295" s="89"/>
      <c r="N4295" s="271">
        <v>433492.17</v>
      </c>
      <c r="O4295" s="271">
        <v>0</v>
      </c>
      <c r="P4295" s="89" t="s">
        <v>670</v>
      </c>
    </row>
    <row r="4296" spans="1:16" ht="76.5">
      <c r="A4296" s="268">
        <v>25</v>
      </c>
      <c r="B4296" s="89"/>
      <c r="C4296" s="269" t="s">
        <v>45</v>
      </c>
      <c r="D4296" s="84">
        <v>43609</v>
      </c>
      <c r="E4296" s="85" t="s">
        <v>7516</v>
      </c>
      <c r="F4296" s="85" t="s">
        <v>671</v>
      </c>
      <c r="G4296" s="85">
        <v>443480</v>
      </c>
      <c r="H4296" s="89"/>
      <c r="I4296" s="270" t="s">
        <v>8864</v>
      </c>
      <c r="J4296" s="89"/>
      <c r="K4296" s="89"/>
      <c r="L4296" s="89"/>
      <c r="M4296" s="89"/>
      <c r="N4296" s="271">
        <v>1701575.9</v>
      </c>
      <c r="O4296" s="271">
        <v>0</v>
      </c>
      <c r="P4296" s="89" t="s">
        <v>670</v>
      </c>
    </row>
    <row r="4297" spans="1:16" ht="76.5">
      <c r="A4297" s="268">
        <v>25</v>
      </c>
      <c r="B4297" s="89"/>
      <c r="C4297" s="269" t="s">
        <v>45</v>
      </c>
      <c r="D4297" s="84">
        <v>43609</v>
      </c>
      <c r="E4297" s="85" t="s">
        <v>7516</v>
      </c>
      <c r="F4297" s="85" t="s">
        <v>671</v>
      </c>
      <c r="G4297" s="85">
        <v>443483</v>
      </c>
      <c r="H4297" s="89"/>
      <c r="I4297" s="270" t="s">
        <v>8865</v>
      </c>
      <c r="J4297" s="89"/>
      <c r="K4297" s="89"/>
      <c r="L4297" s="89"/>
      <c r="M4297" s="89"/>
      <c r="N4297" s="271">
        <v>2101498</v>
      </c>
      <c r="O4297" s="271">
        <v>0</v>
      </c>
      <c r="P4297" s="89" t="s">
        <v>670</v>
      </c>
    </row>
    <row r="4298" spans="1:16" ht="76.5">
      <c r="A4298" s="268">
        <v>25</v>
      </c>
      <c r="B4298" s="89"/>
      <c r="C4298" s="269" t="s">
        <v>45</v>
      </c>
      <c r="D4298" s="84">
        <v>43609</v>
      </c>
      <c r="E4298" s="85" t="s">
        <v>7516</v>
      </c>
      <c r="F4298" s="85" t="s">
        <v>671</v>
      </c>
      <c r="G4298" s="85">
        <v>443841</v>
      </c>
      <c r="H4298" s="89"/>
      <c r="I4298" s="270" t="s">
        <v>8866</v>
      </c>
      <c r="J4298" s="89"/>
      <c r="K4298" s="89"/>
      <c r="L4298" s="89"/>
      <c r="M4298" s="89"/>
      <c r="N4298" s="271">
        <v>2534356.4900000002</v>
      </c>
      <c r="O4298" s="271">
        <v>0</v>
      </c>
      <c r="P4298" s="89" t="s">
        <v>670</v>
      </c>
    </row>
    <row r="4299" spans="1:16" ht="89.25">
      <c r="A4299" s="268">
        <v>25</v>
      </c>
      <c r="B4299" s="89"/>
      <c r="C4299" s="269" t="s">
        <v>45</v>
      </c>
      <c r="D4299" s="84">
        <v>43609</v>
      </c>
      <c r="E4299" s="85" t="s">
        <v>7516</v>
      </c>
      <c r="F4299" s="85" t="s">
        <v>671</v>
      </c>
      <c r="G4299" s="85">
        <v>443487</v>
      </c>
      <c r="H4299" s="89"/>
      <c r="I4299" s="270" t="s">
        <v>8867</v>
      </c>
      <c r="J4299" s="89"/>
      <c r="K4299" s="89"/>
      <c r="L4299" s="89"/>
      <c r="M4299" s="89"/>
      <c r="N4299" s="271">
        <v>1460275.91</v>
      </c>
      <c r="O4299" s="271">
        <v>0</v>
      </c>
      <c r="P4299" s="89" t="s">
        <v>670</v>
      </c>
    </row>
    <row r="4300" spans="1:16" ht="76.5">
      <c r="A4300" s="268">
        <v>25</v>
      </c>
      <c r="B4300" s="89"/>
      <c r="C4300" s="269" t="s">
        <v>45</v>
      </c>
      <c r="D4300" s="84">
        <v>43609</v>
      </c>
      <c r="E4300" s="85" t="s">
        <v>7516</v>
      </c>
      <c r="F4300" s="85" t="s">
        <v>671</v>
      </c>
      <c r="G4300" s="85">
        <v>443837</v>
      </c>
      <c r="H4300" s="89"/>
      <c r="I4300" s="270" t="s">
        <v>8868</v>
      </c>
      <c r="J4300" s="89"/>
      <c r="K4300" s="89"/>
      <c r="L4300" s="89"/>
      <c r="M4300" s="89"/>
      <c r="N4300" s="271">
        <v>1195754.67</v>
      </c>
      <c r="O4300" s="271">
        <v>0</v>
      </c>
      <c r="P4300" s="89" t="s">
        <v>670</v>
      </c>
    </row>
    <row r="4301" spans="1:16" ht="76.5">
      <c r="A4301" s="268">
        <v>25</v>
      </c>
      <c r="B4301" s="89"/>
      <c r="C4301" s="269" t="s">
        <v>45</v>
      </c>
      <c r="D4301" s="84">
        <v>43609</v>
      </c>
      <c r="E4301" s="85" t="s">
        <v>7516</v>
      </c>
      <c r="F4301" s="85" t="s">
        <v>671</v>
      </c>
      <c r="G4301" s="85">
        <v>439901</v>
      </c>
      <c r="H4301" s="89"/>
      <c r="I4301" s="270" t="s">
        <v>8869</v>
      </c>
      <c r="J4301" s="89"/>
      <c r="K4301" s="89"/>
      <c r="L4301" s="89"/>
      <c r="M4301" s="89"/>
      <c r="N4301" s="271">
        <v>1125312.47</v>
      </c>
      <c r="O4301" s="271">
        <v>0</v>
      </c>
      <c r="P4301" s="89" t="s">
        <v>670</v>
      </c>
    </row>
    <row r="4302" spans="1:16" ht="76.5">
      <c r="A4302" s="268">
        <v>25</v>
      </c>
      <c r="B4302" s="89"/>
      <c r="C4302" s="269" t="s">
        <v>45</v>
      </c>
      <c r="D4302" s="84">
        <v>43609</v>
      </c>
      <c r="E4302" s="85" t="s">
        <v>7516</v>
      </c>
      <c r="F4302" s="85" t="s">
        <v>671</v>
      </c>
      <c r="G4302" s="85">
        <v>443838</v>
      </c>
      <c r="H4302" s="89"/>
      <c r="I4302" s="270" t="s">
        <v>8870</v>
      </c>
      <c r="J4302" s="89"/>
      <c r="K4302" s="89"/>
      <c r="L4302" s="89"/>
      <c r="M4302" s="89"/>
      <c r="N4302" s="271">
        <v>104710.65</v>
      </c>
      <c r="O4302" s="271">
        <v>0</v>
      </c>
      <c r="P4302" s="89" t="s">
        <v>670</v>
      </c>
    </row>
    <row r="4303" spans="1:16" ht="76.5">
      <c r="A4303" s="268">
        <v>25</v>
      </c>
      <c r="B4303" s="89"/>
      <c r="C4303" s="269" t="s">
        <v>45</v>
      </c>
      <c r="D4303" s="84">
        <v>43609</v>
      </c>
      <c r="E4303" s="85" t="s">
        <v>7516</v>
      </c>
      <c r="F4303" s="85" t="s">
        <v>671</v>
      </c>
      <c r="G4303" s="85">
        <v>443836</v>
      </c>
      <c r="H4303" s="89"/>
      <c r="I4303" s="270" t="s">
        <v>8871</v>
      </c>
      <c r="J4303" s="89"/>
      <c r="K4303" s="89"/>
      <c r="L4303" s="89"/>
      <c r="M4303" s="89"/>
      <c r="N4303" s="271">
        <v>857444.39</v>
      </c>
      <c r="O4303" s="271">
        <v>0</v>
      </c>
      <c r="P4303" s="89" t="s">
        <v>670</v>
      </c>
    </row>
    <row r="4304" spans="1:16" ht="89.25">
      <c r="A4304" s="268">
        <v>25</v>
      </c>
      <c r="B4304" s="89"/>
      <c r="C4304" s="269" t="s">
        <v>45</v>
      </c>
      <c r="D4304" s="84">
        <v>43609</v>
      </c>
      <c r="E4304" s="85" t="s">
        <v>7516</v>
      </c>
      <c r="F4304" s="85" t="s">
        <v>671</v>
      </c>
      <c r="G4304" s="85">
        <v>443489</v>
      </c>
      <c r="H4304" s="89"/>
      <c r="I4304" s="270" t="s">
        <v>8872</v>
      </c>
      <c r="J4304" s="89"/>
      <c r="K4304" s="89"/>
      <c r="L4304" s="89"/>
      <c r="M4304" s="89"/>
      <c r="N4304" s="271">
        <v>39059.19</v>
      </c>
      <c r="O4304" s="271">
        <v>0</v>
      </c>
      <c r="P4304" s="89" t="s">
        <v>670</v>
      </c>
    </row>
    <row r="4305" spans="1:16" ht="76.5">
      <c r="A4305" s="268">
        <v>25</v>
      </c>
      <c r="B4305" s="89"/>
      <c r="C4305" s="269" t="s">
        <v>45</v>
      </c>
      <c r="D4305" s="84">
        <v>43609</v>
      </c>
      <c r="E4305" s="85" t="s">
        <v>7516</v>
      </c>
      <c r="F4305" s="85" t="s">
        <v>671</v>
      </c>
      <c r="G4305" s="85">
        <v>443834</v>
      </c>
      <c r="H4305" s="89"/>
      <c r="I4305" s="270" t="s">
        <v>8873</v>
      </c>
      <c r="J4305" s="89"/>
      <c r="K4305" s="89"/>
      <c r="L4305" s="89"/>
      <c r="M4305" s="89"/>
      <c r="N4305" s="271">
        <v>329332.55</v>
      </c>
      <c r="O4305" s="271">
        <v>0</v>
      </c>
      <c r="P4305" s="89" t="s">
        <v>670</v>
      </c>
    </row>
    <row r="4306" spans="1:16" ht="76.5">
      <c r="A4306" s="268">
        <v>25</v>
      </c>
      <c r="B4306" s="89"/>
      <c r="C4306" s="269" t="s">
        <v>45</v>
      </c>
      <c r="D4306" s="84">
        <v>43609</v>
      </c>
      <c r="E4306" s="85" t="s">
        <v>7516</v>
      </c>
      <c r="F4306" s="85" t="s">
        <v>671</v>
      </c>
      <c r="G4306" s="85">
        <v>443491</v>
      </c>
      <c r="H4306" s="89"/>
      <c r="I4306" s="270" t="s">
        <v>8874</v>
      </c>
      <c r="J4306" s="89"/>
      <c r="K4306" s="89"/>
      <c r="L4306" s="89"/>
      <c r="M4306" s="89"/>
      <c r="N4306" s="271">
        <v>885108.68</v>
      </c>
      <c r="O4306" s="271">
        <v>0</v>
      </c>
      <c r="P4306" s="89" t="s">
        <v>670</v>
      </c>
    </row>
    <row r="4307" spans="1:16" ht="76.5">
      <c r="A4307" s="268">
        <v>25</v>
      </c>
      <c r="B4307" s="89"/>
      <c r="C4307" s="269" t="s">
        <v>45</v>
      </c>
      <c r="D4307" s="84">
        <v>43609</v>
      </c>
      <c r="E4307" s="85" t="s">
        <v>7516</v>
      </c>
      <c r="F4307" s="85" t="s">
        <v>671</v>
      </c>
      <c r="G4307" s="85">
        <v>443492</v>
      </c>
      <c r="H4307" s="89"/>
      <c r="I4307" s="270" t="s">
        <v>8875</v>
      </c>
      <c r="J4307" s="89"/>
      <c r="K4307" s="89"/>
      <c r="L4307" s="89"/>
      <c r="M4307" s="89"/>
      <c r="N4307" s="271">
        <v>104400.39</v>
      </c>
      <c r="O4307" s="271">
        <v>0</v>
      </c>
      <c r="P4307" s="89" t="s">
        <v>670</v>
      </c>
    </row>
    <row r="4308" spans="1:16" ht="76.5">
      <c r="A4308" s="268">
        <v>25</v>
      </c>
      <c r="B4308" s="89"/>
      <c r="C4308" s="269" t="s">
        <v>45</v>
      </c>
      <c r="D4308" s="84">
        <v>43609</v>
      </c>
      <c r="E4308" s="85" t="s">
        <v>7516</v>
      </c>
      <c r="F4308" s="85" t="s">
        <v>671</v>
      </c>
      <c r="G4308" s="85">
        <v>443839</v>
      </c>
      <c r="H4308" s="89"/>
      <c r="I4308" s="270" t="s">
        <v>8876</v>
      </c>
      <c r="J4308" s="89"/>
      <c r="K4308" s="89"/>
      <c r="L4308" s="89"/>
      <c r="M4308" s="89"/>
      <c r="N4308" s="271">
        <v>1132392.46</v>
      </c>
      <c r="O4308" s="271">
        <v>0</v>
      </c>
      <c r="P4308" s="89" t="s">
        <v>670</v>
      </c>
    </row>
    <row r="4309" spans="1:16" ht="76.5">
      <c r="A4309" s="268">
        <v>25</v>
      </c>
      <c r="B4309" s="89"/>
      <c r="C4309" s="269" t="s">
        <v>45</v>
      </c>
      <c r="D4309" s="84">
        <v>43609</v>
      </c>
      <c r="E4309" s="85" t="s">
        <v>7516</v>
      </c>
      <c r="F4309" s="85" t="s">
        <v>671</v>
      </c>
      <c r="G4309" s="85">
        <v>443835</v>
      </c>
      <c r="H4309" s="89"/>
      <c r="I4309" s="270" t="s">
        <v>8877</v>
      </c>
      <c r="J4309" s="89"/>
      <c r="K4309" s="89"/>
      <c r="L4309" s="89"/>
      <c r="M4309" s="89"/>
      <c r="N4309" s="271">
        <v>267741.49</v>
      </c>
      <c r="O4309" s="271">
        <v>0</v>
      </c>
      <c r="P4309" s="89" t="s">
        <v>670</v>
      </c>
    </row>
    <row r="4310" spans="1:16" ht="76.5">
      <c r="A4310" s="268">
        <v>25</v>
      </c>
      <c r="B4310" s="89"/>
      <c r="C4310" s="269" t="s">
        <v>45</v>
      </c>
      <c r="D4310" s="84">
        <v>43609</v>
      </c>
      <c r="E4310" s="85" t="s">
        <v>7516</v>
      </c>
      <c r="F4310" s="85" t="s">
        <v>671</v>
      </c>
      <c r="G4310" s="85">
        <v>441250</v>
      </c>
      <c r="H4310" s="89"/>
      <c r="I4310" s="270" t="s">
        <v>8878</v>
      </c>
      <c r="J4310" s="89"/>
      <c r="K4310" s="89"/>
      <c r="L4310" s="89"/>
      <c r="M4310" s="89"/>
      <c r="N4310" s="271">
        <v>497705.58</v>
      </c>
      <c r="O4310" s="271">
        <v>0</v>
      </c>
      <c r="P4310" s="89" t="s">
        <v>670</v>
      </c>
    </row>
    <row r="4311" spans="1:16" ht="76.5">
      <c r="A4311" s="268">
        <v>25</v>
      </c>
      <c r="B4311" s="89"/>
      <c r="C4311" s="269" t="s">
        <v>45</v>
      </c>
      <c r="D4311" s="84">
        <v>43609</v>
      </c>
      <c r="E4311" s="85" t="s">
        <v>7516</v>
      </c>
      <c r="F4311" s="85" t="s">
        <v>671</v>
      </c>
      <c r="G4311" s="85">
        <v>443484</v>
      </c>
      <c r="H4311" s="89"/>
      <c r="I4311" s="270" t="s">
        <v>8879</v>
      </c>
      <c r="J4311" s="89"/>
      <c r="K4311" s="89"/>
      <c r="L4311" s="89"/>
      <c r="M4311" s="89"/>
      <c r="N4311" s="271">
        <v>590452.73</v>
      </c>
      <c r="O4311" s="271">
        <v>0</v>
      </c>
      <c r="P4311" s="89" t="s">
        <v>670</v>
      </c>
    </row>
    <row r="4312" spans="1:16" ht="76.5">
      <c r="A4312" s="268">
        <v>25</v>
      </c>
      <c r="B4312" s="89"/>
      <c r="C4312" s="269" t="s">
        <v>45</v>
      </c>
      <c r="D4312" s="84">
        <v>43609</v>
      </c>
      <c r="E4312" s="85" t="s">
        <v>7516</v>
      </c>
      <c r="F4312" s="85" t="s">
        <v>671</v>
      </c>
      <c r="G4312" s="85">
        <v>443840</v>
      </c>
      <c r="H4312" s="89"/>
      <c r="I4312" s="270" t="s">
        <v>8880</v>
      </c>
      <c r="J4312" s="89"/>
      <c r="K4312" s="89"/>
      <c r="L4312" s="89"/>
      <c r="M4312" s="89"/>
      <c r="N4312" s="271">
        <v>209112.03</v>
      </c>
      <c r="O4312" s="271">
        <v>0</v>
      </c>
      <c r="P4312" s="89" t="s">
        <v>670</v>
      </c>
    </row>
    <row r="4313" spans="1:16" ht="51">
      <c r="A4313" s="268">
        <v>119</v>
      </c>
      <c r="B4313" s="89"/>
      <c r="C4313" s="269" t="s">
        <v>63</v>
      </c>
      <c r="D4313" s="84">
        <v>43609</v>
      </c>
      <c r="E4313" s="85" t="s">
        <v>7517</v>
      </c>
      <c r="F4313" s="85" t="s">
        <v>11</v>
      </c>
      <c r="G4313" s="85">
        <v>955059</v>
      </c>
      <c r="H4313" s="89"/>
      <c r="I4313" s="270" t="s">
        <v>8881</v>
      </c>
      <c r="J4313" s="89"/>
      <c r="K4313" s="89"/>
      <c r="L4313" s="89"/>
      <c r="M4313" s="89"/>
      <c r="N4313" s="271">
        <v>50</v>
      </c>
      <c r="O4313" s="271">
        <v>0</v>
      </c>
      <c r="P4313" s="89" t="s">
        <v>670</v>
      </c>
    </row>
    <row r="4314" spans="1:16" ht="51">
      <c r="A4314" s="268">
        <v>117</v>
      </c>
      <c r="B4314" s="89"/>
      <c r="C4314" s="269" t="s">
        <v>62</v>
      </c>
      <c r="D4314" s="84">
        <v>43609</v>
      </c>
      <c r="E4314" s="85" t="s">
        <v>7518</v>
      </c>
      <c r="F4314" s="85" t="s">
        <v>11</v>
      </c>
      <c r="G4314" s="85">
        <v>955060</v>
      </c>
      <c r="H4314" s="89"/>
      <c r="I4314" s="270" t="s">
        <v>8882</v>
      </c>
      <c r="J4314" s="89"/>
      <c r="K4314" s="89"/>
      <c r="L4314" s="89"/>
      <c r="M4314" s="89"/>
      <c r="N4314" s="271">
        <v>50</v>
      </c>
      <c r="O4314" s="271">
        <v>0</v>
      </c>
      <c r="P4314" s="89" t="s">
        <v>670</v>
      </c>
    </row>
    <row r="4315" spans="1:16" ht="51">
      <c r="A4315" s="268">
        <v>117</v>
      </c>
      <c r="B4315" s="89"/>
      <c r="C4315" s="269" t="s">
        <v>62</v>
      </c>
      <c r="D4315" s="84">
        <v>43609</v>
      </c>
      <c r="E4315" s="85" t="s">
        <v>7519</v>
      </c>
      <c r="F4315" s="85" t="s">
        <v>11</v>
      </c>
      <c r="G4315" s="85">
        <v>955067</v>
      </c>
      <c r="H4315" s="89"/>
      <c r="I4315" s="270" t="s">
        <v>8883</v>
      </c>
      <c r="J4315" s="89"/>
      <c r="K4315" s="89"/>
      <c r="L4315" s="89"/>
      <c r="M4315" s="89"/>
      <c r="N4315" s="271">
        <v>50</v>
      </c>
      <c r="O4315" s="271">
        <v>0</v>
      </c>
      <c r="P4315" s="89" t="s">
        <v>670</v>
      </c>
    </row>
    <row r="4316" spans="1:16" ht="51">
      <c r="A4316" s="268">
        <v>117</v>
      </c>
      <c r="B4316" s="89"/>
      <c r="C4316" s="269" t="s">
        <v>62</v>
      </c>
      <c r="D4316" s="84">
        <v>43609</v>
      </c>
      <c r="E4316" s="85" t="s">
        <v>7520</v>
      </c>
      <c r="F4316" s="85" t="s">
        <v>11</v>
      </c>
      <c r="G4316" s="85">
        <v>955068</v>
      </c>
      <c r="H4316" s="89"/>
      <c r="I4316" s="270" t="s">
        <v>8884</v>
      </c>
      <c r="J4316" s="89"/>
      <c r="K4316" s="89"/>
      <c r="L4316" s="89"/>
      <c r="M4316" s="89"/>
      <c r="N4316" s="271">
        <v>50</v>
      </c>
      <c r="O4316" s="271">
        <v>0</v>
      </c>
      <c r="P4316" s="89" t="s">
        <v>670</v>
      </c>
    </row>
    <row r="4317" spans="1:16" ht="51">
      <c r="A4317" s="268">
        <v>41</v>
      </c>
      <c r="B4317" s="89"/>
      <c r="C4317" s="269" t="s">
        <v>47</v>
      </c>
      <c r="D4317" s="84">
        <v>43612</v>
      </c>
      <c r="E4317" s="85" t="s">
        <v>7521</v>
      </c>
      <c r="F4317" s="85" t="s">
        <v>3</v>
      </c>
      <c r="G4317" s="85">
        <v>1745063</v>
      </c>
      <c r="H4317" s="89"/>
      <c r="I4317" s="270" t="s">
        <v>8885</v>
      </c>
      <c r="J4317" s="89"/>
      <c r="K4317" s="89"/>
      <c r="L4317" s="89"/>
      <c r="M4317" s="89"/>
      <c r="N4317" s="271">
        <v>0</v>
      </c>
      <c r="O4317" s="271">
        <v>30</v>
      </c>
      <c r="P4317" s="89" t="s">
        <v>670</v>
      </c>
    </row>
    <row r="4318" spans="1:16" ht="63.75">
      <c r="A4318" s="268">
        <v>41</v>
      </c>
      <c r="B4318" s="89"/>
      <c r="C4318" s="269" t="s">
        <v>47</v>
      </c>
      <c r="D4318" s="84">
        <v>43612</v>
      </c>
      <c r="E4318" s="85" t="s">
        <v>7522</v>
      </c>
      <c r="F4318" s="85" t="s">
        <v>3</v>
      </c>
      <c r="G4318" s="85">
        <v>1745062</v>
      </c>
      <c r="H4318" s="89"/>
      <c r="I4318" s="270" t="s">
        <v>8886</v>
      </c>
      <c r="J4318" s="89"/>
      <c r="K4318" s="89"/>
      <c r="L4318" s="89"/>
      <c r="M4318" s="89"/>
      <c r="N4318" s="271">
        <v>0</v>
      </c>
      <c r="O4318" s="271">
        <v>490</v>
      </c>
      <c r="P4318" s="89" t="s">
        <v>670</v>
      </c>
    </row>
    <row r="4319" spans="1:16" ht="63.75">
      <c r="A4319" s="268">
        <v>6</v>
      </c>
      <c r="B4319" s="89"/>
      <c r="C4319" s="269" t="s">
        <v>40</v>
      </c>
      <c r="D4319" s="84">
        <v>43612</v>
      </c>
      <c r="E4319" s="85" t="s">
        <v>7523</v>
      </c>
      <c r="F4319" s="85" t="s">
        <v>3</v>
      </c>
      <c r="G4319" s="85">
        <v>1745061</v>
      </c>
      <c r="H4319" s="89"/>
      <c r="I4319" s="270" t="s">
        <v>8887</v>
      </c>
      <c r="J4319" s="89"/>
      <c r="K4319" s="89"/>
      <c r="L4319" s="89"/>
      <c r="M4319" s="89"/>
      <c r="N4319" s="271">
        <v>0</v>
      </c>
      <c r="O4319" s="271">
        <v>10022.4</v>
      </c>
      <c r="P4319" s="89" t="s">
        <v>670</v>
      </c>
    </row>
    <row r="4320" spans="1:16" ht="51">
      <c r="A4320" s="268">
        <v>41</v>
      </c>
      <c r="B4320" s="89"/>
      <c r="C4320" s="269" t="s">
        <v>47</v>
      </c>
      <c r="D4320" s="84">
        <v>43612</v>
      </c>
      <c r="E4320" s="85" t="s">
        <v>7524</v>
      </c>
      <c r="F4320" s="85" t="s">
        <v>3</v>
      </c>
      <c r="G4320" s="85">
        <v>1745060</v>
      </c>
      <c r="H4320" s="89"/>
      <c r="I4320" s="270" t="s">
        <v>8888</v>
      </c>
      <c r="J4320" s="89"/>
      <c r="K4320" s="89"/>
      <c r="L4320" s="89"/>
      <c r="M4320" s="89"/>
      <c r="N4320" s="271">
        <v>0</v>
      </c>
      <c r="O4320" s="271">
        <v>200</v>
      </c>
      <c r="P4320" s="89" t="s">
        <v>670</v>
      </c>
    </row>
    <row r="4321" spans="1:16" ht="51">
      <c r="A4321" s="268">
        <v>41</v>
      </c>
      <c r="B4321" s="89"/>
      <c r="C4321" s="269" t="s">
        <v>47</v>
      </c>
      <c r="D4321" s="84">
        <v>43612</v>
      </c>
      <c r="E4321" s="85" t="s">
        <v>7525</v>
      </c>
      <c r="F4321" s="85" t="s">
        <v>3</v>
      </c>
      <c r="G4321" s="85">
        <v>1745059</v>
      </c>
      <c r="H4321" s="89"/>
      <c r="I4321" s="270" t="s">
        <v>8889</v>
      </c>
      <c r="J4321" s="89"/>
      <c r="K4321" s="89"/>
      <c r="L4321" s="89"/>
      <c r="M4321" s="89"/>
      <c r="N4321" s="271">
        <v>0</v>
      </c>
      <c r="O4321" s="271">
        <v>323</v>
      </c>
      <c r="P4321" s="89" t="s">
        <v>670</v>
      </c>
    </row>
    <row r="4322" spans="1:16" ht="51">
      <c r="A4322" s="268">
        <v>130</v>
      </c>
      <c r="B4322" s="89"/>
      <c r="C4322" s="269" t="s">
        <v>67</v>
      </c>
      <c r="D4322" s="84">
        <v>43612</v>
      </c>
      <c r="E4322" s="85" t="s">
        <v>7526</v>
      </c>
      <c r="F4322" s="85" t="s">
        <v>3</v>
      </c>
      <c r="G4322" s="85">
        <v>1745031</v>
      </c>
      <c r="H4322" s="89"/>
      <c r="I4322" s="270" t="s">
        <v>8890</v>
      </c>
      <c r="J4322" s="89"/>
      <c r="K4322" s="89"/>
      <c r="L4322" s="89"/>
      <c r="M4322" s="89"/>
      <c r="N4322" s="271">
        <v>0</v>
      </c>
      <c r="O4322" s="271">
        <v>208</v>
      </c>
      <c r="P4322" s="89" t="s">
        <v>670</v>
      </c>
    </row>
    <row r="4323" spans="1:16" ht="38.25">
      <c r="A4323" s="268">
        <v>526</v>
      </c>
      <c r="B4323" s="89"/>
      <c r="C4323" s="269" t="s">
        <v>610</v>
      </c>
      <c r="D4323" s="84">
        <v>43612</v>
      </c>
      <c r="E4323" s="85" t="s">
        <v>7527</v>
      </c>
      <c r="F4323" s="85" t="s">
        <v>3</v>
      </c>
      <c r="G4323" s="85">
        <v>1745090</v>
      </c>
      <c r="H4323" s="89"/>
      <c r="I4323" s="270" t="s">
        <v>8891</v>
      </c>
      <c r="J4323" s="89"/>
      <c r="K4323" s="89"/>
      <c r="L4323" s="89"/>
      <c r="M4323" s="89"/>
      <c r="N4323" s="271">
        <v>0</v>
      </c>
      <c r="O4323" s="271">
        <v>182</v>
      </c>
      <c r="P4323" s="89" t="s">
        <v>670</v>
      </c>
    </row>
    <row r="4324" spans="1:16" ht="51">
      <c r="A4324" s="268">
        <v>41</v>
      </c>
      <c r="B4324" s="89"/>
      <c r="C4324" s="269" t="s">
        <v>47</v>
      </c>
      <c r="D4324" s="84">
        <v>43612</v>
      </c>
      <c r="E4324" s="85" t="s">
        <v>7528</v>
      </c>
      <c r="F4324" s="85" t="s">
        <v>3</v>
      </c>
      <c r="G4324" s="85">
        <v>1745104</v>
      </c>
      <c r="H4324" s="89"/>
      <c r="I4324" s="270" t="s">
        <v>6495</v>
      </c>
      <c r="J4324" s="89"/>
      <c r="K4324" s="89"/>
      <c r="L4324" s="89"/>
      <c r="M4324" s="89"/>
      <c r="N4324" s="271">
        <v>0</v>
      </c>
      <c r="O4324" s="271">
        <v>51</v>
      </c>
      <c r="P4324" s="89" t="s">
        <v>670</v>
      </c>
    </row>
    <row r="4325" spans="1:16" ht="51">
      <c r="A4325" s="268">
        <v>592</v>
      </c>
      <c r="B4325" s="89"/>
      <c r="C4325" s="269" t="s">
        <v>645</v>
      </c>
      <c r="D4325" s="84">
        <v>43612</v>
      </c>
      <c r="E4325" s="85" t="s">
        <v>7529</v>
      </c>
      <c r="F4325" s="85" t="s">
        <v>3</v>
      </c>
      <c r="G4325" s="85">
        <v>1745126</v>
      </c>
      <c r="H4325" s="89"/>
      <c r="I4325" s="270" t="s">
        <v>8892</v>
      </c>
      <c r="J4325" s="89"/>
      <c r="K4325" s="89"/>
      <c r="L4325" s="89"/>
      <c r="M4325" s="89"/>
      <c r="N4325" s="271">
        <v>0</v>
      </c>
      <c r="O4325" s="271">
        <v>30</v>
      </c>
      <c r="P4325" s="89" t="s">
        <v>670</v>
      </c>
    </row>
    <row r="4326" spans="1:16" ht="51">
      <c r="A4326" s="268">
        <v>592</v>
      </c>
      <c r="B4326" s="89"/>
      <c r="C4326" s="269" t="s">
        <v>645</v>
      </c>
      <c r="D4326" s="84">
        <v>43612</v>
      </c>
      <c r="E4326" s="85" t="s">
        <v>7530</v>
      </c>
      <c r="F4326" s="85" t="s">
        <v>3</v>
      </c>
      <c r="G4326" s="85">
        <v>1745128</v>
      </c>
      <c r="H4326" s="89"/>
      <c r="I4326" s="270" t="s">
        <v>8893</v>
      </c>
      <c r="J4326" s="89"/>
      <c r="K4326" s="89"/>
      <c r="L4326" s="89"/>
      <c r="M4326" s="89"/>
      <c r="N4326" s="271">
        <v>0</v>
      </c>
      <c r="O4326" s="271">
        <v>348</v>
      </c>
      <c r="P4326" s="89" t="s">
        <v>670</v>
      </c>
    </row>
    <row r="4327" spans="1:16" ht="63.75">
      <c r="A4327" s="268">
        <v>201</v>
      </c>
      <c r="B4327" s="89"/>
      <c r="C4327" s="269" t="s">
        <v>95</v>
      </c>
      <c r="D4327" s="84">
        <v>43612</v>
      </c>
      <c r="E4327" s="85" t="s">
        <v>7531</v>
      </c>
      <c r="F4327" s="85" t="s">
        <v>3</v>
      </c>
      <c r="G4327" s="85">
        <v>1744860</v>
      </c>
      <c r="H4327" s="89"/>
      <c r="I4327" s="270" t="s">
        <v>8894</v>
      </c>
      <c r="J4327" s="89"/>
      <c r="K4327" s="89"/>
      <c r="L4327" s="89"/>
      <c r="M4327" s="89"/>
      <c r="N4327" s="271">
        <v>0</v>
      </c>
      <c r="O4327" s="271">
        <v>528</v>
      </c>
      <c r="P4327" s="89" t="s">
        <v>670</v>
      </c>
    </row>
    <row r="4328" spans="1:16" ht="51">
      <c r="A4328" s="268" t="s">
        <v>565</v>
      </c>
      <c r="B4328" s="89"/>
      <c r="C4328" s="269" t="s">
        <v>615</v>
      </c>
      <c r="D4328" s="84">
        <v>43612</v>
      </c>
      <c r="E4328" s="85" t="s">
        <v>7532</v>
      </c>
      <c r="F4328" s="85" t="s">
        <v>3</v>
      </c>
      <c r="G4328" s="85">
        <v>1744918</v>
      </c>
      <c r="H4328" s="89"/>
      <c r="I4328" s="270" t="s">
        <v>8895</v>
      </c>
      <c r="J4328" s="89"/>
      <c r="K4328" s="89"/>
      <c r="L4328" s="89"/>
      <c r="M4328" s="89"/>
      <c r="N4328" s="271">
        <v>0</v>
      </c>
      <c r="O4328" s="271">
        <v>1078.67</v>
      </c>
      <c r="P4328" s="89" t="s">
        <v>670</v>
      </c>
    </row>
    <row r="4329" spans="1:16" ht="51">
      <c r="A4329" s="268">
        <v>15</v>
      </c>
      <c r="B4329" s="89"/>
      <c r="C4329" s="269" t="s">
        <v>42</v>
      </c>
      <c r="D4329" s="84">
        <v>43612</v>
      </c>
      <c r="E4329" s="85" t="s">
        <v>7533</v>
      </c>
      <c r="F4329" s="85" t="s">
        <v>3</v>
      </c>
      <c r="G4329" s="85">
        <v>1744921</v>
      </c>
      <c r="H4329" s="89"/>
      <c r="I4329" s="270" t="s">
        <v>8896</v>
      </c>
      <c r="J4329" s="89"/>
      <c r="K4329" s="89"/>
      <c r="L4329" s="89"/>
      <c r="M4329" s="89"/>
      <c r="N4329" s="271">
        <v>0</v>
      </c>
      <c r="O4329" s="271">
        <v>10566.67</v>
      </c>
      <c r="P4329" s="89" t="s">
        <v>670</v>
      </c>
    </row>
    <row r="4330" spans="1:16" ht="63.75">
      <c r="A4330" s="268" t="s">
        <v>565</v>
      </c>
      <c r="B4330" s="89"/>
      <c r="C4330" s="269" t="s">
        <v>615</v>
      </c>
      <c r="D4330" s="84">
        <v>43612</v>
      </c>
      <c r="E4330" s="85" t="s">
        <v>7534</v>
      </c>
      <c r="F4330" s="85" t="s">
        <v>3</v>
      </c>
      <c r="G4330" s="85">
        <v>1744930</v>
      </c>
      <c r="H4330" s="89"/>
      <c r="I4330" s="270" t="s">
        <v>8897</v>
      </c>
      <c r="J4330" s="89"/>
      <c r="K4330" s="89"/>
      <c r="L4330" s="89"/>
      <c r="M4330" s="89"/>
      <c r="N4330" s="271">
        <v>0</v>
      </c>
      <c r="O4330" s="271">
        <v>1</v>
      </c>
      <c r="P4330" s="89" t="s">
        <v>670</v>
      </c>
    </row>
    <row r="4331" spans="1:16" ht="51">
      <c r="A4331" s="268" t="s">
        <v>565</v>
      </c>
      <c r="B4331" s="89"/>
      <c r="C4331" s="269" t="s">
        <v>615</v>
      </c>
      <c r="D4331" s="84">
        <v>43612</v>
      </c>
      <c r="E4331" s="85" t="s">
        <v>7535</v>
      </c>
      <c r="F4331" s="85" t="s">
        <v>3</v>
      </c>
      <c r="G4331" s="85">
        <v>1744891</v>
      </c>
      <c r="H4331" s="89"/>
      <c r="I4331" s="270" t="s">
        <v>8898</v>
      </c>
      <c r="J4331" s="89"/>
      <c r="K4331" s="89"/>
      <c r="L4331" s="89"/>
      <c r="M4331" s="89"/>
      <c r="N4331" s="271">
        <v>0</v>
      </c>
      <c r="O4331" s="271">
        <v>0.9</v>
      </c>
      <c r="P4331" s="89" t="s">
        <v>670</v>
      </c>
    </row>
    <row r="4332" spans="1:16" ht="51">
      <c r="A4332" s="268">
        <v>599</v>
      </c>
      <c r="B4332" s="89"/>
      <c r="C4332" s="269" t="s">
        <v>1369</v>
      </c>
      <c r="D4332" s="84">
        <v>43612</v>
      </c>
      <c r="E4332" s="85" t="s">
        <v>7536</v>
      </c>
      <c r="F4332" s="85" t="s">
        <v>3</v>
      </c>
      <c r="G4332" s="85">
        <v>1744864</v>
      </c>
      <c r="H4332" s="89"/>
      <c r="I4332" s="270" t="s">
        <v>8758</v>
      </c>
      <c r="J4332" s="89"/>
      <c r="K4332" s="89"/>
      <c r="L4332" s="89"/>
      <c r="M4332" s="89"/>
      <c r="N4332" s="271">
        <v>0</v>
      </c>
      <c r="O4332" s="271">
        <v>24</v>
      </c>
      <c r="P4332" s="89" t="s">
        <v>670</v>
      </c>
    </row>
    <row r="4333" spans="1:16" ht="76.5">
      <c r="A4333" s="268">
        <v>513</v>
      </c>
      <c r="B4333" s="89"/>
      <c r="C4333" s="269" t="s">
        <v>171</v>
      </c>
      <c r="D4333" s="84">
        <v>43612</v>
      </c>
      <c r="E4333" s="85" t="s">
        <v>7537</v>
      </c>
      <c r="F4333" s="85" t="s">
        <v>15</v>
      </c>
      <c r="G4333" s="85">
        <v>1048891</v>
      </c>
      <c r="H4333" s="89"/>
      <c r="I4333" s="270" t="s">
        <v>8899</v>
      </c>
      <c r="J4333" s="89"/>
      <c r="K4333" s="89"/>
      <c r="L4333" s="89"/>
      <c r="M4333" s="89"/>
      <c r="N4333" s="271">
        <v>50</v>
      </c>
      <c r="O4333" s="271">
        <v>0</v>
      </c>
      <c r="P4333" s="89" t="s">
        <v>670</v>
      </c>
    </row>
    <row r="4334" spans="1:16" ht="76.5">
      <c r="A4334" s="268">
        <v>25</v>
      </c>
      <c r="B4334" s="89"/>
      <c r="C4334" s="269" t="s">
        <v>45</v>
      </c>
      <c r="D4334" s="84">
        <v>43612</v>
      </c>
      <c r="E4334" s="85" t="s">
        <v>7538</v>
      </c>
      <c r="F4334" s="85" t="s">
        <v>671</v>
      </c>
      <c r="G4334" s="85">
        <v>445114</v>
      </c>
      <c r="H4334" s="89"/>
      <c r="I4334" s="270" t="s">
        <v>8900</v>
      </c>
      <c r="J4334" s="89"/>
      <c r="K4334" s="89"/>
      <c r="L4334" s="89"/>
      <c r="M4334" s="89"/>
      <c r="N4334" s="271">
        <v>1343680.54</v>
      </c>
      <c r="O4334" s="271">
        <v>0</v>
      </c>
      <c r="P4334" s="89" t="s">
        <v>670</v>
      </c>
    </row>
    <row r="4335" spans="1:16" ht="89.25">
      <c r="A4335" s="268">
        <v>25</v>
      </c>
      <c r="B4335" s="89"/>
      <c r="C4335" s="269" t="s">
        <v>45</v>
      </c>
      <c r="D4335" s="84">
        <v>43612</v>
      </c>
      <c r="E4335" s="85" t="s">
        <v>7538</v>
      </c>
      <c r="F4335" s="85" t="s">
        <v>671</v>
      </c>
      <c r="G4335" s="85">
        <v>445112</v>
      </c>
      <c r="H4335" s="89"/>
      <c r="I4335" s="270" t="s">
        <v>8901</v>
      </c>
      <c r="J4335" s="89"/>
      <c r="K4335" s="89"/>
      <c r="L4335" s="89"/>
      <c r="M4335" s="89"/>
      <c r="N4335" s="271">
        <v>0.17</v>
      </c>
      <c r="O4335" s="271">
        <v>0</v>
      </c>
      <c r="P4335" s="89" t="s">
        <v>670</v>
      </c>
    </row>
    <row r="4336" spans="1:16" ht="76.5">
      <c r="A4336" s="268">
        <v>25</v>
      </c>
      <c r="B4336" s="89"/>
      <c r="C4336" s="269" t="s">
        <v>45</v>
      </c>
      <c r="D4336" s="84">
        <v>43612</v>
      </c>
      <c r="E4336" s="85" t="s">
        <v>7538</v>
      </c>
      <c r="F4336" s="85" t="s">
        <v>671</v>
      </c>
      <c r="G4336" s="85">
        <v>445113</v>
      </c>
      <c r="H4336" s="89"/>
      <c r="I4336" s="270" t="s">
        <v>8902</v>
      </c>
      <c r="J4336" s="89"/>
      <c r="K4336" s="89"/>
      <c r="L4336" s="89"/>
      <c r="M4336" s="89"/>
      <c r="N4336" s="271">
        <v>200208.05</v>
      </c>
      <c r="O4336" s="271">
        <v>0</v>
      </c>
      <c r="P4336" s="89" t="s">
        <v>670</v>
      </c>
    </row>
    <row r="4337" spans="1:16" ht="76.5">
      <c r="A4337" s="268">
        <v>25</v>
      </c>
      <c r="B4337" s="89"/>
      <c r="C4337" s="269" t="s">
        <v>45</v>
      </c>
      <c r="D4337" s="84">
        <v>43612</v>
      </c>
      <c r="E4337" s="85" t="s">
        <v>7538</v>
      </c>
      <c r="F4337" s="85" t="s">
        <v>671</v>
      </c>
      <c r="G4337" s="85">
        <v>449378</v>
      </c>
      <c r="H4337" s="89"/>
      <c r="I4337" s="270" t="s">
        <v>8903</v>
      </c>
      <c r="J4337" s="89"/>
      <c r="K4337" s="89"/>
      <c r="L4337" s="89"/>
      <c r="M4337" s="89"/>
      <c r="N4337" s="271">
        <v>1898226.23</v>
      </c>
      <c r="O4337" s="271">
        <v>0</v>
      </c>
      <c r="P4337" s="89" t="s">
        <v>670</v>
      </c>
    </row>
    <row r="4338" spans="1:16" ht="89.25">
      <c r="A4338" s="268">
        <v>25</v>
      </c>
      <c r="B4338" s="89"/>
      <c r="C4338" s="269" t="s">
        <v>45</v>
      </c>
      <c r="D4338" s="84">
        <v>43612</v>
      </c>
      <c r="E4338" s="85" t="s">
        <v>7538</v>
      </c>
      <c r="F4338" s="85" t="s">
        <v>671</v>
      </c>
      <c r="G4338" s="85">
        <v>449379</v>
      </c>
      <c r="H4338" s="89"/>
      <c r="I4338" s="270" t="s">
        <v>8904</v>
      </c>
      <c r="J4338" s="89"/>
      <c r="K4338" s="89"/>
      <c r="L4338" s="89"/>
      <c r="M4338" s="89"/>
      <c r="N4338" s="271">
        <v>591322.21</v>
      </c>
      <c r="O4338" s="271">
        <v>0</v>
      </c>
      <c r="P4338" s="89" t="s">
        <v>670</v>
      </c>
    </row>
    <row r="4339" spans="1:16" ht="76.5">
      <c r="A4339" s="268">
        <v>25</v>
      </c>
      <c r="B4339" s="89"/>
      <c r="C4339" s="269" t="s">
        <v>45</v>
      </c>
      <c r="D4339" s="84">
        <v>43612</v>
      </c>
      <c r="E4339" s="85" t="s">
        <v>7538</v>
      </c>
      <c r="F4339" s="85" t="s">
        <v>671</v>
      </c>
      <c r="G4339" s="85">
        <v>445111</v>
      </c>
      <c r="H4339" s="89"/>
      <c r="I4339" s="270" t="s">
        <v>8905</v>
      </c>
      <c r="J4339" s="89"/>
      <c r="K4339" s="89"/>
      <c r="L4339" s="89"/>
      <c r="M4339" s="89"/>
      <c r="N4339" s="271">
        <v>788654.82</v>
      </c>
      <c r="O4339" s="271">
        <v>0</v>
      </c>
      <c r="P4339" s="89" t="s">
        <v>670</v>
      </c>
    </row>
    <row r="4340" spans="1:16" ht="89.25">
      <c r="A4340" s="268">
        <v>25</v>
      </c>
      <c r="B4340" s="89"/>
      <c r="C4340" s="269" t="s">
        <v>45</v>
      </c>
      <c r="D4340" s="84">
        <v>43612</v>
      </c>
      <c r="E4340" s="85" t="s">
        <v>7538</v>
      </c>
      <c r="F4340" s="85" t="s">
        <v>671</v>
      </c>
      <c r="G4340" s="85">
        <v>449374</v>
      </c>
      <c r="H4340" s="89"/>
      <c r="I4340" s="270" t="s">
        <v>8906</v>
      </c>
      <c r="J4340" s="89"/>
      <c r="K4340" s="89"/>
      <c r="L4340" s="89"/>
      <c r="M4340" s="89"/>
      <c r="N4340" s="271">
        <v>898480.93</v>
      </c>
      <c r="O4340" s="271">
        <v>0</v>
      </c>
      <c r="P4340" s="89" t="s">
        <v>670</v>
      </c>
    </row>
    <row r="4341" spans="1:16" ht="76.5">
      <c r="A4341" s="268">
        <v>25</v>
      </c>
      <c r="B4341" s="89"/>
      <c r="C4341" s="269" t="s">
        <v>45</v>
      </c>
      <c r="D4341" s="84">
        <v>43612</v>
      </c>
      <c r="E4341" s="85" t="s">
        <v>7538</v>
      </c>
      <c r="F4341" s="85" t="s">
        <v>671</v>
      </c>
      <c r="G4341" s="85">
        <v>449376</v>
      </c>
      <c r="H4341" s="89"/>
      <c r="I4341" s="270" t="s">
        <v>8907</v>
      </c>
      <c r="J4341" s="89"/>
      <c r="K4341" s="89"/>
      <c r="L4341" s="89"/>
      <c r="M4341" s="89"/>
      <c r="N4341" s="271">
        <v>726969.52</v>
      </c>
      <c r="O4341" s="271">
        <v>0</v>
      </c>
      <c r="P4341" s="89" t="s">
        <v>670</v>
      </c>
    </row>
    <row r="4342" spans="1:16" ht="89.25">
      <c r="A4342" s="268">
        <v>25</v>
      </c>
      <c r="B4342" s="89"/>
      <c r="C4342" s="269" t="s">
        <v>45</v>
      </c>
      <c r="D4342" s="84">
        <v>43612</v>
      </c>
      <c r="E4342" s="85" t="s">
        <v>7538</v>
      </c>
      <c r="F4342" s="85" t="s">
        <v>671</v>
      </c>
      <c r="G4342" s="85">
        <v>449377</v>
      </c>
      <c r="H4342" s="89"/>
      <c r="I4342" s="270" t="s">
        <v>8908</v>
      </c>
      <c r="J4342" s="89"/>
      <c r="K4342" s="89"/>
      <c r="L4342" s="89"/>
      <c r="M4342" s="89"/>
      <c r="N4342" s="271">
        <v>859122.15</v>
      </c>
      <c r="O4342" s="271">
        <v>0</v>
      </c>
      <c r="P4342" s="89" t="s">
        <v>670</v>
      </c>
    </row>
    <row r="4343" spans="1:16" ht="89.25">
      <c r="A4343" s="268">
        <v>25</v>
      </c>
      <c r="B4343" s="89"/>
      <c r="C4343" s="269" t="s">
        <v>45</v>
      </c>
      <c r="D4343" s="84">
        <v>43612</v>
      </c>
      <c r="E4343" s="85" t="s">
        <v>7538</v>
      </c>
      <c r="F4343" s="85" t="s">
        <v>671</v>
      </c>
      <c r="G4343" s="85">
        <v>439438</v>
      </c>
      <c r="H4343" s="89"/>
      <c r="I4343" s="270" t="s">
        <v>8909</v>
      </c>
      <c r="J4343" s="89"/>
      <c r="K4343" s="89"/>
      <c r="L4343" s="89"/>
      <c r="M4343" s="89"/>
      <c r="N4343" s="271">
        <v>157539.60999999999</v>
      </c>
      <c r="O4343" s="271">
        <v>0</v>
      </c>
      <c r="P4343" s="89" t="s">
        <v>670</v>
      </c>
    </row>
    <row r="4344" spans="1:16" ht="76.5">
      <c r="A4344" s="268">
        <v>25</v>
      </c>
      <c r="B4344" s="89"/>
      <c r="C4344" s="269" t="s">
        <v>45</v>
      </c>
      <c r="D4344" s="84">
        <v>43612</v>
      </c>
      <c r="E4344" s="85" t="s">
        <v>7538</v>
      </c>
      <c r="F4344" s="85" t="s">
        <v>671</v>
      </c>
      <c r="G4344" s="85">
        <v>444755</v>
      </c>
      <c r="H4344" s="89"/>
      <c r="I4344" s="270" t="s">
        <v>8910</v>
      </c>
      <c r="J4344" s="89"/>
      <c r="K4344" s="89"/>
      <c r="L4344" s="89"/>
      <c r="M4344" s="89"/>
      <c r="N4344" s="271">
        <v>299492.44</v>
      </c>
      <c r="O4344" s="271">
        <v>0</v>
      </c>
      <c r="P4344" s="89" t="s">
        <v>670</v>
      </c>
    </row>
    <row r="4345" spans="1:16" ht="76.5">
      <c r="A4345" s="268">
        <v>25</v>
      </c>
      <c r="B4345" s="89"/>
      <c r="C4345" s="269" t="s">
        <v>45</v>
      </c>
      <c r="D4345" s="84">
        <v>43612</v>
      </c>
      <c r="E4345" s="85" t="s">
        <v>7538</v>
      </c>
      <c r="F4345" s="85" t="s">
        <v>671</v>
      </c>
      <c r="G4345" s="85">
        <v>444756</v>
      </c>
      <c r="H4345" s="89"/>
      <c r="I4345" s="270" t="s">
        <v>8911</v>
      </c>
      <c r="J4345" s="89"/>
      <c r="K4345" s="89"/>
      <c r="L4345" s="89"/>
      <c r="M4345" s="89"/>
      <c r="N4345" s="271">
        <v>2037310.83</v>
      </c>
      <c r="O4345" s="271">
        <v>0</v>
      </c>
      <c r="P4345" s="89" t="s">
        <v>670</v>
      </c>
    </row>
    <row r="4346" spans="1:16" ht="76.5">
      <c r="A4346" s="268">
        <v>25</v>
      </c>
      <c r="B4346" s="89"/>
      <c r="C4346" s="269" t="s">
        <v>45</v>
      </c>
      <c r="D4346" s="84">
        <v>43612</v>
      </c>
      <c r="E4346" s="85" t="s">
        <v>7538</v>
      </c>
      <c r="F4346" s="85" t="s">
        <v>671</v>
      </c>
      <c r="G4346" s="85">
        <v>444753</v>
      </c>
      <c r="H4346" s="89"/>
      <c r="I4346" s="270" t="s">
        <v>8912</v>
      </c>
      <c r="J4346" s="89"/>
      <c r="K4346" s="89"/>
      <c r="L4346" s="89"/>
      <c r="M4346" s="89"/>
      <c r="N4346" s="271">
        <v>56974.33</v>
      </c>
      <c r="O4346" s="271">
        <v>0</v>
      </c>
      <c r="P4346" s="89" t="s">
        <v>670</v>
      </c>
    </row>
    <row r="4347" spans="1:16" ht="89.25">
      <c r="A4347" s="268">
        <v>25</v>
      </c>
      <c r="B4347" s="89"/>
      <c r="C4347" s="269" t="s">
        <v>45</v>
      </c>
      <c r="D4347" s="84">
        <v>43612</v>
      </c>
      <c r="E4347" s="85" t="s">
        <v>7538</v>
      </c>
      <c r="F4347" s="85" t="s">
        <v>671</v>
      </c>
      <c r="G4347" s="85">
        <v>444750</v>
      </c>
      <c r="H4347" s="89"/>
      <c r="I4347" s="270" t="s">
        <v>8913</v>
      </c>
      <c r="J4347" s="89"/>
      <c r="K4347" s="89"/>
      <c r="L4347" s="89"/>
      <c r="M4347" s="89"/>
      <c r="N4347" s="271">
        <v>538074.87</v>
      </c>
      <c r="O4347" s="271">
        <v>0</v>
      </c>
      <c r="P4347" s="89" t="s">
        <v>670</v>
      </c>
    </row>
    <row r="4348" spans="1:16" ht="89.25">
      <c r="A4348" s="268">
        <v>25</v>
      </c>
      <c r="B4348" s="89"/>
      <c r="C4348" s="269" t="s">
        <v>45</v>
      </c>
      <c r="D4348" s="84">
        <v>43612</v>
      </c>
      <c r="E4348" s="85" t="s">
        <v>7538</v>
      </c>
      <c r="F4348" s="85" t="s">
        <v>671</v>
      </c>
      <c r="G4348" s="85">
        <v>444751</v>
      </c>
      <c r="H4348" s="89"/>
      <c r="I4348" s="270" t="s">
        <v>8914</v>
      </c>
      <c r="J4348" s="89"/>
      <c r="K4348" s="89"/>
      <c r="L4348" s="89"/>
      <c r="M4348" s="89"/>
      <c r="N4348" s="271">
        <v>30351.599999999999</v>
      </c>
      <c r="O4348" s="271">
        <v>0</v>
      </c>
      <c r="P4348" s="89" t="s">
        <v>670</v>
      </c>
    </row>
    <row r="4349" spans="1:16" ht="76.5">
      <c r="A4349" s="268">
        <v>25</v>
      </c>
      <c r="B4349" s="89"/>
      <c r="C4349" s="269" t="s">
        <v>45</v>
      </c>
      <c r="D4349" s="84">
        <v>43612</v>
      </c>
      <c r="E4349" s="85" t="s">
        <v>7538</v>
      </c>
      <c r="F4349" s="85" t="s">
        <v>671</v>
      </c>
      <c r="G4349" s="85">
        <v>444198</v>
      </c>
      <c r="H4349" s="89"/>
      <c r="I4349" s="270" t="s">
        <v>8915</v>
      </c>
      <c r="J4349" s="89"/>
      <c r="K4349" s="89"/>
      <c r="L4349" s="89"/>
      <c r="M4349" s="89"/>
      <c r="N4349" s="271">
        <v>488758.75</v>
      </c>
      <c r="O4349" s="271">
        <v>0</v>
      </c>
      <c r="P4349" s="89" t="s">
        <v>670</v>
      </c>
    </row>
    <row r="4350" spans="1:16" ht="76.5">
      <c r="A4350" s="268">
        <v>25</v>
      </c>
      <c r="B4350" s="89"/>
      <c r="C4350" s="269" t="s">
        <v>45</v>
      </c>
      <c r="D4350" s="84">
        <v>43612</v>
      </c>
      <c r="E4350" s="85" t="s">
        <v>7538</v>
      </c>
      <c r="F4350" s="85" t="s">
        <v>671</v>
      </c>
      <c r="G4350" s="85">
        <v>444502</v>
      </c>
      <c r="H4350" s="89"/>
      <c r="I4350" s="270" t="s">
        <v>8916</v>
      </c>
      <c r="J4350" s="89"/>
      <c r="K4350" s="89"/>
      <c r="L4350" s="89"/>
      <c r="M4350" s="89"/>
      <c r="N4350" s="271">
        <v>1417390.14</v>
      </c>
      <c r="O4350" s="271">
        <v>0</v>
      </c>
      <c r="P4350" s="89" t="s">
        <v>670</v>
      </c>
    </row>
    <row r="4351" spans="1:16" ht="76.5">
      <c r="A4351" s="268">
        <v>25</v>
      </c>
      <c r="B4351" s="89"/>
      <c r="C4351" s="269" t="s">
        <v>45</v>
      </c>
      <c r="D4351" s="84">
        <v>43612</v>
      </c>
      <c r="E4351" s="85" t="s">
        <v>7538</v>
      </c>
      <c r="F4351" s="85" t="s">
        <v>671</v>
      </c>
      <c r="G4351" s="85">
        <v>444501</v>
      </c>
      <c r="H4351" s="89"/>
      <c r="I4351" s="270" t="s">
        <v>8917</v>
      </c>
      <c r="J4351" s="89"/>
      <c r="K4351" s="89"/>
      <c r="L4351" s="89"/>
      <c r="M4351" s="89"/>
      <c r="N4351" s="271">
        <v>516666.67</v>
      </c>
      <c r="O4351" s="271">
        <v>0</v>
      </c>
      <c r="P4351" s="89" t="s">
        <v>670</v>
      </c>
    </row>
    <row r="4352" spans="1:16" ht="89.25">
      <c r="A4352" s="268">
        <v>25</v>
      </c>
      <c r="B4352" s="89"/>
      <c r="C4352" s="269" t="s">
        <v>45</v>
      </c>
      <c r="D4352" s="84">
        <v>43612</v>
      </c>
      <c r="E4352" s="85" t="s">
        <v>7538</v>
      </c>
      <c r="F4352" s="85" t="s">
        <v>671</v>
      </c>
      <c r="G4352" s="85">
        <v>444499</v>
      </c>
      <c r="H4352" s="89"/>
      <c r="I4352" s="270" t="s">
        <v>8918</v>
      </c>
      <c r="J4352" s="89"/>
      <c r="K4352" s="89"/>
      <c r="L4352" s="89"/>
      <c r="M4352" s="89"/>
      <c r="N4352" s="271">
        <v>731749.41</v>
      </c>
      <c r="O4352" s="271">
        <v>0</v>
      </c>
      <c r="P4352" s="89" t="s">
        <v>670</v>
      </c>
    </row>
    <row r="4353" spans="1:16" ht="76.5">
      <c r="A4353" s="268">
        <v>25</v>
      </c>
      <c r="B4353" s="89"/>
      <c r="C4353" s="269" t="s">
        <v>45</v>
      </c>
      <c r="D4353" s="84">
        <v>43612</v>
      </c>
      <c r="E4353" s="85" t="s">
        <v>7538</v>
      </c>
      <c r="F4353" s="85" t="s">
        <v>671</v>
      </c>
      <c r="G4353" s="85">
        <v>444500</v>
      </c>
      <c r="H4353" s="89"/>
      <c r="I4353" s="270" t="s">
        <v>8919</v>
      </c>
      <c r="J4353" s="89"/>
      <c r="K4353" s="89"/>
      <c r="L4353" s="89"/>
      <c r="M4353" s="89"/>
      <c r="N4353" s="271">
        <v>275878.12</v>
      </c>
      <c r="O4353" s="271">
        <v>0</v>
      </c>
      <c r="P4353" s="89" t="s">
        <v>670</v>
      </c>
    </row>
    <row r="4354" spans="1:16" ht="76.5">
      <c r="A4354" s="268">
        <v>25</v>
      </c>
      <c r="B4354" s="89"/>
      <c r="C4354" s="269" t="s">
        <v>45</v>
      </c>
      <c r="D4354" s="84">
        <v>43612</v>
      </c>
      <c r="E4354" s="85" t="s">
        <v>7538</v>
      </c>
      <c r="F4354" s="85" t="s">
        <v>671</v>
      </c>
      <c r="G4354" s="85">
        <v>444497</v>
      </c>
      <c r="H4354" s="89"/>
      <c r="I4354" s="270" t="s">
        <v>8920</v>
      </c>
      <c r="J4354" s="89"/>
      <c r="K4354" s="89"/>
      <c r="L4354" s="89"/>
      <c r="M4354" s="89"/>
      <c r="N4354" s="271">
        <v>3047502.87</v>
      </c>
      <c r="O4354" s="271">
        <v>0</v>
      </c>
      <c r="P4354" s="89" t="s">
        <v>670</v>
      </c>
    </row>
    <row r="4355" spans="1:16" ht="76.5">
      <c r="A4355" s="268">
        <v>25</v>
      </c>
      <c r="B4355" s="89"/>
      <c r="C4355" s="269" t="s">
        <v>45</v>
      </c>
      <c r="D4355" s="84">
        <v>43612</v>
      </c>
      <c r="E4355" s="85" t="s">
        <v>7538</v>
      </c>
      <c r="F4355" s="85" t="s">
        <v>671</v>
      </c>
      <c r="G4355" s="85">
        <v>444498</v>
      </c>
      <c r="H4355" s="89"/>
      <c r="I4355" s="270" t="s">
        <v>8921</v>
      </c>
      <c r="J4355" s="89"/>
      <c r="K4355" s="89"/>
      <c r="L4355" s="89"/>
      <c r="M4355" s="89"/>
      <c r="N4355" s="271">
        <v>1661038.41</v>
      </c>
      <c r="O4355" s="271">
        <v>0</v>
      </c>
      <c r="P4355" s="89" t="s">
        <v>670</v>
      </c>
    </row>
    <row r="4356" spans="1:16" ht="76.5">
      <c r="A4356" s="268">
        <v>25</v>
      </c>
      <c r="B4356" s="89"/>
      <c r="C4356" s="269" t="s">
        <v>45</v>
      </c>
      <c r="D4356" s="84">
        <v>43612</v>
      </c>
      <c r="E4356" s="85" t="s">
        <v>7538</v>
      </c>
      <c r="F4356" s="85" t="s">
        <v>671</v>
      </c>
      <c r="G4356" s="85">
        <v>444495</v>
      </c>
      <c r="H4356" s="89"/>
      <c r="I4356" s="270" t="s">
        <v>8922</v>
      </c>
      <c r="J4356" s="89"/>
      <c r="K4356" s="89"/>
      <c r="L4356" s="89"/>
      <c r="M4356" s="89"/>
      <c r="N4356" s="271">
        <v>268558.65999999997</v>
      </c>
      <c r="O4356" s="271">
        <v>0</v>
      </c>
      <c r="P4356" s="89" t="s">
        <v>670</v>
      </c>
    </row>
    <row r="4357" spans="1:16" ht="76.5">
      <c r="A4357" s="268">
        <v>25</v>
      </c>
      <c r="B4357" s="89"/>
      <c r="C4357" s="269" t="s">
        <v>45</v>
      </c>
      <c r="D4357" s="84">
        <v>43612</v>
      </c>
      <c r="E4357" s="85" t="s">
        <v>7538</v>
      </c>
      <c r="F4357" s="85" t="s">
        <v>671</v>
      </c>
      <c r="G4357" s="85">
        <v>444496</v>
      </c>
      <c r="H4357" s="89"/>
      <c r="I4357" s="270" t="s">
        <v>8923</v>
      </c>
      <c r="J4357" s="89"/>
      <c r="K4357" s="89"/>
      <c r="L4357" s="89"/>
      <c r="M4357" s="89"/>
      <c r="N4357" s="271">
        <v>1383356.5</v>
      </c>
      <c r="O4357" s="271">
        <v>0</v>
      </c>
      <c r="P4357" s="89" t="s">
        <v>670</v>
      </c>
    </row>
    <row r="4358" spans="1:16" ht="89.25">
      <c r="A4358" s="268">
        <v>25</v>
      </c>
      <c r="B4358" s="89"/>
      <c r="C4358" s="269" t="s">
        <v>45</v>
      </c>
      <c r="D4358" s="84">
        <v>43612</v>
      </c>
      <c r="E4358" s="85" t="s">
        <v>7538</v>
      </c>
      <c r="F4358" s="85" t="s">
        <v>671</v>
      </c>
      <c r="G4358" s="85">
        <v>444199</v>
      </c>
      <c r="H4358" s="89"/>
      <c r="I4358" s="270" t="s">
        <v>8924</v>
      </c>
      <c r="J4358" s="89"/>
      <c r="K4358" s="89"/>
      <c r="L4358" s="89"/>
      <c r="M4358" s="89"/>
      <c r="N4358" s="271">
        <v>2348871.13</v>
      </c>
      <c r="O4358" s="271">
        <v>0</v>
      </c>
      <c r="P4358" s="89" t="s">
        <v>670</v>
      </c>
    </row>
    <row r="4359" spans="1:16" ht="76.5">
      <c r="A4359" s="268">
        <v>25</v>
      </c>
      <c r="B4359" s="89"/>
      <c r="C4359" s="269" t="s">
        <v>45</v>
      </c>
      <c r="D4359" s="84">
        <v>43612</v>
      </c>
      <c r="E4359" s="85" t="s">
        <v>7538</v>
      </c>
      <c r="F4359" s="85" t="s">
        <v>671</v>
      </c>
      <c r="G4359" s="85">
        <v>444197</v>
      </c>
      <c r="H4359" s="89"/>
      <c r="I4359" s="270" t="s">
        <v>8925</v>
      </c>
      <c r="J4359" s="89"/>
      <c r="K4359" s="89"/>
      <c r="L4359" s="89"/>
      <c r="M4359" s="89"/>
      <c r="N4359" s="271">
        <v>242697.96</v>
      </c>
      <c r="O4359" s="271">
        <v>0</v>
      </c>
      <c r="P4359" s="89" t="s">
        <v>670</v>
      </c>
    </row>
    <row r="4360" spans="1:16" ht="89.25">
      <c r="A4360" s="268">
        <v>25</v>
      </c>
      <c r="B4360" s="89"/>
      <c r="C4360" s="269" t="s">
        <v>45</v>
      </c>
      <c r="D4360" s="84">
        <v>43612</v>
      </c>
      <c r="E4360" s="85" t="s">
        <v>7538</v>
      </c>
      <c r="F4360" s="85" t="s">
        <v>671</v>
      </c>
      <c r="G4360" s="85">
        <v>444200</v>
      </c>
      <c r="H4360" s="89"/>
      <c r="I4360" s="270" t="s">
        <v>8926</v>
      </c>
      <c r="J4360" s="89"/>
      <c r="K4360" s="89"/>
      <c r="L4360" s="89"/>
      <c r="M4360" s="89"/>
      <c r="N4360" s="271">
        <v>919135.67</v>
      </c>
      <c r="O4360" s="271">
        <v>0</v>
      </c>
      <c r="P4360" s="89" t="s">
        <v>670</v>
      </c>
    </row>
    <row r="4361" spans="1:16" ht="76.5">
      <c r="A4361" s="268">
        <v>25</v>
      </c>
      <c r="B4361" s="89"/>
      <c r="C4361" s="269" t="s">
        <v>45</v>
      </c>
      <c r="D4361" s="84">
        <v>43612</v>
      </c>
      <c r="E4361" s="85" t="s">
        <v>7538</v>
      </c>
      <c r="F4361" s="85" t="s">
        <v>671</v>
      </c>
      <c r="G4361" s="85">
        <v>444195</v>
      </c>
      <c r="H4361" s="89"/>
      <c r="I4361" s="270" t="s">
        <v>8927</v>
      </c>
      <c r="J4361" s="89"/>
      <c r="K4361" s="89"/>
      <c r="L4361" s="89"/>
      <c r="M4361" s="89"/>
      <c r="N4361" s="271">
        <v>690248.97</v>
      </c>
      <c r="O4361" s="271">
        <v>0</v>
      </c>
      <c r="P4361" s="89" t="s">
        <v>670</v>
      </c>
    </row>
    <row r="4362" spans="1:16" ht="76.5">
      <c r="A4362" s="268">
        <v>25</v>
      </c>
      <c r="B4362" s="89"/>
      <c r="C4362" s="269" t="s">
        <v>45</v>
      </c>
      <c r="D4362" s="84">
        <v>43612</v>
      </c>
      <c r="E4362" s="85" t="s">
        <v>7538</v>
      </c>
      <c r="F4362" s="85" t="s">
        <v>671</v>
      </c>
      <c r="G4362" s="85">
        <v>444196</v>
      </c>
      <c r="H4362" s="89"/>
      <c r="I4362" s="270" t="s">
        <v>8928</v>
      </c>
      <c r="J4362" s="89"/>
      <c r="K4362" s="89"/>
      <c r="L4362" s="89"/>
      <c r="M4362" s="89"/>
      <c r="N4362" s="271">
        <v>122193.24</v>
      </c>
      <c r="O4362" s="271">
        <v>0</v>
      </c>
      <c r="P4362" s="89" t="s">
        <v>670</v>
      </c>
    </row>
    <row r="4363" spans="1:16" ht="76.5">
      <c r="A4363" s="268">
        <v>25</v>
      </c>
      <c r="B4363" s="89"/>
      <c r="C4363" s="269" t="s">
        <v>45</v>
      </c>
      <c r="D4363" s="84">
        <v>43612</v>
      </c>
      <c r="E4363" s="85" t="s">
        <v>7538</v>
      </c>
      <c r="F4363" s="85" t="s">
        <v>671</v>
      </c>
      <c r="G4363" s="85">
        <v>444194</v>
      </c>
      <c r="H4363" s="89"/>
      <c r="I4363" s="270" t="s">
        <v>8929</v>
      </c>
      <c r="J4363" s="89"/>
      <c r="K4363" s="89"/>
      <c r="L4363" s="89"/>
      <c r="M4363" s="89"/>
      <c r="N4363" s="271">
        <v>384013.63</v>
      </c>
      <c r="O4363" s="271">
        <v>0</v>
      </c>
      <c r="P4363" s="89" t="s">
        <v>670</v>
      </c>
    </row>
    <row r="4364" spans="1:16" ht="76.5">
      <c r="A4364" s="268" t="s">
        <v>557</v>
      </c>
      <c r="B4364" s="89"/>
      <c r="C4364" s="269" t="s">
        <v>780</v>
      </c>
      <c r="D4364" s="84">
        <v>43612</v>
      </c>
      <c r="E4364" s="85" t="s">
        <v>7539</v>
      </c>
      <c r="F4364" s="85" t="s">
        <v>6</v>
      </c>
      <c r="G4364" s="85">
        <v>1123644</v>
      </c>
      <c r="H4364" s="89"/>
      <c r="I4364" s="270" t="s">
        <v>8930</v>
      </c>
      <c r="J4364" s="89"/>
      <c r="K4364" s="89"/>
      <c r="L4364" s="89"/>
      <c r="M4364" s="89"/>
      <c r="N4364" s="271">
        <v>0</v>
      </c>
      <c r="O4364" s="271">
        <v>70000</v>
      </c>
      <c r="P4364" s="89" t="s">
        <v>670</v>
      </c>
    </row>
    <row r="4365" spans="1:16" ht="51">
      <c r="A4365" s="268">
        <v>373</v>
      </c>
      <c r="B4365" s="89"/>
      <c r="C4365" s="269" t="s">
        <v>636</v>
      </c>
      <c r="D4365" s="84">
        <v>43612</v>
      </c>
      <c r="E4365" s="85" t="s">
        <v>7540</v>
      </c>
      <c r="F4365" s="85" t="s">
        <v>6</v>
      </c>
      <c r="G4365" s="85">
        <v>955151</v>
      </c>
      <c r="H4365" s="89"/>
      <c r="I4365" s="270" t="s">
        <v>8931</v>
      </c>
      <c r="J4365" s="89"/>
      <c r="K4365" s="89"/>
      <c r="L4365" s="89"/>
      <c r="M4365" s="89"/>
      <c r="N4365" s="271">
        <v>0</v>
      </c>
      <c r="O4365" s="271">
        <v>184185.52</v>
      </c>
      <c r="P4365" s="89" t="s">
        <v>670</v>
      </c>
    </row>
    <row r="4366" spans="1:16" ht="102">
      <c r="A4366" s="268">
        <v>512</v>
      </c>
      <c r="B4366" s="89"/>
      <c r="C4366" s="269" t="s">
        <v>782</v>
      </c>
      <c r="D4366" s="84">
        <v>43612</v>
      </c>
      <c r="E4366" s="85" t="s">
        <v>7541</v>
      </c>
      <c r="F4366" s="85" t="s">
        <v>11</v>
      </c>
      <c r="G4366" s="85">
        <v>955158</v>
      </c>
      <c r="H4366" s="89"/>
      <c r="I4366" s="270" t="s">
        <v>8932</v>
      </c>
      <c r="J4366" s="89"/>
      <c r="K4366" s="89"/>
      <c r="L4366" s="89"/>
      <c r="M4366" s="89"/>
      <c r="N4366" s="271">
        <v>341.96</v>
      </c>
      <c r="O4366" s="271">
        <v>0</v>
      </c>
      <c r="P4366" s="89" t="s">
        <v>670</v>
      </c>
    </row>
    <row r="4367" spans="1:16" ht="51">
      <c r="A4367" s="268">
        <v>526</v>
      </c>
      <c r="B4367" s="89"/>
      <c r="C4367" s="269" t="s">
        <v>610</v>
      </c>
      <c r="D4367" s="84">
        <v>43613</v>
      </c>
      <c r="E4367" s="85" t="s">
        <v>7542</v>
      </c>
      <c r="F4367" s="85" t="s">
        <v>3</v>
      </c>
      <c r="G4367" s="85">
        <v>1745466</v>
      </c>
      <c r="H4367" s="89"/>
      <c r="I4367" s="270" t="s">
        <v>5022</v>
      </c>
      <c r="J4367" s="89"/>
      <c r="K4367" s="89"/>
      <c r="L4367" s="89"/>
      <c r="M4367" s="89"/>
      <c r="N4367" s="271">
        <v>0</v>
      </c>
      <c r="O4367" s="271">
        <v>30</v>
      </c>
      <c r="P4367" s="89" t="s">
        <v>670</v>
      </c>
    </row>
    <row r="4368" spans="1:16" ht="38.25">
      <c r="A4368" s="268" t="s">
        <v>565</v>
      </c>
      <c r="B4368" s="89"/>
      <c r="C4368" s="269" t="s">
        <v>615</v>
      </c>
      <c r="D4368" s="84">
        <v>43613</v>
      </c>
      <c r="E4368" s="85" t="s">
        <v>7543</v>
      </c>
      <c r="F4368" s="85" t="s">
        <v>3</v>
      </c>
      <c r="G4368" s="85">
        <v>1745467</v>
      </c>
      <c r="H4368" s="89"/>
      <c r="I4368" s="270" t="s">
        <v>8933</v>
      </c>
      <c r="J4368" s="89"/>
      <c r="K4368" s="89"/>
      <c r="L4368" s="89"/>
      <c r="M4368" s="89"/>
      <c r="N4368" s="271">
        <v>0</v>
      </c>
      <c r="O4368" s="271">
        <v>3636.8</v>
      </c>
      <c r="P4368" s="89" t="s">
        <v>670</v>
      </c>
    </row>
    <row r="4369" spans="1:16" ht="38.25">
      <c r="A4369" s="268" t="s">
        <v>565</v>
      </c>
      <c r="B4369" s="89"/>
      <c r="C4369" s="269" t="s">
        <v>615</v>
      </c>
      <c r="D4369" s="84">
        <v>43613</v>
      </c>
      <c r="E4369" s="85" t="s">
        <v>7544</v>
      </c>
      <c r="F4369" s="85" t="s">
        <v>3</v>
      </c>
      <c r="G4369" s="85">
        <v>1745469</v>
      </c>
      <c r="H4369" s="89"/>
      <c r="I4369" s="270" t="s">
        <v>8933</v>
      </c>
      <c r="J4369" s="89"/>
      <c r="K4369" s="89"/>
      <c r="L4369" s="89"/>
      <c r="M4369" s="89"/>
      <c r="N4369" s="271">
        <v>0</v>
      </c>
      <c r="O4369" s="271">
        <v>3636.8</v>
      </c>
      <c r="P4369" s="89" t="s">
        <v>670</v>
      </c>
    </row>
    <row r="4370" spans="1:16" ht="38.25">
      <c r="A4370" s="268" t="s">
        <v>565</v>
      </c>
      <c r="B4370" s="89"/>
      <c r="C4370" s="269" t="s">
        <v>615</v>
      </c>
      <c r="D4370" s="84">
        <v>43613</v>
      </c>
      <c r="E4370" s="85" t="s">
        <v>7545</v>
      </c>
      <c r="F4370" s="85" t="s">
        <v>3</v>
      </c>
      <c r="G4370" s="85">
        <v>1745420</v>
      </c>
      <c r="H4370" s="89"/>
      <c r="I4370" s="270" t="s">
        <v>8934</v>
      </c>
      <c r="J4370" s="89"/>
      <c r="K4370" s="89"/>
      <c r="L4370" s="89"/>
      <c r="M4370" s="89"/>
      <c r="N4370" s="271">
        <v>0</v>
      </c>
      <c r="O4370" s="271">
        <v>1570</v>
      </c>
      <c r="P4370" s="89" t="s">
        <v>670</v>
      </c>
    </row>
    <row r="4371" spans="1:16" ht="38.25">
      <c r="A4371" s="268">
        <v>86</v>
      </c>
      <c r="B4371" s="89"/>
      <c r="C4371" s="269" t="s">
        <v>56</v>
      </c>
      <c r="D4371" s="84">
        <v>43613</v>
      </c>
      <c r="E4371" s="85" t="s">
        <v>7546</v>
      </c>
      <c r="F4371" s="85" t="s">
        <v>3</v>
      </c>
      <c r="G4371" s="85">
        <v>1745414</v>
      </c>
      <c r="H4371" s="89"/>
      <c r="I4371" s="270" t="s">
        <v>8935</v>
      </c>
      <c r="J4371" s="89"/>
      <c r="K4371" s="89"/>
      <c r="L4371" s="89"/>
      <c r="M4371" s="89"/>
      <c r="N4371" s="271">
        <v>0</v>
      </c>
      <c r="O4371" s="271">
        <v>736</v>
      </c>
      <c r="P4371" s="89" t="s">
        <v>670</v>
      </c>
    </row>
    <row r="4372" spans="1:16" ht="51">
      <c r="A4372" s="268">
        <v>86</v>
      </c>
      <c r="B4372" s="89"/>
      <c r="C4372" s="269" t="s">
        <v>56</v>
      </c>
      <c r="D4372" s="84">
        <v>43613</v>
      </c>
      <c r="E4372" s="85" t="s">
        <v>7547</v>
      </c>
      <c r="F4372" s="85" t="s">
        <v>3</v>
      </c>
      <c r="G4372" s="85">
        <v>1745412</v>
      </c>
      <c r="H4372" s="89"/>
      <c r="I4372" s="270" t="s">
        <v>8936</v>
      </c>
      <c r="J4372" s="89"/>
      <c r="K4372" s="89"/>
      <c r="L4372" s="89"/>
      <c r="M4372" s="89"/>
      <c r="N4372" s="271">
        <v>0</v>
      </c>
      <c r="O4372" s="271">
        <v>2157.6</v>
      </c>
      <c r="P4372" s="89" t="s">
        <v>670</v>
      </c>
    </row>
    <row r="4373" spans="1:16" ht="51">
      <c r="A4373" s="268">
        <v>41</v>
      </c>
      <c r="B4373" s="89"/>
      <c r="C4373" s="269" t="s">
        <v>47</v>
      </c>
      <c r="D4373" s="84">
        <v>43613</v>
      </c>
      <c r="E4373" s="85" t="s">
        <v>7548</v>
      </c>
      <c r="F4373" s="85" t="s">
        <v>3</v>
      </c>
      <c r="G4373" s="85">
        <v>1745404</v>
      </c>
      <c r="H4373" s="89"/>
      <c r="I4373" s="270" t="s">
        <v>8937</v>
      </c>
      <c r="J4373" s="89"/>
      <c r="K4373" s="89"/>
      <c r="L4373" s="89"/>
      <c r="M4373" s="89"/>
      <c r="N4373" s="271">
        <v>0</v>
      </c>
      <c r="O4373" s="271">
        <v>473.38</v>
      </c>
      <c r="P4373" s="89" t="s">
        <v>670</v>
      </c>
    </row>
    <row r="4374" spans="1:16" ht="38.25">
      <c r="A4374" s="268" t="s">
        <v>565</v>
      </c>
      <c r="B4374" s="89"/>
      <c r="C4374" s="269" t="s">
        <v>615</v>
      </c>
      <c r="D4374" s="84">
        <v>43613</v>
      </c>
      <c r="E4374" s="85" t="s">
        <v>7549</v>
      </c>
      <c r="F4374" s="85" t="s">
        <v>3</v>
      </c>
      <c r="G4374" s="85">
        <v>1745403</v>
      </c>
      <c r="H4374" s="89"/>
      <c r="I4374" s="270" t="s">
        <v>8938</v>
      </c>
      <c r="J4374" s="89"/>
      <c r="K4374" s="89"/>
      <c r="L4374" s="89"/>
      <c r="M4374" s="89"/>
      <c r="N4374" s="271">
        <v>0</v>
      </c>
      <c r="O4374" s="271">
        <v>968.62</v>
      </c>
      <c r="P4374" s="89" t="s">
        <v>670</v>
      </c>
    </row>
    <row r="4375" spans="1:16" ht="38.25">
      <c r="A4375" s="268" t="s">
        <v>565</v>
      </c>
      <c r="B4375" s="89"/>
      <c r="C4375" s="269" t="s">
        <v>615</v>
      </c>
      <c r="D4375" s="84">
        <v>43613</v>
      </c>
      <c r="E4375" s="85" t="s">
        <v>7550</v>
      </c>
      <c r="F4375" s="85" t="s">
        <v>3</v>
      </c>
      <c r="G4375" s="85">
        <v>1745402</v>
      </c>
      <c r="H4375" s="89"/>
      <c r="I4375" s="270" t="s">
        <v>8939</v>
      </c>
      <c r="J4375" s="89"/>
      <c r="K4375" s="89"/>
      <c r="L4375" s="89"/>
      <c r="M4375" s="89"/>
      <c r="N4375" s="271">
        <v>0</v>
      </c>
      <c r="O4375" s="271">
        <v>617.46</v>
      </c>
      <c r="P4375" s="89" t="s">
        <v>670</v>
      </c>
    </row>
    <row r="4376" spans="1:16" ht="38.25">
      <c r="A4376" s="268" t="s">
        <v>565</v>
      </c>
      <c r="B4376" s="89"/>
      <c r="C4376" s="269" t="s">
        <v>615</v>
      </c>
      <c r="D4376" s="84">
        <v>43613</v>
      </c>
      <c r="E4376" s="85" t="s">
        <v>7551</v>
      </c>
      <c r="F4376" s="85" t="s">
        <v>3</v>
      </c>
      <c r="G4376" s="85">
        <v>1745399</v>
      </c>
      <c r="H4376" s="89"/>
      <c r="I4376" s="270" t="s">
        <v>8940</v>
      </c>
      <c r="J4376" s="89"/>
      <c r="K4376" s="89"/>
      <c r="L4376" s="89"/>
      <c r="M4376" s="89"/>
      <c r="N4376" s="271">
        <v>0</v>
      </c>
      <c r="O4376" s="271">
        <v>3409.56</v>
      </c>
      <c r="P4376" s="89" t="s">
        <v>670</v>
      </c>
    </row>
    <row r="4377" spans="1:16" ht="63.75">
      <c r="A4377" s="268" t="s">
        <v>565</v>
      </c>
      <c r="B4377" s="89"/>
      <c r="C4377" s="269" t="s">
        <v>615</v>
      </c>
      <c r="D4377" s="84">
        <v>43613</v>
      </c>
      <c r="E4377" s="85" t="s">
        <v>7552</v>
      </c>
      <c r="F4377" s="85" t="s">
        <v>3</v>
      </c>
      <c r="G4377" s="85">
        <v>1745587</v>
      </c>
      <c r="H4377" s="89"/>
      <c r="I4377" s="270" t="s">
        <v>8941</v>
      </c>
      <c r="J4377" s="89"/>
      <c r="K4377" s="89"/>
      <c r="L4377" s="89"/>
      <c r="M4377" s="89"/>
      <c r="N4377" s="271">
        <v>0</v>
      </c>
      <c r="O4377" s="271">
        <v>9190</v>
      </c>
      <c r="P4377" s="89" t="s">
        <v>670</v>
      </c>
    </row>
    <row r="4378" spans="1:16" ht="38.25">
      <c r="A4378" s="268">
        <v>526</v>
      </c>
      <c r="B4378" s="89"/>
      <c r="C4378" s="269" t="s">
        <v>610</v>
      </c>
      <c r="D4378" s="84">
        <v>43613</v>
      </c>
      <c r="E4378" s="85" t="s">
        <v>7553</v>
      </c>
      <c r="F4378" s="85" t="s">
        <v>3</v>
      </c>
      <c r="G4378" s="85">
        <v>1745562</v>
      </c>
      <c r="H4378" s="89"/>
      <c r="I4378" s="270" t="s">
        <v>8663</v>
      </c>
      <c r="J4378" s="89"/>
      <c r="K4378" s="89"/>
      <c r="L4378" s="89"/>
      <c r="M4378" s="89"/>
      <c r="N4378" s="271">
        <v>0</v>
      </c>
      <c r="O4378" s="271">
        <v>20</v>
      </c>
      <c r="P4378" s="89" t="s">
        <v>670</v>
      </c>
    </row>
    <row r="4379" spans="1:16" ht="38.25">
      <c r="A4379" s="268">
        <v>526</v>
      </c>
      <c r="B4379" s="89"/>
      <c r="C4379" s="269" t="s">
        <v>610</v>
      </c>
      <c r="D4379" s="84">
        <v>43613</v>
      </c>
      <c r="E4379" s="85" t="s">
        <v>7554</v>
      </c>
      <c r="F4379" s="85" t="s">
        <v>3</v>
      </c>
      <c r="G4379" s="85">
        <v>1745559</v>
      </c>
      <c r="H4379" s="89"/>
      <c r="I4379" s="270" t="s">
        <v>8663</v>
      </c>
      <c r="J4379" s="89"/>
      <c r="K4379" s="89"/>
      <c r="L4379" s="89"/>
      <c r="M4379" s="89"/>
      <c r="N4379" s="271">
        <v>0</v>
      </c>
      <c r="O4379" s="271">
        <v>51</v>
      </c>
      <c r="P4379" s="89" t="s">
        <v>670</v>
      </c>
    </row>
    <row r="4380" spans="1:16" ht="51">
      <c r="A4380" s="268" t="s">
        <v>559</v>
      </c>
      <c r="B4380" s="89"/>
      <c r="C4380" s="269" t="s">
        <v>759</v>
      </c>
      <c r="D4380" s="84">
        <v>43613</v>
      </c>
      <c r="E4380" s="85" t="s">
        <v>7555</v>
      </c>
      <c r="F4380" s="85" t="s">
        <v>3</v>
      </c>
      <c r="G4380" s="85">
        <v>1745557</v>
      </c>
      <c r="H4380" s="89"/>
      <c r="I4380" s="270" t="s">
        <v>8942</v>
      </c>
      <c r="J4380" s="89"/>
      <c r="K4380" s="89"/>
      <c r="L4380" s="89"/>
      <c r="M4380" s="89"/>
      <c r="N4380" s="271">
        <v>0</v>
      </c>
      <c r="O4380" s="271">
        <v>58800</v>
      </c>
      <c r="P4380" s="89" t="s">
        <v>670</v>
      </c>
    </row>
    <row r="4381" spans="1:16" ht="63.75">
      <c r="A4381" s="268">
        <v>266</v>
      </c>
      <c r="B4381" s="89"/>
      <c r="C4381" s="269" t="s">
        <v>1353</v>
      </c>
      <c r="D4381" s="84">
        <v>43613</v>
      </c>
      <c r="E4381" s="85" t="s">
        <v>7556</v>
      </c>
      <c r="F4381" s="85" t="s">
        <v>3</v>
      </c>
      <c r="G4381" s="85">
        <v>1745532</v>
      </c>
      <c r="H4381" s="89"/>
      <c r="I4381" s="270" t="s">
        <v>8943</v>
      </c>
      <c r="J4381" s="89"/>
      <c r="K4381" s="89"/>
      <c r="L4381" s="89"/>
      <c r="M4381" s="89"/>
      <c r="N4381" s="271">
        <v>0</v>
      </c>
      <c r="O4381" s="271">
        <v>1435.5</v>
      </c>
      <c r="P4381" s="89" t="s">
        <v>670</v>
      </c>
    </row>
    <row r="4382" spans="1:16" ht="51">
      <c r="A4382" s="268">
        <v>526</v>
      </c>
      <c r="B4382" s="89"/>
      <c r="C4382" s="269" t="s">
        <v>610</v>
      </c>
      <c r="D4382" s="84">
        <v>43613</v>
      </c>
      <c r="E4382" s="85" t="s">
        <v>7557</v>
      </c>
      <c r="F4382" s="85" t="s">
        <v>3</v>
      </c>
      <c r="G4382" s="85">
        <v>1745523</v>
      </c>
      <c r="H4382" s="89"/>
      <c r="I4382" s="270" t="s">
        <v>8944</v>
      </c>
      <c r="J4382" s="89"/>
      <c r="K4382" s="89"/>
      <c r="L4382" s="89"/>
      <c r="M4382" s="89"/>
      <c r="N4382" s="271">
        <v>0</v>
      </c>
      <c r="O4382" s="271">
        <v>182</v>
      </c>
      <c r="P4382" s="89" t="s">
        <v>670</v>
      </c>
    </row>
    <row r="4383" spans="1:16" ht="51">
      <c r="A4383" s="268">
        <v>599</v>
      </c>
      <c r="B4383" s="89"/>
      <c r="C4383" s="269" t="s">
        <v>1369</v>
      </c>
      <c r="D4383" s="84">
        <v>43613</v>
      </c>
      <c r="E4383" s="85" t="s">
        <v>7558</v>
      </c>
      <c r="F4383" s="85" t="s">
        <v>3</v>
      </c>
      <c r="G4383" s="85">
        <v>1745519</v>
      </c>
      <c r="H4383" s="89"/>
      <c r="I4383" s="270" t="s">
        <v>8945</v>
      </c>
      <c r="J4383" s="89"/>
      <c r="K4383" s="89"/>
      <c r="L4383" s="89"/>
      <c r="M4383" s="89"/>
      <c r="N4383" s="271">
        <v>0</v>
      </c>
      <c r="O4383" s="271">
        <v>445</v>
      </c>
      <c r="P4383" s="89" t="s">
        <v>670</v>
      </c>
    </row>
    <row r="4384" spans="1:16" ht="38.25">
      <c r="A4384" s="268">
        <v>526</v>
      </c>
      <c r="B4384" s="89"/>
      <c r="C4384" s="269" t="s">
        <v>610</v>
      </c>
      <c r="D4384" s="84">
        <v>43613</v>
      </c>
      <c r="E4384" s="85" t="s">
        <v>7559</v>
      </c>
      <c r="F4384" s="85" t="s">
        <v>3</v>
      </c>
      <c r="G4384" s="85">
        <v>1745477</v>
      </c>
      <c r="H4384" s="89"/>
      <c r="I4384" s="270" t="s">
        <v>4829</v>
      </c>
      <c r="J4384" s="89"/>
      <c r="K4384" s="89"/>
      <c r="L4384" s="89"/>
      <c r="M4384" s="89"/>
      <c r="N4384" s="271">
        <v>0</v>
      </c>
      <c r="O4384" s="271">
        <v>40</v>
      </c>
      <c r="P4384" s="89" t="s">
        <v>670</v>
      </c>
    </row>
    <row r="4385" spans="1:16" ht="51">
      <c r="A4385" s="268">
        <v>670</v>
      </c>
      <c r="B4385" s="89"/>
      <c r="C4385" s="269" t="s">
        <v>190</v>
      </c>
      <c r="D4385" s="84">
        <v>43613</v>
      </c>
      <c r="E4385" s="85" t="s">
        <v>7560</v>
      </c>
      <c r="F4385" s="85" t="s">
        <v>3</v>
      </c>
      <c r="G4385" s="85">
        <v>1745475</v>
      </c>
      <c r="H4385" s="89"/>
      <c r="I4385" s="270" t="s">
        <v>8946</v>
      </c>
      <c r="J4385" s="89"/>
      <c r="K4385" s="89"/>
      <c r="L4385" s="89"/>
      <c r="M4385" s="89"/>
      <c r="N4385" s="271">
        <v>0</v>
      </c>
      <c r="O4385" s="271">
        <v>157.6</v>
      </c>
      <c r="P4385" s="89" t="s">
        <v>670</v>
      </c>
    </row>
    <row r="4386" spans="1:16" ht="38.25">
      <c r="A4386" s="268" t="s">
        <v>565</v>
      </c>
      <c r="B4386" s="89"/>
      <c r="C4386" s="269" t="s">
        <v>615</v>
      </c>
      <c r="D4386" s="84">
        <v>43613</v>
      </c>
      <c r="E4386" s="85" t="s">
        <v>7561</v>
      </c>
      <c r="F4386" s="85" t="s">
        <v>3</v>
      </c>
      <c r="G4386" s="85">
        <v>1745473</v>
      </c>
      <c r="H4386" s="89"/>
      <c r="I4386" s="270" t="s">
        <v>8947</v>
      </c>
      <c r="J4386" s="89"/>
      <c r="K4386" s="89"/>
      <c r="L4386" s="89"/>
      <c r="M4386" s="89"/>
      <c r="N4386" s="271">
        <v>0</v>
      </c>
      <c r="O4386" s="271">
        <v>12</v>
      </c>
      <c r="P4386" s="89" t="s">
        <v>741</v>
      </c>
    </row>
    <row r="4387" spans="1:16" ht="51">
      <c r="A4387" s="268" t="s">
        <v>556</v>
      </c>
      <c r="B4387" s="89"/>
      <c r="C4387" s="269" t="s">
        <v>616</v>
      </c>
      <c r="D4387" s="84">
        <v>43613</v>
      </c>
      <c r="E4387" s="85" t="s">
        <v>7562</v>
      </c>
      <c r="F4387" s="85" t="s">
        <v>3</v>
      </c>
      <c r="G4387" s="85">
        <v>1745294</v>
      </c>
      <c r="H4387" s="89"/>
      <c r="I4387" s="270" t="s">
        <v>8948</v>
      </c>
      <c r="J4387" s="89"/>
      <c r="K4387" s="89"/>
      <c r="L4387" s="89"/>
      <c r="M4387" s="89"/>
      <c r="N4387" s="271">
        <v>0</v>
      </c>
      <c r="O4387" s="271">
        <v>378</v>
      </c>
      <c r="P4387" s="89" t="s">
        <v>670</v>
      </c>
    </row>
    <row r="4388" spans="1:16" ht="51">
      <c r="A4388" s="268" t="s">
        <v>565</v>
      </c>
      <c r="B4388" s="89"/>
      <c r="C4388" s="269" t="s">
        <v>615</v>
      </c>
      <c r="D4388" s="84">
        <v>43613</v>
      </c>
      <c r="E4388" s="85" t="s">
        <v>7563</v>
      </c>
      <c r="F4388" s="85" t="s">
        <v>3</v>
      </c>
      <c r="G4388" s="85">
        <v>1745363</v>
      </c>
      <c r="H4388" s="89"/>
      <c r="I4388" s="270" t="s">
        <v>8949</v>
      </c>
      <c r="J4388" s="89"/>
      <c r="K4388" s="89"/>
      <c r="L4388" s="89"/>
      <c r="M4388" s="89"/>
      <c r="N4388" s="271">
        <v>0</v>
      </c>
      <c r="O4388" s="271">
        <v>438016.87</v>
      </c>
      <c r="P4388" s="89" t="s">
        <v>670</v>
      </c>
    </row>
    <row r="4389" spans="1:16" ht="51">
      <c r="A4389" s="268" t="s">
        <v>565</v>
      </c>
      <c r="B4389" s="89"/>
      <c r="C4389" s="269" t="s">
        <v>615</v>
      </c>
      <c r="D4389" s="84">
        <v>43613</v>
      </c>
      <c r="E4389" s="85" t="s">
        <v>7564</v>
      </c>
      <c r="F4389" s="85" t="s">
        <v>3</v>
      </c>
      <c r="G4389" s="85">
        <v>1745361</v>
      </c>
      <c r="H4389" s="89"/>
      <c r="I4389" s="270" t="s">
        <v>8950</v>
      </c>
      <c r="J4389" s="89"/>
      <c r="K4389" s="89"/>
      <c r="L4389" s="89"/>
      <c r="M4389" s="89"/>
      <c r="N4389" s="271">
        <v>0</v>
      </c>
      <c r="O4389" s="271">
        <v>26.86</v>
      </c>
      <c r="P4389" s="89" t="s">
        <v>670</v>
      </c>
    </row>
    <row r="4390" spans="1:16" ht="51">
      <c r="A4390" s="268" t="s">
        <v>565</v>
      </c>
      <c r="B4390" s="89"/>
      <c r="C4390" s="269" t="s">
        <v>615</v>
      </c>
      <c r="D4390" s="84">
        <v>43613</v>
      </c>
      <c r="E4390" s="85" t="s">
        <v>7565</v>
      </c>
      <c r="F4390" s="85" t="s">
        <v>3</v>
      </c>
      <c r="G4390" s="85">
        <v>1745360</v>
      </c>
      <c r="H4390" s="89"/>
      <c r="I4390" s="270" t="s">
        <v>8951</v>
      </c>
      <c r="J4390" s="89"/>
      <c r="K4390" s="89"/>
      <c r="L4390" s="89"/>
      <c r="M4390" s="89"/>
      <c r="N4390" s="271">
        <v>0</v>
      </c>
      <c r="O4390" s="271">
        <v>2884.85</v>
      </c>
      <c r="P4390" s="89" t="s">
        <v>670</v>
      </c>
    </row>
    <row r="4391" spans="1:16" ht="51">
      <c r="A4391" s="268">
        <v>130</v>
      </c>
      <c r="B4391" s="89"/>
      <c r="C4391" s="269" t="s">
        <v>67</v>
      </c>
      <c r="D4391" s="84">
        <v>43613</v>
      </c>
      <c r="E4391" s="85" t="s">
        <v>7566</v>
      </c>
      <c r="F4391" s="85" t="s">
        <v>3</v>
      </c>
      <c r="G4391" s="85">
        <v>1745318</v>
      </c>
      <c r="H4391" s="89"/>
      <c r="I4391" s="270" t="s">
        <v>8952</v>
      </c>
      <c r="J4391" s="89"/>
      <c r="K4391" s="89"/>
      <c r="L4391" s="89"/>
      <c r="M4391" s="89"/>
      <c r="N4391" s="271">
        <v>0</v>
      </c>
      <c r="O4391" s="271">
        <v>373250</v>
      </c>
      <c r="P4391" s="89" t="s">
        <v>670</v>
      </c>
    </row>
    <row r="4392" spans="1:16" ht="51">
      <c r="A4392" s="268" t="s">
        <v>565</v>
      </c>
      <c r="B4392" s="89"/>
      <c r="C4392" s="269" t="s">
        <v>615</v>
      </c>
      <c r="D4392" s="84">
        <v>43613</v>
      </c>
      <c r="E4392" s="85" t="s">
        <v>7567</v>
      </c>
      <c r="F4392" s="85" t="s">
        <v>3</v>
      </c>
      <c r="G4392" s="85">
        <v>1745362</v>
      </c>
      <c r="H4392" s="89"/>
      <c r="I4392" s="270" t="s">
        <v>8953</v>
      </c>
      <c r="J4392" s="89"/>
      <c r="K4392" s="89"/>
      <c r="L4392" s="89"/>
      <c r="M4392" s="89"/>
      <c r="N4392" s="271">
        <v>0</v>
      </c>
      <c r="O4392" s="271">
        <v>1666.56</v>
      </c>
      <c r="P4392" s="89" t="s">
        <v>670</v>
      </c>
    </row>
    <row r="4393" spans="1:16" ht="63.75">
      <c r="A4393" s="268">
        <v>132</v>
      </c>
      <c r="B4393" s="89"/>
      <c r="C4393" s="269" t="s">
        <v>68</v>
      </c>
      <c r="D4393" s="84">
        <v>43613</v>
      </c>
      <c r="E4393" s="85" t="s">
        <v>7568</v>
      </c>
      <c r="F4393" s="85" t="s">
        <v>3</v>
      </c>
      <c r="G4393" s="85">
        <v>1745356</v>
      </c>
      <c r="H4393" s="89"/>
      <c r="I4393" s="270" t="s">
        <v>8954</v>
      </c>
      <c r="J4393" s="89"/>
      <c r="K4393" s="89"/>
      <c r="L4393" s="89"/>
      <c r="M4393" s="89"/>
      <c r="N4393" s="271">
        <v>0</v>
      </c>
      <c r="O4393" s="271">
        <v>35.85</v>
      </c>
      <c r="P4393" s="89" t="s">
        <v>670</v>
      </c>
    </row>
    <row r="4394" spans="1:16" ht="51">
      <c r="A4394" s="268">
        <v>78</v>
      </c>
      <c r="B4394" s="89"/>
      <c r="C4394" s="269" t="s">
        <v>674</v>
      </c>
      <c r="D4394" s="84">
        <v>43613</v>
      </c>
      <c r="E4394" s="85" t="s">
        <v>7569</v>
      </c>
      <c r="F4394" s="85" t="s">
        <v>3</v>
      </c>
      <c r="G4394" s="85">
        <v>1745336</v>
      </c>
      <c r="H4394" s="89"/>
      <c r="I4394" s="270" t="s">
        <v>8955</v>
      </c>
      <c r="J4394" s="89"/>
      <c r="K4394" s="89"/>
      <c r="L4394" s="89"/>
      <c r="M4394" s="89"/>
      <c r="N4394" s="271">
        <v>0</v>
      </c>
      <c r="O4394" s="271">
        <v>7775.6500000000005</v>
      </c>
      <c r="P4394" s="89" t="s">
        <v>670</v>
      </c>
    </row>
    <row r="4395" spans="1:16" ht="51">
      <c r="A4395" s="268">
        <v>78</v>
      </c>
      <c r="B4395" s="89"/>
      <c r="C4395" s="269" t="s">
        <v>674</v>
      </c>
      <c r="D4395" s="84">
        <v>43613</v>
      </c>
      <c r="E4395" s="85" t="s">
        <v>7570</v>
      </c>
      <c r="F4395" s="85" t="s">
        <v>3</v>
      </c>
      <c r="G4395" s="85">
        <v>1745334</v>
      </c>
      <c r="H4395" s="89"/>
      <c r="I4395" s="270" t="s">
        <v>8956</v>
      </c>
      <c r="J4395" s="89"/>
      <c r="K4395" s="89"/>
      <c r="L4395" s="89"/>
      <c r="M4395" s="89"/>
      <c r="N4395" s="271">
        <v>0</v>
      </c>
      <c r="O4395" s="271">
        <v>11642.69</v>
      </c>
      <c r="P4395" s="89" t="s">
        <v>670</v>
      </c>
    </row>
    <row r="4396" spans="1:16" ht="51">
      <c r="A4396" s="268">
        <v>78</v>
      </c>
      <c r="B4396" s="89"/>
      <c r="C4396" s="269" t="s">
        <v>674</v>
      </c>
      <c r="D4396" s="84">
        <v>43613</v>
      </c>
      <c r="E4396" s="85" t="s">
        <v>7571</v>
      </c>
      <c r="F4396" s="85" t="s">
        <v>3</v>
      </c>
      <c r="G4396" s="85">
        <v>1745333</v>
      </c>
      <c r="H4396" s="89"/>
      <c r="I4396" s="270" t="s">
        <v>8957</v>
      </c>
      <c r="J4396" s="89"/>
      <c r="K4396" s="89"/>
      <c r="L4396" s="89"/>
      <c r="M4396" s="89"/>
      <c r="N4396" s="271">
        <v>0</v>
      </c>
      <c r="O4396" s="271">
        <v>7775.6500000000005</v>
      </c>
      <c r="P4396" s="89" t="s">
        <v>670</v>
      </c>
    </row>
    <row r="4397" spans="1:16" ht="76.5">
      <c r="A4397" s="268">
        <v>25</v>
      </c>
      <c r="B4397" s="89"/>
      <c r="C4397" s="269" t="s">
        <v>45</v>
      </c>
      <c r="D4397" s="84">
        <v>43613</v>
      </c>
      <c r="E4397" s="85" t="s">
        <v>7572</v>
      </c>
      <c r="F4397" s="85" t="s">
        <v>671</v>
      </c>
      <c r="G4397" s="85">
        <v>444870</v>
      </c>
      <c r="H4397" s="89"/>
      <c r="I4397" s="270" t="s">
        <v>8958</v>
      </c>
      <c r="J4397" s="89"/>
      <c r="K4397" s="89"/>
      <c r="L4397" s="89"/>
      <c r="M4397" s="89"/>
      <c r="N4397" s="271">
        <v>933833.63</v>
      </c>
      <c r="O4397" s="271">
        <v>0</v>
      </c>
      <c r="P4397" s="89" t="s">
        <v>670</v>
      </c>
    </row>
    <row r="4398" spans="1:16" ht="76.5">
      <c r="A4398" s="268">
        <v>25</v>
      </c>
      <c r="B4398" s="89"/>
      <c r="C4398" s="269" t="s">
        <v>45</v>
      </c>
      <c r="D4398" s="84">
        <v>43613</v>
      </c>
      <c r="E4398" s="85" t="s">
        <v>7572</v>
      </c>
      <c r="F4398" s="85" t="s">
        <v>671</v>
      </c>
      <c r="G4398" s="85">
        <v>439456</v>
      </c>
      <c r="H4398" s="89"/>
      <c r="I4398" s="270" t="s">
        <v>8959</v>
      </c>
      <c r="J4398" s="89"/>
      <c r="K4398" s="89"/>
      <c r="L4398" s="89"/>
      <c r="M4398" s="89"/>
      <c r="N4398" s="271">
        <v>830.08</v>
      </c>
      <c r="O4398" s="271">
        <v>0</v>
      </c>
      <c r="P4398" s="89" t="s">
        <v>670</v>
      </c>
    </row>
    <row r="4399" spans="1:16" ht="76.5">
      <c r="A4399" s="268">
        <v>25</v>
      </c>
      <c r="B4399" s="89"/>
      <c r="C4399" s="269" t="s">
        <v>45</v>
      </c>
      <c r="D4399" s="84">
        <v>43613</v>
      </c>
      <c r="E4399" s="85" t="s">
        <v>7572</v>
      </c>
      <c r="F4399" s="85" t="s">
        <v>671</v>
      </c>
      <c r="G4399" s="85">
        <v>444869</v>
      </c>
      <c r="H4399" s="89"/>
      <c r="I4399" s="270" t="s">
        <v>8960</v>
      </c>
      <c r="J4399" s="89"/>
      <c r="K4399" s="89"/>
      <c r="L4399" s="89"/>
      <c r="M4399" s="89"/>
      <c r="N4399" s="271">
        <v>1312678.52</v>
      </c>
      <c r="O4399" s="271">
        <v>0</v>
      </c>
      <c r="P4399" s="89" t="s">
        <v>670</v>
      </c>
    </row>
    <row r="4400" spans="1:16" ht="76.5">
      <c r="A4400" s="268">
        <v>25</v>
      </c>
      <c r="B4400" s="89"/>
      <c r="C4400" s="269" t="s">
        <v>45</v>
      </c>
      <c r="D4400" s="84">
        <v>43613</v>
      </c>
      <c r="E4400" s="85" t="s">
        <v>7572</v>
      </c>
      <c r="F4400" s="85" t="s">
        <v>671</v>
      </c>
      <c r="G4400" s="85">
        <v>439455</v>
      </c>
      <c r="H4400" s="89"/>
      <c r="I4400" s="270" t="s">
        <v>8961</v>
      </c>
      <c r="J4400" s="89"/>
      <c r="K4400" s="89"/>
      <c r="L4400" s="89"/>
      <c r="M4400" s="89"/>
      <c r="N4400" s="271">
        <v>0.7</v>
      </c>
      <c r="O4400" s="271">
        <v>0</v>
      </c>
      <c r="P4400" s="89" t="s">
        <v>670</v>
      </c>
    </row>
    <row r="4401" spans="1:16" ht="76.5">
      <c r="A4401" s="268">
        <v>25</v>
      </c>
      <c r="B4401" s="89"/>
      <c r="C4401" s="269" t="s">
        <v>45</v>
      </c>
      <c r="D4401" s="84">
        <v>43613</v>
      </c>
      <c r="E4401" s="85" t="s">
        <v>7572</v>
      </c>
      <c r="F4401" s="85" t="s">
        <v>671</v>
      </c>
      <c r="G4401" s="85">
        <v>444871</v>
      </c>
      <c r="H4401" s="89"/>
      <c r="I4401" s="270" t="s">
        <v>8962</v>
      </c>
      <c r="J4401" s="89"/>
      <c r="K4401" s="89"/>
      <c r="L4401" s="89"/>
      <c r="M4401" s="89"/>
      <c r="N4401" s="271">
        <v>384342.69</v>
      </c>
      <c r="O4401" s="271">
        <v>0</v>
      </c>
      <c r="P4401" s="89" t="s">
        <v>670</v>
      </c>
    </row>
    <row r="4402" spans="1:16" ht="76.5">
      <c r="A4402" s="268">
        <v>25</v>
      </c>
      <c r="B4402" s="89"/>
      <c r="C4402" s="269" t="s">
        <v>45</v>
      </c>
      <c r="D4402" s="84">
        <v>43613</v>
      </c>
      <c r="E4402" s="85" t="s">
        <v>7572</v>
      </c>
      <c r="F4402" s="85" t="s">
        <v>671</v>
      </c>
      <c r="G4402" s="85">
        <v>444868</v>
      </c>
      <c r="H4402" s="89"/>
      <c r="I4402" s="270" t="s">
        <v>8963</v>
      </c>
      <c r="J4402" s="89"/>
      <c r="K4402" s="89"/>
      <c r="L4402" s="89"/>
      <c r="M4402" s="89"/>
      <c r="N4402" s="271">
        <v>1488147.57</v>
      </c>
      <c r="O4402" s="271">
        <v>0</v>
      </c>
      <c r="P4402" s="89" t="s">
        <v>670</v>
      </c>
    </row>
    <row r="4403" spans="1:16" ht="63.75">
      <c r="A4403" s="268">
        <v>513</v>
      </c>
      <c r="B4403" s="89"/>
      <c r="C4403" s="269" t="s">
        <v>171</v>
      </c>
      <c r="D4403" s="84">
        <v>43613</v>
      </c>
      <c r="E4403" s="85" t="s">
        <v>7573</v>
      </c>
      <c r="F4403" s="85" t="s">
        <v>15</v>
      </c>
      <c r="G4403" s="85">
        <v>1049948</v>
      </c>
      <c r="H4403" s="89"/>
      <c r="I4403" s="270" t="s">
        <v>8964</v>
      </c>
      <c r="J4403" s="89"/>
      <c r="K4403" s="89"/>
      <c r="L4403" s="89"/>
      <c r="M4403" s="89"/>
      <c r="N4403" s="271">
        <v>50</v>
      </c>
      <c r="O4403" s="271">
        <v>0</v>
      </c>
      <c r="P4403" s="89" t="s">
        <v>670</v>
      </c>
    </row>
    <row r="4404" spans="1:16" ht="76.5">
      <c r="A4404" s="268">
        <v>513</v>
      </c>
      <c r="B4404" s="89"/>
      <c r="C4404" s="269" t="s">
        <v>171</v>
      </c>
      <c r="D4404" s="84">
        <v>43613</v>
      </c>
      <c r="E4404" s="85" t="s">
        <v>7574</v>
      </c>
      <c r="F4404" s="85" t="s">
        <v>15</v>
      </c>
      <c r="G4404" s="85">
        <v>1049962</v>
      </c>
      <c r="H4404" s="89"/>
      <c r="I4404" s="270" t="s">
        <v>8965</v>
      </c>
      <c r="J4404" s="89"/>
      <c r="K4404" s="89"/>
      <c r="L4404" s="89"/>
      <c r="M4404" s="89"/>
      <c r="N4404" s="271">
        <v>50</v>
      </c>
      <c r="O4404" s="271">
        <v>0</v>
      </c>
      <c r="P4404" s="89" t="s">
        <v>670</v>
      </c>
    </row>
    <row r="4405" spans="1:16" ht="51">
      <c r="A4405" s="268" t="s">
        <v>557</v>
      </c>
      <c r="B4405" s="89"/>
      <c r="C4405" s="269" t="s">
        <v>780</v>
      </c>
      <c r="D4405" s="84">
        <v>43613</v>
      </c>
      <c r="E4405" s="85" t="s">
        <v>7575</v>
      </c>
      <c r="F4405" s="85" t="s">
        <v>11</v>
      </c>
      <c r="G4405" s="85">
        <v>12249</v>
      </c>
      <c r="H4405" s="89"/>
      <c r="I4405" s="270" t="s">
        <v>8966</v>
      </c>
      <c r="J4405" s="89"/>
      <c r="K4405" s="89"/>
      <c r="L4405" s="89"/>
      <c r="M4405" s="89"/>
      <c r="N4405" s="271">
        <v>313.97000000000003</v>
      </c>
      <c r="O4405" s="271">
        <v>0</v>
      </c>
      <c r="P4405" s="89" t="s">
        <v>670</v>
      </c>
    </row>
    <row r="4406" spans="1:16" ht="76.5">
      <c r="A4406" s="268">
        <v>25</v>
      </c>
      <c r="B4406" s="89"/>
      <c r="C4406" s="269" t="s">
        <v>45</v>
      </c>
      <c r="D4406" s="84">
        <v>43613</v>
      </c>
      <c r="E4406" s="85" t="s">
        <v>7576</v>
      </c>
      <c r="F4406" s="85" t="s">
        <v>671</v>
      </c>
      <c r="G4406" s="85">
        <v>438983</v>
      </c>
      <c r="H4406" s="89"/>
      <c r="I4406" s="270" t="s">
        <v>8967</v>
      </c>
      <c r="J4406" s="89"/>
      <c r="K4406" s="89"/>
      <c r="L4406" s="89"/>
      <c r="M4406" s="89"/>
      <c r="N4406" s="271">
        <v>7055.23</v>
      </c>
      <c r="O4406" s="271">
        <v>0</v>
      </c>
      <c r="P4406" s="89" t="s">
        <v>670</v>
      </c>
    </row>
    <row r="4407" spans="1:16" ht="76.5">
      <c r="A4407" s="268">
        <v>25</v>
      </c>
      <c r="B4407" s="89"/>
      <c r="C4407" s="269" t="s">
        <v>45</v>
      </c>
      <c r="D4407" s="84">
        <v>43613</v>
      </c>
      <c r="E4407" s="85" t="s">
        <v>7576</v>
      </c>
      <c r="F4407" s="85" t="s">
        <v>671</v>
      </c>
      <c r="G4407" s="85">
        <v>438978</v>
      </c>
      <c r="H4407" s="89"/>
      <c r="I4407" s="270" t="s">
        <v>8968</v>
      </c>
      <c r="J4407" s="89"/>
      <c r="K4407" s="89"/>
      <c r="L4407" s="89"/>
      <c r="M4407" s="89"/>
      <c r="N4407" s="271">
        <v>0.2</v>
      </c>
      <c r="O4407" s="271">
        <v>0</v>
      </c>
      <c r="P4407" s="89" t="s">
        <v>670</v>
      </c>
    </row>
    <row r="4408" spans="1:16" ht="76.5">
      <c r="A4408" s="268">
        <v>25</v>
      </c>
      <c r="B4408" s="89"/>
      <c r="C4408" s="269" t="s">
        <v>45</v>
      </c>
      <c r="D4408" s="84">
        <v>43613</v>
      </c>
      <c r="E4408" s="85" t="s">
        <v>7576</v>
      </c>
      <c r="F4408" s="85" t="s">
        <v>671</v>
      </c>
      <c r="G4408" s="85">
        <v>438974</v>
      </c>
      <c r="H4408" s="89"/>
      <c r="I4408" s="270" t="s">
        <v>8969</v>
      </c>
      <c r="J4408" s="89"/>
      <c r="K4408" s="89"/>
      <c r="L4408" s="89"/>
      <c r="M4408" s="89"/>
      <c r="N4408" s="271">
        <v>3265.89</v>
      </c>
      <c r="O4408" s="271">
        <v>0</v>
      </c>
      <c r="P4408" s="89" t="s">
        <v>670</v>
      </c>
    </row>
    <row r="4409" spans="1:16" ht="76.5">
      <c r="A4409" s="268">
        <v>25</v>
      </c>
      <c r="B4409" s="89"/>
      <c r="C4409" s="269" t="s">
        <v>45</v>
      </c>
      <c r="D4409" s="84">
        <v>43613</v>
      </c>
      <c r="E4409" s="85" t="s">
        <v>7576</v>
      </c>
      <c r="F4409" s="85" t="s">
        <v>671</v>
      </c>
      <c r="G4409" s="85">
        <v>439430</v>
      </c>
      <c r="H4409" s="89"/>
      <c r="I4409" s="270" t="s">
        <v>8970</v>
      </c>
      <c r="J4409" s="89"/>
      <c r="K4409" s="89"/>
      <c r="L4409" s="89"/>
      <c r="M4409" s="89"/>
      <c r="N4409" s="271">
        <v>8579.3799999999992</v>
      </c>
      <c r="O4409" s="271">
        <v>0</v>
      </c>
      <c r="P4409" s="89" t="s">
        <v>670</v>
      </c>
    </row>
    <row r="4410" spans="1:16" ht="76.5">
      <c r="A4410" s="268">
        <v>25</v>
      </c>
      <c r="B4410" s="89"/>
      <c r="C4410" s="269" t="s">
        <v>45</v>
      </c>
      <c r="D4410" s="84">
        <v>43613</v>
      </c>
      <c r="E4410" s="85" t="s">
        <v>7576</v>
      </c>
      <c r="F4410" s="85" t="s">
        <v>671</v>
      </c>
      <c r="G4410" s="85">
        <v>438972</v>
      </c>
      <c r="H4410" s="89"/>
      <c r="I4410" s="270" t="s">
        <v>8971</v>
      </c>
      <c r="J4410" s="89"/>
      <c r="K4410" s="89"/>
      <c r="L4410" s="89"/>
      <c r="M4410" s="89"/>
      <c r="N4410" s="271">
        <v>430.31</v>
      </c>
      <c r="O4410" s="271">
        <v>0</v>
      </c>
      <c r="P4410" s="89" t="s">
        <v>670</v>
      </c>
    </row>
    <row r="4411" spans="1:16" ht="76.5">
      <c r="A4411" s="268">
        <v>25</v>
      </c>
      <c r="B4411" s="89"/>
      <c r="C4411" s="269" t="s">
        <v>45</v>
      </c>
      <c r="D4411" s="84">
        <v>43613</v>
      </c>
      <c r="E4411" s="85" t="s">
        <v>7576</v>
      </c>
      <c r="F4411" s="85" t="s">
        <v>671</v>
      </c>
      <c r="G4411" s="85">
        <v>439274</v>
      </c>
      <c r="H4411" s="89"/>
      <c r="I4411" s="270" t="s">
        <v>8972</v>
      </c>
      <c r="J4411" s="89"/>
      <c r="K4411" s="89"/>
      <c r="L4411" s="89"/>
      <c r="M4411" s="89"/>
      <c r="N4411" s="271">
        <v>408.59</v>
      </c>
      <c r="O4411" s="271">
        <v>0</v>
      </c>
      <c r="P4411" s="89" t="s">
        <v>670</v>
      </c>
    </row>
    <row r="4412" spans="1:16" ht="76.5">
      <c r="A4412" s="268">
        <v>25</v>
      </c>
      <c r="B4412" s="89"/>
      <c r="C4412" s="269" t="s">
        <v>45</v>
      </c>
      <c r="D4412" s="84">
        <v>43613</v>
      </c>
      <c r="E4412" s="85" t="s">
        <v>7576</v>
      </c>
      <c r="F4412" s="85" t="s">
        <v>671</v>
      </c>
      <c r="G4412" s="85">
        <v>438970</v>
      </c>
      <c r="H4412" s="89"/>
      <c r="I4412" s="270" t="s">
        <v>8973</v>
      </c>
      <c r="J4412" s="89"/>
      <c r="K4412" s="89"/>
      <c r="L4412" s="89"/>
      <c r="M4412" s="89"/>
      <c r="N4412" s="271">
        <v>7528.48</v>
      </c>
      <c r="O4412" s="271">
        <v>0</v>
      </c>
      <c r="P4412" s="89" t="s">
        <v>670</v>
      </c>
    </row>
    <row r="4413" spans="1:16" ht="89.25">
      <c r="A4413" s="268">
        <v>25</v>
      </c>
      <c r="B4413" s="89"/>
      <c r="C4413" s="269" t="s">
        <v>45</v>
      </c>
      <c r="D4413" s="84">
        <v>43613</v>
      </c>
      <c r="E4413" s="85" t="s">
        <v>7576</v>
      </c>
      <c r="F4413" s="85" t="s">
        <v>671</v>
      </c>
      <c r="G4413" s="85">
        <v>439432</v>
      </c>
      <c r="H4413" s="89"/>
      <c r="I4413" s="270" t="s">
        <v>8974</v>
      </c>
      <c r="J4413" s="89"/>
      <c r="K4413" s="89"/>
      <c r="L4413" s="89"/>
      <c r="M4413" s="89"/>
      <c r="N4413" s="271">
        <v>21123.62</v>
      </c>
      <c r="O4413" s="271">
        <v>0</v>
      </c>
      <c r="P4413" s="89" t="s">
        <v>670</v>
      </c>
    </row>
    <row r="4414" spans="1:16" ht="76.5">
      <c r="A4414" s="268">
        <v>25</v>
      </c>
      <c r="B4414" s="89"/>
      <c r="C4414" s="269" t="s">
        <v>45</v>
      </c>
      <c r="D4414" s="84">
        <v>43613</v>
      </c>
      <c r="E4414" s="85" t="s">
        <v>7576</v>
      </c>
      <c r="F4414" s="85" t="s">
        <v>671</v>
      </c>
      <c r="G4414" s="85">
        <v>438969</v>
      </c>
      <c r="H4414" s="89"/>
      <c r="I4414" s="270" t="s">
        <v>8975</v>
      </c>
      <c r="J4414" s="89"/>
      <c r="K4414" s="89"/>
      <c r="L4414" s="89"/>
      <c r="M4414" s="89"/>
      <c r="N4414" s="271">
        <v>20.95</v>
      </c>
      <c r="O4414" s="271">
        <v>0</v>
      </c>
      <c r="P4414" s="89" t="s">
        <v>670</v>
      </c>
    </row>
    <row r="4415" spans="1:16" ht="76.5">
      <c r="A4415" s="268">
        <v>25</v>
      </c>
      <c r="B4415" s="89"/>
      <c r="C4415" s="269" t="s">
        <v>45</v>
      </c>
      <c r="D4415" s="84">
        <v>43613</v>
      </c>
      <c r="E4415" s="85" t="s">
        <v>7576</v>
      </c>
      <c r="F4415" s="85" t="s">
        <v>671</v>
      </c>
      <c r="G4415" s="85">
        <v>439272</v>
      </c>
      <c r="H4415" s="89"/>
      <c r="I4415" s="270" t="s">
        <v>8976</v>
      </c>
      <c r="J4415" s="89"/>
      <c r="K4415" s="89"/>
      <c r="L4415" s="89"/>
      <c r="M4415" s="89"/>
      <c r="N4415" s="271">
        <v>714.52</v>
      </c>
      <c r="O4415" s="271">
        <v>0</v>
      </c>
      <c r="P4415" s="89" t="s">
        <v>670</v>
      </c>
    </row>
    <row r="4416" spans="1:16" ht="76.5">
      <c r="A4416" s="268">
        <v>25</v>
      </c>
      <c r="B4416" s="89"/>
      <c r="C4416" s="269" t="s">
        <v>45</v>
      </c>
      <c r="D4416" s="84">
        <v>43613</v>
      </c>
      <c r="E4416" s="85" t="s">
        <v>7576</v>
      </c>
      <c r="F4416" s="85" t="s">
        <v>671</v>
      </c>
      <c r="G4416" s="85">
        <v>438967</v>
      </c>
      <c r="H4416" s="89"/>
      <c r="I4416" s="270" t="s">
        <v>8977</v>
      </c>
      <c r="J4416" s="89"/>
      <c r="K4416" s="89"/>
      <c r="L4416" s="89"/>
      <c r="M4416" s="89"/>
      <c r="N4416" s="271">
        <v>3563.65</v>
      </c>
      <c r="O4416" s="271">
        <v>0</v>
      </c>
      <c r="P4416" s="89" t="s">
        <v>670</v>
      </c>
    </row>
    <row r="4417" spans="1:16" ht="76.5">
      <c r="A4417" s="268">
        <v>25</v>
      </c>
      <c r="B4417" s="89"/>
      <c r="C4417" s="269" t="s">
        <v>45</v>
      </c>
      <c r="D4417" s="84">
        <v>43613</v>
      </c>
      <c r="E4417" s="85" t="s">
        <v>7576</v>
      </c>
      <c r="F4417" s="85" t="s">
        <v>671</v>
      </c>
      <c r="G4417" s="85">
        <v>439433</v>
      </c>
      <c r="H4417" s="89"/>
      <c r="I4417" s="270" t="s">
        <v>8978</v>
      </c>
      <c r="J4417" s="89"/>
      <c r="K4417" s="89"/>
      <c r="L4417" s="89"/>
      <c r="M4417" s="89"/>
      <c r="N4417" s="271">
        <v>1656.22</v>
      </c>
      <c r="O4417" s="271">
        <v>0</v>
      </c>
      <c r="P4417" s="89" t="s">
        <v>670</v>
      </c>
    </row>
    <row r="4418" spans="1:16" ht="76.5">
      <c r="A4418" s="268">
        <v>25</v>
      </c>
      <c r="B4418" s="89"/>
      <c r="C4418" s="269" t="s">
        <v>45</v>
      </c>
      <c r="D4418" s="84">
        <v>43613</v>
      </c>
      <c r="E4418" s="85" t="s">
        <v>7576</v>
      </c>
      <c r="F4418" s="85" t="s">
        <v>671</v>
      </c>
      <c r="G4418" s="85">
        <v>438711</v>
      </c>
      <c r="H4418" s="89"/>
      <c r="I4418" s="270" t="s">
        <v>8979</v>
      </c>
      <c r="J4418" s="89"/>
      <c r="K4418" s="89"/>
      <c r="L4418" s="89"/>
      <c r="M4418" s="89"/>
      <c r="N4418" s="271">
        <v>132950.88</v>
      </c>
      <c r="O4418" s="271">
        <v>0</v>
      </c>
      <c r="P4418" s="89" t="s">
        <v>670</v>
      </c>
    </row>
    <row r="4419" spans="1:16" ht="76.5">
      <c r="A4419" s="268">
        <v>25</v>
      </c>
      <c r="B4419" s="89"/>
      <c r="C4419" s="269" t="s">
        <v>45</v>
      </c>
      <c r="D4419" s="84">
        <v>43613</v>
      </c>
      <c r="E4419" s="85" t="s">
        <v>7576</v>
      </c>
      <c r="F4419" s="85" t="s">
        <v>671</v>
      </c>
      <c r="G4419" s="85">
        <v>439270</v>
      </c>
      <c r="H4419" s="89"/>
      <c r="I4419" s="270" t="s">
        <v>8980</v>
      </c>
      <c r="J4419" s="89"/>
      <c r="K4419" s="89"/>
      <c r="L4419" s="89"/>
      <c r="M4419" s="89"/>
      <c r="N4419" s="271">
        <v>76.47</v>
      </c>
      <c r="O4419" s="271">
        <v>0</v>
      </c>
      <c r="P4419" s="89" t="s">
        <v>670</v>
      </c>
    </row>
    <row r="4420" spans="1:16" ht="76.5">
      <c r="A4420" s="268">
        <v>25</v>
      </c>
      <c r="B4420" s="89"/>
      <c r="C4420" s="269" t="s">
        <v>45</v>
      </c>
      <c r="D4420" s="84">
        <v>43613</v>
      </c>
      <c r="E4420" s="85" t="s">
        <v>7576</v>
      </c>
      <c r="F4420" s="85" t="s">
        <v>671</v>
      </c>
      <c r="G4420" s="85">
        <v>439283</v>
      </c>
      <c r="H4420" s="89"/>
      <c r="I4420" s="270" t="s">
        <v>8981</v>
      </c>
      <c r="J4420" s="89"/>
      <c r="K4420" s="89"/>
      <c r="L4420" s="89"/>
      <c r="M4420" s="89"/>
      <c r="N4420" s="271">
        <v>493544.59</v>
      </c>
      <c r="O4420" s="271">
        <v>0</v>
      </c>
      <c r="P4420" s="89" t="s">
        <v>670</v>
      </c>
    </row>
    <row r="4421" spans="1:16" ht="76.5">
      <c r="A4421" s="268">
        <v>25</v>
      </c>
      <c r="B4421" s="89"/>
      <c r="C4421" s="269" t="s">
        <v>45</v>
      </c>
      <c r="D4421" s="84">
        <v>43613</v>
      </c>
      <c r="E4421" s="85" t="s">
        <v>7576</v>
      </c>
      <c r="F4421" s="85" t="s">
        <v>671</v>
      </c>
      <c r="G4421" s="85">
        <v>439435</v>
      </c>
      <c r="H4421" s="89"/>
      <c r="I4421" s="270" t="s">
        <v>8982</v>
      </c>
      <c r="J4421" s="89"/>
      <c r="K4421" s="89"/>
      <c r="L4421" s="89"/>
      <c r="M4421" s="89"/>
      <c r="N4421" s="271">
        <v>2831.58</v>
      </c>
      <c r="O4421" s="271">
        <v>0</v>
      </c>
      <c r="P4421" s="89" t="s">
        <v>670</v>
      </c>
    </row>
    <row r="4422" spans="1:16" ht="76.5">
      <c r="A4422" s="268">
        <v>25</v>
      </c>
      <c r="B4422" s="89"/>
      <c r="C4422" s="269" t="s">
        <v>45</v>
      </c>
      <c r="D4422" s="84">
        <v>43613</v>
      </c>
      <c r="E4422" s="85" t="s">
        <v>7576</v>
      </c>
      <c r="F4422" s="85" t="s">
        <v>671</v>
      </c>
      <c r="G4422" s="85">
        <v>449375</v>
      </c>
      <c r="H4422" s="89"/>
      <c r="I4422" s="270" t="s">
        <v>8983</v>
      </c>
      <c r="J4422" s="89"/>
      <c r="K4422" s="89"/>
      <c r="L4422" s="89"/>
      <c r="M4422" s="89"/>
      <c r="N4422" s="271">
        <v>556676.73</v>
      </c>
      <c r="O4422" s="271">
        <v>0</v>
      </c>
      <c r="P4422" s="89" t="s">
        <v>670</v>
      </c>
    </row>
    <row r="4423" spans="1:16" ht="76.5">
      <c r="A4423" s="268">
        <v>25</v>
      </c>
      <c r="B4423" s="89"/>
      <c r="C4423" s="269" t="s">
        <v>45</v>
      </c>
      <c r="D4423" s="84">
        <v>43613</v>
      </c>
      <c r="E4423" s="85" t="s">
        <v>7576</v>
      </c>
      <c r="F4423" s="85" t="s">
        <v>671</v>
      </c>
      <c r="G4423" s="85">
        <v>438985</v>
      </c>
      <c r="H4423" s="89"/>
      <c r="I4423" s="270" t="s">
        <v>8984</v>
      </c>
      <c r="J4423" s="89"/>
      <c r="K4423" s="89"/>
      <c r="L4423" s="89"/>
      <c r="M4423" s="89"/>
      <c r="N4423" s="271">
        <v>3014.71</v>
      </c>
      <c r="O4423" s="271">
        <v>0</v>
      </c>
      <c r="P4423" s="89" t="s">
        <v>670</v>
      </c>
    </row>
    <row r="4424" spans="1:16" ht="76.5">
      <c r="A4424" s="268">
        <v>25</v>
      </c>
      <c r="B4424" s="89"/>
      <c r="C4424" s="269" t="s">
        <v>45</v>
      </c>
      <c r="D4424" s="84">
        <v>43613</v>
      </c>
      <c r="E4424" s="85" t="s">
        <v>7576</v>
      </c>
      <c r="F4424" s="85" t="s">
        <v>671</v>
      </c>
      <c r="G4424" s="85">
        <v>439277</v>
      </c>
      <c r="H4424" s="89"/>
      <c r="I4424" s="270" t="s">
        <v>8985</v>
      </c>
      <c r="J4424" s="89"/>
      <c r="K4424" s="89"/>
      <c r="L4424" s="89"/>
      <c r="M4424" s="89"/>
      <c r="N4424" s="271">
        <v>0.1</v>
      </c>
      <c r="O4424" s="271">
        <v>0</v>
      </c>
      <c r="P4424" s="89" t="s">
        <v>670</v>
      </c>
    </row>
    <row r="4425" spans="1:16" ht="89.25">
      <c r="A4425" s="268">
        <v>25</v>
      </c>
      <c r="B4425" s="89"/>
      <c r="C4425" s="269" t="s">
        <v>45</v>
      </c>
      <c r="D4425" s="84">
        <v>43613</v>
      </c>
      <c r="E4425" s="85" t="s">
        <v>7576</v>
      </c>
      <c r="F4425" s="85" t="s">
        <v>671</v>
      </c>
      <c r="G4425" s="85">
        <v>438981</v>
      </c>
      <c r="H4425" s="89"/>
      <c r="I4425" s="270" t="s">
        <v>7865</v>
      </c>
      <c r="J4425" s="89"/>
      <c r="K4425" s="89"/>
      <c r="L4425" s="89"/>
      <c r="M4425" s="89"/>
      <c r="N4425" s="271">
        <v>5388.15</v>
      </c>
      <c r="O4425" s="271">
        <v>0</v>
      </c>
      <c r="P4425" s="89" t="s">
        <v>670</v>
      </c>
    </row>
    <row r="4426" spans="1:16" ht="76.5">
      <c r="A4426" s="268">
        <v>25</v>
      </c>
      <c r="B4426" s="89"/>
      <c r="C4426" s="269" t="s">
        <v>45</v>
      </c>
      <c r="D4426" s="84">
        <v>43613</v>
      </c>
      <c r="E4426" s="85" t="s">
        <v>7576</v>
      </c>
      <c r="F4426" s="85" t="s">
        <v>671</v>
      </c>
      <c r="G4426" s="85">
        <v>439275</v>
      </c>
      <c r="H4426" s="89"/>
      <c r="I4426" s="270" t="s">
        <v>8986</v>
      </c>
      <c r="J4426" s="89"/>
      <c r="K4426" s="89"/>
      <c r="L4426" s="89"/>
      <c r="M4426" s="89"/>
      <c r="N4426" s="271">
        <v>4057.43</v>
      </c>
      <c r="O4426" s="271">
        <v>0</v>
      </c>
      <c r="P4426" s="89" t="s">
        <v>670</v>
      </c>
    </row>
    <row r="4427" spans="1:16" ht="76.5">
      <c r="A4427" s="268">
        <v>25</v>
      </c>
      <c r="B4427" s="89"/>
      <c r="C4427" s="269" t="s">
        <v>45</v>
      </c>
      <c r="D4427" s="84">
        <v>43613</v>
      </c>
      <c r="E4427" s="85" t="s">
        <v>7576</v>
      </c>
      <c r="F4427" s="85" t="s">
        <v>671</v>
      </c>
      <c r="G4427" s="85">
        <v>438976</v>
      </c>
      <c r="H4427" s="89"/>
      <c r="I4427" s="270" t="s">
        <v>8987</v>
      </c>
      <c r="J4427" s="89"/>
      <c r="K4427" s="89"/>
      <c r="L4427" s="89"/>
      <c r="M4427" s="89"/>
      <c r="N4427" s="271">
        <v>219.4</v>
      </c>
      <c r="O4427" s="271">
        <v>0</v>
      </c>
      <c r="P4427" s="89" t="s">
        <v>670</v>
      </c>
    </row>
    <row r="4428" spans="1:16" ht="63.75">
      <c r="A4428" s="268">
        <v>650</v>
      </c>
      <c r="B4428" s="89"/>
      <c r="C4428" s="269" t="s">
        <v>187</v>
      </c>
      <c r="D4428" s="84">
        <v>43613</v>
      </c>
      <c r="E4428" s="85" t="s">
        <v>7577</v>
      </c>
      <c r="F4428" s="85" t="s">
        <v>6</v>
      </c>
      <c r="G4428" s="85">
        <v>1123950</v>
      </c>
      <c r="H4428" s="89"/>
      <c r="I4428" s="270" t="s">
        <v>8988</v>
      </c>
      <c r="J4428" s="89"/>
      <c r="K4428" s="89"/>
      <c r="L4428" s="89"/>
      <c r="M4428" s="89"/>
      <c r="N4428" s="271">
        <v>0</v>
      </c>
      <c r="O4428" s="271">
        <v>12000</v>
      </c>
      <c r="P4428" s="89" t="s">
        <v>670</v>
      </c>
    </row>
    <row r="4429" spans="1:16" ht="102">
      <c r="A4429" s="268">
        <v>117</v>
      </c>
      <c r="B4429" s="89"/>
      <c r="C4429" s="269" t="s">
        <v>62</v>
      </c>
      <c r="D4429" s="84">
        <v>43613</v>
      </c>
      <c r="E4429" s="85" t="s">
        <v>7578</v>
      </c>
      <c r="F4429" s="85" t="s">
        <v>629</v>
      </c>
      <c r="G4429" s="85">
        <v>8075</v>
      </c>
      <c r="H4429" s="89"/>
      <c r="I4429" s="270" t="s">
        <v>8989</v>
      </c>
      <c r="J4429" s="89"/>
      <c r="K4429" s="89"/>
      <c r="L4429" s="89"/>
      <c r="M4429" s="89"/>
      <c r="N4429" s="271">
        <v>5380.42</v>
      </c>
      <c r="O4429" s="271">
        <v>0</v>
      </c>
      <c r="P4429" s="89" t="s">
        <v>670</v>
      </c>
    </row>
    <row r="4430" spans="1:16" ht="51">
      <c r="A4430" s="268">
        <v>117</v>
      </c>
      <c r="B4430" s="89"/>
      <c r="C4430" s="269" t="s">
        <v>62</v>
      </c>
      <c r="D4430" s="84">
        <v>43613</v>
      </c>
      <c r="E4430" s="85" t="s">
        <v>7579</v>
      </c>
      <c r="F4430" s="85" t="s">
        <v>11</v>
      </c>
      <c r="G4430" s="85">
        <v>955172</v>
      </c>
      <c r="H4430" s="89"/>
      <c r="I4430" s="270" t="s">
        <v>8990</v>
      </c>
      <c r="J4430" s="89"/>
      <c r="K4430" s="89"/>
      <c r="L4430" s="89"/>
      <c r="M4430" s="89"/>
      <c r="N4430" s="271">
        <v>50</v>
      </c>
      <c r="O4430" s="271">
        <v>0</v>
      </c>
      <c r="P4430" s="89" t="s">
        <v>670</v>
      </c>
    </row>
    <row r="4431" spans="1:16" ht="51">
      <c r="A4431" s="268">
        <v>119</v>
      </c>
      <c r="B4431" s="89"/>
      <c r="C4431" s="269" t="s">
        <v>63</v>
      </c>
      <c r="D4431" s="84">
        <v>43613</v>
      </c>
      <c r="E4431" s="85" t="s">
        <v>7580</v>
      </c>
      <c r="F4431" s="85" t="s">
        <v>11</v>
      </c>
      <c r="G4431" s="85">
        <v>955173</v>
      </c>
      <c r="H4431" s="89"/>
      <c r="I4431" s="270" t="s">
        <v>8991</v>
      </c>
      <c r="J4431" s="89"/>
      <c r="K4431" s="89"/>
      <c r="L4431" s="89"/>
      <c r="M4431" s="89"/>
      <c r="N4431" s="271">
        <v>50</v>
      </c>
      <c r="O4431" s="271">
        <v>0</v>
      </c>
      <c r="P4431" s="89" t="s">
        <v>670</v>
      </c>
    </row>
    <row r="4432" spans="1:16" ht="51">
      <c r="A4432" s="268">
        <v>119</v>
      </c>
      <c r="B4432" s="89"/>
      <c r="C4432" s="269" t="s">
        <v>63</v>
      </c>
      <c r="D4432" s="84">
        <v>43613</v>
      </c>
      <c r="E4432" s="85" t="s">
        <v>7581</v>
      </c>
      <c r="F4432" s="85" t="s">
        <v>11</v>
      </c>
      <c r="G4432" s="85">
        <v>955174</v>
      </c>
      <c r="H4432" s="89"/>
      <c r="I4432" s="270" t="s">
        <v>8992</v>
      </c>
      <c r="J4432" s="89"/>
      <c r="K4432" s="89"/>
      <c r="L4432" s="89"/>
      <c r="M4432" s="89"/>
      <c r="N4432" s="271">
        <v>50</v>
      </c>
      <c r="O4432" s="271">
        <v>0</v>
      </c>
      <c r="P4432" s="89" t="s">
        <v>670</v>
      </c>
    </row>
    <row r="4433" spans="1:16" ht="51">
      <c r="A4433" s="268">
        <v>117</v>
      </c>
      <c r="B4433" s="89"/>
      <c r="C4433" s="269" t="s">
        <v>62</v>
      </c>
      <c r="D4433" s="84">
        <v>43613</v>
      </c>
      <c r="E4433" s="85" t="s">
        <v>7582</v>
      </c>
      <c r="F4433" s="85" t="s">
        <v>11</v>
      </c>
      <c r="G4433" s="85">
        <v>955220</v>
      </c>
      <c r="H4433" s="89"/>
      <c r="I4433" s="270" t="s">
        <v>8993</v>
      </c>
      <c r="J4433" s="89"/>
      <c r="K4433" s="89"/>
      <c r="L4433" s="89"/>
      <c r="M4433" s="89"/>
      <c r="N4433" s="271">
        <v>50</v>
      </c>
      <c r="O4433" s="271">
        <v>0</v>
      </c>
      <c r="P4433" s="89" t="s">
        <v>670</v>
      </c>
    </row>
    <row r="4434" spans="1:16" ht="51">
      <c r="A4434" s="268">
        <v>119</v>
      </c>
      <c r="B4434" s="89"/>
      <c r="C4434" s="269" t="s">
        <v>63</v>
      </c>
      <c r="D4434" s="84">
        <v>43613</v>
      </c>
      <c r="E4434" s="85" t="s">
        <v>7583</v>
      </c>
      <c r="F4434" s="85" t="s">
        <v>11</v>
      </c>
      <c r="G4434" s="85">
        <v>955222</v>
      </c>
      <c r="H4434" s="89"/>
      <c r="I4434" s="270" t="s">
        <v>8994</v>
      </c>
      <c r="J4434" s="89"/>
      <c r="K4434" s="89"/>
      <c r="L4434" s="89"/>
      <c r="M4434" s="89"/>
      <c r="N4434" s="271">
        <v>50</v>
      </c>
      <c r="O4434" s="271">
        <v>0</v>
      </c>
      <c r="P4434" s="89" t="s">
        <v>670</v>
      </c>
    </row>
    <row r="4435" spans="1:16" ht="51">
      <c r="A4435" s="268">
        <v>513</v>
      </c>
      <c r="B4435" s="89"/>
      <c r="C4435" s="269" t="s">
        <v>171</v>
      </c>
      <c r="D4435" s="84">
        <v>43613</v>
      </c>
      <c r="E4435" s="85" t="s">
        <v>7584</v>
      </c>
      <c r="F4435" s="85" t="s">
        <v>11</v>
      </c>
      <c r="G4435" s="85">
        <v>955227</v>
      </c>
      <c r="H4435" s="89"/>
      <c r="I4435" s="270" t="s">
        <v>8995</v>
      </c>
      <c r="J4435" s="89"/>
      <c r="K4435" s="89"/>
      <c r="L4435" s="89"/>
      <c r="M4435" s="89"/>
      <c r="N4435" s="271">
        <v>50</v>
      </c>
      <c r="O4435" s="271">
        <v>0</v>
      </c>
      <c r="P4435" s="89" t="s">
        <v>670</v>
      </c>
    </row>
    <row r="4436" spans="1:16" ht="76.5">
      <c r="A4436" s="268" t="s">
        <v>557</v>
      </c>
      <c r="B4436" s="89"/>
      <c r="C4436" s="269" t="s">
        <v>780</v>
      </c>
      <c r="D4436" s="84">
        <v>43613</v>
      </c>
      <c r="E4436" s="85" t="s">
        <v>7585</v>
      </c>
      <c r="F4436" s="85" t="s">
        <v>6</v>
      </c>
      <c r="G4436" s="85">
        <v>1124424</v>
      </c>
      <c r="H4436" s="89"/>
      <c r="I4436" s="270" t="s">
        <v>8996</v>
      </c>
      <c r="J4436" s="89"/>
      <c r="K4436" s="89"/>
      <c r="L4436" s="89"/>
      <c r="M4436" s="89"/>
      <c r="N4436" s="271">
        <v>0</v>
      </c>
      <c r="O4436" s="271">
        <v>171000</v>
      </c>
      <c r="P4436" s="89" t="s">
        <v>670</v>
      </c>
    </row>
    <row r="4437" spans="1:16" ht="76.5">
      <c r="A4437" s="268">
        <v>86</v>
      </c>
      <c r="B4437" s="89"/>
      <c r="C4437" s="269" t="s">
        <v>56</v>
      </c>
      <c r="D4437" s="84">
        <v>43613</v>
      </c>
      <c r="E4437" s="85" t="s">
        <v>7586</v>
      </c>
      <c r="F4437" s="85" t="s">
        <v>6</v>
      </c>
      <c r="G4437" s="85">
        <v>955292</v>
      </c>
      <c r="H4437" s="89"/>
      <c r="I4437" s="270" t="s">
        <v>8997</v>
      </c>
      <c r="J4437" s="89"/>
      <c r="K4437" s="89"/>
      <c r="L4437" s="89"/>
      <c r="M4437" s="89"/>
      <c r="N4437" s="271">
        <v>0</v>
      </c>
      <c r="O4437" s="271">
        <v>85936.5</v>
      </c>
      <c r="P4437" s="89" t="s">
        <v>670</v>
      </c>
    </row>
    <row r="4438" spans="1:16" ht="51">
      <c r="A4438" s="268">
        <v>513</v>
      </c>
      <c r="B4438" s="89"/>
      <c r="C4438" s="269" t="s">
        <v>171</v>
      </c>
      <c r="D4438" s="84">
        <v>43613</v>
      </c>
      <c r="E4438" s="85" t="s">
        <v>7587</v>
      </c>
      <c r="F4438" s="85" t="s">
        <v>11</v>
      </c>
      <c r="G4438" s="85">
        <v>955339</v>
      </c>
      <c r="H4438" s="89"/>
      <c r="I4438" s="270" t="s">
        <v>8998</v>
      </c>
      <c r="J4438" s="89"/>
      <c r="K4438" s="89"/>
      <c r="L4438" s="89"/>
      <c r="M4438" s="89"/>
      <c r="N4438" s="271">
        <v>50</v>
      </c>
      <c r="O4438" s="271">
        <v>0</v>
      </c>
      <c r="P4438" s="89" t="s">
        <v>670</v>
      </c>
    </row>
    <row r="4439" spans="1:16" ht="51">
      <c r="A4439" s="268">
        <v>513</v>
      </c>
      <c r="B4439" s="89"/>
      <c r="C4439" s="269" t="s">
        <v>171</v>
      </c>
      <c r="D4439" s="84">
        <v>43613</v>
      </c>
      <c r="E4439" s="85" t="s">
        <v>7588</v>
      </c>
      <c r="F4439" s="85" t="s">
        <v>15</v>
      </c>
      <c r="G4439" s="85">
        <v>1050876</v>
      </c>
      <c r="H4439" s="89"/>
      <c r="I4439" s="270" t="s">
        <v>8999</v>
      </c>
      <c r="J4439" s="89"/>
      <c r="K4439" s="89"/>
      <c r="L4439" s="89"/>
      <c r="M4439" s="89"/>
      <c r="N4439" s="271">
        <v>50</v>
      </c>
      <c r="O4439" s="271">
        <v>0</v>
      </c>
      <c r="P4439" s="89" t="s">
        <v>670</v>
      </c>
    </row>
    <row r="4440" spans="1:16" ht="51">
      <c r="A4440" s="268">
        <v>117</v>
      </c>
      <c r="B4440" s="89"/>
      <c r="C4440" s="269" t="s">
        <v>62</v>
      </c>
      <c r="D4440" s="84">
        <v>43613</v>
      </c>
      <c r="E4440" s="85" t="s">
        <v>7589</v>
      </c>
      <c r="F4440" s="85" t="s">
        <v>11</v>
      </c>
      <c r="G4440" s="85">
        <v>955330</v>
      </c>
      <c r="H4440" s="89"/>
      <c r="I4440" s="270" t="s">
        <v>9000</v>
      </c>
      <c r="J4440" s="89"/>
      <c r="K4440" s="89"/>
      <c r="L4440" s="89"/>
      <c r="M4440" s="89"/>
      <c r="N4440" s="271">
        <v>50</v>
      </c>
      <c r="O4440" s="271">
        <v>0</v>
      </c>
      <c r="P4440" s="89" t="s">
        <v>670</v>
      </c>
    </row>
    <row r="4441" spans="1:16" ht="51">
      <c r="A4441" s="268">
        <v>119</v>
      </c>
      <c r="B4441" s="89"/>
      <c r="C4441" s="269" t="s">
        <v>63</v>
      </c>
      <c r="D4441" s="84">
        <v>43613</v>
      </c>
      <c r="E4441" s="85" t="s">
        <v>7590</v>
      </c>
      <c r="F4441" s="85" t="s">
        <v>11</v>
      </c>
      <c r="G4441" s="85">
        <v>955336</v>
      </c>
      <c r="H4441" s="89"/>
      <c r="I4441" s="270" t="s">
        <v>9001</v>
      </c>
      <c r="J4441" s="89"/>
      <c r="K4441" s="89"/>
      <c r="L4441" s="89"/>
      <c r="M4441" s="89"/>
      <c r="N4441" s="271">
        <v>50</v>
      </c>
      <c r="O4441" s="271">
        <v>0</v>
      </c>
      <c r="P4441" s="89" t="s">
        <v>670</v>
      </c>
    </row>
    <row r="4442" spans="1:16" ht="76.5">
      <c r="A4442" s="268">
        <v>513</v>
      </c>
      <c r="B4442" s="89"/>
      <c r="C4442" s="269" t="s">
        <v>171</v>
      </c>
      <c r="D4442" s="84">
        <v>43613</v>
      </c>
      <c r="E4442" s="85" t="s">
        <v>7591</v>
      </c>
      <c r="F4442" s="85" t="s">
        <v>13</v>
      </c>
      <c r="G4442" s="85">
        <v>955260</v>
      </c>
      <c r="H4442" s="89"/>
      <c r="I4442" s="270" t="s">
        <v>9002</v>
      </c>
      <c r="J4442" s="89"/>
      <c r="K4442" s="89"/>
      <c r="L4442" s="89"/>
      <c r="M4442" s="89"/>
      <c r="N4442" s="271">
        <v>433937.97</v>
      </c>
      <c r="O4442" s="271">
        <v>0</v>
      </c>
      <c r="P4442" s="89" t="s">
        <v>670</v>
      </c>
    </row>
    <row r="4443" spans="1:16" ht="89.25">
      <c r="A4443" s="268">
        <v>513</v>
      </c>
      <c r="B4443" s="89"/>
      <c r="C4443" s="269" t="s">
        <v>171</v>
      </c>
      <c r="D4443" s="84">
        <v>43613</v>
      </c>
      <c r="E4443" s="85" t="s">
        <v>7592</v>
      </c>
      <c r="F4443" s="85" t="s">
        <v>11</v>
      </c>
      <c r="G4443" s="85">
        <v>955268</v>
      </c>
      <c r="H4443" s="89"/>
      <c r="I4443" s="270" t="s">
        <v>9003</v>
      </c>
      <c r="J4443" s="89"/>
      <c r="K4443" s="89"/>
      <c r="L4443" s="89"/>
      <c r="M4443" s="89"/>
      <c r="N4443" s="271">
        <v>349.37</v>
      </c>
      <c r="O4443" s="271">
        <v>0</v>
      </c>
      <c r="P4443" s="89" t="s">
        <v>670</v>
      </c>
    </row>
    <row r="4444" spans="1:16" ht="51">
      <c r="A4444" s="268" t="s">
        <v>565</v>
      </c>
      <c r="B4444" s="89"/>
      <c r="C4444" s="269" t="s">
        <v>615</v>
      </c>
      <c r="D4444" s="84">
        <v>43614</v>
      </c>
      <c r="E4444" s="85" t="s">
        <v>7593</v>
      </c>
      <c r="F4444" s="85" t="s">
        <v>3</v>
      </c>
      <c r="G4444" s="85">
        <v>1745831</v>
      </c>
      <c r="H4444" s="89"/>
      <c r="I4444" s="270" t="s">
        <v>9004</v>
      </c>
      <c r="J4444" s="89"/>
      <c r="K4444" s="89"/>
      <c r="L4444" s="89"/>
      <c r="M4444" s="89"/>
      <c r="N4444" s="271">
        <v>0</v>
      </c>
      <c r="O4444" s="271">
        <v>8771.2000000000007</v>
      </c>
      <c r="P4444" s="89" t="s">
        <v>670</v>
      </c>
    </row>
    <row r="4445" spans="1:16" ht="38.25">
      <c r="A4445" s="268">
        <v>526</v>
      </c>
      <c r="B4445" s="89"/>
      <c r="C4445" s="269" t="s">
        <v>610</v>
      </c>
      <c r="D4445" s="84">
        <v>43614</v>
      </c>
      <c r="E4445" s="85" t="s">
        <v>7594</v>
      </c>
      <c r="F4445" s="85" t="s">
        <v>3</v>
      </c>
      <c r="G4445" s="85">
        <v>1745898</v>
      </c>
      <c r="H4445" s="89"/>
      <c r="I4445" s="270" t="s">
        <v>6551</v>
      </c>
      <c r="J4445" s="89"/>
      <c r="K4445" s="89"/>
      <c r="L4445" s="89"/>
      <c r="M4445" s="89"/>
      <c r="N4445" s="271">
        <v>0</v>
      </c>
      <c r="O4445" s="271">
        <v>40</v>
      </c>
      <c r="P4445" s="89" t="s">
        <v>670</v>
      </c>
    </row>
    <row r="4446" spans="1:16" ht="38.25">
      <c r="A4446" s="268">
        <v>526</v>
      </c>
      <c r="B4446" s="89"/>
      <c r="C4446" s="269" t="s">
        <v>610</v>
      </c>
      <c r="D4446" s="84">
        <v>43614</v>
      </c>
      <c r="E4446" s="85" t="s">
        <v>7595</v>
      </c>
      <c r="F4446" s="85" t="s">
        <v>3</v>
      </c>
      <c r="G4446" s="85">
        <v>1745899</v>
      </c>
      <c r="H4446" s="89"/>
      <c r="I4446" s="270" t="s">
        <v>9005</v>
      </c>
      <c r="J4446" s="89"/>
      <c r="K4446" s="89"/>
      <c r="L4446" s="89"/>
      <c r="M4446" s="89"/>
      <c r="N4446" s="271">
        <v>0</v>
      </c>
      <c r="O4446" s="271">
        <v>60</v>
      </c>
      <c r="P4446" s="89" t="s">
        <v>670</v>
      </c>
    </row>
    <row r="4447" spans="1:16" ht="38.25">
      <c r="A4447" s="268" t="s">
        <v>565</v>
      </c>
      <c r="B4447" s="89"/>
      <c r="C4447" s="269" t="s">
        <v>615</v>
      </c>
      <c r="D4447" s="84">
        <v>43614</v>
      </c>
      <c r="E4447" s="85" t="s">
        <v>7596</v>
      </c>
      <c r="F4447" s="85" t="s">
        <v>3</v>
      </c>
      <c r="G4447" s="85">
        <v>1745826</v>
      </c>
      <c r="H4447" s="89"/>
      <c r="I4447" s="270" t="s">
        <v>9006</v>
      </c>
      <c r="J4447" s="89"/>
      <c r="K4447" s="89"/>
      <c r="L4447" s="89"/>
      <c r="M4447" s="89"/>
      <c r="N4447" s="271">
        <v>0</v>
      </c>
      <c r="O4447" s="271">
        <v>8771.2000000000007</v>
      </c>
      <c r="P4447" s="89" t="s">
        <v>670</v>
      </c>
    </row>
    <row r="4448" spans="1:16" ht="51">
      <c r="A4448" s="268" t="s">
        <v>565</v>
      </c>
      <c r="B4448" s="89"/>
      <c r="C4448" s="269" t="s">
        <v>615</v>
      </c>
      <c r="D4448" s="84">
        <v>43614</v>
      </c>
      <c r="E4448" s="85" t="s">
        <v>7597</v>
      </c>
      <c r="F4448" s="85" t="s">
        <v>3</v>
      </c>
      <c r="G4448" s="85">
        <v>1745823</v>
      </c>
      <c r="H4448" s="89"/>
      <c r="I4448" s="270" t="s">
        <v>4866</v>
      </c>
      <c r="J4448" s="89"/>
      <c r="K4448" s="89"/>
      <c r="L4448" s="89"/>
      <c r="M4448" s="89"/>
      <c r="N4448" s="271">
        <v>0</v>
      </c>
      <c r="O4448" s="271">
        <v>1200</v>
      </c>
      <c r="P4448" s="89" t="s">
        <v>670</v>
      </c>
    </row>
    <row r="4449" spans="1:16" ht="63.75">
      <c r="A4449" s="268">
        <v>221</v>
      </c>
      <c r="B4449" s="89"/>
      <c r="C4449" s="269" t="s">
        <v>102</v>
      </c>
      <c r="D4449" s="84">
        <v>43614</v>
      </c>
      <c r="E4449" s="85" t="s">
        <v>7598</v>
      </c>
      <c r="F4449" s="85" t="s">
        <v>3</v>
      </c>
      <c r="G4449" s="85">
        <v>1745779</v>
      </c>
      <c r="H4449" s="89"/>
      <c r="I4449" s="270" t="s">
        <v>9007</v>
      </c>
      <c r="J4449" s="89"/>
      <c r="K4449" s="89"/>
      <c r="L4449" s="89"/>
      <c r="M4449" s="89"/>
      <c r="N4449" s="271">
        <v>0</v>
      </c>
      <c r="O4449" s="271">
        <v>79.600000000000009</v>
      </c>
      <c r="P4449" s="89" t="s">
        <v>670</v>
      </c>
    </row>
    <row r="4450" spans="1:16" ht="51">
      <c r="A4450" s="268">
        <v>46</v>
      </c>
      <c r="B4450" s="89"/>
      <c r="C4450" s="269" t="s">
        <v>48</v>
      </c>
      <c r="D4450" s="84">
        <v>43614</v>
      </c>
      <c r="E4450" s="85" t="s">
        <v>7599</v>
      </c>
      <c r="F4450" s="85" t="s">
        <v>3</v>
      </c>
      <c r="G4450" s="85">
        <v>1746052</v>
      </c>
      <c r="H4450" s="89"/>
      <c r="I4450" s="270" t="s">
        <v>9008</v>
      </c>
      <c r="J4450" s="89"/>
      <c r="K4450" s="89"/>
      <c r="L4450" s="89"/>
      <c r="M4450" s="89"/>
      <c r="N4450" s="271">
        <v>0</v>
      </c>
      <c r="O4450" s="271">
        <v>0.06</v>
      </c>
      <c r="P4450" s="89" t="s">
        <v>741</v>
      </c>
    </row>
    <row r="4451" spans="1:16" ht="38.25">
      <c r="A4451" s="268">
        <v>526</v>
      </c>
      <c r="B4451" s="89"/>
      <c r="C4451" s="269" t="s">
        <v>610</v>
      </c>
      <c r="D4451" s="84">
        <v>43614</v>
      </c>
      <c r="E4451" s="85" t="s">
        <v>7600</v>
      </c>
      <c r="F4451" s="85" t="s">
        <v>3</v>
      </c>
      <c r="G4451" s="85">
        <v>1746048</v>
      </c>
      <c r="H4451" s="89"/>
      <c r="I4451" s="270" t="s">
        <v>9009</v>
      </c>
      <c r="J4451" s="89"/>
      <c r="K4451" s="89"/>
      <c r="L4451" s="89"/>
      <c r="M4451" s="89"/>
      <c r="N4451" s="271">
        <v>0</v>
      </c>
      <c r="O4451" s="271">
        <v>75</v>
      </c>
      <c r="P4451" s="89" t="s">
        <v>670</v>
      </c>
    </row>
    <row r="4452" spans="1:16" ht="51">
      <c r="A4452" s="268" t="s">
        <v>565</v>
      </c>
      <c r="B4452" s="89"/>
      <c r="C4452" s="269" t="s">
        <v>615</v>
      </c>
      <c r="D4452" s="84">
        <v>43614</v>
      </c>
      <c r="E4452" s="85" t="s">
        <v>7601</v>
      </c>
      <c r="F4452" s="85" t="s">
        <v>3</v>
      </c>
      <c r="G4452" s="85">
        <v>1745981</v>
      </c>
      <c r="H4452" s="89"/>
      <c r="I4452" s="270" t="s">
        <v>9010</v>
      </c>
      <c r="J4452" s="89"/>
      <c r="K4452" s="89"/>
      <c r="L4452" s="89"/>
      <c r="M4452" s="89"/>
      <c r="N4452" s="271">
        <v>0</v>
      </c>
      <c r="O4452" s="271">
        <v>628.97</v>
      </c>
      <c r="P4452" s="89" t="s">
        <v>670</v>
      </c>
    </row>
    <row r="4453" spans="1:16" ht="38.25">
      <c r="A4453" s="268">
        <v>526</v>
      </c>
      <c r="B4453" s="89"/>
      <c r="C4453" s="269" t="s">
        <v>610</v>
      </c>
      <c r="D4453" s="84">
        <v>43614</v>
      </c>
      <c r="E4453" s="85" t="s">
        <v>7602</v>
      </c>
      <c r="F4453" s="85" t="s">
        <v>3</v>
      </c>
      <c r="G4453" s="85">
        <v>1745979</v>
      </c>
      <c r="H4453" s="89"/>
      <c r="I4453" s="270" t="s">
        <v>9011</v>
      </c>
      <c r="J4453" s="89"/>
      <c r="K4453" s="89"/>
      <c r="L4453" s="89"/>
      <c r="M4453" s="89"/>
      <c r="N4453" s="271">
        <v>0</v>
      </c>
      <c r="O4453" s="271">
        <v>10</v>
      </c>
      <c r="P4453" s="89" t="s">
        <v>670</v>
      </c>
    </row>
    <row r="4454" spans="1:16" ht="51">
      <c r="A4454" s="268" t="s">
        <v>565</v>
      </c>
      <c r="B4454" s="89"/>
      <c r="C4454" s="269" t="s">
        <v>615</v>
      </c>
      <c r="D4454" s="84">
        <v>43614</v>
      </c>
      <c r="E4454" s="85" t="s">
        <v>7603</v>
      </c>
      <c r="F4454" s="85" t="s">
        <v>3</v>
      </c>
      <c r="G4454" s="85">
        <v>1745961</v>
      </c>
      <c r="H4454" s="89"/>
      <c r="I4454" s="270" t="s">
        <v>9012</v>
      </c>
      <c r="J4454" s="89"/>
      <c r="K4454" s="89"/>
      <c r="L4454" s="89"/>
      <c r="M4454" s="89"/>
      <c r="N4454" s="271">
        <v>0</v>
      </c>
      <c r="O4454" s="271">
        <v>98</v>
      </c>
      <c r="P4454" s="89" t="s">
        <v>670</v>
      </c>
    </row>
    <row r="4455" spans="1:16" ht="51">
      <c r="A4455" s="268">
        <v>20</v>
      </c>
      <c r="B4455" s="89"/>
      <c r="C4455" s="269" t="s">
        <v>44</v>
      </c>
      <c r="D4455" s="84">
        <v>43614</v>
      </c>
      <c r="E4455" s="85" t="s">
        <v>7604</v>
      </c>
      <c r="F4455" s="85" t="s">
        <v>3</v>
      </c>
      <c r="G4455" s="85">
        <v>1745957</v>
      </c>
      <c r="H4455" s="89"/>
      <c r="I4455" s="270" t="s">
        <v>9013</v>
      </c>
      <c r="J4455" s="89"/>
      <c r="K4455" s="89"/>
      <c r="L4455" s="89"/>
      <c r="M4455" s="89"/>
      <c r="N4455" s="271">
        <v>0</v>
      </c>
      <c r="O4455" s="271">
        <v>168</v>
      </c>
      <c r="P4455" s="89" t="s">
        <v>670</v>
      </c>
    </row>
    <row r="4456" spans="1:16" ht="38.25">
      <c r="A4456" s="268">
        <v>86</v>
      </c>
      <c r="B4456" s="89"/>
      <c r="C4456" s="269" t="s">
        <v>56</v>
      </c>
      <c r="D4456" s="84">
        <v>43614</v>
      </c>
      <c r="E4456" s="85" t="s">
        <v>7605</v>
      </c>
      <c r="F4456" s="85" t="s">
        <v>3</v>
      </c>
      <c r="G4456" s="85">
        <v>1745954</v>
      </c>
      <c r="H4456" s="89"/>
      <c r="I4456" s="270" t="s">
        <v>9014</v>
      </c>
      <c r="J4456" s="89"/>
      <c r="K4456" s="89"/>
      <c r="L4456" s="89"/>
      <c r="M4456" s="89"/>
      <c r="N4456" s="271">
        <v>0</v>
      </c>
      <c r="O4456" s="271">
        <v>0.35000000000000003</v>
      </c>
      <c r="P4456" s="89" t="s">
        <v>670</v>
      </c>
    </row>
    <row r="4457" spans="1:16" ht="51">
      <c r="A4457" s="268">
        <v>41</v>
      </c>
      <c r="B4457" s="89"/>
      <c r="C4457" s="269" t="s">
        <v>47</v>
      </c>
      <c r="D4457" s="84">
        <v>43614</v>
      </c>
      <c r="E4457" s="85" t="s">
        <v>7606</v>
      </c>
      <c r="F4457" s="85" t="s">
        <v>3</v>
      </c>
      <c r="G4457" s="85">
        <v>1745947</v>
      </c>
      <c r="H4457" s="89"/>
      <c r="I4457" s="270" t="s">
        <v>9015</v>
      </c>
      <c r="J4457" s="89"/>
      <c r="K4457" s="89"/>
      <c r="L4457" s="89"/>
      <c r="M4457" s="89"/>
      <c r="N4457" s="271">
        <v>0</v>
      </c>
      <c r="O4457" s="271">
        <v>1976</v>
      </c>
      <c r="P4457" s="89" t="s">
        <v>670</v>
      </c>
    </row>
    <row r="4458" spans="1:16" ht="63.75">
      <c r="A4458" s="268">
        <v>512</v>
      </c>
      <c r="B4458" s="89"/>
      <c r="C4458" s="269" t="s">
        <v>782</v>
      </c>
      <c r="D4458" s="84">
        <v>43614</v>
      </c>
      <c r="E4458" s="85" t="s">
        <v>7607</v>
      </c>
      <c r="F4458" s="85" t="s">
        <v>3</v>
      </c>
      <c r="G4458" s="85">
        <v>1745926</v>
      </c>
      <c r="H4458" s="89"/>
      <c r="I4458" s="270" t="s">
        <v>9016</v>
      </c>
      <c r="J4458" s="89"/>
      <c r="K4458" s="89"/>
      <c r="L4458" s="89"/>
      <c r="M4458" s="89"/>
      <c r="N4458" s="271">
        <v>0</v>
      </c>
      <c r="O4458" s="271">
        <v>4085</v>
      </c>
      <c r="P4458" s="89" t="s">
        <v>670</v>
      </c>
    </row>
    <row r="4459" spans="1:16" ht="63.75">
      <c r="A4459" s="268" t="s">
        <v>565</v>
      </c>
      <c r="B4459" s="89"/>
      <c r="C4459" s="269" t="s">
        <v>615</v>
      </c>
      <c r="D4459" s="84">
        <v>43614</v>
      </c>
      <c r="E4459" s="85" t="s">
        <v>7608</v>
      </c>
      <c r="F4459" s="85" t="s">
        <v>3</v>
      </c>
      <c r="G4459" s="85">
        <v>1745819</v>
      </c>
      <c r="H4459" s="89"/>
      <c r="I4459" s="270" t="s">
        <v>9017</v>
      </c>
      <c r="J4459" s="89"/>
      <c r="K4459" s="89"/>
      <c r="L4459" s="89"/>
      <c r="M4459" s="89"/>
      <c r="N4459" s="271">
        <v>0</v>
      </c>
      <c r="O4459" s="271">
        <v>29993.3</v>
      </c>
      <c r="P4459" s="89" t="s">
        <v>670</v>
      </c>
    </row>
    <row r="4460" spans="1:16" ht="51">
      <c r="A4460" s="268" t="s">
        <v>565</v>
      </c>
      <c r="B4460" s="89"/>
      <c r="C4460" s="269" t="s">
        <v>615</v>
      </c>
      <c r="D4460" s="84">
        <v>43614</v>
      </c>
      <c r="E4460" s="85" t="s">
        <v>7609</v>
      </c>
      <c r="F4460" s="85" t="s">
        <v>3</v>
      </c>
      <c r="G4460" s="85">
        <v>1745814</v>
      </c>
      <c r="H4460" s="89"/>
      <c r="I4460" s="270" t="s">
        <v>9018</v>
      </c>
      <c r="J4460" s="89"/>
      <c r="K4460" s="89"/>
      <c r="L4460" s="89"/>
      <c r="M4460" s="89"/>
      <c r="N4460" s="271">
        <v>0</v>
      </c>
      <c r="O4460" s="271">
        <v>500</v>
      </c>
      <c r="P4460" s="89" t="s">
        <v>670</v>
      </c>
    </row>
    <row r="4461" spans="1:16" ht="51">
      <c r="A4461" s="268" t="s">
        <v>565</v>
      </c>
      <c r="B4461" s="89"/>
      <c r="C4461" s="269" t="s">
        <v>615</v>
      </c>
      <c r="D4461" s="84">
        <v>43614</v>
      </c>
      <c r="E4461" s="85" t="s">
        <v>7610</v>
      </c>
      <c r="F4461" s="85" t="s">
        <v>3</v>
      </c>
      <c r="G4461" s="85">
        <v>1745813</v>
      </c>
      <c r="H4461" s="89"/>
      <c r="I4461" s="270" t="s">
        <v>9019</v>
      </c>
      <c r="J4461" s="89"/>
      <c r="K4461" s="89"/>
      <c r="L4461" s="89"/>
      <c r="M4461" s="89"/>
      <c r="N4461" s="271">
        <v>0</v>
      </c>
      <c r="O4461" s="271">
        <v>1851.82</v>
      </c>
      <c r="P4461" s="89" t="s">
        <v>670</v>
      </c>
    </row>
    <row r="4462" spans="1:16" ht="63.75">
      <c r="A4462" s="268">
        <v>35</v>
      </c>
      <c r="B4462" s="89"/>
      <c r="C4462" s="269" t="s">
        <v>46</v>
      </c>
      <c r="D4462" s="84">
        <v>43614</v>
      </c>
      <c r="E4462" s="85" t="s">
        <v>7611</v>
      </c>
      <c r="F4462" s="85" t="s">
        <v>3</v>
      </c>
      <c r="G4462" s="85">
        <v>1745785</v>
      </c>
      <c r="H4462" s="89"/>
      <c r="I4462" s="270" t="s">
        <v>9020</v>
      </c>
      <c r="J4462" s="89"/>
      <c r="K4462" s="89"/>
      <c r="L4462" s="89"/>
      <c r="M4462" s="89"/>
      <c r="N4462" s="271">
        <v>0</v>
      </c>
      <c r="O4462" s="271">
        <v>0.99</v>
      </c>
      <c r="P4462" s="89" t="s">
        <v>670</v>
      </c>
    </row>
    <row r="4463" spans="1:16" ht="51">
      <c r="A4463" s="268">
        <v>35</v>
      </c>
      <c r="B4463" s="89"/>
      <c r="C4463" s="269" t="s">
        <v>46</v>
      </c>
      <c r="D4463" s="84">
        <v>43614</v>
      </c>
      <c r="E4463" s="85" t="s">
        <v>7612</v>
      </c>
      <c r="F4463" s="85" t="s">
        <v>3</v>
      </c>
      <c r="G4463" s="85">
        <v>1745783</v>
      </c>
      <c r="H4463" s="89"/>
      <c r="I4463" s="270" t="s">
        <v>9021</v>
      </c>
      <c r="J4463" s="89"/>
      <c r="K4463" s="89"/>
      <c r="L4463" s="89"/>
      <c r="M4463" s="89"/>
      <c r="N4463" s="271">
        <v>0</v>
      </c>
      <c r="O4463" s="271">
        <v>796.26</v>
      </c>
      <c r="P4463" s="89" t="s">
        <v>670</v>
      </c>
    </row>
    <row r="4464" spans="1:16" ht="63.75">
      <c r="A4464" s="268">
        <v>46</v>
      </c>
      <c r="B4464" s="89"/>
      <c r="C4464" s="269" t="s">
        <v>48</v>
      </c>
      <c r="D4464" s="84">
        <v>43614</v>
      </c>
      <c r="E4464" s="85" t="s">
        <v>7613</v>
      </c>
      <c r="F4464" s="85" t="s">
        <v>3</v>
      </c>
      <c r="G4464" s="85">
        <v>1745773</v>
      </c>
      <c r="H4464" s="89"/>
      <c r="I4464" s="270" t="s">
        <v>9022</v>
      </c>
      <c r="J4464" s="89"/>
      <c r="K4464" s="89"/>
      <c r="L4464" s="89"/>
      <c r="M4464" s="89"/>
      <c r="N4464" s="271">
        <v>0</v>
      </c>
      <c r="O4464" s="271">
        <v>690594.98</v>
      </c>
      <c r="P4464" s="89" t="s">
        <v>670</v>
      </c>
    </row>
    <row r="4465" spans="1:16" ht="63.75">
      <c r="A4465" s="268" t="s">
        <v>565</v>
      </c>
      <c r="B4465" s="89"/>
      <c r="C4465" s="269" t="s">
        <v>615</v>
      </c>
      <c r="D4465" s="84">
        <v>43614</v>
      </c>
      <c r="E4465" s="85" t="s">
        <v>7614</v>
      </c>
      <c r="F4465" s="85" t="s">
        <v>3</v>
      </c>
      <c r="G4465" s="85">
        <v>1745756</v>
      </c>
      <c r="H4465" s="89"/>
      <c r="I4465" s="270" t="s">
        <v>9023</v>
      </c>
      <c r="J4465" s="89"/>
      <c r="K4465" s="89"/>
      <c r="L4465" s="89"/>
      <c r="M4465" s="89"/>
      <c r="N4465" s="271">
        <v>0</v>
      </c>
      <c r="O4465" s="271">
        <v>98.18</v>
      </c>
      <c r="P4465" s="89" t="s">
        <v>670</v>
      </c>
    </row>
    <row r="4466" spans="1:16" ht="63.75">
      <c r="A4466" s="268" t="s">
        <v>565</v>
      </c>
      <c r="B4466" s="89"/>
      <c r="C4466" s="269" t="s">
        <v>615</v>
      </c>
      <c r="D4466" s="84">
        <v>43614</v>
      </c>
      <c r="E4466" s="85" t="s">
        <v>7615</v>
      </c>
      <c r="F4466" s="85" t="s">
        <v>3</v>
      </c>
      <c r="G4466" s="85">
        <v>1745755</v>
      </c>
      <c r="H4466" s="89"/>
      <c r="I4466" s="270" t="s">
        <v>9024</v>
      </c>
      <c r="J4466" s="89"/>
      <c r="K4466" s="89"/>
      <c r="L4466" s="89"/>
      <c r="M4466" s="89"/>
      <c r="N4466" s="271">
        <v>0</v>
      </c>
      <c r="O4466" s="271">
        <v>47.47</v>
      </c>
      <c r="P4466" s="89" t="s">
        <v>670</v>
      </c>
    </row>
    <row r="4467" spans="1:16" ht="51">
      <c r="A4467" s="268">
        <v>134</v>
      </c>
      <c r="B4467" s="89"/>
      <c r="C4467" s="269" t="s">
        <v>70</v>
      </c>
      <c r="D4467" s="84">
        <v>43614</v>
      </c>
      <c r="E4467" s="85" t="s">
        <v>7616</v>
      </c>
      <c r="F4467" s="85" t="s">
        <v>3</v>
      </c>
      <c r="G4467" s="85">
        <v>1745740</v>
      </c>
      <c r="H4467" s="89"/>
      <c r="I4467" s="270" t="s">
        <v>9025</v>
      </c>
      <c r="J4467" s="89"/>
      <c r="K4467" s="89"/>
      <c r="L4467" s="89"/>
      <c r="M4467" s="89"/>
      <c r="N4467" s="271">
        <v>0</v>
      </c>
      <c r="O4467" s="271">
        <v>6500</v>
      </c>
      <c r="P4467" s="89" t="s">
        <v>670</v>
      </c>
    </row>
    <row r="4468" spans="1:16" ht="51">
      <c r="A4468" s="268">
        <v>70</v>
      </c>
      <c r="B4468" s="89"/>
      <c r="C4468" s="269" t="s">
        <v>53</v>
      </c>
      <c r="D4468" s="84">
        <v>43614</v>
      </c>
      <c r="E4468" s="85" t="s">
        <v>7617</v>
      </c>
      <c r="F4468" s="85" t="s">
        <v>3</v>
      </c>
      <c r="G4468" s="85">
        <v>1745891</v>
      </c>
      <c r="H4468" s="89"/>
      <c r="I4468" s="270" t="s">
        <v>9026</v>
      </c>
      <c r="J4468" s="89"/>
      <c r="K4468" s="89"/>
      <c r="L4468" s="89"/>
      <c r="M4468" s="89"/>
      <c r="N4468" s="271">
        <v>0</v>
      </c>
      <c r="O4468" s="271">
        <v>6206.9800000000005</v>
      </c>
      <c r="P4468" s="89" t="s">
        <v>670</v>
      </c>
    </row>
    <row r="4469" spans="1:16" ht="63.75">
      <c r="A4469" s="268">
        <v>70</v>
      </c>
      <c r="B4469" s="89"/>
      <c r="C4469" s="269" t="s">
        <v>53</v>
      </c>
      <c r="D4469" s="84">
        <v>43614</v>
      </c>
      <c r="E4469" s="85" t="s">
        <v>7618</v>
      </c>
      <c r="F4469" s="85" t="s">
        <v>3</v>
      </c>
      <c r="G4469" s="85">
        <v>1745890</v>
      </c>
      <c r="H4469" s="89"/>
      <c r="I4469" s="270" t="s">
        <v>9027</v>
      </c>
      <c r="J4469" s="89"/>
      <c r="K4469" s="89"/>
      <c r="L4469" s="89"/>
      <c r="M4469" s="89"/>
      <c r="N4469" s="271">
        <v>0</v>
      </c>
      <c r="O4469" s="271">
        <v>20</v>
      </c>
      <c r="P4469" s="89" t="s">
        <v>670</v>
      </c>
    </row>
    <row r="4470" spans="1:16" ht="63.75">
      <c r="A4470" s="268">
        <v>680</v>
      </c>
      <c r="B4470" s="89"/>
      <c r="C4470" s="269" t="s">
        <v>191</v>
      </c>
      <c r="D4470" s="84">
        <v>43614</v>
      </c>
      <c r="E4470" s="85" t="s">
        <v>7619</v>
      </c>
      <c r="F4470" s="85" t="s">
        <v>3</v>
      </c>
      <c r="G4470" s="85">
        <v>1745889</v>
      </c>
      <c r="H4470" s="89"/>
      <c r="I4470" s="270" t="s">
        <v>9028</v>
      </c>
      <c r="J4470" s="89"/>
      <c r="K4470" s="89"/>
      <c r="L4470" s="89"/>
      <c r="M4470" s="89"/>
      <c r="N4470" s="271">
        <v>0</v>
      </c>
      <c r="O4470" s="271">
        <v>1202.8900000000001</v>
      </c>
      <c r="P4470" s="89" t="s">
        <v>670</v>
      </c>
    </row>
    <row r="4471" spans="1:16" ht="63.75">
      <c r="A4471" s="268">
        <v>680</v>
      </c>
      <c r="B4471" s="89"/>
      <c r="C4471" s="269" t="s">
        <v>191</v>
      </c>
      <c r="D4471" s="84">
        <v>43614</v>
      </c>
      <c r="E4471" s="85" t="s">
        <v>7620</v>
      </c>
      <c r="F4471" s="85" t="s">
        <v>3</v>
      </c>
      <c r="G4471" s="85">
        <v>1745888</v>
      </c>
      <c r="H4471" s="89"/>
      <c r="I4471" s="270" t="s">
        <v>9029</v>
      </c>
      <c r="J4471" s="89"/>
      <c r="K4471" s="89"/>
      <c r="L4471" s="89"/>
      <c r="M4471" s="89"/>
      <c r="N4471" s="271">
        <v>0</v>
      </c>
      <c r="O4471" s="271">
        <v>1292.06</v>
      </c>
      <c r="P4471" s="89" t="s">
        <v>670</v>
      </c>
    </row>
    <row r="4472" spans="1:16" ht="63.75">
      <c r="A4472" s="268">
        <v>680</v>
      </c>
      <c r="B4472" s="89"/>
      <c r="C4472" s="269" t="s">
        <v>191</v>
      </c>
      <c r="D4472" s="84">
        <v>43614</v>
      </c>
      <c r="E4472" s="85" t="s">
        <v>7621</v>
      </c>
      <c r="F4472" s="85" t="s">
        <v>3</v>
      </c>
      <c r="G4472" s="85">
        <v>1745887</v>
      </c>
      <c r="H4472" s="89"/>
      <c r="I4472" s="270" t="s">
        <v>9030</v>
      </c>
      <c r="J4472" s="89"/>
      <c r="K4472" s="89"/>
      <c r="L4472" s="89"/>
      <c r="M4472" s="89"/>
      <c r="N4472" s="271">
        <v>0</v>
      </c>
      <c r="O4472" s="271">
        <v>2286.27</v>
      </c>
      <c r="P4472" s="89" t="s">
        <v>670</v>
      </c>
    </row>
    <row r="4473" spans="1:16" ht="102">
      <c r="A4473" s="268">
        <v>576</v>
      </c>
      <c r="B4473" s="89"/>
      <c r="C4473" s="269" t="s">
        <v>1366</v>
      </c>
      <c r="D4473" s="84">
        <v>43614</v>
      </c>
      <c r="E4473" s="85" t="s">
        <v>7622</v>
      </c>
      <c r="F4473" s="85" t="s">
        <v>629</v>
      </c>
      <c r="G4473" s="85">
        <v>8106</v>
      </c>
      <c r="H4473" s="89"/>
      <c r="I4473" s="270" t="s">
        <v>9031</v>
      </c>
      <c r="J4473" s="89"/>
      <c r="K4473" s="89"/>
      <c r="L4473" s="89"/>
      <c r="M4473" s="89"/>
      <c r="N4473" s="271">
        <v>111.01</v>
      </c>
      <c r="O4473" s="271">
        <v>0</v>
      </c>
      <c r="P4473" s="89" t="s">
        <v>670</v>
      </c>
    </row>
    <row r="4474" spans="1:16" ht="76.5">
      <c r="A4474" s="268">
        <v>25</v>
      </c>
      <c r="B4474" s="89"/>
      <c r="C4474" s="269" t="s">
        <v>45</v>
      </c>
      <c r="D4474" s="84">
        <v>43614</v>
      </c>
      <c r="E4474" s="85" t="s">
        <v>7623</v>
      </c>
      <c r="F4474" s="85" t="s">
        <v>671</v>
      </c>
      <c r="G4474" s="85">
        <v>457698</v>
      </c>
      <c r="H4474" s="89"/>
      <c r="I4474" s="270" t="s">
        <v>9032</v>
      </c>
      <c r="J4474" s="89"/>
      <c r="K4474" s="89"/>
      <c r="L4474" s="89"/>
      <c r="M4474" s="89"/>
      <c r="N4474" s="271">
        <v>394601.68</v>
      </c>
      <c r="O4474" s="271">
        <v>0</v>
      </c>
      <c r="P4474" s="89" t="s">
        <v>670</v>
      </c>
    </row>
    <row r="4475" spans="1:16" ht="51">
      <c r="A4475" s="268">
        <v>513</v>
      </c>
      <c r="B4475" s="89"/>
      <c r="C4475" s="269" t="s">
        <v>171</v>
      </c>
      <c r="D4475" s="84">
        <v>43614</v>
      </c>
      <c r="E4475" s="85" t="s">
        <v>7624</v>
      </c>
      <c r="F4475" s="85" t="s">
        <v>15</v>
      </c>
      <c r="G4475" s="85">
        <v>1051409</v>
      </c>
      <c r="H4475" s="89"/>
      <c r="I4475" s="270" t="s">
        <v>4736</v>
      </c>
      <c r="J4475" s="89"/>
      <c r="K4475" s="89"/>
      <c r="L4475" s="89"/>
      <c r="M4475" s="89"/>
      <c r="N4475" s="271">
        <v>50</v>
      </c>
      <c r="O4475" s="271">
        <v>0</v>
      </c>
      <c r="P4475" s="89" t="s">
        <v>670</v>
      </c>
    </row>
    <row r="4476" spans="1:16" ht="63.75">
      <c r="A4476" s="268" t="s">
        <v>556</v>
      </c>
      <c r="B4476" s="89"/>
      <c r="C4476" s="269" t="s">
        <v>616</v>
      </c>
      <c r="D4476" s="84">
        <v>43614</v>
      </c>
      <c r="E4476" s="85" t="s">
        <v>7625</v>
      </c>
      <c r="F4476" s="85" t="s">
        <v>6</v>
      </c>
      <c r="G4476" s="85">
        <v>1124837</v>
      </c>
      <c r="H4476" s="89"/>
      <c r="I4476" s="270" t="s">
        <v>9033</v>
      </c>
      <c r="J4476" s="89"/>
      <c r="K4476" s="89"/>
      <c r="L4476" s="89"/>
      <c r="M4476" s="89"/>
      <c r="N4476" s="271">
        <v>0</v>
      </c>
      <c r="O4476" s="271">
        <v>2809</v>
      </c>
      <c r="P4476" s="89" t="s">
        <v>670</v>
      </c>
    </row>
    <row r="4477" spans="1:16" ht="89.25">
      <c r="A4477" s="268">
        <v>376</v>
      </c>
      <c r="B4477" s="89"/>
      <c r="C4477" s="269" t="s">
        <v>638</v>
      </c>
      <c r="D4477" s="84">
        <v>43614</v>
      </c>
      <c r="E4477" s="85" t="s">
        <v>7626</v>
      </c>
      <c r="F4477" s="85" t="s">
        <v>11</v>
      </c>
      <c r="G4477" s="85">
        <v>955431</v>
      </c>
      <c r="H4477" s="89"/>
      <c r="I4477" s="270" t="s">
        <v>9034</v>
      </c>
      <c r="J4477" s="89"/>
      <c r="K4477" s="89"/>
      <c r="L4477" s="89"/>
      <c r="M4477" s="89"/>
      <c r="N4477" s="271">
        <v>490</v>
      </c>
      <c r="O4477" s="271">
        <v>0</v>
      </c>
      <c r="P4477" s="89" t="s">
        <v>670</v>
      </c>
    </row>
    <row r="4478" spans="1:16" ht="63.75">
      <c r="A4478" s="268">
        <v>35</v>
      </c>
      <c r="B4478" s="89"/>
      <c r="C4478" s="269" t="s">
        <v>46</v>
      </c>
      <c r="D4478" s="84">
        <v>43614</v>
      </c>
      <c r="E4478" s="85" t="s">
        <v>7627</v>
      </c>
      <c r="F4478" s="85" t="s">
        <v>671</v>
      </c>
      <c r="G4478" s="85">
        <v>457696</v>
      </c>
      <c r="H4478" s="89"/>
      <c r="I4478" s="270" t="s">
        <v>9035</v>
      </c>
      <c r="J4478" s="89"/>
      <c r="K4478" s="89"/>
      <c r="L4478" s="89"/>
      <c r="M4478" s="89"/>
      <c r="N4478" s="271">
        <v>0</v>
      </c>
      <c r="O4478" s="271">
        <v>13845.67</v>
      </c>
      <c r="P4478" s="89" t="s">
        <v>670</v>
      </c>
    </row>
    <row r="4479" spans="1:16" ht="76.5">
      <c r="A4479" s="268" t="s">
        <v>557</v>
      </c>
      <c r="B4479" s="89"/>
      <c r="C4479" s="269" t="s">
        <v>780</v>
      </c>
      <c r="D4479" s="84">
        <v>43614</v>
      </c>
      <c r="E4479" s="85" t="s">
        <v>7628</v>
      </c>
      <c r="F4479" s="85" t="s">
        <v>6</v>
      </c>
      <c r="G4479" s="85">
        <v>1125136</v>
      </c>
      <c r="H4479" s="89"/>
      <c r="I4479" s="270" t="s">
        <v>9036</v>
      </c>
      <c r="J4479" s="89"/>
      <c r="K4479" s="89"/>
      <c r="L4479" s="89"/>
      <c r="M4479" s="89"/>
      <c r="N4479" s="271">
        <v>0</v>
      </c>
      <c r="O4479" s="271">
        <v>50000</v>
      </c>
      <c r="P4479" s="89" t="s">
        <v>670</v>
      </c>
    </row>
    <row r="4480" spans="1:16" ht="51">
      <c r="A4480" s="268">
        <v>10</v>
      </c>
      <c r="B4480" s="89"/>
      <c r="C4480" s="269" t="s">
        <v>41</v>
      </c>
      <c r="D4480" s="84">
        <v>43614</v>
      </c>
      <c r="E4480" s="85" t="s">
        <v>7629</v>
      </c>
      <c r="F4480" s="85" t="s">
        <v>6</v>
      </c>
      <c r="G4480" s="85">
        <v>1051873</v>
      </c>
      <c r="H4480" s="89"/>
      <c r="I4480" s="270" t="s">
        <v>9037</v>
      </c>
      <c r="J4480" s="89"/>
      <c r="K4480" s="89"/>
      <c r="L4480" s="89"/>
      <c r="M4480" s="89"/>
      <c r="N4480" s="271">
        <v>0</v>
      </c>
      <c r="O4480" s="271">
        <v>12690.18</v>
      </c>
      <c r="P4480" s="89" t="s">
        <v>670</v>
      </c>
    </row>
    <row r="4481" spans="1:16" ht="63.75">
      <c r="A4481" s="268">
        <v>597</v>
      </c>
      <c r="B4481" s="89"/>
      <c r="C4481" s="269" t="s">
        <v>734</v>
      </c>
      <c r="D4481" s="84">
        <v>43614</v>
      </c>
      <c r="E4481" s="85" t="s">
        <v>7630</v>
      </c>
      <c r="F4481" s="85" t="s">
        <v>15</v>
      </c>
      <c r="G4481" s="85">
        <v>1051866</v>
      </c>
      <c r="H4481" s="89"/>
      <c r="I4481" s="270" t="s">
        <v>9038</v>
      </c>
      <c r="J4481" s="89"/>
      <c r="K4481" s="89"/>
      <c r="L4481" s="89"/>
      <c r="M4481" s="89"/>
      <c r="N4481" s="271">
        <v>50</v>
      </c>
      <c r="O4481" s="271">
        <v>0</v>
      </c>
      <c r="P4481" s="89" t="s">
        <v>670</v>
      </c>
    </row>
    <row r="4482" spans="1:16" ht="63.75">
      <c r="A4482" s="268">
        <v>597</v>
      </c>
      <c r="B4482" s="89"/>
      <c r="C4482" s="269" t="s">
        <v>734</v>
      </c>
      <c r="D4482" s="84">
        <v>43614</v>
      </c>
      <c r="E4482" s="85" t="s">
        <v>7631</v>
      </c>
      <c r="F4482" s="85" t="s">
        <v>15</v>
      </c>
      <c r="G4482" s="85">
        <v>1051868</v>
      </c>
      <c r="H4482" s="89"/>
      <c r="I4482" s="270" t="s">
        <v>9039</v>
      </c>
      <c r="J4482" s="89"/>
      <c r="K4482" s="89"/>
      <c r="L4482" s="89"/>
      <c r="M4482" s="89"/>
      <c r="N4482" s="271">
        <v>50</v>
      </c>
      <c r="O4482" s="271">
        <v>0</v>
      </c>
      <c r="P4482" s="89" t="s">
        <v>670</v>
      </c>
    </row>
    <row r="4483" spans="1:16" ht="63.75">
      <c r="A4483" s="268">
        <v>513</v>
      </c>
      <c r="B4483" s="89"/>
      <c r="C4483" s="269" t="s">
        <v>171</v>
      </c>
      <c r="D4483" s="84">
        <v>43614</v>
      </c>
      <c r="E4483" s="85" t="s">
        <v>7632</v>
      </c>
      <c r="F4483" s="85" t="s">
        <v>15</v>
      </c>
      <c r="G4483" s="85">
        <v>1051872</v>
      </c>
      <c r="H4483" s="89"/>
      <c r="I4483" s="270" t="s">
        <v>9040</v>
      </c>
      <c r="J4483" s="89"/>
      <c r="K4483" s="89"/>
      <c r="L4483" s="89"/>
      <c r="M4483" s="89"/>
      <c r="N4483" s="271">
        <v>50</v>
      </c>
      <c r="O4483" s="271">
        <v>0</v>
      </c>
      <c r="P4483" s="89" t="s">
        <v>670</v>
      </c>
    </row>
    <row r="4484" spans="1:16" ht="76.5">
      <c r="A4484" s="268">
        <v>287</v>
      </c>
      <c r="B4484" s="89"/>
      <c r="C4484" s="269" t="s">
        <v>126</v>
      </c>
      <c r="D4484" s="84">
        <v>43614</v>
      </c>
      <c r="E4484" s="85" t="s">
        <v>7633</v>
      </c>
      <c r="F4484" s="85" t="s">
        <v>11</v>
      </c>
      <c r="G4484" s="85">
        <v>1051875</v>
      </c>
      <c r="H4484" s="89"/>
      <c r="I4484" s="270" t="s">
        <v>9041</v>
      </c>
      <c r="J4484" s="89"/>
      <c r="K4484" s="89"/>
      <c r="L4484" s="89"/>
      <c r="M4484" s="89"/>
      <c r="N4484" s="271">
        <v>50</v>
      </c>
      <c r="O4484" s="271">
        <v>0</v>
      </c>
      <c r="P4484" s="89" t="s">
        <v>670</v>
      </c>
    </row>
    <row r="4485" spans="1:16" ht="51">
      <c r="A4485" s="268">
        <v>513</v>
      </c>
      <c r="B4485" s="89"/>
      <c r="C4485" s="269" t="s">
        <v>171</v>
      </c>
      <c r="D4485" s="84">
        <v>43614</v>
      </c>
      <c r="E4485" s="85" t="s">
        <v>7634</v>
      </c>
      <c r="F4485" s="85" t="s">
        <v>15</v>
      </c>
      <c r="G4485" s="85">
        <v>1052014</v>
      </c>
      <c r="H4485" s="89"/>
      <c r="I4485" s="270" t="s">
        <v>744</v>
      </c>
      <c r="J4485" s="89"/>
      <c r="K4485" s="89"/>
      <c r="L4485" s="89"/>
      <c r="M4485" s="89"/>
      <c r="N4485" s="271">
        <v>50</v>
      </c>
      <c r="O4485" s="271">
        <v>0</v>
      </c>
      <c r="P4485" s="89" t="s">
        <v>670</v>
      </c>
    </row>
    <row r="4486" spans="1:16" ht="63.75">
      <c r="A4486" s="268">
        <v>119</v>
      </c>
      <c r="B4486" s="89"/>
      <c r="C4486" s="269" t="s">
        <v>63</v>
      </c>
      <c r="D4486" s="84">
        <v>43614</v>
      </c>
      <c r="E4486" s="85" t="s">
        <v>7635</v>
      </c>
      <c r="F4486" s="85" t="s">
        <v>11</v>
      </c>
      <c r="G4486" s="85">
        <v>955545</v>
      </c>
      <c r="H4486" s="89"/>
      <c r="I4486" s="270" t="s">
        <v>9042</v>
      </c>
      <c r="J4486" s="89"/>
      <c r="K4486" s="89"/>
      <c r="L4486" s="89"/>
      <c r="M4486" s="89"/>
      <c r="N4486" s="271">
        <v>50</v>
      </c>
      <c r="O4486" s="271">
        <v>0</v>
      </c>
      <c r="P4486" s="89" t="s">
        <v>670</v>
      </c>
    </row>
    <row r="4487" spans="1:16" ht="51">
      <c r="A4487" s="268">
        <v>119</v>
      </c>
      <c r="B4487" s="89"/>
      <c r="C4487" s="269" t="s">
        <v>63</v>
      </c>
      <c r="D4487" s="84">
        <v>43614</v>
      </c>
      <c r="E4487" s="85" t="s">
        <v>7636</v>
      </c>
      <c r="F4487" s="85" t="s">
        <v>11</v>
      </c>
      <c r="G4487" s="85">
        <v>955546</v>
      </c>
      <c r="H4487" s="89"/>
      <c r="I4487" s="270" t="s">
        <v>9043</v>
      </c>
      <c r="J4487" s="89"/>
      <c r="K4487" s="89"/>
      <c r="L4487" s="89"/>
      <c r="M4487" s="89"/>
      <c r="N4487" s="271">
        <v>50</v>
      </c>
      <c r="O4487" s="271">
        <v>0</v>
      </c>
      <c r="P4487" s="89" t="s">
        <v>670</v>
      </c>
    </row>
    <row r="4488" spans="1:16" ht="51">
      <c r="A4488" s="268">
        <v>119</v>
      </c>
      <c r="B4488" s="89"/>
      <c r="C4488" s="269" t="s">
        <v>63</v>
      </c>
      <c r="D4488" s="84">
        <v>43614</v>
      </c>
      <c r="E4488" s="85" t="s">
        <v>7637</v>
      </c>
      <c r="F4488" s="85" t="s">
        <v>11</v>
      </c>
      <c r="G4488" s="85">
        <v>955548</v>
      </c>
      <c r="H4488" s="89"/>
      <c r="I4488" s="270" t="s">
        <v>9044</v>
      </c>
      <c r="J4488" s="89"/>
      <c r="K4488" s="89"/>
      <c r="L4488" s="89"/>
      <c r="M4488" s="89"/>
      <c r="N4488" s="271">
        <v>50</v>
      </c>
      <c r="O4488" s="271">
        <v>0</v>
      </c>
      <c r="P4488" s="89" t="s">
        <v>670</v>
      </c>
    </row>
    <row r="4489" spans="1:16" ht="51">
      <c r="A4489" s="268">
        <v>117</v>
      </c>
      <c r="B4489" s="89"/>
      <c r="C4489" s="269" t="s">
        <v>62</v>
      </c>
      <c r="D4489" s="84">
        <v>43614</v>
      </c>
      <c r="E4489" s="85" t="s">
        <v>7638</v>
      </c>
      <c r="F4489" s="85" t="s">
        <v>11</v>
      </c>
      <c r="G4489" s="85">
        <v>955552</v>
      </c>
      <c r="H4489" s="89"/>
      <c r="I4489" s="270" t="s">
        <v>9045</v>
      </c>
      <c r="J4489" s="89"/>
      <c r="K4489" s="89"/>
      <c r="L4489" s="89"/>
      <c r="M4489" s="89"/>
      <c r="N4489" s="271">
        <v>50</v>
      </c>
      <c r="O4489" s="271">
        <v>0</v>
      </c>
      <c r="P4489" s="89" t="s">
        <v>670</v>
      </c>
    </row>
    <row r="4490" spans="1:16" ht="63.75">
      <c r="A4490" s="268" t="s">
        <v>556</v>
      </c>
      <c r="B4490" s="89"/>
      <c r="C4490" s="269" t="s">
        <v>616</v>
      </c>
      <c r="D4490" s="84">
        <v>43614</v>
      </c>
      <c r="E4490" s="85" t="s">
        <v>7639</v>
      </c>
      <c r="F4490" s="85" t="s">
        <v>11</v>
      </c>
      <c r="G4490" s="85">
        <v>955562</v>
      </c>
      <c r="H4490" s="89"/>
      <c r="I4490" s="270" t="s">
        <v>751</v>
      </c>
      <c r="J4490" s="89"/>
      <c r="K4490" s="89"/>
      <c r="L4490" s="89"/>
      <c r="M4490" s="89"/>
      <c r="N4490" s="271">
        <v>50</v>
      </c>
      <c r="O4490" s="271">
        <v>0</v>
      </c>
      <c r="P4490" s="89" t="s">
        <v>670</v>
      </c>
    </row>
    <row r="4491" spans="1:16" ht="63.75">
      <c r="A4491" s="268">
        <v>117</v>
      </c>
      <c r="B4491" s="89"/>
      <c r="C4491" s="269" t="s">
        <v>62</v>
      </c>
      <c r="D4491" s="84">
        <v>43614</v>
      </c>
      <c r="E4491" s="85" t="s">
        <v>7640</v>
      </c>
      <c r="F4491" s="85" t="s">
        <v>11</v>
      </c>
      <c r="G4491" s="85">
        <v>955575</v>
      </c>
      <c r="H4491" s="89"/>
      <c r="I4491" s="270" t="s">
        <v>9046</v>
      </c>
      <c r="J4491" s="89"/>
      <c r="K4491" s="89"/>
      <c r="L4491" s="89"/>
      <c r="M4491" s="89"/>
      <c r="N4491" s="271">
        <v>50</v>
      </c>
      <c r="O4491" s="271">
        <v>0</v>
      </c>
      <c r="P4491" s="89" t="s">
        <v>670</v>
      </c>
    </row>
    <row r="4492" spans="1:16" ht="38.25">
      <c r="A4492" s="268" t="s">
        <v>711</v>
      </c>
      <c r="B4492" s="89"/>
      <c r="C4492" s="269" t="s">
        <v>1408</v>
      </c>
      <c r="D4492" s="84">
        <v>43614</v>
      </c>
      <c r="E4492" s="85" t="s">
        <v>7641</v>
      </c>
      <c r="F4492" s="85" t="s">
        <v>13</v>
      </c>
      <c r="G4492" s="85">
        <v>395572</v>
      </c>
      <c r="H4492" s="89"/>
      <c r="I4492" s="270" t="s">
        <v>720</v>
      </c>
      <c r="J4492" s="89"/>
      <c r="K4492" s="89"/>
      <c r="L4492" s="89"/>
      <c r="M4492" s="89"/>
      <c r="N4492" s="271">
        <v>2611408</v>
      </c>
      <c r="O4492" s="271">
        <v>0</v>
      </c>
      <c r="P4492" s="89" t="s">
        <v>670</v>
      </c>
    </row>
    <row r="4493" spans="1:16" ht="38.25">
      <c r="A4493" s="268" t="s">
        <v>711</v>
      </c>
      <c r="B4493" s="89"/>
      <c r="C4493" s="269" t="s">
        <v>1408</v>
      </c>
      <c r="D4493" s="84">
        <v>43614</v>
      </c>
      <c r="E4493" s="85" t="s">
        <v>7642</v>
      </c>
      <c r="F4493" s="85" t="s">
        <v>13</v>
      </c>
      <c r="G4493" s="85">
        <v>395574</v>
      </c>
      <c r="H4493" s="89"/>
      <c r="I4493" s="270" t="s">
        <v>720</v>
      </c>
      <c r="J4493" s="89"/>
      <c r="K4493" s="89"/>
      <c r="L4493" s="89"/>
      <c r="M4493" s="89"/>
      <c r="N4493" s="271">
        <v>2611408</v>
      </c>
      <c r="O4493" s="271">
        <v>0</v>
      </c>
      <c r="P4493" s="89" t="s">
        <v>670</v>
      </c>
    </row>
    <row r="4494" spans="1:16" ht="38.25">
      <c r="A4494" s="268" t="s">
        <v>711</v>
      </c>
      <c r="B4494" s="89"/>
      <c r="C4494" s="269" t="s">
        <v>1408</v>
      </c>
      <c r="D4494" s="84">
        <v>43614</v>
      </c>
      <c r="E4494" s="85" t="s">
        <v>7643</v>
      </c>
      <c r="F4494" s="85" t="s">
        <v>13</v>
      </c>
      <c r="G4494" s="85">
        <v>395576</v>
      </c>
      <c r="H4494" s="89"/>
      <c r="I4494" s="270" t="s">
        <v>720</v>
      </c>
      <c r="J4494" s="89"/>
      <c r="K4494" s="89"/>
      <c r="L4494" s="89"/>
      <c r="M4494" s="89"/>
      <c r="N4494" s="271">
        <v>2611408</v>
      </c>
      <c r="O4494" s="271">
        <v>0</v>
      </c>
      <c r="P4494" s="89" t="s">
        <v>670</v>
      </c>
    </row>
    <row r="4495" spans="1:16" ht="38.25">
      <c r="A4495" s="268" t="s">
        <v>711</v>
      </c>
      <c r="B4495" s="89"/>
      <c r="C4495" s="269" t="s">
        <v>1408</v>
      </c>
      <c r="D4495" s="84">
        <v>43614</v>
      </c>
      <c r="E4495" s="85" t="s">
        <v>7644</v>
      </c>
      <c r="F4495" s="85" t="s">
        <v>13</v>
      </c>
      <c r="G4495" s="85">
        <v>395578</v>
      </c>
      <c r="H4495" s="89"/>
      <c r="I4495" s="270" t="s">
        <v>720</v>
      </c>
      <c r="J4495" s="89"/>
      <c r="K4495" s="89"/>
      <c r="L4495" s="89"/>
      <c r="M4495" s="89"/>
      <c r="N4495" s="271">
        <v>2611408</v>
      </c>
      <c r="O4495" s="271">
        <v>0</v>
      </c>
      <c r="P4495" s="89" t="s">
        <v>670</v>
      </c>
    </row>
    <row r="4496" spans="1:16" ht="38.25">
      <c r="A4496" s="268" t="s">
        <v>711</v>
      </c>
      <c r="B4496" s="89"/>
      <c r="C4496" s="269" t="s">
        <v>1408</v>
      </c>
      <c r="D4496" s="84">
        <v>43614</v>
      </c>
      <c r="E4496" s="85" t="s">
        <v>7645</v>
      </c>
      <c r="F4496" s="85" t="s">
        <v>13</v>
      </c>
      <c r="G4496" s="85">
        <v>395580</v>
      </c>
      <c r="H4496" s="89"/>
      <c r="I4496" s="270" t="s">
        <v>720</v>
      </c>
      <c r="J4496" s="89"/>
      <c r="K4496" s="89"/>
      <c r="L4496" s="89"/>
      <c r="M4496" s="89"/>
      <c r="N4496" s="271">
        <v>2611408</v>
      </c>
      <c r="O4496" s="271">
        <v>0</v>
      </c>
      <c r="P4496" s="89" t="s">
        <v>670</v>
      </c>
    </row>
    <row r="4497" spans="1:16" ht="38.25">
      <c r="A4497" s="268" t="s">
        <v>711</v>
      </c>
      <c r="B4497" s="89"/>
      <c r="C4497" s="269" t="s">
        <v>1408</v>
      </c>
      <c r="D4497" s="84">
        <v>43614</v>
      </c>
      <c r="E4497" s="85" t="s">
        <v>7646</v>
      </c>
      <c r="F4497" s="85" t="s">
        <v>13</v>
      </c>
      <c r="G4497" s="85">
        <v>395582</v>
      </c>
      <c r="H4497" s="89"/>
      <c r="I4497" s="270" t="s">
        <v>720</v>
      </c>
      <c r="J4497" s="89"/>
      <c r="K4497" s="89"/>
      <c r="L4497" s="89"/>
      <c r="M4497" s="89"/>
      <c r="N4497" s="271">
        <v>7172538.8600000003</v>
      </c>
      <c r="O4497" s="271">
        <v>0</v>
      </c>
      <c r="P4497" s="89" t="s">
        <v>670</v>
      </c>
    </row>
    <row r="4498" spans="1:16" ht="38.25">
      <c r="A4498" s="268" t="s">
        <v>711</v>
      </c>
      <c r="B4498" s="89"/>
      <c r="C4498" s="269" t="s">
        <v>1408</v>
      </c>
      <c r="D4498" s="84">
        <v>43614</v>
      </c>
      <c r="E4498" s="85" t="s">
        <v>7647</v>
      </c>
      <c r="F4498" s="85" t="s">
        <v>13</v>
      </c>
      <c r="G4498" s="85">
        <v>395584</v>
      </c>
      <c r="H4498" s="89"/>
      <c r="I4498" s="270" t="s">
        <v>720</v>
      </c>
      <c r="J4498" s="89"/>
      <c r="K4498" s="89"/>
      <c r="L4498" s="89"/>
      <c r="M4498" s="89"/>
      <c r="N4498" s="271">
        <v>7172538.8600000003</v>
      </c>
      <c r="O4498" s="271">
        <v>0</v>
      </c>
      <c r="P4498" s="89" t="s">
        <v>670</v>
      </c>
    </row>
    <row r="4499" spans="1:16" ht="38.25">
      <c r="A4499" s="268" t="s">
        <v>711</v>
      </c>
      <c r="B4499" s="89"/>
      <c r="C4499" s="269" t="s">
        <v>1408</v>
      </c>
      <c r="D4499" s="84">
        <v>43614</v>
      </c>
      <c r="E4499" s="85" t="s">
        <v>7648</v>
      </c>
      <c r="F4499" s="85" t="s">
        <v>13</v>
      </c>
      <c r="G4499" s="85">
        <v>395586</v>
      </c>
      <c r="H4499" s="89"/>
      <c r="I4499" s="270" t="s">
        <v>720</v>
      </c>
      <c r="J4499" s="89"/>
      <c r="K4499" s="89"/>
      <c r="L4499" s="89"/>
      <c r="M4499" s="89"/>
      <c r="N4499" s="271">
        <v>7172538.8600000003</v>
      </c>
      <c r="O4499" s="271">
        <v>0</v>
      </c>
      <c r="P4499" s="89" t="s">
        <v>670</v>
      </c>
    </row>
    <row r="4500" spans="1:16" ht="38.25">
      <c r="A4500" s="268" t="s">
        <v>711</v>
      </c>
      <c r="B4500" s="89"/>
      <c r="C4500" s="269" t="s">
        <v>1408</v>
      </c>
      <c r="D4500" s="84">
        <v>43614</v>
      </c>
      <c r="E4500" s="85" t="s">
        <v>7649</v>
      </c>
      <c r="F4500" s="85" t="s">
        <v>13</v>
      </c>
      <c r="G4500" s="85">
        <v>395588</v>
      </c>
      <c r="H4500" s="89"/>
      <c r="I4500" s="270" t="s">
        <v>720</v>
      </c>
      <c r="J4500" s="89"/>
      <c r="K4500" s="89"/>
      <c r="L4500" s="89"/>
      <c r="M4500" s="89"/>
      <c r="N4500" s="271">
        <v>7172538.8600000003</v>
      </c>
      <c r="O4500" s="271">
        <v>0</v>
      </c>
      <c r="P4500" s="89" t="s">
        <v>670</v>
      </c>
    </row>
    <row r="4501" spans="1:16" ht="38.25">
      <c r="A4501" s="268" t="s">
        <v>711</v>
      </c>
      <c r="B4501" s="89"/>
      <c r="C4501" s="269" t="s">
        <v>1408</v>
      </c>
      <c r="D4501" s="84">
        <v>43614</v>
      </c>
      <c r="E4501" s="85" t="s">
        <v>7650</v>
      </c>
      <c r="F4501" s="85" t="s">
        <v>13</v>
      </c>
      <c r="G4501" s="85">
        <v>395590</v>
      </c>
      <c r="H4501" s="89"/>
      <c r="I4501" s="270" t="s">
        <v>720</v>
      </c>
      <c r="J4501" s="89"/>
      <c r="K4501" s="89"/>
      <c r="L4501" s="89"/>
      <c r="M4501" s="89"/>
      <c r="N4501" s="271">
        <v>7172538.8600000003</v>
      </c>
      <c r="O4501" s="271">
        <v>0</v>
      </c>
      <c r="P4501" s="89" t="s">
        <v>670</v>
      </c>
    </row>
    <row r="4502" spans="1:16" ht="38.25">
      <c r="A4502" s="268" t="s">
        <v>711</v>
      </c>
      <c r="B4502" s="89"/>
      <c r="C4502" s="269" t="s">
        <v>1408</v>
      </c>
      <c r="D4502" s="84">
        <v>43614</v>
      </c>
      <c r="E4502" s="85" t="s">
        <v>7651</v>
      </c>
      <c r="F4502" s="85" t="s">
        <v>13</v>
      </c>
      <c r="G4502" s="85">
        <v>395592</v>
      </c>
      <c r="H4502" s="89"/>
      <c r="I4502" s="270" t="s">
        <v>720</v>
      </c>
      <c r="J4502" s="89"/>
      <c r="K4502" s="89"/>
      <c r="L4502" s="89"/>
      <c r="M4502" s="89"/>
      <c r="N4502" s="271">
        <v>6075876</v>
      </c>
      <c r="O4502" s="271">
        <v>0</v>
      </c>
      <c r="P4502" s="89" t="s">
        <v>670</v>
      </c>
    </row>
    <row r="4503" spans="1:16" ht="38.25">
      <c r="A4503" s="268" t="s">
        <v>711</v>
      </c>
      <c r="B4503" s="89"/>
      <c r="C4503" s="269" t="s">
        <v>1408</v>
      </c>
      <c r="D4503" s="84">
        <v>43614</v>
      </c>
      <c r="E4503" s="85" t="s">
        <v>7652</v>
      </c>
      <c r="F4503" s="85" t="s">
        <v>13</v>
      </c>
      <c r="G4503" s="85">
        <v>395594</v>
      </c>
      <c r="H4503" s="89"/>
      <c r="I4503" s="270" t="s">
        <v>720</v>
      </c>
      <c r="J4503" s="89"/>
      <c r="K4503" s="89"/>
      <c r="L4503" s="89"/>
      <c r="M4503" s="89"/>
      <c r="N4503" s="271">
        <v>6075876</v>
      </c>
      <c r="O4503" s="271">
        <v>0</v>
      </c>
      <c r="P4503" s="89" t="s">
        <v>670</v>
      </c>
    </row>
    <row r="4504" spans="1:16" ht="38.25">
      <c r="A4504" s="268" t="s">
        <v>711</v>
      </c>
      <c r="B4504" s="89"/>
      <c r="C4504" s="269" t="s">
        <v>1408</v>
      </c>
      <c r="D4504" s="84">
        <v>43614</v>
      </c>
      <c r="E4504" s="85" t="s">
        <v>7653</v>
      </c>
      <c r="F4504" s="85" t="s">
        <v>13</v>
      </c>
      <c r="G4504" s="85">
        <v>395596</v>
      </c>
      <c r="H4504" s="89"/>
      <c r="I4504" s="270" t="s">
        <v>720</v>
      </c>
      <c r="J4504" s="89"/>
      <c r="K4504" s="89"/>
      <c r="L4504" s="89"/>
      <c r="M4504" s="89"/>
      <c r="N4504" s="271">
        <v>6075876</v>
      </c>
      <c r="O4504" s="271">
        <v>0</v>
      </c>
      <c r="P4504" s="89" t="s">
        <v>670</v>
      </c>
    </row>
    <row r="4505" spans="1:16" ht="38.25">
      <c r="A4505" s="268" t="s">
        <v>711</v>
      </c>
      <c r="B4505" s="89"/>
      <c r="C4505" s="269" t="s">
        <v>1408</v>
      </c>
      <c r="D4505" s="84">
        <v>43614</v>
      </c>
      <c r="E4505" s="85" t="s">
        <v>7654</v>
      </c>
      <c r="F4505" s="85" t="s">
        <v>13</v>
      </c>
      <c r="G4505" s="85">
        <v>395598</v>
      </c>
      <c r="H4505" s="89"/>
      <c r="I4505" s="270" t="s">
        <v>720</v>
      </c>
      <c r="J4505" s="89"/>
      <c r="K4505" s="89"/>
      <c r="L4505" s="89"/>
      <c r="M4505" s="89"/>
      <c r="N4505" s="271">
        <v>6075876</v>
      </c>
      <c r="O4505" s="271">
        <v>0</v>
      </c>
      <c r="P4505" s="89" t="s">
        <v>670</v>
      </c>
    </row>
    <row r="4506" spans="1:16" ht="38.25">
      <c r="A4506" s="268" t="s">
        <v>711</v>
      </c>
      <c r="B4506" s="89"/>
      <c r="C4506" s="269" t="s">
        <v>1408</v>
      </c>
      <c r="D4506" s="84">
        <v>43614</v>
      </c>
      <c r="E4506" s="85" t="s">
        <v>7655</v>
      </c>
      <c r="F4506" s="85" t="s">
        <v>13</v>
      </c>
      <c r="G4506" s="85">
        <v>395600</v>
      </c>
      <c r="H4506" s="89"/>
      <c r="I4506" s="270" t="s">
        <v>720</v>
      </c>
      <c r="J4506" s="89"/>
      <c r="K4506" s="89"/>
      <c r="L4506" s="89"/>
      <c r="M4506" s="89"/>
      <c r="N4506" s="271">
        <v>6075876</v>
      </c>
      <c r="O4506" s="271">
        <v>0</v>
      </c>
      <c r="P4506" s="89" t="s">
        <v>670</v>
      </c>
    </row>
    <row r="4507" spans="1:16" ht="38.25">
      <c r="A4507" s="268" t="s">
        <v>711</v>
      </c>
      <c r="B4507" s="89"/>
      <c r="C4507" s="269" t="s">
        <v>1408</v>
      </c>
      <c r="D4507" s="84">
        <v>43614</v>
      </c>
      <c r="E4507" s="85" t="s">
        <v>7656</v>
      </c>
      <c r="F4507" s="85" t="s">
        <v>13</v>
      </c>
      <c r="G4507" s="85">
        <v>395602</v>
      </c>
      <c r="H4507" s="89"/>
      <c r="I4507" s="270" t="s">
        <v>720</v>
      </c>
      <c r="J4507" s="89"/>
      <c r="K4507" s="89"/>
      <c r="L4507" s="89"/>
      <c r="M4507" s="89"/>
      <c r="N4507" s="271">
        <v>16688107.08</v>
      </c>
      <c r="O4507" s="271">
        <v>0</v>
      </c>
      <c r="P4507" s="89" t="s">
        <v>670</v>
      </c>
    </row>
    <row r="4508" spans="1:16" ht="38.25">
      <c r="A4508" s="268" t="s">
        <v>711</v>
      </c>
      <c r="B4508" s="89"/>
      <c r="C4508" s="269" t="s">
        <v>1408</v>
      </c>
      <c r="D4508" s="84">
        <v>43614</v>
      </c>
      <c r="E4508" s="85" t="s">
        <v>7657</v>
      </c>
      <c r="F4508" s="85" t="s">
        <v>13</v>
      </c>
      <c r="G4508" s="85">
        <v>395604</v>
      </c>
      <c r="H4508" s="89"/>
      <c r="I4508" s="270" t="s">
        <v>720</v>
      </c>
      <c r="J4508" s="89"/>
      <c r="K4508" s="89"/>
      <c r="L4508" s="89"/>
      <c r="M4508" s="89"/>
      <c r="N4508" s="271">
        <v>16688107.08</v>
      </c>
      <c r="O4508" s="271">
        <v>0</v>
      </c>
      <c r="P4508" s="89" t="s">
        <v>670</v>
      </c>
    </row>
    <row r="4509" spans="1:16" ht="38.25">
      <c r="A4509" s="268" t="s">
        <v>711</v>
      </c>
      <c r="B4509" s="89"/>
      <c r="C4509" s="269" t="s">
        <v>1408</v>
      </c>
      <c r="D4509" s="84">
        <v>43614</v>
      </c>
      <c r="E4509" s="85" t="s">
        <v>7658</v>
      </c>
      <c r="F4509" s="85" t="s">
        <v>13</v>
      </c>
      <c r="G4509" s="85">
        <v>395606</v>
      </c>
      <c r="H4509" s="89"/>
      <c r="I4509" s="270" t="s">
        <v>720</v>
      </c>
      <c r="J4509" s="89"/>
      <c r="K4509" s="89"/>
      <c r="L4509" s="89"/>
      <c r="M4509" s="89"/>
      <c r="N4509" s="271">
        <v>16688107.08</v>
      </c>
      <c r="O4509" s="271">
        <v>0</v>
      </c>
      <c r="P4509" s="89" t="s">
        <v>670</v>
      </c>
    </row>
    <row r="4510" spans="1:16" ht="38.25">
      <c r="A4510" s="268" t="s">
        <v>711</v>
      </c>
      <c r="B4510" s="89"/>
      <c r="C4510" s="269" t="s">
        <v>1408</v>
      </c>
      <c r="D4510" s="84">
        <v>43614</v>
      </c>
      <c r="E4510" s="85" t="s">
        <v>7659</v>
      </c>
      <c r="F4510" s="85" t="s">
        <v>13</v>
      </c>
      <c r="G4510" s="85">
        <v>395608</v>
      </c>
      <c r="H4510" s="89"/>
      <c r="I4510" s="270" t="s">
        <v>720</v>
      </c>
      <c r="J4510" s="89"/>
      <c r="K4510" s="89"/>
      <c r="L4510" s="89"/>
      <c r="M4510" s="89"/>
      <c r="N4510" s="271">
        <v>16688107.08</v>
      </c>
      <c r="O4510" s="271">
        <v>0</v>
      </c>
      <c r="P4510" s="89" t="s">
        <v>670</v>
      </c>
    </row>
    <row r="4511" spans="1:16" ht="38.25">
      <c r="A4511" s="268" t="s">
        <v>711</v>
      </c>
      <c r="B4511" s="89"/>
      <c r="C4511" s="269" t="s">
        <v>1408</v>
      </c>
      <c r="D4511" s="84">
        <v>43614</v>
      </c>
      <c r="E4511" s="85" t="s">
        <v>7660</v>
      </c>
      <c r="F4511" s="85" t="s">
        <v>13</v>
      </c>
      <c r="G4511" s="85">
        <v>395610</v>
      </c>
      <c r="H4511" s="89"/>
      <c r="I4511" s="270" t="s">
        <v>720</v>
      </c>
      <c r="J4511" s="89"/>
      <c r="K4511" s="89"/>
      <c r="L4511" s="89"/>
      <c r="M4511" s="89"/>
      <c r="N4511" s="271">
        <v>16688107.08</v>
      </c>
      <c r="O4511" s="271">
        <v>0</v>
      </c>
      <c r="P4511" s="89" t="s">
        <v>670</v>
      </c>
    </row>
    <row r="4512" spans="1:16" ht="38.25">
      <c r="A4512" s="268" t="s">
        <v>711</v>
      </c>
      <c r="B4512" s="89"/>
      <c r="C4512" s="269" t="s">
        <v>1408</v>
      </c>
      <c r="D4512" s="84">
        <v>43614</v>
      </c>
      <c r="E4512" s="85" t="s">
        <v>7661</v>
      </c>
      <c r="F4512" s="85" t="s">
        <v>13</v>
      </c>
      <c r="G4512" s="85">
        <v>395612</v>
      </c>
      <c r="H4512" s="89"/>
      <c r="I4512" s="270" t="s">
        <v>720</v>
      </c>
      <c r="J4512" s="89"/>
      <c r="K4512" s="89"/>
      <c r="L4512" s="89"/>
      <c r="M4512" s="89"/>
      <c r="N4512" s="271">
        <v>3070290.62</v>
      </c>
      <c r="O4512" s="271">
        <v>0</v>
      </c>
      <c r="P4512" s="89" t="s">
        <v>670</v>
      </c>
    </row>
    <row r="4513" spans="1:16" ht="38.25">
      <c r="A4513" s="268" t="s">
        <v>711</v>
      </c>
      <c r="B4513" s="89"/>
      <c r="C4513" s="269" t="s">
        <v>1408</v>
      </c>
      <c r="D4513" s="84">
        <v>43614</v>
      </c>
      <c r="E4513" s="85" t="s">
        <v>7662</v>
      </c>
      <c r="F4513" s="85" t="s">
        <v>13</v>
      </c>
      <c r="G4513" s="85">
        <v>395614</v>
      </c>
      <c r="H4513" s="89"/>
      <c r="I4513" s="270" t="s">
        <v>720</v>
      </c>
      <c r="J4513" s="89"/>
      <c r="K4513" s="89"/>
      <c r="L4513" s="89"/>
      <c r="M4513" s="89"/>
      <c r="N4513" s="271">
        <v>3070290.62</v>
      </c>
      <c r="O4513" s="271">
        <v>0</v>
      </c>
      <c r="P4513" s="89" t="s">
        <v>670</v>
      </c>
    </row>
    <row r="4514" spans="1:16" ht="38.25">
      <c r="A4514" s="268" t="s">
        <v>711</v>
      </c>
      <c r="B4514" s="89"/>
      <c r="C4514" s="269" t="s">
        <v>1408</v>
      </c>
      <c r="D4514" s="84">
        <v>43614</v>
      </c>
      <c r="E4514" s="85" t="s">
        <v>7663</v>
      </c>
      <c r="F4514" s="85" t="s">
        <v>13</v>
      </c>
      <c r="G4514" s="85">
        <v>395616</v>
      </c>
      <c r="H4514" s="89"/>
      <c r="I4514" s="270" t="s">
        <v>720</v>
      </c>
      <c r="J4514" s="89"/>
      <c r="K4514" s="89"/>
      <c r="L4514" s="89"/>
      <c r="M4514" s="89"/>
      <c r="N4514" s="271">
        <v>3070290.62</v>
      </c>
      <c r="O4514" s="271">
        <v>0</v>
      </c>
      <c r="P4514" s="89" t="s">
        <v>670</v>
      </c>
    </row>
    <row r="4515" spans="1:16" ht="38.25">
      <c r="A4515" s="268" t="s">
        <v>711</v>
      </c>
      <c r="B4515" s="89"/>
      <c r="C4515" s="269" t="s">
        <v>1408</v>
      </c>
      <c r="D4515" s="84">
        <v>43614</v>
      </c>
      <c r="E4515" s="85" t="s">
        <v>7664</v>
      </c>
      <c r="F4515" s="85" t="s">
        <v>13</v>
      </c>
      <c r="G4515" s="85">
        <v>395618</v>
      </c>
      <c r="H4515" s="89"/>
      <c r="I4515" s="270" t="s">
        <v>720</v>
      </c>
      <c r="J4515" s="89"/>
      <c r="K4515" s="89"/>
      <c r="L4515" s="89"/>
      <c r="M4515" s="89"/>
      <c r="N4515" s="271">
        <v>3070290.62</v>
      </c>
      <c r="O4515" s="271">
        <v>0</v>
      </c>
      <c r="P4515" s="89" t="s">
        <v>670</v>
      </c>
    </row>
    <row r="4516" spans="1:16" ht="38.25">
      <c r="A4516" s="268" t="s">
        <v>711</v>
      </c>
      <c r="B4516" s="89"/>
      <c r="C4516" s="269" t="s">
        <v>1408</v>
      </c>
      <c r="D4516" s="84">
        <v>43614</v>
      </c>
      <c r="E4516" s="85" t="s">
        <v>7665</v>
      </c>
      <c r="F4516" s="85" t="s">
        <v>13</v>
      </c>
      <c r="G4516" s="85">
        <v>395620</v>
      </c>
      <c r="H4516" s="89"/>
      <c r="I4516" s="270" t="s">
        <v>720</v>
      </c>
      <c r="J4516" s="89"/>
      <c r="K4516" s="89"/>
      <c r="L4516" s="89"/>
      <c r="M4516" s="89"/>
      <c r="N4516" s="271">
        <v>3070290.62</v>
      </c>
      <c r="O4516" s="271">
        <v>0</v>
      </c>
      <c r="P4516" s="89" t="s">
        <v>670</v>
      </c>
    </row>
    <row r="4517" spans="1:16" ht="38.25">
      <c r="A4517" s="268" t="s">
        <v>711</v>
      </c>
      <c r="B4517" s="89"/>
      <c r="C4517" s="269" t="s">
        <v>1408</v>
      </c>
      <c r="D4517" s="84">
        <v>43614</v>
      </c>
      <c r="E4517" s="85" t="s">
        <v>7666</v>
      </c>
      <c r="F4517" s="85" t="s">
        <v>13</v>
      </c>
      <c r="G4517" s="85">
        <v>395622</v>
      </c>
      <c r="H4517" s="89"/>
      <c r="I4517" s="270" t="s">
        <v>720</v>
      </c>
      <c r="J4517" s="89"/>
      <c r="K4517" s="89"/>
      <c r="L4517" s="89"/>
      <c r="M4517" s="89"/>
      <c r="N4517" s="271">
        <v>1666116.81</v>
      </c>
      <c r="O4517" s="271">
        <v>0</v>
      </c>
      <c r="P4517" s="89" t="s">
        <v>670</v>
      </c>
    </row>
    <row r="4518" spans="1:16" ht="38.25">
      <c r="A4518" s="268" t="s">
        <v>711</v>
      </c>
      <c r="B4518" s="89"/>
      <c r="C4518" s="269" t="s">
        <v>1408</v>
      </c>
      <c r="D4518" s="84">
        <v>43614</v>
      </c>
      <c r="E4518" s="85" t="s">
        <v>7667</v>
      </c>
      <c r="F4518" s="85" t="s">
        <v>13</v>
      </c>
      <c r="G4518" s="85">
        <v>395624</v>
      </c>
      <c r="H4518" s="89"/>
      <c r="I4518" s="270" t="s">
        <v>720</v>
      </c>
      <c r="J4518" s="89"/>
      <c r="K4518" s="89"/>
      <c r="L4518" s="89"/>
      <c r="M4518" s="89"/>
      <c r="N4518" s="271">
        <v>161010.72</v>
      </c>
      <c r="O4518" s="271">
        <v>0</v>
      </c>
      <c r="P4518" s="89" t="s">
        <v>670</v>
      </c>
    </row>
    <row r="4519" spans="1:16" ht="38.25">
      <c r="A4519" s="268" t="s">
        <v>711</v>
      </c>
      <c r="B4519" s="89"/>
      <c r="C4519" s="269" t="s">
        <v>1408</v>
      </c>
      <c r="D4519" s="84">
        <v>43614</v>
      </c>
      <c r="E4519" s="85" t="s">
        <v>7668</v>
      </c>
      <c r="F4519" s="85" t="s">
        <v>13</v>
      </c>
      <c r="G4519" s="85">
        <v>395626</v>
      </c>
      <c r="H4519" s="89"/>
      <c r="I4519" s="270" t="s">
        <v>720</v>
      </c>
      <c r="J4519" s="89"/>
      <c r="K4519" s="89"/>
      <c r="L4519" s="89"/>
      <c r="M4519" s="89"/>
      <c r="N4519" s="271">
        <v>2696780.84</v>
      </c>
      <c r="O4519" s="271">
        <v>0</v>
      </c>
      <c r="P4519" s="89" t="s">
        <v>670</v>
      </c>
    </row>
    <row r="4520" spans="1:16" ht="38.25">
      <c r="A4520" s="268" t="s">
        <v>711</v>
      </c>
      <c r="B4520" s="89"/>
      <c r="C4520" s="269" t="s">
        <v>1408</v>
      </c>
      <c r="D4520" s="84">
        <v>43614</v>
      </c>
      <c r="E4520" s="85" t="s">
        <v>7669</v>
      </c>
      <c r="F4520" s="85" t="s">
        <v>13</v>
      </c>
      <c r="G4520" s="85">
        <v>395628</v>
      </c>
      <c r="H4520" s="89"/>
      <c r="I4520" s="270" t="s">
        <v>720</v>
      </c>
      <c r="J4520" s="89"/>
      <c r="K4520" s="89"/>
      <c r="L4520" s="89"/>
      <c r="M4520" s="89"/>
      <c r="N4520" s="271">
        <v>698907.64</v>
      </c>
      <c r="O4520" s="271">
        <v>0</v>
      </c>
      <c r="P4520" s="89" t="s">
        <v>670</v>
      </c>
    </row>
    <row r="4521" spans="1:16" ht="38.25">
      <c r="A4521" s="268" t="s">
        <v>711</v>
      </c>
      <c r="B4521" s="89"/>
      <c r="C4521" s="269" t="s">
        <v>1408</v>
      </c>
      <c r="D4521" s="84">
        <v>43614</v>
      </c>
      <c r="E4521" s="85" t="s">
        <v>7670</v>
      </c>
      <c r="F4521" s="85" t="s">
        <v>13</v>
      </c>
      <c r="G4521" s="85">
        <v>395630</v>
      </c>
      <c r="H4521" s="89"/>
      <c r="I4521" s="270" t="s">
        <v>720</v>
      </c>
      <c r="J4521" s="89"/>
      <c r="K4521" s="89"/>
      <c r="L4521" s="89"/>
      <c r="M4521" s="89"/>
      <c r="N4521" s="271">
        <v>4576185.54</v>
      </c>
      <c r="O4521" s="271">
        <v>0</v>
      </c>
      <c r="P4521" s="89" t="s">
        <v>670</v>
      </c>
    </row>
    <row r="4522" spans="1:16" ht="38.25">
      <c r="A4522" s="268" t="s">
        <v>711</v>
      </c>
      <c r="B4522" s="89"/>
      <c r="C4522" s="269" t="s">
        <v>1408</v>
      </c>
      <c r="D4522" s="84">
        <v>43614</v>
      </c>
      <c r="E4522" s="85" t="s">
        <v>7671</v>
      </c>
      <c r="F4522" s="85" t="s">
        <v>13</v>
      </c>
      <c r="G4522" s="85">
        <v>395632</v>
      </c>
      <c r="H4522" s="89"/>
      <c r="I4522" s="270" t="s">
        <v>720</v>
      </c>
      <c r="J4522" s="89"/>
      <c r="K4522" s="89"/>
      <c r="L4522" s="89"/>
      <c r="M4522" s="89"/>
      <c r="N4522" s="271">
        <v>1919631.95</v>
      </c>
      <c r="O4522" s="271">
        <v>0</v>
      </c>
      <c r="P4522" s="89" t="s">
        <v>670</v>
      </c>
    </row>
    <row r="4523" spans="1:16" ht="38.25">
      <c r="A4523" s="268" t="s">
        <v>711</v>
      </c>
      <c r="B4523" s="89"/>
      <c r="C4523" s="269" t="s">
        <v>1408</v>
      </c>
      <c r="D4523" s="84">
        <v>43614</v>
      </c>
      <c r="E4523" s="85" t="s">
        <v>7672</v>
      </c>
      <c r="F4523" s="85" t="s">
        <v>13</v>
      </c>
      <c r="G4523" s="85">
        <v>395634</v>
      </c>
      <c r="H4523" s="89"/>
      <c r="I4523" s="270" t="s">
        <v>720</v>
      </c>
      <c r="J4523" s="89"/>
      <c r="K4523" s="89"/>
      <c r="L4523" s="89"/>
      <c r="M4523" s="89"/>
      <c r="N4523" s="271">
        <v>7407025.3200000003</v>
      </c>
      <c r="O4523" s="271">
        <v>0</v>
      </c>
      <c r="P4523" s="89" t="s">
        <v>670</v>
      </c>
    </row>
    <row r="4524" spans="1:16" ht="38.25">
      <c r="A4524" s="268" t="s">
        <v>711</v>
      </c>
      <c r="B4524" s="89"/>
      <c r="C4524" s="269" t="s">
        <v>1408</v>
      </c>
      <c r="D4524" s="84">
        <v>43614</v>
      </c>
      <c r="E4524" s="85" t="s">
        <v>7673</v>
      </c>
      <c r="F4524" s="85" t="s">
        <v>13</v>
      </c>
      <c r="G4524" s="85">
        <v>395636</v>
      </c>
      <c r="H4524" s="89"/>
      <c r="I4524" s="270" t="s">
        <v>720</v>
      </c>
      <c r="J4524" s="89"/>
      <c r="K4524" s="89"/>
      <c r="L4524" s="89"/>
      <c r="M4524" s="89"/>
      <c r="N4524" s="271">
        <v>442234.91</v>
      </c>
      <c r="O4524" s="271">
        <v>0</v>
      </c>
      <c r="P4524" s="89" t="s">
        <v>670</v>
      </c>
    </row>
    <row r="4525" spans="1:16" ht="38.25">
      <c r="A4525" s="268" t="s">
        <v>711</v>
      </c>
      <c r="B4525" s="89"/>
      <c r="C4525" s="269" t="s">
        <v>1408</v>
      </c>
      <c r="D4525" s="84">
        <v>43614</v>
      </c>
      <c r="E4525" s="85" t="s">
        <v>7674</v>
      </c>
      <c r="F4525" s="85" t="s">
        <v>13</v>
      </c>
      <c r="G4525" s="85">
        <v>395638</v>
      </c>
      <c r="H4525" s="89"/>
      <c r="I4525" s="270" t="s">
        <v>720</v>
      </c>
      <c r="J4525" s="89"/>
      <c r="K4525" s="89"/>
      <c r="L4525" s="89"/>
      <c r="M4525" s="89"/>
      <c r="N4525" s="271">
        <v>1626125.06</v>
      </c>
      <c r="O4525" s="271">
        <v>0</v>
      </c>
      <c r="P4525" s="89" t="s">
        <v>670</v>
      </c>
    </row>
    <row r="4526" spans="1:16" ht="38.25">
      <c r="A4526" s="268" t="s">
        <v>711</v>
      </c>
      <c r="B4526" s="89"/>
      <c r="C4526" s="269" t="s">
        <v>1408</v>
      </c>
      <c r="D4526" s="84">
        <v>43614</v>
      </c>
      <c r="E4526" s="85" t="s">
        <v>7675</v>
      </c>
      <c r="F4526" s="85" t="s">
        <v>13</v>
      </c>
      <c r="G4526" s="85">
        <v>395640</v>
      </c>
      <c r="H4526" s="89"/>
      <c r="I4526" s="270" t="s">
        <v>720</v>
      </c>
      <c r="J4526" s="89"/>
      <c r="K4526" s="89"/>
      <c r="L4526" s="89"/>
      <c r="M4526" s="89"/>
      <c r="N4526" s="271">
        <v>3876498.47</v>
      </c>
      <c r="O4526" s="271">
        <v>0</v>
      </c>
      <c r="P4526" s="89" t="s">
        <v>670</v>
      </c>
    </row>
    <row r="4527" spans="1:16" ht="38.25">
      <c r="A4527" s="268" t="s">
        <v>711</v>
      </c>
      <c r="B4527" s="89"/>
      <c r="C4527" s="269" t="s">
        <v>1408</v>
      </c>
      <c r="D4527" s="84">
        <v>43614</v>
      </c>
      <c r="E4527" s="85" t="s">
        <v>7676</v>
      </c>
      <c r="F4527" s="85" t="s">
        <v>13</v>
      </c>
      <c r="G4527" s="85">
        <v>395642</v>
      </c>
      <c r="H4527" s="89"/>
      <c r="I4527" s="270" t="s">
        <v>720</v>
      </c>
      <c r="J4527" s="89"/>
      <c r="K4527" s="89"/>
      <c r="L4527" s="89"/>
      <c r="M4527" s="89"/>
      <c r="N4527" s="271">
        <v>6274510.04</v>
      </c>
      <c r="O4527" s="271">
        <v>0</v>
      </c>
      <c r="P4527" s="89" t="s">
        <v>670</v>
      </c>
    </row>
    <row r="4528" spans="1:16" ht="38.25">
      <c r="A4528" s="268" t="s">
        <v>711</v>
      </c>
      <c r="B4528" s="89"/>
      <c r="C4528" s="269" t="s">
        <v>1408</v>
      </c>
      <c r="D4528" s="84">
        <v>43614</v>
      </c>
      <c r="E4528" s="85" t="s">
        <v>7677</v>
      </c>
      <c r="F4528" s="85" t="s">
        <v>13</v>
      </c>
      <c r="G4528" s="85">
        <v>395644</v>
      </c>
      <c r="H4528" s="89"/>
      <c r="I4528" s="270" t="s">
        <v>720</v>
      </c>
      <c r="J4528" s="89"/>
      <c r="K4528" s="89"/>
      <c r="L4528" s="89"/>
      <c r="M4528" s="89"/>
      <c r="N4528" s="271">
        <v>3170665.31</v>
      </c>
      <c r="O4528" s="271">
        <v>0</v>
      </c>
      <c r="P4528" s="89" t="s">
        <v>670</v>
      </c>
    </row>
    <row r="4529" spans="1:16" ht="38.25">
      <c r="A4529" s="268" t="s">
        <v>711</v>
      </c>
      <c r="B4529" s="89"/>
      <c r="C4529" s="269" t="s">
        <v>1408</v>
      </c>
      <c r="D4529" s="84">
        <v>43614</v>
      </c>
      <c r="E4529" s="85" t="s">
        <v>7678</v>
      </c>
      <c r="F4529" s="85" t="s">
        <v>13</v>
      </c>
      <c r="G4529" s="85">
        <v>395646</v>
      </c>
      <c r="H4529" s="89"/>
      <c r="I4529" s="270" t="s">
        <v>720</v>
      </c>
      <c r="J4529" s="89"/>
      <c r="K4529" s="89"/>
      <c r="L4529" s="89"/>
      <c r="M4529" s="89"/>
      <c r="N4529" s="271">
        <v>821721.26</v>
      </c>
      <c r="O4529" s="271">
        <v>0</v>
      </c>
      <c r="P4529" s="89" t="s">
        <v>670</v>
      </c>
    </row>
    <row r="4530" spans="1:16" ht="38.25">
      <c r="A4530" s="268" t="s">
        <v>711</v>
      </c>
      <c r="B4530" s="89"/>
      <c r="C4530" s="269" t="s">
        <v>1408</v>
      </c>
      <c r="D4530" s="84">
        <v>43614</v>
      </c>
      <c r="E4530" s="85" t="s">
        <v>7679</v>
      </c>
      <c r="F4530" s="85" t="s">
        <v>13</v>
      </c>
      <c r="G4530" s="85">
        <v>395648</v>
      </c>
      <c r="H4530" s="89"/>
      <c r="I4530" s="270" t="s">
        <v>720</v>
      </c>
      <c r="J4530" s="89"/>
      <c r="K4530" s="89"/>
      <c r="L4530" s="89"/>
      <c r="M4530" s="89"/>
      <c r="N4530" s="271">
        <v>189303.9</v>
      </c>
      <c r="O4530" s="271">
        <v>0</v>
      </c>
      <c r="P4530" s="89" t="s">
        <v>670</v>
      </c>
    </row>
    <row r="4531" spans="1:16" ht="38.25">
      <c r="A4531" s="268" t="s">
        <v>711</v>
      </c>
      <c r="B4531" s="89"/>
      <c r="C4531" s="269" t="s">
        <v>1408</v>
      </c>
      <c r="D4531" s="84">
        <v>43614</v>
      </c>
      <c r="E4531" s="85" t="s">
        <v>7680</v>
      </c>
      <c r="F4531" s="85" t="s">
        <v>13</v>
      </c>
      <c r="G4531" s="85">
        <v>395650</v>
      </c>
      <c r="H4531" s="89"/>
      <c r="I4531" s="270" t="s">
        <v>720</v>
      </c>
      <c r="J4531" s="89"/>
      <c r="K4531" s="89"/>
      <c r="L4531" s="89"/>
      <c r="M4531" s="89"/>
      <c r="N4531" s="271">
        <v>1958890.7</v>
      </c>
      <c r="O4531" s="271">
        <v>0</v>
      </c>
      <c r="P4531" s="89" t="s">
        <v>670</v>
      </c>
    </row>
    <row r="4532" spans="1:16" ht="38.25">
      <c r="A4532" s="268" t="s">
        <v>711</v>
      </c>
      <c r="B4532" s="89"/>
      <c r="C4532" s="269" t="s">
        <v>1408</v>
      </c>
      <c r="D4532" s="84">
        <v>43614</v>
      </c>
      <c r="E4532" s="85" t="s">
        <v>7681</v>
      </c>
      <c r="F4532" s="85" t="s">
        <v>13</v>
      </c>
      <c r="G4532" s="85">
        <v>395652</v>
      </c>
      <c r="H4532" s="89"/>
      <c r="I4532" s="270" t="s">
        <v>720</v>
      </c>
      <c r="J4532" s="89"/>
      <c r="K4532" s="89"/>
      <c r="L4532" s="89"/>
      <c r="M4532" s="89"/>
      <c r="N4532" s="271">
        <v>2450397.2799999998</v>
      </c>
      <c r="O4532" s="271">
        <v>0</v>
      </c>
      <c r="P4532" s="89" t="s">
        <v>670</v>
      </c>
    </row>
    <row r="4533" spans="1:16" ht="38.25">
      <c r="A4533" s="268" t="s">
        <v>711</v>
      </c>
      <c r="B4533" s="89"/>
      <c r="C4533" s="269" t="s">
        <v>1408</v>
      </c>
      <c r="D4533" s="84">
        <v>43614</v>
      </c>
      <c r="E4533" s="85" t="s">
        <v>7682</v>
      </c>
      <c r="F4533" s="85" t="s">
        <v>13</v>
      </c>
      <c r="G4533" s="85">
        <v>395654</v>
      </c>
      <c r="H4533" s="89"/>
      <c r="I4533" s="270" t="s">
        <v>720</v>
      </c>
      <c r="J4533" s="89"/>
      <c r="K4533" s="89"/>
      <c r="L4533" s="89"/>
      <c r="M4533" s="89"/>
      <c r="N4533" s="271">
        <v>945291.19</v>
      </c>
      <c r="O4533" s="271">
        <v>0</v>
      </c>
      <c r="P4533" s="89" t="s">
        <v>670</v>
      </c>
    </row>
    <row r="4534" spans="1:16" ht="38.25">
      <c r="A4534" s="268" t="s">
        <v>711</v>
      </c>
      <c r="B4534" s="89"/>
      <c r="C4534" s="269" t="s">
        <v>1408</v>
      </c>
      <c r="D4534" s="84">
        <v>43614</v>
      </c>
      <c r="E4534" s="85" t="s">
        <v>7683</v>
      </c>
      <c r="F4534" s="85" t="s">
        <v>13</v>
      </c>
      <c r="G4534" s="85">
        <v>395656</v>
      </c>
      <c r="H4534" s="89"/>
      <c r="I4534" s="270" t="s">
        <v>720</v>
      </c>
      <c r="J4534" s="89"/>
      <c r="K4534" s="89"/>
      <c r="L4534" s="89"/>
      <c r="M4534" s="89"/>
      <c r="N4534" s="271">
        <v>1912500.36</v>
      </c>
      <c r="O4534" s="271">
        <v>0</v>
      </c>
      <c r="P4534" s="89" t="s">
        <v>670</v>
      </c>
    </row>
    <row r="4535" spans="1:16" ht="38.25">
      <c r="A4535" s="268" t="s">
        <v>711</v>
      </c>
      <c r="B4535" s="89"/>
      <c r="C4535" s="269" t="s">
        <v>1408</v>
      </c>
      <c r="D4535" s="84">
        <v>43614</v>
      </c>
      <c r="E4535" s="85" t="s">
        <v>7684</v>
      </c>
      <c r="F4535" s="85" t="s">
        <v>13</v>
      </c>
      <c r="G4535" s="85">
        <v>395658</v>
      </c>
      <c r="H4535" s="89"/>
      <c r="I4535" s="270" t="s">
        <v>720</v>
      </c>
      <c r="J4535" s="89"/>
      <c r="K4535" s="89"/>
      <c r="L4535" s="89"/>
      <c r="M4535" s="89"/>
      <c r="N4535" s="271">
        <v>5252906.91</v>
      </c>
      <c r="O4535" s="271">
        <v>0</v>
      </c>
      <c r="P4535" s="89" t="s">
        <v>670</v>
      </c>
    </row>
    <row r="4536" spans="1:16" ht="38.25">
      <c r="A4536" s="268" t="s">
        <v>711</v>
      </c>
      <c r="B4536" s="89"/>
      <c r="C4536" s="269" t="s">
        <v>1408</v>
      </c>
      <c r="D4536" s="84">
        <v>43614</v>
      </c>
      <c r="E4536" s="85" t="s">
        <v>7685</v>
      </c>
      <c r="F4536" s="85" t="s">
        <v>13</v>
      </c>
      <c r="G4536" s="85">
        <v>395660</v>
      </c>
      <c r="H4536" s="89"/>
      <c r="I4536" s="270" t="s">
        <v>720</v>
      </c>
      <c r="J4536" s="89"/>
      <c r="K4536" s="89"/>
      <c r="L4536" s="89"/>
      <c r="M4536" s="89"/>
      <c r="N4536" s="271">
        <v>2596353.3199999998</v>
      </c>
      <c r="O4536" s="271">
        <v>0</v>
      </c>
      <c r="P4536" s="89" t="s">
        <v>670</v>
      </c>
    </row>
    <row r="4537" spans="1:16" ht="38.25">
      <c r="A4537" s="268" t="s">
        <v>711</v>
      </c>
      <c r="B4537" s="89"/>
      <c r="C4537" s="269" t="s">
        <v>1408</v>
      </c>
      <c r="D4537" s="84">
        <v>43614</v>
      </c>
      <c r="E4537" s="85" t="s">
        <v>7686</v>
      </c>
      <c r="F4537" s="85" t="s">
        <v>13</v>
      </c>
      <c r="G4537" s="85">
        <v>395662</v>
      </c>
      <c r="H4537" s="89"/>
      <c r="I4537" s="270" t="s">
        <v>720</v>
      </c>
      <c r="J4537" s="89"/>
      <c r="K4537" s="89"/>
      <c r="L4537" s="89"/>
      <c r="M4537" s="89"/>
      <c r="N4537" s="271">
        <v>6730303.9500000002</v>
      </c>
      <c r="O4537" s="271">
        <v>0</v>
      </c>
      <c r="P4537" s="89" t="s">
        <v>670</v>
      </c>
    </row>
    <row r="4538" spans="1:16" ht="38.25">
      <c r="A4538" s="268" t="s">
        <v>711</v>
      </c>
      <c r="B4538" s="89"/>
      <c r="C4538" s="269" t="s">
        <v>1408</v>
      </c>
      <c r="D4538" s="84">
        <v>43614</v>
      </c>
      <c r="E4538" s="85" t="s">
        <v>7687</v>
      </c>
      <c r="F4538" s="85" t="s">
        <v>13</v>
      </c>
      <c r="G4538" s="85">
        <v>395664</v>
      </c>
      <c r="H4538" s="89"/>
      <c r="I4538" s="270" t="s">
        <v>720</v>
      </c>
      <c r="J4538" s="89"/>
      <c r="K4538" s="89"/>
      <c r="L4538" s="89"/>
      <c r="M4538" s="89"/>
      <c r="N4538" s="271">
        <v>4449750.87</v>
      </c>
      <c r="O4538" s="271">
        <v>0</v>
      </c>
      <c r="P4538" s="89" t="s">
        <v>670</v>
      </c>
    </row>
    <row r="4539" spans="1:16" ht="38.25">
      <c r="A4539" s="268" t="s">
        <v>711</v>
      </c>
      <c r="B4539" s="89"/>
      <c r="C4539" s="269" t="s">
        <v>1408</v>
      </c>
      <c r="D4539" s="84">
        <v>43614</v>
      </c>
      <c r="E4539" s="85" t="s">
        <v>7688</v>
      </c>
      <c r="F4539" s="85" t="s">
        <v>13</v>
      </c>
      <c r="G4539" s="85">
        <v>395666</v>
      </c>
      <c r="H4539" s="89"/>
      <c r="I4539" s="270" t="s">
        <v>720</v>
      </c>
      <c r="J4539" s="89"/>
      <c r="K4539" s="89"/>
      <c r="L4539" s="89"/>
      <c r="M4539" s="89"/>
      <c r="N4539" s="271">
        <v>5701257.6399999997</v>
      </c>
      <c r="O4539" s="271">
        <v>0</v>
      </c>
      <c r="P4539" s="89" t="s">
        <v>670</v>
      </c>
    </row>
    <row r="4540" spans="1:16" ht="38.25">
      <c r="A4540" s="268" t="s">
        <v>711</v>
      </c>
      <c r="B4540" s="89"/>
      <c r="C4540" s="269" t="s">
        <v>1408</v>
      </c>
      <c r="D4540" s="84">
        <v>43614</v>
      </c>
      <c r="E4540" s="85" t="s">
        <v>7689</v>
      </c>
      <c r="F4540" s="85" t="s">
        <v>13</v>
      </c>
      <c r="G4540" s="85">
        <v>395668</v>
      </c>
      <c r="H4540" s="89"/>
      <c r="I4540" s="270" t="s">
        <v>720</v>
      </c>
      <c r="J4540" s="89"/>
      <c r="K4540" s="89"/>
      <c r="L4540" s="89"/>
      <c r="M4540" s="89"/>
      <c r="N4540" s="271">
        <v>2199377.5299999998</v>
      </c>
      <c r="O4540" s="271">
        <v>0</v>
      </c>
      <c r="P4540" s="89" t="s">
        <v>670</v>
      </c>
    </row>
    <row r="4541" spans="1:16" ht="38.25">
      <c r="A4541" s="268" t="s">
        <v>711</v>
      </c>
      <c r="B4541" s="89"/>
      <c r="C4541" s="269" t="s">
        <v>1408</v>
      </c>
      <c r="D4541" s="84">
        <v>43614</v>
      </c>
      <c r="E4541" s="85" t="s">
        <v>7690</v>
      </c>
      <c r="F4541" s="85" t="s">
        <v>13</v>
      </c>
      <c r="G4541" s="85">
        <v>395670</v>
      </c>
      <c r="H4541" s="89"/>
      <c r="I4541" s="270" t="s">
        <v>720</v>
      </c>
      <c r="J4541" s="89"/>
      <c r="K4541" s="89"/>
      <c r="L4541" s="89"/>
      <c r="M4541" s="89"/>
      <c r="N4541" s="271">
        <v>15659173.82</v>
      </c>
      <c r="O4541" s="271">
        <v>0</v>
      </c>
      <c r="P4541" s="89" t="s">
        <v>670</v>
      </c>
    </row>
    <row r="4542" spans="1:16" ht="38.25">
      <c r="A4542" s="268" t="s">
        <v>711</v>
      </c>
      <c r="B4542" s="89"/>
      <c r="C4542" s="269" t="s">
        <v>1408</v>
      </c>
      <c r="D4542" s="84">
        <v>43614</v>
      </c>
      <c r="E4542" s="85" t="s">
        <v>7691</v>
      </c>
      <c r="F4542" s="85" t="s">
        <v>13</v>
      </c>
      <c r="G4542" s="85">
        <v>395672</v>
      </c>
      <c r="H4542" s="89"/>
      <c r="I4542" s="270" t="s">
        <v>720</v>
      </c>
      <c r="J4542" s="89"/>
      <c r="K4542" s="89"/>
      <c r="L4542" s="89"/>
      <c r="M4542" s="89"/>
      <c r="N4542" s="271">
        <v>6040848.7699999996</v>
      </c>
      <c r="O4542" s="271">
        <v>0</v>
      </c>
      <c r="P4542" s="89" t="s">
        <v>670</v>
      </c>
    </row>
    <row r="4543" spans="1:16" ht="38.25">
      <c r="A4543" s="268" t="s">
        <v>711</v>
      </c>
      <c r="B4543" s="89"/>
      <c r="C4543" s="269" t="s">
        <v>1408</v>
      </c>
      <c r="D4543" s="84">
        <v>43614</v>
      </c>
      <c r="E4543" s="85" t="s">
        <v>7692</v>
      </c>
      <c r="F4543" s="85" t="s">
        <v>13</v>
      </c>
      <c r="G4543" s="85">
        <v>395674</v>
      </c>
      <c r="H4543" s="89"/>
      <c r="I4543" s="270" t="s">
        <v>720</v>
      </c>
      <c r="J4543" s="89"/>
      <c r="K4543" s="89"/>
      <c r="L4543" s="89"/>
      <c r="M4543" s="89"/>
      <c r="N4543" s="271">
        <v>12221763.449999999</v>
      </c>
      <c r="O4543" s="271">
        <v>0</v>
      </c>
      <c r="P4543" s="89" t="s">
        <v>670</v>
      </c>
    </row>
    <row r="4544" spans="1:16" ht="38.25">
      <c r="A4544" s="268" t="s">
        <v>711</v>
      </c>
      <c r="B4544" s="89"/>
      <c r="C4544" s="269" t="s">
        <v>1408</v>
      </c>
      <c r="D4544" s="84">
        <v>43614</v>
      </c>
      <c r="E4544" s="85" t="s">
        <v>7693</v>
      </c>
      <c r="F4544" s="85" t="s">
        <v>13</v>
      </c>
      <c r="G4544" s="85">
        <v>395676</v>
      </c>
      <c r="H4544" s="89"/>
      <c r="I4544" s="270" t="s">
        <v>720</v>
      </c>
      <c r="J4544" s="89"/>
      <c r="K4544" s="89"/>
      <c r="L4544" s="89"/>
      <c r="M4544" s="89"/>
      <c r="N4544" s="271">
        <v>2248569.29</v>
      </c>
      <c r="O4544" s="271">
        <v>0</v>
      </c>
      <c r="P4544" s="89" t="s">
        <v>670</v>
      </c>
    </row>
    <row r="4545" spans="1:16" ht="38.25">
      <c r="A4545" s="268" t="s">
        <v>711</v>
      </c>
      <c r="B4545" s="89"/>
      <c r="C4545" s="269" t="s">
        <v>1408</v>
      </c>
      <c r="D4545" s="84">
        <v>43614</v>
      </c>
      <c r="E4545" s="85" t="s">
        <v>7694</v>
      </c>
      <c r="F4545" s="85" t="s">
        <v>13</v>
      </c>
      <c r="G4545" s="85">
        <v>395678</v>
      </c>
      <c r="H4545" s="89"/>
      <c r="I4545" s="270" t="s">
        <v>720</v>
      </c>
      <c r="J4545" s="89"/>
      <c r="K4545" s="89"/>
      <c r="L4545" s="89"/>
      <c r="M4545" s="89"/>
      <c r="N4545" s="271">
        <v>2880986.72</v>
      </c>
      <c r="O4545" s="271">
        <v>0</v>
      </c>
      <c r="P4545" s="89" t="s">
        <v>670</v>
      </c>
    </row>
    <row r="4546" spans="1:16" ht="38.25">
      <c r="A4546" s="268" t="s">
        <v>711</v>
      </c>
      <c r="B4546" s="89"/>
      <c r="C4546" s="269" t="s">
        <v>1408</v>
      </c>
      <c r="D4546" s="84">
        <v>43614</v>
      </c>
      <c r="E4546" s="85" t="s">
        <v>7695</v>
      </c>
      <c r="F4546" s="85" t="s">
        <v>13</v>
      </c>
      <c r="G4546" s="85">
        <v>395680</v>
      </c>
      <c r="H4546" s="89"/>
      <c r="I4546" s="270" t="s">
        <v>720</v>
      </c>
      <c r="J4546" s="89"/>
      <c r="K4546" s="89"/>
      <c r="L4546" s="89"/>
      <c r="M4546" s="89"/>
      <c r="N4546" s="271">
        <v>1111399.92</v>
      </c>
      <c r="O4546" s="271">
        <v>0</v>
      </c>
      <c r="P4546" s="89" t="s">
        <v>670</v>
      </c>
    </row>
    <row r="4547" spans="1:16" ht="38.25">
      <c r="A4547" s="268" t="s">
        <v>711</v>
      </c>
      <c r="B4547" s="89"/>
      <c r="C4547" s="269" t="s">
        <v>1408</v>
      </c>
      <c r="D4547" s="84">
        <v>43614</v>
      </c>
      <c r="E4547" s="85" t="s">
        <v>7696</v>
      </c>
      <c r="F4547" s="85" t="s">
        <v>13</v>
      </c>
      <c r="G4547" s="85">
        <v>395682</v>
      </c>
      <c r="H4547" s="89"/>
      <c r="I4547" s="270" t="s">
        <v>720</v>
      </c>
      <c r="J4547" s="89"/>
      <c r="K4547" s="89"/>
      <c r="L4547" s="89"/>
      <c r="M4547" s="89"/>
      <c r="N4547" s="271">
        <v>19929072.5</v>
      </c>
      <c r="O4547" s="271">
        <v>0</v>
      </c>
      <c r="P4547" s="89" t="s">
        <v>670</v>
      </c>
    </row>
    <row r="4548" spans="1:16" ht="38.25">
      <c r="A4548" s="268" t="s">
        <v>711</v>
      </c>
      <c r="B4548" s="89"/>
      <c r="C4548" s="269" t="s">
        <v>1408</v>
      </c>
      <c r="D4548" s="84">
        <v>43614</v>
      </c>
      <c r="E4548" s="85" t="s">
        <v>7697</v>
      </c>
      <c r="F4548" s="85" t="s">
        <v>13</v>
      </c>
      <c r="G4548" s="85">
        <v>395684</v>
      </c>
      <c r="H4548" s="89"/>
      <c r="I4548" s="270" t="s">
        <v>720</v>
      </c>
      <c r="J4548" s="89"/>
      <c r="K4548" s="89"/>
      <c r="L4548" s="89"/>
      <c r="M4548" s="89"/>
      <c r="N4548" s="271">
        <v>19540198.59</v>
      </c>
      <c r="O4548" s="271">
        <v>0</v>
      </c>
      <c r="P4548" s="89" t="s">
        <v>670</v>
      </c>
    </row>
    <row r="4549" spans="1:16" ht="38.25">
      <c r="A4549" s="268" t="s">
        <v>711</v>
      </c>
      <c r="B4549" s="89"/>
      <c r="C4549" s="269" t="s">
        <v>1408</v>
      </c>
      <c r="D4549" s="84">
        <v>43614</v>
      </c>
      <c r="E4549" s="85" t="s">
        <v>7698</v>
      </c>
      <c r="F4549" s="85" t="s">
        <v>13</v>
      </c>
      <c r="G4549" s="85">
        <v>395686</v>
      </c>
      <c r="H4549" s="89"/>
      <c r="I4549" s="270" t="s">
        <v>720</v>
      </c>
      <c r="J4549" s="89"/>
      <c r="K4549" s="89"/>
      <c r="L4549" s="89"/>
      <c r="M4549" s="89"/>
      <c r="N4549" s="271">
        <v>9650753.3000000007</v>
      </c>
      <c r="O4549" s="271">
        <v>0</v>
      </c>
      <c r="P4549" s="89" t="s">
        <v>670</v>
      </c>
    </row>
    <row r="4550" spans="1:16" ht="38.25">
      <c r="A4550" s="268" t="s">
        <v>711</v>
      </c>
      <c r="B4550" s="89"/>
      <c r="C4550" s="269" t="s">
        <v>1408</v>
      </c>
      <c r="D4550" s="84">
        <v>43614</v>
      </c>
      <c r="E4550" s="85" t="s">
        <v>7699</v>
      </c>
      <c r="F4550" s="85" t="s">
        <v>13</v>
      </c>
      <c r="G4550" s="85">
        <v>395688</v>
      </c>
      <c r="H4550" s="89"/>
      <c r="I4550" s="270" t="s">
        <v>720</v>
      </c>
      <c r="J4550" s="89"/>
      <c r="K4550" s="89"/>
      <c r="L4550" s="89"/>
      <c r="M4550" s="89"/>
      <c r="N4550" s="271">
        <v>11107.44</v>
      </c>
      <c r="O4550" s="271">
        <v>0</v>
      </c>
      <c r="P4550" s="89" t="s">
        <v>670</v>
      </c>
    </row>
    <row r="4551" spans="1:16" ht="38.25">
      <c r="A4551" s="268" t="s">
        <v>711</v>
      </c>
      <c r="B4551" s="89"/>
      <c r="C4551" s="269" t="s">
        <v>1408</v>
      </c>
      <c r="D4551" s="84">
        <v>43614</v>
      </c>
      <c r="E4551" s="85" t="s">
        <v>7700</v>
      </c>
      <c r="F4551" s="85" t="s">
        <v>13</v>
      </c>
      <c r="G4551" s="85">
        <v>395690</v>
      </c>
      <c r="H4551" s="89"/>
      <c r="I4551" s="270" t="s">
        <v>720</v>
      </c>
      <c r="J4551" s="89"/>
      <c r="K4551" s="89"/>
      <c r="L4551" s="89"/>
      <c r="M4551" s="89"/>
      <c r="N4551" s="271">
        <v>1028933.25</v>
      </c>
      <c r="O4551" s="271">
        <v>0</v>
      </c>
      <c r="P4551" s="89" t="s">
        <v>670</v>
      </c>
    </row>
    <row r="4552" spans="1:16" ht="38.25">
      <c r="A4552" s="268" t="s">
        <v>711</v>
      </c>
      <c r="B4552" s="89"/>
      <c r="C4552" s="269" t="s">
        <v>1408</v>
      </c>
      <c r="D4552" s="84">
        <v>43614</v>
      </c>
      <c r="E4552" s="85" t="s">
        <v>7701</v>
      </c>
      <c r="F4552" s="85" t="s">
        <v>13</v>
      </c>
      <c r="G4552" s="85">
        <v>395692</v>
      </c>
      <c r="H4552" s="89"/>
      <c r="I4552" s="270" t="s">
        <v>720</v>
      </c>
      <c r="J4552" s="89"/>
      <c r="K4552" s="89"/>
      <c r="L4552" s="89"/>
      <c r="M4552" s="89"/>
      <c r="N4552" s="271">
        <v>1073.3800000000001</v>
      </c>
      <c r="O4552" s="271">
        <v>0</v>
      </c>
      <c r="P4552" s="89" t="s">
        <v>670</v>
      </c>
    </row>
    <row r="4553" spans="1:16" ht="38.25">
      <c r="A4553" s="268" t="s">
        <v>711</v>
      </c>
      <c r="B4553" s="89"/>
      <c r="C4553" s="269" t="s">
        <v>1408</v>
      </c>
      <c r="D4553" s="84">
        <v>43614</v>
      </c>
      <c r="E4553" s="85" t="s">
        <v>7702</v>
      </c>
      <c r="F4553" s="85" t="s">
        <v>13</v>
      </c>
      <c r="G4553" s="85">
        <v>395694</v>
      </c>
      <c r="H4553" s="89"/>
      <c r="I4553" s="270" t="s">
        <v>720</v>
      </c>
      <c r="J4553" s="89"/>
      <c r="K4553" s="89"/>
      <c r="L4553" s="89"/>
      <c r="M4553" s="89"/>
      <c r="N4553" s="271">
        <v>17409.38</v>
      </c>
      <c r="O4553" s="271">
        <v>0</v>
      </c>
      <c r="P4553" s="89" t="s">
        <v>670</v>
      </c>
    </row>
    <row r="4554" spans="1:16" ht="38.25">
      <c r="A4554" s="268" t="s">
        <v>711</v>
      </c>
      <c r="B4554" s="89"/>
      <c r="C4554" s="269" t="s">
        <v>1408</v>
      </c>
      <c r="D4554" s="84">
        <v>43614</v>
      </c>
      <c r="E4554" s="85" t="s">
        <v>7703</v>
      </c>
      <c r="F4554" s="85" t="s">
        <v>13</v>
      </c>
      <c r="G4554" s="85">
        <v>395696</v>
      </c>
      <c r="H4554" s="89"/>
      <c r="I4554" s="270" t="s">
        <v>720</v>
      </c>
      <c r="J4554" s="89"/>
      <c r="K4554" s="89"/>
      <c r="L4554" s="89"/>
      <c r="M4554" s="89"/>
      <c r="N4554" s="271">
        <v>6354.01</v>
      </c>
      <c r="O4554" s="271">
        <v>0</v>
      </c>
      <c r="P4554" s="89" t="s">
        <v>670</v>
      </c>
    </row>
    <row r="4555" spans="1:16" ht="38.25">
      <c r="A4555" s="268" t="s">
        <v>711</v>
      </c>
      <c r="B4555" s="89"/>
      <c r="C4555" s="269" t="s">
        <v>1408</v>
      </c>
      <c r="D4555" s="84">
        <v>43614</v>
      </c>
      <c r="E4555" s="85" t="s">
        <v>7704</v>
      </c>
      <c r="F4555" s="85" t="s">
        <v>13</v>
      </c>
      <c r="G4555" s="85">
        <v>395698</v>
      </c>
      <c r="H4555" s="89"/>
      <c r="I4555" s="270" t="s">
        <v>720</v>
      </c>
      <c r="J4555" s="89"/>
      <c r="K4555" s="89"/>
      <c r="L4555" s="89"/>
      <c r="M4555" s="89"/>
      <c r="N4555" s="271">
        <v>1646.74</v>
      </c>
      <c r="O4555" s="271">
        <v>0</v>
      </c>
      <c r="P4555" s="89" t="s">
        <v>670</v>
      </c>
    </row>
    <row r="4556" spans="1:16" ht="38.25">
      <c r="A4556" s="268" t="s">
        <v>711</v>
      </c>
      <c r="B4556" s="89"/>
      <c r="C4556" s="269" t="s">
        <v>1408</v>
      </c>
      <c r="D4556" s="84">
        <v>43614</v>
      </c>
      <c r="E4556" s="85" t="s">
        <v>7705</v>
      </c>
      <c r="F4556" s="85" t="s">
        <v>13</v>
      </c>
      <c r="G4556" s="85">
        <v>395700</v>
      </c>
      <c r="H4556" s="89"/>
      <c r="I4556" s="270" t="s">
        <v>720</v>
      </c>
      <c r="J4556" s="89"/>
      <c r="K4556" s="89"/>
      <c r="L4556" s="89"/>
      <c r="M4556" s="89"/>
      <c r="N4556" s="271">
        <v>6152.87</v>
      </c>
      <c r="O4556" s="271">
        <v>0</v>
      </c>
      <c r="P4556" s="89" t="s">
        <v>670</v>
      </c>
    </row>
    <row r="4557" spans="1:16" ht="38.25">
      <c r="A4557" s="268" t="s">
        <v>711</v>
      </c>
      <c r="B4557" s="89"/>
      <c r="C4557" s="269" t="s">
        <v>1408</v>
      </c>
      <c r="D4557" s="84">
        <v>43614</v>
      </c>
      <c r="E4557" s="85" t="s">
        <v>7706</v>
      </c>
      <c r="F4557" s="85" t="s">
        <v>13</v>
      </c>
      <c r="G4557" s="85">
        <v>395702</v>
      </c>
      <c r="H4557" s="89"/>
      <c r="I4557" s="270" t="s">
        <v>720</v>
      </c>
      <c r="J4557" s="89"/>
      <c r="K4557" s="89"/>
      <c r="L4557" s="89"/>
      <c r="M4557" s="89"/>
      <c r="N4557" s="271">
        <v>2948.22</v>
      </c>
      <c r="O4557" s="271">
        <v>0</v>
      </c>
      <c r="P4557" s="89" t="s">
        <v>670</v>
      </c>
    </row>
    <row r="4558" spans="1:16" ht="38.25">
      <c r="A4558" s="268" t="s">
        <v>711</v>
      </c>
      <c r="B4558" s="89"/>
      <c r="C4558" s="269" t="s">
        <v>1408</v>
      </c>
      <c r="D4558" s="84">
        <v>43614</v>
      </c>
      <c r="E4558" s="85" t="s">
        <v>7707</v>
      </c>
      <c r="F4558" s="85" t="s">
        <v>13</v>
      </c>
      <c r="G4558" s="85">
        <v>395704</v>
      </c>
      <c r="H4558" s="89"/>
      <c r="I4558" s="270" t="s">
        <v>720</v>
      </c>
      <c r="J4558" s="89"/>
      <c r="K4558" s="89"/>
      <c r="L4558" s="89"/>
      <c r="M4558" s="89"/>
      <c r="N4558" s="271">
        <v>47816.94</v>
      </c>
      <c r="O4558" s="271">
        <v>0</v>
      </c>
      <c r="P4558" s="89" t="s">
        <v>670</v>
      </c>
    </row>
    <row r="4559" spans="1:16" ht="38.25">
      <c r="A4559" s="268" t="s">
        <v>711</v>
      </c>
      <c r="B4559" s="89"/>
      <c r="C4559" s="269" t="s">
        <v>1408</v>
      </c>
      <c r="D4559" s="84">
        <v>43614</v>
      </c>
      <c r="E4559" s="85" t="s">
        <v>7708</v>
      </c>
      <c r="F4559" s="85" t="s">
        <v>13</v>
      </c>
      <c r="G4559" s="85">
        <v>395706</v>
      </c>
      <c r="H4559" s="89"/>
      <c r="I4559" s="270" t="s">
        <v>720</v>
      </c>
      <c r="J4559" s="89"/>
      <c r="K4559" s="89"/>
      <c r="L4559" s="89"/>
      <c r="M4559" s="89"/>
      <c r="N4559" s="271">
        <v>4506.13</v>
      </c>
      <c r="O4559" s="271">
        <v>0</v>
      </c>
      <c r="P4559" s="89" t="s">
        <v>670</v>
      </c>
    </row>
    <row r="4560" spans="1:16" ht="38.25">
      <c r="A4560" s="268" t="s">
        <v>711</v>
      </c>
      <c r="B4560" s="89"/>
      <c r="C4560" s="269" t="s">
        <v>1408</v>
      </c>
      <c r="D4560" s="84">
        <v>43614</v>
      </c>
      <c r="E4560" s="85" t="s">
        <v>7709</v>
      </c>
      <c r="F4560" s="85" t="s">
        <v>13</v>
      </c>
      <c r="G4560" s="85">
        <v>395708</v>
      </c>
      <c r="H4560" s="89"/>
      <c r="I4560" s="270" t="s">
        <v>720</v>
      </c>
      <c r="J4560" s="89"/>
      <c r="K4560" s="89"/>
      <c r="L4560" s="89"/>
      <c r="M4560" s="89"/>
      <c r="N4560" s="271">
        <v>6301.94</v>
      </c>
      <c r="O4560" s="271">
        <v>0</v>
      </c>
      <c r="P4560" s="89" t="s">
        <v>670</v>
      </c>
    </row>
    <row r="4561" spans="1:16" ht="38.25">
      <c r="A4561" s="268" t="s">
        <v>711</v>
      </c>
      <c r="B4561" s="89"/>
      <c r="C4561" s="269" t="s">
        <v>1408</v>
      </c>
      <c r="D4561" s="84">
        <v>43614</v>
      </c>
      <c r="E4561" s="85" t="s">
        <v>7710</v>
      </c>
      <c r="F4561" s="85" t="s">
        <v>13</v>
      </c>
      <c r="G4561" s="85">
        <v>395710</v>
      </c>
      <c r="H4561" s="89"/>
      <c r="I4561" s="270" t="s">
        <v>720</v>
      </c>
      <c r="J4561" s="89"/>
      <c r="K4561" s="89"/>
      <c r="L4561" s="89"/>
      <c r="M4561" s="89"/>
      <c r="N4561" s="271">
        <v>35019.410000000003</v>
      </c>
      <c r="O4561" s="271">
        <v>0</v>
      </c>
      <c r="P4561" s="89" t="s">
        <v>670</v>
      </c>
    </row>
    <row r="4562" spans="1:16" ht="38.25">
      <c r="A4562" s="268" t="s">
        <v>711</v>
      </c>
      <c r="B4562" s="89"/>
      <c r="C4562" s="269" t="s">
        <v>1408</v>
      </c>
      <c r="D4562" s="84">
        <v>43614</v>
      </c>
      <c r="E4562" s="85" t="s">
        <v>7711</v>
      </c>
      <c r="F4562" s="85" t="s">
        <v>13</v>
      </c>
      <c r="G4562" s="85">
        <v>395712</v>
      </c>
      <c r="H4562" s="89"/>
      <c r="I4562" s="270" t="s">
        <v>720</v>
      </c>
      <c r="J4562" s="89"/>
      <c r="K4562" s="89"/>
      <c r="L4562" s="89"/>
      <c r="M4562" s="89"/>
      <c r="N4562" s="271">
        <v>25057239.710000001</v>
      </c>
      <c r="O4562" s="271">
        <v>0</v>
      </c>
      <c r="P4562" s="89" t="s">
        <v>670</v>
      </c>
    </row>
    <row r="4563" spans="1:16" ht="38.25">
      <c r="A4563" s="268" t="s">
        <v>711</v>
      </c>
      <c r="B4563" s="89"/>
      <c r="C4563" s="269" t="s">
        <v>1408</v>
      </c>
      <c r="D4563" s="84">
        <v>43614</v>
      </c>
      <c r="E4563" s="85" t="s">
        <v>7712</v>
      </c>
      <c r="F4563" s="85" t="s">
        <v>13</v>
      </c>
      <c r="G4563" s="85">
        <v>395714</v>
      </c>
      <c r="H4563" s="89"/>
      <c r="I4563" s="270" t="s">
        <v>720</v>
      </c>
      <c r="J4563" s="89"/>
      <c r="K4563" s="89"/>
      <c r="L4563" s="89"/>
      <c r="M4563" s="89"/>
      <c r="N4563" s="271">
        <v>115770665.94</v>
      </c>
      <c r="O4563" s="271">
        <v>0</v>
      </c>
      <c r="P4563" s="89" t="s">
        <v>670</v>
      </c>
    </row>
    <row r="4564" spans="1:16" ht="38.25">
      <c r="A4564" s="268" t="s">
        <v>711</v>
      </c>
      <c r="B4564" s="89"/>
      <c r="C4564" s="269" t="s">
        <v>1408</v>
      </c>
      <c r="D4564" s="84">
        <v>43614</v>
      </c>
      <c r="E4564" s="85" t="s">
        <v>7713</v>
      </c>
      <c r="F4564" s="85" t="s">
        <v>13</v>
      </c>
      <c r="G4564" s="85">
        <v>395716</v>
      </c>
      <c r="H4564" s="89"/>
      <c r="I4564" s="270" t="s">
        <v>720</v>
      </c>
      <c r="J4564" s="89"/>
      <c r="K4564" s="89"/>
      <c r="L4564" s="89"/>
      <c r="M4564" s="89"/>
      <c r="N4564" s="271">
        <v>49758165.880000003</v>
      </c>
      <c r="O4564" s="271">
        <v>0</v>
      </c>
      <c r="P4564" s="89" t="s">
        <v>670</v>
      </c>
    </row>
    <row r="4565" spans="1:16" ht="38.25">
      <c r="A4565" s="268" t="s">
        <v>711</v>
      </c>
      <c r="B4565" s="89"/>
      <c r="C4565" s="269" t="s">
        <v>1408</v>
      </c>
      <c r="D4565" s="84">
        <v>43614</v>
      </c>
      <c r="E4565" s="85" t="s">
        <v>7714</v>
      </c>
      <c r="F4565" s="85" t="s">
        <v>13</v>
      </c>
      <c r="G4565" s="85">
        <v>395718</v>
      </c>
      <c r="H4565" s="89"/>
      <c r="I4565" s="270" t="s">
        <v>720</v>
      </c>
      <c r="J4565" s="89"/>
      <c r="K4565" s="89"/>
      <c r="L4565" s="89"/>
      <c r="M4565" s="89"/>
      <c r="N4565" s="271">
        <v>8565503.9100000001</v>
      </c>
      <c r="O4565" s="271">
        <v>0</v>
      </c>
      <c r="P4565" s="89" t="s">
        <v>670</v>
      </c>
    </row>
    <row r="4566" spans="1:16" ht="38.25">
      <c r="A4566" s="268" t="s">
        <v>711</v>
      </c>
      <c r="B4566" s="89"/>
      <c r="C4566" s="269" t="s">
        <v>1408</v>
      </c>
      <c r="D4566" s="84">
        <v>43614</v>
      </c>
      <c r="E4566" s="85" t="s">
        <v>7715</v>
      </c>
      <c r="F4566" s="85" t="s">
        <v>13</v>
      </c>
      <c r="G4566" s="85">
        <v>395720</v>
      </c>
      <c r="H4566" s="89"/>
      <c r="I4566" s="270" t="s">
        <v>720</v>
      </c>
      <c r="J4566" s="89"/>
      <c r="K4566" s="89"/>
      <c r="L4566" s="89"/>
      <c r="M4566" s="89"/>
      <c r="N4566" s="271">
        <v>17978.55</v>
      </c>
      <c r="O4566" s="271">
        <v>0</v>
      </c>
      <c r="P4566" s="89" t="s">
        <v>670</v>
      </c>
    </row>
    <row r="4567" spans="1:16" ht="38.25">
      <c r="A4567" s="268" t="s">
        <v>711</v>
      </c>
      <c r="B4567" s="89"/>
      <c r="C4567" s="269" t="s">
        <v>1408</v>
      </c>
      <c r="D4567" s="84">
        <v>43614</v>
      </c>
      <c r="E4567" s="85" t="s">
        <v>7716</v>
      </c>
      <c r="F4567" s="85" t="s">
        <v>13</v>
      </c>
      <c r="G4567" s="85">
        <v>395722</v>
      </c>
      <c r="H4567" s="89"/>
      <c r="I4567" s="270" t="s">
        <v>720</v>
      </c>
      <c r="J4567" s="89"/>
      <c r="K4567" s="89"/>
      <c r="L4567" s="89"/>
      <c r="M4567" s="89"/>
      <c r="N4567" s="271">
        <v>374618.36</v>
      </c>
      <c r="O4567" s="271">
        <v>0</v>
      </c>
      <c r="P4567" s="89" t="s">
        <v>670</v>
      </c>
    </row>
    <row r="4568" spans="1:16" ht="38.25">
      <c r="A4568" s="268" t="s">
        <v>711</v>
      </c>
      <c r="B4568" s="89"/>
      <c r="C4568" s="269" t="s">
        <v>1408</v>
      </c>
      <c r="D4568" s="84">
        <v>43614</v>
      </c>
      <c r="E4568" s="85" t="s">
        <v>7717</v>
      </c>
      <c r="F4568" s="85" t="s">
        <v>13</v>
      </c>
      <c r="G4568" s="85">
        <v>395724</v>
      </c>
      <c r="H4568" s="89"/>
      <c r="I4568" s="270" t="s">
        <v>720</v>
      </c>
      <c r="J4568" s="89"/>
      <c r="K4568" s="89"/>
      <c r="L4568" s="89"/>
      <c r="M4568" s="89"/>
      <c r="N4568" s="271">
        <v>17233678.969999999</v>
      </c>
      <c r="O4568" s="271">
        <v>0</v>
      </c>
      <c r="P4568" s="89" t="s">
        <v>670</v>
      </c>
    </row>
    <row r="4569" spans="1:16" ht="38.25">
      <c r="A4569" s="268" t="s">
        <v>711</v>
      </c>
      <c r="B4569" s="89"/>
      <c r="C4569" s="269" t="s">
        <v>1408</v>
      </c>
      <c r="D4569" s="84">
        <v>43614</v>
      </c>
      <c r="E4569" s="85" t="s">
        <v>7718</v>
      </c>
      <c r="F4569" s="85" t="s">
        <v>13</v>
      </c>
      <c r="G4569" s="85">
        <v>395726</v>
      </c>
      <c r="H4569" s="89"/>
      <c r="I4569" s="270" t="s">
        <v>720</v>
      </c>
      <c r="J4569" s="89"/>
      <c r="K4569" s="89"/>
      <c r="L4569" s="89"/>
      <c r="M4569" s="89"/>
      <c r="N4569" s="271">
        <v>4466343.63</v>
      </c>
      <c r="O4569" s="271">
        <v>0</v>
      </c>
      <c r="P4569" s="89" t="s">
        <v>670</v>
      </c>
    </row>
    <row r="4570" spans="1:16" ht="38.25">
      <c r="A4570" s="268" t="s">
        <v>711</v>
      </c>
      <c r="B4570" s="89"/>
      <c r="C4570" s="269" t="s">
        <v>1408</v>
      </c>
      <c r="D4570" s="84">
        <v>43614</v>
      </c>
      <c r="E4570" s="85" t="s">
        <v>7719</v>
      </c>
      <c r="F4570" s="85" t="s">
        <v>13</v>
      </c>
      <c r="G4570" s="85">
        <v>395728</v>
      </c>
      <c r="H4570" s="89"/>
      <c r="I4570" s="270" t="s">
        <v>720</v>
      </c>
      <c r="J4570" s="89"/>
      <c r="K4570" s="89"/>
      <c r="L4570" s="89"/>
      <c r="M4570" s="89"/>
      <c r="N4570" s="271">
        <v>10647258.300000001</v>
      </c>
      <c r="O4570" s="271">
        <v>0</v>
      </c>
      <c r="P4570" s="89" t="s">
        <v>670</v>
      </c>
    </row>
    <row r="4571" spans="1:16" ht="38.25">
      <c r="A4571" s="268" t="s">
        <v>711</v>
      </c>
      <c r="B4571" s="89"/>
      <c r="C4571" s="269" t="s">
        <v>1408</v>
      </c>
      <c r="D4571" s="84">
        <v>43614</v>
      </c>
      <c r="E4571" s="85" t="s">
        <v>7720</v>
      </c>
      <c r="F4571" s="85" t="s">
        <v>13</v>
      </c>
      <c r="G4571" s="85">
        <v>395730</v>
      </c>
      <c r="H4571" s="89"/>
      <c r="I4571" s="270" t="s">
        <v>720</v>
      </c>
      <c r="J4571" s="89"/>
      <c r="K4571" s="89"/>
      <c r="L4571" s="89"/>
      <c r="M4571" s="89"/>
      <c r="N4571" s="271">
        <v>4659.38</v>
      </c>
      <c r="O4571" s="271">
        <v>0</v>
      </c>
      <c r="P4571" s="89" t="s">
        <v>670</v>
      </c>
    </row>
    <row r="4572" spans="1:16" ht="38.25">
      <c r="A4572" s="268" t="s">
        <v>711</v>
      </c>
      <c r="B4572" s="89"/>
      <c r="C4572" s="269" t="s">
        <v>1408</v>
      </c>
      <c r="D4572" s="84">
        <v>43614</v>
      </c>
      <c r="E4572" s="85" t="s">
        <v>7721</v>
      </c>
      <c r="F4572" s="85" t="s">
        <v>13</v>
      </c>
      <c r="G4572" s="85">
        <v>395732</v>
      </c>
      <c r="H4572" s="89"/>
      <c r="I4572" s="270" t="s">
        <v>720</v>
      </c>
      <c r="J4572" s="89"/>
      <c r="K4572" s="89"/>
      <c r="L4572" s="89"/>
      <c r="M4572" s="89"/>
      <c r="N4572" s="271">
        <v>17409.38</v>
      </c>
      <c r="O4572" s="271">
        <v>0</v>
      </c>
      <c r="P4572" s="89" t="s">
        <v>670</v>
      </c>
    </row>
    <row r="4573" spans="1:16" ht="38.25">
      <c r="A4573" s="268" t="s">
        <v>711</v>
      </c>
      <c r="B4573" s="89"/>
      <c r="C4573" s="269" t="s">
        <v>1408</v>
      </c>
      <c r="D4573" s="84">
        <v>43614</v>
      </c>
      <c r="E4573" s="85" t="s">
        <v>7722</v>
      </c>
      <c r="F4573" s="85" t="s">
        <v>13</v>
      </c>
      <c r="G4573" s="85">
        <v>395734</v>
      </c>
      <c r="H4573" s="89"/>
      <c r="I4573" s="270" t="s">
        <v>720</v>
      </c>
      <c r="J4573" s="89"/>
      <c r="K4573" s="89"/>
      <c r="L4573" s="89"/>
      <c r="M4573" s="89"/>
      <c r="N4573" s="271">
        <v>17409.38</v>
      </c>
      <c r="O4573" s="271">
        <v>0</v>
      </c>
      <c r="P4573" s="89" t="s">
        <v>670</v>
      </c>
    </row>
    <row r="4574" spans="1:16" ht="38.25">
      <c r="A4574" s="268" t="s">
        <v>711</v>
      </c>
      <c r="B4574" s="89"/>
      <c r="C4574" s="269" t="s">
        <v>1408</v>
      </c>
      <c r="D4574" s="84">
        <v>43614</v>
      </c>
      <c r="E4574" s="85" t="s">
        <v>7723</v>
      </c>
      <c r="F4574" s="85" t="s">
        <v>13</v>
      </c>
      <c r="G4574" s="85">
        <v>395736</v>
      </c>
      <c r="H4574" s="89"/>
      <c r="I4574" s="270" t="s">
        <v>720</v>
      </c>
      <c r="J4574" s="89"/>
      <c r="K4574" s="89"/>
      <c r="L4574" s="89"/>
      <c r="M4574" s="89"/>
      <c r="N4574" s="271">
        <v>17409.38</v>
      </c>
      <c r="O4574" s="271">
        <v>0</v>
      </c>
      <c r="P4574" s="89" t="s">
        <v>670</v>
      </c>
    </row>
    <row r="4575" spans="1:16" ht="38.25">
      <c r="A4575" s="268" t="s">
        <v>711</v>
      </c>
      <c r="B4575" s="89"/>
      <c r="C4575" s="269" t="s">
        <v>1408</v>
      </c>
      <c r="D4575" s="84">
        <v>43614</v>
      </c>
      <c r="E4575" s="85" t="s">
        <v>7724</v>
      </c>
      <c r="F4575" s="85" t="s">
        <v>13</v>
      </c>
      <c r="G4575" s="85">
        <v>395738</v>
      </c>
      <c r="H4575" s="89"/>
      <c r="I4575" s="270" t="s">
        <v>720</v>
      </c>
      <c r="J4575" s="89"/>
      <c r="K4575" s="89"/>
      <c r="L4575" s="89"/>
      <c r="M4575" s="89"/>
      <c r="N4575" s="271">
        <v>17409.38</v>
      </c>
      <c r="O4575" s="271">
        <v>0</v>
      </c>
      <c r="P4575" s="89" t="s">
        <v>670</v>
      </c>
    </row>
    <row r="4576" spans="1:16" ht="38.25">
      <c r="A4576" s="268" t="s">
        <v>711</v>
      </c>
      <c r="B4576" s="89"/>
      <c r="C4576" s="269" t="s">
        <v>1408</v>
      </c>
      <c r="D4576" s="84">
        <v>43614</v>
      </c>
      <c r="E4576" s="85" t="s">
        <v>7725</v>
      </c>
      <c r="F4576" s="85" t="s">
        <v>13</v>
      </c>
      <c r="G4576" s="85">
        <v>395740</v>
      </c>
      <c r="H4576" s="89"/>
      <c r="I4576" s="270" t="s">
        <v>720</v>
      </c>
      <c r="J4576" s="89"/>
      <c r="K4576" s="89"/>
      <c r="L4576" s="89"/>
      <c r="M4576" s="89"/>
      <c r="N4576" s="271">
        <v>331721.13</v>
      </c>
      <c r="O4576" s="271">
        <v>0</v>
      </c>
      <c r="P4576" s="89" t="s">
        <v>670</v>
      </c>
    </row>
    <row r="4577" spans="1:16" ht="38.25">
      <c r="A4577" s="268" t="s">
        <v>711</v>
      </c>
      <c r="B4577" s="89"/>
      <c r="C4577" s="269" t="s">
        <v>1408</v>
      </c>
      <c r="D4577" s="84">
        <v>43614</v>
      </c>
      <c r="E4577" s="85" t="s">
        <v>7726</v>
      </c>
      <c r="F4577" s="85" t="s">
        <v>13</v>
      </c>
      <c r="G4577" s="85">
        <v>395742</v>
      </c>
      <c r="H4577" s="89"/>
      <c r="I4577" s="270" t="s">
        <v>720</v>
      </c>
      <c r="J4577" s="89"/>
      <c r="K4577" s="89"/>
      <c r="L4577" s="89"/>
      <c r="M4577" s="89"/>
      <c r="N4577" s="271">
        <v>3925.64</v>
      </c>
      <c r="O4577" s="271">
        <v>0</v>
      </c>
      <c r="P4577" s="89" t="s">
        <v>670</v>
      </c>
    </row>
    <row r="4578" spans="1:16" ht="38.25">
      <c r="A4578" s="268" t="s">
        <v>711</v>
      </c>
      <c r="B4578" s="89"/>
      <c r="C4578" s="269" t="s">
        <v>1408</v>
      </c>
      <c r="D4578" s="84">
        <v>43614</v>
      </c>
      <c r="E4578" s="85" t="s">
        <v>7727</v>
      </c>
      <c r="F4578" s="85" t="s">
        <v>13</v>
      </c>
      <c r="G4578" s="85">
        <v>395744</v>
      </c>
      <c r="H4578" s="89"/>
      <c r="I4578" s="270" t="s">
        <v>720</v>
      </c>
      <c r="J4578" s="89"/>
      <c r="K4578" s="89"/>
      <c r="L4578" s="89"/>
      <c r="M4578" s="89"/>
      <c r="N4578" s="271">
        <v>379.36</v>
      </c>
      <c r="O4578" s="271">
        <v>0</v>
      </c>
      <c r="P4578" s="89" t="s">
        <v>670</v>
      </c>
    </row>
    <row r="4579" spans="1:16" ht="38.25">
      <c r="A4579" s="268" t="s">
        <v>711</v>
      </c>
      <c r="B4579" s="89"/>
      <c r="C4579" s="269" t="s">
        <v>1408</v>
      </c>
      <c r="D4579" s="84">
        <v>43614</v>
      </c>
      <c r="E4579" s="85" t="s">
        <v>7728</v>
      </c>
      <c r="F4579" s="85" t="s">
        <v>13</v>
      </c>
      <c r="G4579" s="85">
        <v>395746</v>
      </c>
      <c r="H4579" s="89"/>
      <c r="I4579" s="270" t="s">
        <v>720</v>
      </c>
      <c r="J4579" s="89"/>
      <c r="K4579" s="89"/>
      <c r="L4579" s="89"/>
      <c r="M4579" s="89"/>
      <c r="N4579" s="271">
        <v>6152.87</v>
      </c>
      <c r="O4579" s="271">
        <v>0</v>
      </c>
      <c r="P4579" s="89" t="s">
        <v>670</v>
      </c>
    </row>
    <row r="4580" spans="1:16" ht="38.25">
      <c r="A4580" s="268" t="s">
        <v>711</v>
      </c>
      <c r="B4580" s="89"/>
      <c r="C4580" s="269" t="s">
        <v>1408</v>
      </c>
      <c r="D4580" s="84">
        <v>43614</v>
      </c>
      <c r="E4580" s="85" t="s">
        <v>7729</v>
      </c>
      <c r="F4580" s="85" t="s">
        <v>13</v>
      </c>
      <c r="G4580" s="85">
        <v>395748</v>
      </c>
      <c r="H4580" s="89"/>
      <c r="I4580" s="270" t="s">
        <v>720</v>
      </c>
      <c r="J4580" s="89"/>
      <c r="K4580" s="89"/>
      <c r="L4580" s="89"/>
      <c r="M4580" s="89"/>
      <c r="N4580" s="271">
        <v>6152.87</v>
      </c>
      <c r="O4580" s="271">
        <v>0</v>
      </c>
      <c r="P4580" s="89" t="s">
        <v>670</v>
      </c>
    </row>
    <row r="4581" spans="1:16" ht="38.25">
      <c r="A4581" s="268" t="s">
        <v>711</v>
      </c>
      <c r="B4581" s="89"/>
      <c r="C4581" s="269" t="s">
        <v>1408</v>
      </c>
      <c r="D4581" s="84">
        <v>43614</v>
      </c>
      <c r="E4581" s="85" t="s">
        <v>7730</v>
      </c>
      <c r="F4581" s="85" t="s">
        <v>13</v>
      </c>
      <c r="G4581" s="85">
        <v>395750</v>
      </c>
      <c r="H4581" s="89"/>
      <c r="I4581" s="270" t="s">
        <v>720</v>
      </c>
      <c r="J4581" s="89"/>
      <c r="K4581" s="89"/>
      <c r="L4581" s="89"/>
      <c r="M4581" s="89"/>
      <c r="N4581" s="271">
        <v>6152.87</v>
      </c>
      <c r="O4581" s="271">
        <v>0</v>
      </c>
      <c r="P4581" s="89" t="s">
        <v>670</v>
      </c>
    </row>
    <row r="4582" spans="1:16" ht="38.25">
      <c r="A4582" s="268" t="s">
        <v>711</v>
      </c>
      <c r="B4582" s="89"/>
      <c r="C4582" s="269" t="s">
        <v>1408</v>
      </c>
      <c r="D4582" s="84">
        <v>43614</v>
      </c>
      <c r="E4582" s="85" t="s">
        <v>7731</v>
      </c>
      <c r="F4582" s="85" t="s">
        <v>13</v>
      </c>
      <c r="G4582" s="85">
        <v>395752</v>
      </c>
      <c r="H4582" s="89"/>
      <c r="I4582" s="270" t="s">
        <v>720</v>
      </c>
      <c r="J4582" s="89"/>
      <c r="K4582" s="89"/>
      <c r="L4582" s="89"/>
      <c r="M4582" s="89"/>
      <c r="N4582" s="271">
        <v>6152.87</v>
      </c>
      <c r="O4582" s="271">
        <v>0</v>
      </c>
      <c r="P4582" s="89" t="s">
        <v>670</v>
      </c>
    </row>
    <row r="4583" spans="1:16" ht="38.25">
      <c r="A4583" s="268" t="s">
        <v>711</v>
      </c>
      <c r="B4583" s="89"/>
      <c r="C4583" s="269" t="s">
        <v>1408</v>
      </c>
      <c r="D4583" s="84">
        <v>43614</v>
      </c>
      <c r="E4583" s="85" t="s">
        <v>7732</v>
      </c>
      <c r="F4583" s="85" t="s">
        <v>13</v>
      </c>
      <c r="G4583" s="85">
        <v>395754</v>
      </c>
      <c r="H4583" s="89"/>
      <c r="I4583" s="270" t="s">
        <v>720</v>
      </c>
      <c r="J4583" s="89"/>
      <c r="K4583" s="89"/>
      <c r="L4583" s="89"/>
      <c r="M4583" s="89"/>
      <c r="N4583" s="271">
        <v>49380.2</v>
      </c>
      <c r="O4583" s="271">
        <v>0</v>
      </c>
      <c r="P4583" s="89" t="s">
        <v>670</v>
      </c>
    </row>
    <row r="4584" spans="1:16" ht="38.25">
      <c r="A4584" s="268" t="s">
        <v>711</v>
      </c>
      <c r="B4584" s="89"/>
      <c r="C4584" s="269" t="s">
        <v>1408</v>
      </c>
      <c r="D4584" s="84">
        <v>43614</v>
      </c>
      <c r="E4584" s="85" t="s">
        <v>7733</v>
      </c>
      <c r="F4584" s="85" t="s">
        <v>13</v>
      </c>
      <c r="G4584" s="85">
        <v>395756</v>
      </c>
      <c r="H4584" s="89"/>
      <c r="I4584" s="270" t="s">
        <v>720</v>
      </c>
      <c r="J4584" s="89"/>
      <c r="K4584" s="89"/>
      <c r="L4584" s="89"/>
      <c r="M4584" s="89"/>
      <c r="N4584" s="271">
        <v>30507.93</v>
      </c>
      <c r="O4584" s="271">
        <v>0</v>
      </c>
      <c r="P4584" s="89" t="s">
        <v>670</v>
      </c>
    </row>
    <row r="4585" spans="1:16" ht="38.25">
      <c r="A4585" s="268" t="s">
        <v>711</v>
      </c>
      <c r="B4585" s="89"/>
      <c r="C4585" s="269" t="s">
        <v>1408</v>
      </c>
      <c r="D4585" s="84">
        <v>43614</v>
      </c>
      <c r="E4585" s="85" t="s">
        <v>7734</v>
      </c>
      <c r="F4585" s="85" t="s">
        <v>13</v>
      </c>
      <c r="G4585" s="85">
        <v>395758</v>
      </c>
      <c r="H4585" s="89"/>
      <c r="I4585" s="270" t="s">
        <v>720</v>
      </c>
      <c r="J4585" s="89"/>
      <c r="K4585" s="89"/>
      <c r="L4585" s="89"/>
      <c r="M4585" s="89"/>
      <c r="N4585" s="271">
        <v>12797.54</v>
      </c>
      <c r="O4585" s="271">
        <v>0</v>
      </c>
      <c r="P4585" s="89" t="s">
        <v>670</v>
      </c>
    </row>
    <row r="4586" spans="1:16" ht="38.25">
      <c r="A4586" s="268" t="s">
        <v>711</v>
      </c>
      <c r="B4586" s="89"/>
      <c r="C4586" s="269" t="s">
        <v>1408</v>
      </c>
      <c r="D4586" s="84">
        <v>43614</v>
      </c>
      <c r="E4586" s="85" t="s">
        <v>7735</v>
      </c>
      <c r="F4586" s="85" t="s">
        <v>13</v>
      </c>
      <c r="G4586" s="85">
        <v>395760</v>
      </c>
      <c r="H4586" s="89"/>
      <c r="I4586" s="270" t="s">
        <v>720</v>
      </c>
      <c r="J4586" s="89"/>
      <c r="K4586" s="89"/>
      <c r="L4586" s="89"/>
      <c r="M4586" s="89"/>
      <c r="N4586" s="271">
        <v>47816.94</v>
      </c>
      <c r="O4586" s="271">
        <v>0</v>
      </c>
      <c r="P4586" s="89" t="s">
        <v>670</v>
      </c>
    </row>
    <row r="4587" spans="1:16" ht="38.25">
      <c r="A4587" s="268" t="s">
        <v>711</v>
      </c>
      <c r="B4587" s="89"/>
      <c r="C4587" s="269" t="s">
        <v>1408</v>
      </c>
      <c r="D4587" s="84">
        <v>43614</v>
      </c>
      <c r="E4587" s="85" t="s">
        <v>7736</v>
      </c>
      <c r="F4587" s="85" t="s">
        <v>13</v>
      </c>
      <c r="G4587" s="85">
        <v>395762</v>
      </c>
      <c r="H4587" s="89"/>
      <c r="I4587" s="270" t="s">
        <v>720</v>
      </c>
      <c r="J4587" s="89"/>
      <c r="K4587" s="89"/>
      <c r="L4587" s="89"/>
      <c r="M4587" s="89"/>
      <c r="N4587" s="271">
        <v>47816.94</v>
      </c>
      <c r="O4587" s="271">
        <v>0</v>
      </c>
      <c r="P4587" s="89" t="s">
        <v>670</v>
      </c>
    </row>
    <row r="4588" spans="1:16" ht="38.25">
      <c r="A4588" s="268" t="s">
        <v>711</v>
      </c>
      <c r="B4588" s="89"/>
      <c r="C4588" s="269" t="s">
        <v>1408</v>
      </c>
      <c r="D4588" s="84">
        <v>43614</v>
      </c>
      <c r="E4588" s="85" t="s">
        <v>7737</v>
      </c>
      <c r="F4588" s="85" t="s">
        <v>13</v>
      </c>
      <c r="G4588" s="85">
        <v>395764</v>
      </c>
      <c r="H4588" s="89"/>
      <c r="I4588" s="270" t="s">
        <v>720</v>
      </c>
      <c r="J4588" s="89"/>
      <c r="K4588" s="89"/>
      <c r="L4588" s="89"/>
      <c r="M4588" s="89"/>
      <c r="N4588" s="271">
        <v>47816.94</v>
      </c>
      <c r="O4588" s="271">
        <v>0</v>
      </c>
      <c r="P4588" s="89" t="s">
        <v>670</v>
      </c>
    </row>
    <row r="4589" spans="1:16" ht="38.25">
      <c r="A4589" s="268" t="s">
        <v>711</v>
      </c>
      <c r="B4589" s="89"/>
      <c r="C4589" s="269" t="s">
        <v>1408</v>
      </c>
      <c r="D4589" s="84">
        <v>43614</v>
      </c>
      <c r="E4589" s="85" t="s">
        <v>7738</v>
      </c>
      <c r="F4589" s="85" t="s">
        <v>13</v>
      </c>
      <c r="G4589" s="85">
        <v>395766</v>
      </c>
      <c r="H4589" s="89"/>
      <c r="I4589" s="270" t="s">
        <v>720</v>
      </c>
      <c r="J4589" s="89"/>
      <c r="K4589" s="89"/>
      <c r="L4589" s="89"/>
      <c r="M4589" s="89"/>
      <c r="N4589" s="271">
        <v>47816.94</v>
      </c>
      <c r="O4589" s="271">
        <v>0</v>
      </c>
      <c r="P4589" s="89" t="s">
        <v>670</v>
      </c>
    </row>
    <row r="4590" spans="1:16" ht="38.25">
      <c r="A4590" s="268" t="s">
        <v>711</v>
      </c>
      <c r="B4590" s="89"/>
      <c r="C4590" s="269" t="s">
        <v>1408</v>
      </c>
      <c r="D4590" s="84">
        <v>43614</v>
      </c>
      <c r="E4590" s="85" t="s">
        <v>7739</v>
      </c>
      <c r="F4590" s="85" t="s">
        <v>13</v>
      </c>
      <c r="G4590" s="85">
        <v>395768</v>
      </c>
      <c r="H4590" s="89"/>
      <c r="I4590" s="270" t="s">
        <v>720</v>
      </c>
      <c r="J4590" s="89"/>
      <c r="K4590" s="89"/>
      <c r="L4590" s="89"/>
      <c r="M4590" s="89"/>
      <c r="N4590" s="271">
        <v>57103.33</v>
      </c>
      <c r="O4590" s="271">
        <v>0</v>
      </c>
      <c r="P4590" s="89" t="s">
        <v>670</v>
      </c>
    </row>
    <row r="4591" spans="1:16" ht="38.25">
      <c r="A4591" s="268" t="s">
        <v>711</v>
      </c>
      <c r="B4591" s="89"/>
      <c r="C4591" s="269" t="s">
        <v>1408</v>
      </c>
      <c r="D4591" s="84">
        <v>43614</v>
      </c>
      <c r="E4591" s="85" t="s">
        <v>7740</v>
      </c>
      <c r="F4591" s="85" t="s">
        <v>13</v>
      </c>
      <c r="G4591" s="85">
        <v>395770</v>
      </c>
      <c r="H4591" s="89"/>
      <c r="I4591" s="270" t="s">
        <v>720</v>
      </c>
      <c r="J4591" s="89"/>
      <c r="K4591" s="89"/>
      <c r="L4591" s="89"/>
      <c r="M4591" s="89"/>
      <c r="N4591" s="271">
        <v>5773.51</v>
      </c>
      <c r="O4591" s="271">
        <v>0</v>
      </c>
      <c r="P4591" s="89" t="s">
        <v>670</v>
      </c>
    </row>
    <row r="4592" spans="1:16" ht="38.25">
      <c r="A4592" s="268" t="s">
        <v>711</v>
      </c>
      <c r="B4592" s="89"/>
      <c r="C4592" s="269" t="s">
        <v>1408</v>
      </c>
      <c r="D4592" s="84">
        <v>43614</v>
      </c>
      <c r="E4592" s="85" t="s">
        <v>7741</v>
      </c>
      <c r="F4592" s="85" t="s">
        <v>13</v>
      </c>
      <c r="G4592" s="85">
        <v>395772</v>
      </c>
      <c r="H4592" s="89"/>
      <c r="I4592" s="270" t="s">
        <v>720</v>
      </c>
      <c r="J4592" s="89"/>
      <c r="K4592" s="89"/>
      <c r="L4592" s="89"/>
      <c r="M4592" s="89"/>
      <c r="N4592" s="271">
        <v>2227.2399999999998</v>
      </c>
      <c r="O4592" s="271">
        <v>0</v>
      </c>
      <c r="P4592" s="89" t="s">
        <v>670</v>
      </c>
    </row>
    <row r="4593" spans="1:16" ht="38.25">
      <c r="A4593" s="268" t="s">
        <v>711</v>
      </c>
      <c r="B4593" s="89"/>
      <c r="C4593" s="269" t="s">
        <v>1408</v>
      </c>
      <c r="D4593" s="84">
        <v>43614</v>
      </c>
      <c r="E4593" s="85" t="s">
        <v>7742</v>
      </c>
      <c r="F4593" s="85" t="s">
        <v>13</v>
      </c>
      <c r="G4593" s="85">
        <v>395774</v>
      </c>
      <c r="H4593" s="89"/>
      <c r="I4593" s="270" t="s">
        <v>720</v>
      </c>
      <c r="J4593" s="89"/>
      <c r="K4593" s="89"/>
      <c r="L4593" s="89"/>
      <c r="M4593" s="89"/>
      <c r="N4593" s="271">
        <v>16335.99</v>
      </c>
      <c r="O4593" s="271">
        <v>0</v>
      </c>
      <c r="P4593" s="89" t="s">
        <v>670</v>
      </c>
    </row>
    <row r="4594" spans="1:16" ht="38.25">
      <c r="A4594" s="268" t="s">
        <v>711</v>
      </c>
      <c r="B4594" s="89"/>
      <c r="C4594" s="269" t="s">
        <v>1408</v>
      </c>
      <c r="D4594" s="84">
        <v>43614</v>
      </c>
      <c r="E4594" s="85" t="s">
        <v>7743</v>
      </c>
      <c r="F4594" s="85" t="s">
        <v>13</v>
      </c>
      <c r="G4594" s="85">
        <v>395776</v>
      </c>
      <c r="H4594" s="89"/>
      <c r="I4594" s="270" t="s">
        <v>720</v>
      </c>
      <c r="J4594" s="89"/>
      <c r="K4594" s="89"/>
      <c r="L4594" s="89"/>
      <c r="M4594" s="89"/>
      <c r="N4594" s="271">
        <v>12750</v>
      </c>
      <c r="O4594" s="271">
        <v>0</v>
      </c>
      <c r="P4594" s="89" t="s">
        <v>670</v>
      </c>
    </row>
    <row r="4595" spans="1:16" ht="38.25">
      <c r="A4595" s="268" t="s">
        <v>711</v>
      </c>
      <c r="B4595" s="89"/>
      <c r="C4595" s="269" t="s">
        <v>1408</v>
      </c>
      <c r="D4595" s="84">
        <v>43614</v>
      </c>
      <c r="E4595" s="85" t="s">
        <v>7744</v>
      </c>
      <c r="F4595" s="85" t="s">
        <v>13</v>
      </c>
      <c r="G4595" s="85">
        <v>395778</v>
      </c>
      <c r="H4595" s="89"/>
      <c r="I4595" s="270" t="s">
        <v>720</v>
      </c>
      <c r="J4595" s="89"/>
      <c r="K4595" s="89"/>
      <c r="L4595" s="89"/>
      <c r="M4595" s="89"/>
      <c r="N4595" s="271">
        <v>17309.009999999998</v>
      </c>
      <c r="O4595" s="271">
        <v>0</v>
      </c>
      <c r="P4595" s="89" t="s">
        <v>670</v>
      </c>
    </row>
    <row r="4596" spans="1:16" ht="38.25">
      <c r="A4596" s="268" t="s">
        <v>711</v>
      </c>
      <c r="B4596" s="89"/>
      <c r="C4596" s="269" t="s">
        <v>1408</v>
      </c>
      <c r="D4596" s="84">
        <v>43614</v>
      </c>
      <c r="E4596" s="85" t="s">
        <v>7745</v>
      </c>
      <c r="F4596" s="85" t="s">
        <v>13</v>
      </c>
      <c r="G4596" s="85">
        <v>395780</v>
      </c>
      <c r="H4596" s="89"/>
      <c r="I4596" s="270" t="s">
        <v>720</v>
      </c>
      <c r="J4596" s="89"/>
      <c r="K4596" s="89"/>
      <c r="L4596" s="89"/>
      <c r="M4596" s="89"/>
      <c r="N4596" s="271">
        <v>44868.72</v>
      </c>
      <c r="O4596" s="271">
        <v>0</v>
      </c>
      <c r="P4596" s="89" t="s">
        <v>670</v>
      </c>
    </row>
    <row r="4597" spans="1:16" ht="51">
      <c r="A4597" s="268">
        <v>526</v>
      </c>
      <c r="B4597" s="89"/>
      <c r="C4597" s="269" t="s">
        <v>610</v>
      </c>
      <c r="D4597" s="84">
        <v>43615</v>
      </c>
      <c r="E4597" s="85" t="s">
        <v>7746</v>
      </c>
      <c r="F4597" s="85" t="s">
        <v>3</v>
      </c>
      <c r="G4597" s="85">
        <v>1746280</v>
      </c>
      <c r="H4597" s="89"/>
      <c r="I4597" s="270" t="s">
        <v>9047</v>
      </c>
      <c r="J4597" s="89"/>
      <c r="K4597" s="89"/>
      <c r="L4597" s="89"/>
      <c r="M4597" s="89"/>
      <c r="N4597" s="271">
        <v>0</v>
      </c>
      <c r="O4597" s="271">
        <v>3.06</v>
      </c>
      <c r="P4597" s="89" t="s">
        <v>670</v>
      </c>
    </row>
    <row r="4598" spans="1:16" ht="51">
      <c r="A4598" s="268">
        <v>670</v>
      </c>
      <c r="B4598" s="89"/>
      <c r="C4598" s="269" t="s">
        <v>190</v>
      </c>
      <c r="D4598" s="84">
        <v>43615</v>
      </c>
      <c r="E4598" s="85" t="s">
        <v>7747</v>
      </c>
      <c r="F4598" s="85" t="s">
        <v>3</v>
      </c>
      <c r="G4598" s="85">
        <v>1746300</v>
      </c>
      <c r="H4598" s="89"/>
      <c r="I4598" s="270" t="s">
        <v>9048</v>
      </c>
      <c r="J4598" s="89"/>
      <c r="K4598" s="89"/>
      <c r="L4598" s="89"/>
      <c r="M4598" s="89"/>
      <c r="N4598" s="271">
        <v>0</v>
      </c>
      <c r="O4598" s="271">
        <v>3066</v>
      </c>
      <c r="P4598" s="89" t="s">
        <v>670</v>
      </c>
    </row>
    <row r="4599" spans="1:16" ht="38.25">
      <c r="A4599" s="268">
        <v>86</v>
      </c>
      <c r="B4599" s="89"/>
      <c r="C4599" s="269" t="s">
        <v>56</v>
      </c>
      <c r="D4599" s="84">
        <v>43615</v>
      </c>
      <c r="E4599" s="85" t="s">
        <v>7748</v>
      </c>
      <c r="F4599" s="85" t="s">
        <v>3</v>
      </c>
      <c r="G4599" s="85">
        <v>1746268</v>
      </c>
      <c r="H4599" s="89"/>
      <c r="I4599" s="270" t="s">
        <v>9049</v>
      </c>
      <c r="J4599" s="89"/>
      <c r="K4599" s="89"/>
      <c r="L4599" s="89"/>
      <c r="M4599" s="89"/>
      <c r="N4599" s="271">
        <v>0</v>
      </c>
      <c r="O4599" s="271">
        <v>591.33000000000004</v>
      </c>
      <c r="P4599" s="89" t="s">
        <v>670</v>
      </c>
    </row>
    <row r="4600" spans="1:16" ht="51">
      <c r="A4600" s="268">
        <v>592</v>
      </c>
      <c r="B4600" s="89"/>
      <c r="C4600" s="269" t="s">
        <v>645</v>
      </c>
      <c r="D4600" s="84">
        <v>43615</v>
      </c>
      <c r="E4600" s="85" t="s">
        <v>7749</v>
      </c>
      <c r="F4600" s="85" t="s">
        <v>3</v>
      </c>
      <c r="G4600" s="85">
        <v>1746263</v>
      </c>
      <c r="H4600" s="89"/>
      <c r="I4600" s="270" t="s">
        <v>9050</v>
      </c>
      <c r="J4600" s="89"/>
      <c r="K4600" s="89"/>
      <c r="L4600" s="89"/>
      <c r="M4600" s="89"/>
      <c r="N4600" s="271">
        <v>0</v>
      </c>
      <c r="O4600" s="271">
        <v>4693.5600000000004</v>
      </c>
      <c r="P4600" s="89" t="s">
        <v>670</v>
      </c>
    </row>
    <row r="4601" spans="1:16" ht="51">
      <c r="A4601" s="268">
        <v>41</v>
      </c>
      <c r="B4601" s="89"/>
      <c r="C4601" s="269" t="s">
        <v>47</v>
      </c>
      <c r="D4601" s="84">
        <v>43615</v>
      </c>
      <c r="E4601" s="85" t="s">
        <v>7750</v>
      </c>
      <c r="F4601" s="85" t="s">
        <v>3</v>
      </c>
      <c r="G4601" s="85">
        <v>1746250</v>
      </c>
      <c r="H4601" s="89"/>
      <c r="I4601" s="270" t="s">
        <v>8558</v>
      </c>
      <c r="J4601" s="89"/>
      <c r="K4601" s="89"/>
      <c r="L4601" s="89"/>
      <c r="M4601" s="89"/>
      <c r="N4601" s="271">
        <v>0</v>
      </c>
      <c r="O4601" s="271">
        <v>120</v>
      </c>
      <c r="P4601" s="89" t="s">
        <v>670</v>
      </c>
    </row>
    <row r="4602" spans="1:16" ht="63.75">
      <c r="A4602" s="268">
        <v>512</v>
      </c>
      <c r="B4602" s="89"/>
      <c r="C4602" s="269" t="s">
        <v>782</v>
      </c>
      <c r="D4602" s="84">
        <v>43615</v>
      </c>
      <c r="E4602" s="85" t="s">
        <v>7751</v>
      </c>
      <c r="F4602" s="85" t="s">
        <v>3</v>
      </c>
      <c r="G4602" s="85">
        <v>1746200</v>
      </c>
      <c r="H4602" s="89"/>
      <c r="I4602" s="270" t="s">
        <v>9051</v>
      </c>
      <c r="J4602" s="89"/>
      <c r="K4602" s="89"/>
      <c r="L4602" s="89"/>
      <c r="M4602" s="89"/>
      <c r="N4602" s="271">
        <v>0</v>
      </c>
      <c r="O4602" s="271">
        <v>341.96</v>
      </c>
      <c r="P4602" s="89" t="s">
        <v>670</v>
      </c>
    </row>
    <row r="4603" spans="1:16" ht="51">
      <c r="A4603" s="268">
        <v>41</v>
      </c>
      <c r="B4603" s="89"/>
      <c r="C4603" s="269" t="s">
        <v>47</v>
      </c>
      <c r="D4603" s="84">
        <v>43615</v>
      </c>
      <c r="E4603" s="85" t="s">
        <v>7752</v>
      </c>
      <c r="F4603" s="85" t="s">
        <v>3</v>
      </c>
      <c r="G4603" s="85">
        <v>1746175</v>
      </c>
      <c r="H4603" s="89"/>
      <c r="I4603" s="270" t="s">
        <v>9052</v>
      </c>
      <c r="J4603" s="89"/>
      <c r="K4603" s="89"/>
      <c r="L4603" s="89"/>
      <c r="M4603" s="89"/>
      <c r="N4603" s="271">
        <v>0</v>
      </c>
      <c r="O4603" s="271">
        <v>742</v>
      </c>
      <c r="P4603" s="89" t="s">
        <v>670</v>
      </c>
    </row>
    <row r="4604" spans="1:16" ht="51">
      <c r="A4604" s="268" t="s">
        <v>565</v>
      </c>
      <c r="B4604" s="89"/>
      <c r="C4604" s="269" t="s">
        <v>615</v>
      </c>
      <c r="D4604" s="84">
        <v>43615</v>
      </c>
      <c r="E4604" s="85" t="s">
        <v>7753</v>
      </c>
      <c r="F4604" s="85" t="s">
        <v>3</v>
      </c>
      <c r="G4604" s="85">
        <v>1746460</v>
      </c>
      <c r="H4604" s="89"/>
      <c r="I4604" s="270" t="s">
        <v>9053</v>
      </c>
      <c r="J4604" s="89"/>
      <c r="K4604" s="89"/>
      <c r="L4604" s="89"/>
      <c r="M4604" s="89"/>
      <c r="N4604" s="271">
        <v>0</v>
      </c>
      <c r="O4604" s="271">
        <v>100</v>
      </c>
      <c r="P4604" s="89" t="s">
        <v>670</v>
      </c>
    </row>
    <row r="4605" spans="1:16" ht="51">
      <c r="A4605" s="268" t="s">
        <v>565</v>
      </c>
      <c r="B4605" s="89"/>
      <c r="C4605" s="269" t="s">
        <v>615</v>
      </c>
      <c r="D4605" s="84">
        <v>43615</v>
      </c>
      <c r="E4605" s="85" t="s">
        <v>7754</v>
      </c>
      <c r="F4605" s="85" t="s">
        <v>3</v>
      </c>
      <c r="G4605" s="85">
        <v>1746440</v>
      </c>
      <c r="H4605" s="89"/>
      <c r="I4605" s="270" t="s">
        <v>9054</v>
      </c>
      <c r="J4605" s="89"/>
      <c r="K4605" s="89"/>
      <c r="L4605" s="89"/>
      <c r="M4605" s="89"/>
      <c r="N4605" s="271">
        <v>0</v>
      </c>
      <c r="O4605" s="271">
        <v>0.2</v>
      </c>
      <c r="P4605" s="89" t="s">
        <v>741</v>
      </c>
    </row>
    <row r="4606" spans="1:16" ht="38.25">
      <c r="A4606" s="268" t="s">
        <v>565</v>
      </c>
      <c r="B4606" s="89"/>
      <c r="C4606" s="269" t="s">
        <v>615</v>
      </c>
      <c r="D4606" s="84">
        <v>43615</v>
      </c>
      <c r="E4606" s="85" t="s">
        <v>7755</v>
      </c>
      <c r="F4606" s="85" t="s">
        <v>3</v>
      </c>
      <c r="G4606" s="85">
        <v>1746411</v>
      </c>
      <c r="H4606" s="89"/>
      <c r="I4606" s="270" t="s">
        <v>5130</v>
      </c>
      <c r="J4606" s="89"/>
      <c r="K4606" s="89"/>
      <c r="L4606" s="89"/>
      <c r="M4606" s="89"/>
      <c r="N4606" s="271">
        <v>0</v>
      </c>
      <c r="O4606" s="271">
        <v>500</v>
      </c>
      <c r="P4606" s="89" t="s">
        <v>670</v>
      </c>
    </row>
    <row r="4607" spans="1:16" ht="51">
      <c r="A4607" s="268">
        <v>592</v>
      </c>
      <c r="B4607" s="89"/>
      <c r="C4607" s="269" t="s">
        <v>645</v>
      </c>
      <c r="D4607" s="84">
        <v>43615</v>
      </c>
      <c r="E4607" s="85" t="s">
        <v>7756</v>
      </c>
      <c r="F4607" s="85" t="s">
        <v>3</v>
      </c>
      <c r="G4607" s="85">
        <v>1746409</v>
      </c>
      <c r="H4607" s="89"/>
      <c r="I4607" s="270" t="s">
        <v>9055</v>
      </c>
      <c r="J4607" s="89"/>
      <c r="K4607" s="89"/>
      <c r="L4607" s="89"/>
      <c r="M4607" s="89"/>
      <c r="N4607" s="271">
        <v>0</v>
      </c>
      <c r="O4607" s="271">
        <v>2965.48</v>
      </c>
      <c r="P4607" s="89" t="s">
        <v>670</v>
      </c>
    </row>
    <row r="4608" spans="1:16" ht="51">
      <c r="A4608" s="268">
        <v>81</v>
      </c>
      <c r="B4608" s="89"/>
      <c r="C4608" s="269" t="s">
        <v>55</v>
      </c>
      <c r="D4608" s="84">
        <v>43615</v>
      </c>
      <c r="E4608" s="85" t="s">
        <v>7757</v>
      </c>
      <c r="F4608" s="85" t="s">
        <v>3</v>
      </c>
      <c r="G4608" s="85">
        <v>1746387</v>
      </c>
      <c r="H4608" s="89"/>
      <c r="I4608" s="270" t="s">
        <v>9056</v>
      </c>
      <c r="J4608" s="89"/>
      <c r="K4608" s="89"/>
      <c r="L4608" s="89"/>
      <c r="M4608" s="89"/>
      <c r="N4608" s="271">
        <v>0</v>
      </c>
      <c r="O4608" s="271">
        <v>521</v>
      </c>
      <c r="P4608" s="89" t="s">
        <v>670</v>
      </c>
    </row>
    <row r="4609" spans="1:16" ht="51">
      <c r="A4609" s="268">
        <v>41</v>
      </c>
      <c r="B4609" s="89"/>
      <c r="C4609" s="269" t="s">
        <v>47</v>
      </c>
      <c r="D4609" s="84">
        <v>43615</v>
      </c>
      <c r="E4609" s="85" t="s">
        <v>7758</v>
      </c>
      <c r="F4609" s="85" t="s">
        <v>3</v>
      </c>
      <c r="G4609" s="85">
        <v>1746376</v>
      </c>
      <c r="H4609" s="89"/>
      <c r="I4609" s="270" t="s">
        <v>6203</v>
      </c>
      <c r="J4609" s="89"/>
      <c r="K4609" s="89"/>
      <c r="L4609" s="89"/>
      <c r="M4609" s="89"/>
      <c r="N4609" s="271">
        <v>0</v>
      </c>
      <c r="O4609" s="271">
        <v>26</v>
      </c>
      <c r="P4609" s="89" t="s">
        <v>670</v>
      </c>
    </row>
    <row r="4610" spans="1:16" ht="38.25">
      <c r="A4610" s="268">
        <v>526</v>
      </c>
      <c r="B4610" s="89"/>
      <c r="C4610" s="269" t="s">
        <v>610</v>
      </c>
      <c r="D4610" s="84">
        <v>43615</v>
      </c>
      <c r="E4610" s="85" t="s">
        <v>7759</v>
      </c>
      <c r="F4610" s="85" t="s">
        <v>3</v>
      </c>
      <c r="G4610" s="85">
        <v>1746360</v>
      </c>
      <c r="H4610" s="89"/>
      <c r="I4610" s="270" t="s">
        <v>4994</v>
      </c>
      <c r="J4610" s="89"/>
      <c r="K4610" s="89"/>
      <c r="L4610" s="89"/>
      <c r="M4610" s="89"/>
      <c r="N4610" s="271">
        <v>0</v>
      </c>
      <c r="O4610" s="271">
        <v>190</v>
      </c>
      <c r="P4610" s="89" t="s">
        <v>670</v>
      </c>
    </row>
    <row r="4611" spans="1:16" ht="51">
      <c r="A4611" s="268" t="s">
        <v>565</v>
      </c>
      <c r="B4611" s="89"/>
      <c r="C4611" s="269" t="s">
        <v>615</v>
      </c>
      <c r="D4611" s="84">
        <v>43615</v>
      </c>
      <c r="E4611" s="85" t="s">
        <v>7760</v>
      </c>
      <c r="F4611" s="85" t="s">
        <v>3</v>
      </c>
      <c r="G4611" s="85">
        <v>1746355</v>
      </c>
      <c r="H4611" s="89"/>
      <c r="I4611" s="270" t="s">
        <v>9057</v>
      </c>
      <c r="J4611" s="89"/>
      <c r="K4611" s="89"/>
      <c r="L4611" s="89"/>
      <c r="M4611" s="89"/>
      <c r="N4611" s="271">
        <v>0</v>
      </c>
      <c r="O4611" s="271">
        <v>1135.94</v>
      </c>
      <c r="P4611" s="89" t="s">
        <v>670</v>
      </c>
    </row>
    <row r="4612" spans="1:16" ht="51">
      <c r="A4612" s="268">
        <v>41</v>
      </c>
      <c r="B4612" s="89"/>
      <c r="C4612" s="269" t="s">
        <v>47</v>
      </c>
      <c r="D4612" s="84">
        <v>43615</v>
      </c>
      <c r="E4612" s="85" t="s">
        <v>7761</v>
      </c>
      <c r="F4612" s="85" t="s">
        <v>3</v>
      </c>
      <c r="G4612" s="85">
        <v>1746345</v>
      </c>
      <c r="H4612" s="89"/>
      <c r="I4612" s="270" t="s">
        <v>9058</v>
      </c>
      <c r="J4612" s="89"/>
      <c r="K4612" s="89"/>
      <c r="L4612" s="89"/>
      <c r="M4612" s="89"/>
      <c r="N4612" s="271">
        <v>0</v>
      </c>
      <c r="O4612" s="271">
        <v>1251</v>
      </c>
      <c r="P4612" s="89" t="s">
        <v>670</v>
      </c>
    </row>
    <row r="4613" spans="1:16" ht="51">
      <c r="A4613" s="268" t="s">
        <v>565</v>
      </c>
      <c r="B4613" s="89"/>
      <c r="C4613" s="269" t="s">
        <v>615</v>
      </c>
      <c r="D4613" s="84">
        <v>43615</v>
      </c>
      <c r="E4613" s="85" t="s">
        <v>7762</v>
      </c>
      <c r="F4613" s="85" t="s">
        <v>3</v>
      </c>
      <c r="G4613" s="85">
        <v>1746331</v>
      </c>
      <c r="H4613" s="89"/>
      <c r="I4613" s="270" t="s">
        <v>9059</v>
      </c>
      <c r="J4613" s="89"/>
      <c r="K4613" s="89"/>
      <c r="L4613" s="89"/>
      <c r="M4613" s="89"/>
      <c r="N4613" s="271">
        <v>0</v>
      </c>
      <c r="O4613" s="271">
        <v>21600</v>
      </c>
      <c r="P4613" s="89" t="s">
        <v>670</v>
      </c>
    </row>
    <row r="4614" spans="1:16" ht="63.75">
      <c r="A4614" s="268">
        <v>660</v>
      </c>
      <c r="B4614" s="89"/>
      <c r="C4614" s="269" t="s">
        <v>188</v>
      </c>
      <c r="D4614" s="84">
        <v>43615</v>
      </c>
      <c r="E4614" s="85" t="s">
        <v>7763</v>
      </c>
      <c r="F4614" s="85" t="s">
        <v>3</v>
      </c>
      <c r="G4614" s="85">
        <v>1746221</v>
      </c>
      <c r="H4614" s="89"/>
      <c r="I4614" s="270" t="s">
        <v>9060</v>
      </c>
      <c r="J4614" s="89"/>
      <c r="K4614" s="89"/>
      <c r="L4614" s="89"/>
      <c r="M4614" s="89"/>
      <c r="N4614" s="271">
        <v>0</v>
      </c>
      <c r="O4614" s="271">
        <v>1776</v>
      </c>
      <c r="P4614" s="89" t="s">
        <v>670</v>
      </c>
    </row>
    <row r="4615" spans="1:16" ht="51">
      <c r="A4615" s="268">
        <v>660</v>
      </c>
      <c r="B4615" s="89"/>
      <c r="C4615" s="269" t="s">
        <v>188</v>
      </c>
      <c r="D4615" s="84">
        <v>43615</v>
      </c>
      <c r="E4615" s="85" t="s">
        <v>7764</v>
      </c>
      <c r="F4615" s="85" t="s">
        <v>3</v>
      </c>
      <c r="G4615" s="85">
        <v>1746203</v>
      </c>
      <c r="H4615" s="89"/>
      <c r="I4615" s="270" t="s">
        <v>9061</v>
      </c>
      <c r="J4615" s="89"/>
      <c r="K4615" s="89"/>
      <c r="L4615" s="89"/>
      <c r="M4615" s="89"/>
      <c r="N4615" s="271">
        <v>0</v>
      </c>
      <c r="O4615" s="271">
        <v>233.33</v>
      </c>
      <c r="P4615" s="89" t="s">
        <v>670</v>
      </c>
    </row>
    <row r="4616" spans="1:16" ht="63.75">
      <c r="A4616" s="268">
        <v>660</v>
      </c>
      <c r="B4616" s="89"/>
      <c r="C4616" s="269" t="s">
        <v>188</v>
      </c>
      <c r="D4616" s="84">
        <v>43615</v>
      </c>
      <c r="E4616" s="85" t="s">
        <v>7765</v>
      </c>
      <c r="F4616" s="85" t="s">
        <v>3</v>
      </c>
      <c r="G4616" s="85">
        <v>1746201</v>
      </c>
      <c r="H4616" s="89"/>
      <c r="I4616" s="270" t="s">
        <v>9062</v>
      </c>
      <c r="J4616" s="89"/>
      <c r="K4616" s="89"/>
      <c r="L4616" s="89"/>
      <c r="M4616" s="89"/>
      <c r="N4616" s="271">
        <v>0</v>
      </c>
      <c r="O4616" s="271">
        <v>386</v>
      </c>
      <c r="P4616" s="89" t="s">
        <v>670</v>
      </c>
    </row>
    <row r="4617" spans="1:16" ht="63.75">
      <c r="A4617" s="268">
        <v>660</v>
      </c>
      <c r="B4617" s="89"/>
      <c r="C4617" s="269" t="s">
        <v>188</v>
      </c>
      <c r="D4617" s="84">
        <v>43615</v>
      </c>
      <c r="E4617" s="85" t="s">
        <v>7766</v>
      </c>
      <c r="F4617" s="85" t="s">
        <v>3</v>
      </c>
      <c r="G4617" s="85">
        <v>1746198</v>
      </c>
      <c r="H4617" s="89"/>
      <c r="I4617" s="270" t="s">
        <v>9063</v>
      </c>
      <c r="J4617" s="89"/>
      <c r="K4617" s="89"/>
      <c r="L4617" s="89"/>
      <c r="M4617" s="89"/>
      <c r="N4617" s="271">
        <v>0</v>
      </c>
      <c r="O4617" s="271">
        <v>222</v>
      </c>
      <c r="P4617" s="89" t="s">
        <v>670</v>
      </c>
    </row>
    <row r="4618" spans="1:16" ht="63.75">
      <c r="A4618" s="268">
        <v>660</v>
      </c>
      <c r="B4618" s="89"/>
      <c r="C4618" s="269" t="s">
        <v>188</v>
      </c>
      <c r="D4618" s="84">
        <v>43615</v>
      </c>
      <c r="E4618" s="85" t="s">
        <v>7767</v>
      </c>
      <c r="F4618" s="85" t="s">
        <v>3</v>
      </c>
      <c r="G4618" s="85">
        <v>1746197</v>
      </c>
      <c r="H4618" s="89"/>
      <c r="I4618" s="270" t="s">
        <v>9064</v>
      </c>
      <c r="J4618" s="89"/>
      <c r="K4618" s="89"/>
      <c r="L4618" s="89"/>
      <c r="M4618" s="89"/>
      <c r="N4618" s="271">
        <v>0</v>
      </c>
      <c r="O4618" s="271">
        <v>3123</v>
      </c>
      <c r="P4618" s="89" t="s">
        <v>670</v>
      </c>
    </row>
    <row r="4619" spans="1:16" ht="63.75">
      <c r="A4619" s="268">
        <v>660</v>
      </c>
      <c r="B4619" s="89"/>
      <c r="C4619" s="269" t="s">
        <v>188</v>
      </c>
      <c r="D4619" s="84">
        <v>43615</v>
      </c>
      <c r="E4619" s="85" t="s">
        <v>7768</v>
      </c>
      <c r="F4619" s="85" t="s">
        <v>3</v>
      </c>
      <c r="G4619" s="85">
        <v>1746195</v>
      </c>
      <c r="H4619" s="89"/>
      <c r="I4619" s="270" t="s">
        <v>9065</v>
      </c>
      <c r="J4619" s="89"/>
      <c r="K4619" s="89"/>
      <c r="L4619" s="89"/>
      <c r="M4619" s="89"/>
      <c r="N4619" s="271">
        <v>0</v>
      </c>
      <c r="O4619" s="271">
        <v>30772</v>
      </c>
      <c r="P4619" s="89" t="s">
        <v>670</v>
      </c>
    </row>
    <row r="4620" spans="1:16" ht="63.75">
      <c r="A4620" s="268">
        <v>599</v>
      </c>
      <c r="B4620" s="89"/>
      <c r="C4620" s="269" t="s">
        <v>1369</v>
      </c>
      <c r="D4620" s="84">
        <v>43615</v>
      </c>
      <c r="E4620" s="85" t="s">
        <v>7769</v>
      </c>
      <c r="F4620" s="85" t="s">
        <v>3</v>
      </c>
      <c r="G4620" s="85">
        <v>1746291</v>
      </c>
      <c r="H4620" s="89"/>
      <c r="I4620" s="270" t="s">
        <v>9066</v>
      </c>
      <c r="J4620" s="89"/>
      <c r="K4620" s="89"/>
      <c r="L4620" s="89"/>
      <c r="M4620" s="89"/>
      <c r="N4620" s="271">
        <v>0</v>
      </c>
      <c r="O4620" s="271">
        <v>1800</v>
      </c>
      <c r="P4620" s="89" t="s">
        <v>670</v>
      </c>
    </row>
    <row r="4621" spans="1:16" ht="63.75">
      <c r="A4621" s="268">
        <v>599</v>
      </c>
      <c r="B4621" s="89"/>
      <c r="C4621" s="269" t="s">
        <v>1369</v>
      </c>
      <c r="D4621" s="84">
        <v>43615</v>
      </c>
      <c r="E4621" s="85" t="s">
        <v>7770</v>
      </c>
      <c r="F4621" s="85" t="s">
        <v>3</v>
      </c>
      <c r="G4621" s="85">
        <v>1746285</v>
      </c>
      <c r="H4621" s="89"/>
      <c r="I4621" s="270" t="s">
        <v>9067</v>
      </c>
      <c r="J4621" s="89"/>
      <c r="K4621" s="89"/>
      <c r="L4621" s="89"/>
      <c r="M4621" s="89"/>
      <c r="N4621" s="271">
        <v>0</v>
      </c>
      <c r="O4621" s="271">
        <v>11.31</v>
      </c>
      <c r="P4621" s="89" t="s">
        <v>670</v>
      </c>
    </row>
    <row r="4622" spans="1:16" ht="63.75">
      <c r="A4622" s="268">
        <v>650</v>
      </c>
      <c r="B4622" s="89"/>
      <c r="C4622" s="269" t="s">
        <v>187</v>
      </c>
      <c r="D4622" s="84">
        <v>43615</v>
      </c>
      <c r="E4622" s="85" t="s">
        <v>7771</v>
      </c>
      <c r="F4622" s="85" t="s">
        <v>3</v>
      </c>
      <c r="G4622" s="85">
        <v>1746246</v>
      </c>
      <c r="H4622" s="89"/>
      <c r="I4622" s="270" t="s">
        <v>9068</v>
      </c>
      <c r="J4622" s="89"/>
      <c r="K4622" s="89"/>
      <c r="L4622" s="89"/>
      <c r="M4622" s="89"/>
      <c r="N4622" s="271">
        <v>0</v>
      </c>
      <c r="O4622" s="271">
        <v>75</v>
      </c>
      <c r="P4622" s="89" t="s">
        <v>670</v>
      </c>
    </row>
    <row r="4623" spans="1:16" ht="89.25">
      <c r="A4623" s="268">
        <v>25</v>
      </c>
      <c r="B4623" s="89"/>
      <c r="C4623" s="269" t="s">
        <v>45</v>
      </c>
      <c r="D4623" s="84">
        <v>43615</v>
      </c>
      <c r="E4623" s="85" t="s">
        <v>7772</v>
      </c>
      <c r="F4623" s="85" t="s">
        <v>671</v>
      </c>
      <c r="G4623" s="85">
        <v>439442</v>
      </c>
      <c r="H4623" s="89"/>
      <c r="I4623" s="270" t="s">
        <v>9069</v>
      </c>
      <c r="J4623" s="89"/>
      <c r="K4623" s="89"/>
      <c r="L4623" s="89"/>
      <c r="M4623" s="89"/>
      <c r="N4623" s="271">
        <v>258.83</v>
      </c>
      <c r="O4623" s="271">
        <v>0</v>
      </c>
      <c r="P4623" s="89" t="s">
        <v>670</v>
      </c>
    </row>
    <row r="4624" spans="1:16" ht="89.25">
      <c r="A4624" s="268">
        <v>25</v>
      </c>
      <c r="B4624" s="89"/>
      <c r="C4624" s="269" t="s">
        <v>45</v>
      </c>
      <c r="D4624" s="84">
        <v>43615</v>
      </c>
      <c r="E4624" s="85" t="s">
        <v>7772</v>
      </c>
      <c r="F4624" s="85" t="s">
        <v>671</v>
      </c>
      <c r="G4624" s="85">
        <v>439444</v>
      </c>
      <c r="H4624" s="89"/>
      <c r="I4624" s="270" t="s">
        <v>9070</v>
      </c>
      <c r="J4624" s="89"/>
      <c r="K4624" s="89"/>
      <c r="L4624" s="89"/>
      <c r="M4624" s="89"/>
      <c r="N4624" s="271">
        <v>56.63</v>
      </c>
      <c r="O4624" s="271">
        <v>0</v>
      </c>
      <c r="P4624" s="89" t="s">
        <v>670</v>
      </c>
    </row>
    <row r="4625" spans="1:16" ht="76.5">
      <c r="A4625" s="268">
        <v>25</v>
      </c>
      <c r="B4625" s="89"/>
      <c r="C4625" s="269" t="s">
        <v>45</v>
      </c>
      <c r="D4625" s="84">
        <v>43615</v>
      </c>
      <c r="E4625" s="85" t="s">
        <v>7772</v>
      </c>
      <c r="F4625" s="85" t="s">
        <v>671</v>
      </c>
      <c r="G4625" s="85">
        <v>439443</v>
      </c>
      <c r="H4625" s="89"/>
      <c r="I4625" s="270" t="s">
        <v>9071</v>
      </c>
      <c r="J4625" s="89"/>
      <c r="K4625" s="89"/>
      <c r="L4625" s="89"/>
      <c r="M4625" s="89"/>
      <c r="N4625" s="271">
        <v>213.22</v>
      </c>
      <c r="O4625" s="271">
        <v>0</v>
      </c>
      <c r="P4625" s="89" t="s">
        <v>670</v>
      </c>
    </row>
    <row r="4626" spans="1:16" ht="89.25">
      <c r="A4626" s="268">
        <v>25</v>
      </c>
      <c r="B4626" s="89"/>
      <c r="C4626" s="269" t="s">
        <v>45</v>
      </c>
      <c r="D4626" s="84">
        <v>43615</v>
      </c>
      <c r="E4626" s="85" t="s">
        <v>7772</v>
      </c>
      <c r="F4626" s="85" t="s">
        <v>671</v>
      </c>
      <c r="G4626" s="85">
        <v>439439</v>
      </c>
      <c r="H4626" s="89"/>
      <c r="I4626" s="270" t="s">
        <v>9072</v>
      </c>
      <c r="J4626" s="89"/>
      <c r="K4626" s="89"/>
      <c r="L4626" s="89"/>
      <c r="M4626" s="89"/>
      <c r="N4626" s="271">
        <v>213.22</v>
      </c>
      <c r="O4626" s="271">
        <v>0</v>
      </c>
      <c r="P4626" s="89" t="s">
        <v>670</v>
      </c>
    </row>
    <row r="4627" spans="1:16" ht="89.25">
      <c r="A4627" s="268">
        <v>25</v>
      </c>
      <c r="B4627" s="89"/>
      <c r="C4627" s="269" t="s">
        <v>45</v>
      </c>
      <c r="D4627" s="84">
        <v>43615</v>
      </c>
      <c r="E4627" s="85" t="s">
        <v>7772</v>
      </c>
      <c r="F4627" s="85" t="s">
        <v>671</v>
      </c>
      <c r="G4627" s="85">
        <v>439440</v>
      </c>
      <c r="H4627" s="89"/>
      <c r="I4627" s="270" t="s">
        <v>9073</v>
      </c>
      <c r="J4627" s="89"/>
      <c r="K4627" s="89"/>
      <c r="L4627" s="89"/>
      <c r="M4627" s="89"/>
      <c r="N4627" s="271">
        <v>7194.73</v>
      </c>
      <c r="O4627" s="271">
        <v>0</v>
      </c>
      <c r="P4627" s="89" t="s">
        <v>670</v>
      </c>
    </row>
    <row r="4628" spans="1:16" ht="89.25">
      <c r="A4628" s="268">
        <v>25</v>
      </c>
      <c r="B4628" s="89"/>
      <c r="C4628" s="269" t="s">
        <v>45</v>
      </c>
      <c r="D4628" s="84">
        <v>43615</v>
      </c>
      <c r="E4628" s="85" t="s">
        <v>7772</v>
      </c>
      <c r="F4628" s="85" t="s">
        <v>671</v>
      </c>
      <c r="G4628" s="85">
        <v>439441</v>
      </c>
      <c r="H4628" s="89"/>
      <c r="I4628" s="270" t="s">
        <v>9074</v>
      </c>
      <c r="J4628" s="89"/>
      <c r="K4628" s="89"/>
      <c r="L4628" s="89"/>
      <c r="M4628" s="89"/>
      <c r="N4628" s="271">
        <v>19.600000000000001</v>
      </c>
      <c r="O4628" s="271">
        <v>0</v>
      </c>
      <c r="P4628" s="89" t="s">
        <v>670</v>
      </c>
    </row>
    <row r="4629" spans="1:16" ht="76.5">
      <c r="A4629" s="268">
        <v>35</v>
      </c>
      <c r="B4629" s="89"/>
      <c r="C4629" s="269" t="s">
        <v>46</v>
      </c>
      <c r="D4629" s="84">
        <v>43615</v>
      </c>
      <c r="E4629" s="85" t="s">
        <v>7773</v>
      </c>
      <c r="F4629" s="85" t="s">
        <v>671</v>
      </c>
      <c r="G4629" s="85">
        <v>457693</v>
      </c>
      <c r="H4629" s="89"/>
      <c r="I4629" s="270" t="s">
        <v>9075</v>
      </c>
      <c r="J4629" s="89"/>
      <c r="K4629" s="89"/>
      <c r="L4629" s="89"/>
      <c r="M4629" s="89"/>
      <c r="N4629" s="271">
        <v>0</v>
      </c>
      <c r="O4629" s="271">
        <v>111808.49</v>
      </c>
      <c r="P4629" s="89" t="s">
        <v>670</v>
      </c>
    </row>
    <row r="4630" spans="1:16" ht="76.5">
      <c r="A4630" s="268">
        <v>35</v>
      </c>
      <c r="B4630" s="89"/>
      <c r="C4630" s="269" t="s">
        <v>46</v>
      </c>
      <c r="D4630" s="84">
        <v>43615</v>
      </c>
      <c r="E4630" s="85" t="s">
        <v>7773</v>
      </c>
      <c r="F4630" s="85" t="s">
        <v>671</v>
      </c>
      <c r="G4630" s="85">
        <v>457691</v>
      </c>
      <c r="H4630" s="89"/>
      <c r="I4630" s="270" t="s">
        <v>9076</v>
      </c>
      <c r="J4630" s="89"/>
      <c r="K4630" s="89"/>
      <c r="L4630" s="89"/>
      <c r="M4630" s="89"/>
      <c r="N4630" s="271">
        <v>0</v>
      </c>
      <c r="O4630" s="271">
        <v>4711.7299999999996</v>
      </c>
      <c r="P4630" s="89" t="s">
        <v>670</v>
      </c>
    </row>
    <row r="4631" spans="1:16" ht="76.5">
      <c r="A4631" s="268">
        <v>35</v>
      </c>
      <c r="B4631" s="89"/>
      <c r="C4631" s="269" t="s">
        <v>46</v>
      </c>
      <c r="D4631" s="84">
        <v>43615</v>
      </c>
      <c r="E4631" s="85" t="s">
        <v>7773</v>
      </c>
      <c r="F4631" s="85" t="s">
        <v>671</v>
      </c>
      <c r="G4631" s="85">
        <v>457692</v>
      </c>
      <c r="H4631" s="89"/>
      <c r="I4631" s="270" t="s">
        <v>9077</v>
      </c>
      <c r="J4631" s="89"/>
      <c r="K4631" s="89"/>
      <c r="L4631" s="89"/>
      <c r="M4631" s="89"/>
      <c r="N4631" s="271">
        <v>0</v>
      </c>
      <c r="O4631" s="271">
        <v>10304.530000000001</v>
      </c>
      <c r="P4631" s="89" t="s">
        <v>670</v>
      </c>
    </row>
    <row r="4632" spans="1:16" ht="76.5">
      <c r="A4632" s="268">
        <v>35</v>
      </c>
      <c r="B4632" s="89"/>
      <c r="C4632" s="269" t="s">
        <v>46</v>
      </c>
      <c r="D4632" s="84">
        <v>43615</v>
      </c>
      <c r="E4632" s="85" t="s">
        <v>7773</v>
      </c>
      <c r="F4632" s="85" t="s">
        <v>671</v>
      </c>
      <c r="G4632" s="85">
        <v>457694</v>
      </c>
      <c r="H4632" s="89"/>
      <c r="I4632" s="270" t="s">
        <v>9078</v>
      </c>
      <c r="J4632" s="89"/>
      <c r="K4632" s="89"/>
      <c r="L4632" s="89"/>
      <c r="M4632" s="89"/>
      <c r="N4632" s="271">
        <v>0</v>
      </c>
      <c r="O4632" s="271">
        <v>131400.51999999999</v>
      </c>
      <c r="P4632" s="89" t="s">
        <v>670</v>
      </c>
    </row>
    <row r="4633" spans="1:16" ht="51">
      <c r="A4633" s="268">
        <v>35</v>
      </c>
      <c r="B4633" s="89"/>
      <c r="C4633" s="269" t="s">
        <v>46</v>
      </c>
      <c r="D4633" s="84">
        <v>43615</v>
      </c>
      <c r="E4633" s="85" t="s">
        <v>7773</v>
      </c>
      <c r="F4633" s="85" t="s">
        <v>671</v>
      </c>
      <c r="G4633" s="85">
        <v>457695</v>
      </c>
      <c r="H4633" s="89"/>
      <c r="I4633" s="270" t="s">
        <v>9079</v>
      </c>
      <c r="J4633" s="89"/>
      <c r="K4633" s="89"/>
      <c r="L4633" s="89"/>
      <c r="M4633" s="89"/>
      <c r="N4633" s="271">
        <v>0</v>
      </c>
      <c r="O4633" s="271">
        <v>253429.92</v>
      </c>
      <c r="P4633" s="89" t="s">
        <v>670</v>
      </c>
    </row>
    <row r="4634" spans="1:16" ht="89.25">
      <c r="A4634" s="268">
        <v>25</v>
      </c>
      <c r="B4634" s="89"/>
      <c r="C4634" s="269" t="s">
        <v>45</v>
      </c>
      <c r="D4634" s="84">
        <v>43615</v>
      </c>
      <c r="E4634" s="85" t="s">
        <v>7774</v>
      </c>
      <c r="F4634" s="85" t="s">
        <v>671</v>
      </c>
      <c r="G4634" s="85">
        <v>444875</v>
      </c>
      <c r="H4634" s="89"/>
      <c r="I4634" s="270" t="s">
        <v>9080</v>
      </c>
      <c r="J4634" s="89"/>
      <c r="K4634" s="89"/>
      <c r="L4634" s="89"/>
      <c r="M4634" s="89"/>
      <c r="N4634" s="271">
        <v>399205.28</v>
      </c>
      <c r="O4634" s="271">
        <v>0</v>
      </c>
      <c r="P4634" s="89" t="s">
        <v>670</v>
      </c>
    </row>
    <row r="4635" spans="1:16" ht="76.5">
      <c r="A4635" s="268">
        <v>25</v>
      </c>
      <c r="B4635" s="89"/>
      <c r="C4635" s="269" t="s">
        <v>45</v>
      </c>
      <c r="D4635" s="84">
        <v>43615</v>
      </c>
      <c r="E4635" s="85" t="s">
        <v>7774</v>
      </c>
      <c r="F4635" s="85" t="s">
        <v>671</v>
      </c>
      <c r="G4635" s="85">
        <v>444876</v>
      </c>
      <c r="H4635" s="89"/>
      <c r="I4635" s="270" t="s">
        <v>9081</v>
      </c>
      <c r="J4635" s="89"/>
      <c r="K4635" s="89"/>
      <c r="L4635" s="89"/>
      <c r="M4635" s="89"/>
      <c r="N4635" s="271">
        <v>1020455.11</v>
      </c>
      <c r="O4635" s="271">
        <v>0</v>
      </c>
      <c r="P4635" s="89" t="s">
        <v>670</v>
      </c>
    </row>
    <row r="4636" spans="1:16" ht="76.5">
      <c r="A4636" s="268">
        <v>25</v>
      </c>
      <c r="B4636" s="89"/>
      <c r="C4636" s="269" t="s">
        <v>45</v>
      </c>
      <c r="D4636" s="84">
        <v>43615</v>
      </c>
      <c r="E4636" s="85" t="s">
        <v>7774</v>
      </c>
      <c r="F4636" s="85" t="s">
        <v>671</v>
      </c>
      <c r="G4636" s="85">
        <v>444877</v>
      </c>
      <c r="H4636" s="89"/>
      <c r="I4636" s="270" t="s">
        <v>9082</v>
      </c>
      <c r="J4636" s="89"/>
      <c r="K4636" s="89"/>
      <c r="L4636" s="89"/>
      <c r="M4636" s="89"/>
      <c r="N4636" s="271">
        <v>1387101.53</v>
      </c>
      <c r="O4636" s="271">
        <v>0</v>
      </c>
      <c r="P4636" s="89" t="s">
        <v>670</v>
      </c>
    </row>
    <row r="4637" spans="1:16" ht="89.25">
      <c r="A4637" s="268">
        <v>25</v>
      </c>
      <c r="B4637" s="89"/>
      <c r="C4637" s="269" t="s">
        <v>45</v>
      </c>
      <c r="D4637" s="84">
        <v>43615</v>
      </c>
      <c r="E4637" s="85" t="s">
        <v>7774</v>
      </c>
      <c r="F4637" s="85" t="s">
        <v>671</v>
      </c>
      <c r="G4637" s="85">
        <v>444879</v>
      </c>
      <c r="H4637" s="89"/>
      <c r="I4637" s="270" t="s">
        <v>9083</v>
      </c>
      <c r="J4637" s="89"/>
      <c r="K4637" s="89"/>
      <c r="L4637" s="89"/>
      <c r="M4637" s="89"/>
      <c r="N4637" s="271">
        <v>641425.12</v>
      </c>
      <c r="O4637" s="271">
        <v>0</v>
      </c>
      <c r="P4637" s="89" t="s">
        <v>670</v>
      </c>
    </row>
    <row r="4638" spans="1:16" ht="89.25">
      <c r="A4638" s="268">
        <v>25</v>
      </c>
      <c r="B4638" s="89"/>
      <c r="C4638" s="269" t="s">
        <v>45</v>
      </c>
      <c r="D4638" s="84">
        <v>43615</v>
      </c>
      <c r="E4638" s="85" t="s">
        <v>7774</v>
      </c>
      <c r="F4638" s="85" t="s">
        <v>671</v>
      </c>
      <c r="G4638" s="85">
        <v>444878</v>
      </c>
      <c r="H4638" s="89"/>
      <c r="I4638" s="270" t="s">
        <v>9084</v>
      </c>
      <c r="J4638" s="89"/>
      <c r="K4638" s="89"/>
      <c r="L4638" s="89"/>
      <c r="M4638" s="89"/>
      <c r="N4638" s="271">
        <v>1953282.33</v>
      </c>
      <c r="O4638" s="271">
        <v>0</v>
      </c>
      <c r="P4638" s="89" t="s">
        <v>670</v>
      </c>
    </row>
    <row r="4639" spans="1:16" ht="76.5">
      <c r="A4639" s="268">
        <v>25</v>
      </c>
      <c r="B4639" s="89"/>
      <c r="C4639" s="269" t="s">
        <v>45</v>
      </c>
      <c r="D4639" s="84">
        <v>43615</v>
      </c>
      <c r="E4639" s="85" t="s">
        <v>7774</v>
      </c>
      <c r="F4639" s="85" t="s">
        <v>671</v>
      </c>
      <c r="G4639" s="85">
        <v>443973</v>
      </c>
      <c r="H4639" s="89"/>
      <c r="I4639" s="270" t="s">
        <v>9085</v>
      </c>
      <c r="J4639" s="89"/>
      <c r="K4639" s="89"/>
      <c r="L4639" s="89"/>
      <c r="M4639" s="89"/>
      <c r="N4639" s="271">
        <v>1605423.23</v>
      </c>
      <c r="O4639" s="271">
        <v>0</v>
      </c>
      <c r="P4639" s="89" t="s">
        <v>670</v>
      </c>
    </row>
    <row r="4640" spans="1:16" ht="89.25">
      <c r="A4640" s="268">
        <v>25</v>
      </c>
      <c r="B4640" s="89"/>
      <c r="C4640" s="269" t="s">
        <v>45</v>
      </c>
      <c r="D4640" s="84">
        <v>43615</v>
      </c>
      <c r="E4640" s="85" t="s">
        <v>7774</v>
      </c>
      <c r="F4640" s="85" t="s">
        <v>671</v>
      </c>
      <c r="G4640" s="85">
        <v>455069</v>
      </c>
      <c r="H4640" s="89"/>
      <c r="I4640" s="270" t="s">
        <v>9086</v>
      </c>
      <c r="J4640" s="89"/>
      <c r="K4640" s="89"/>
      <c r="L4640" s="89"/>
      <c r="M4640" s="89"/>
      <c r="N4640" s="271">
        <v>1566042.51</v>
      </c>
      <c r="O4640" s="271">
        <v>0</v>
      </c>
      <c r="P4640" s="89" t="s">
        <v>670</v>
      </c>
    </row>
    <row r="4641" spans="1:16" ht="76.5">
      <c r="A4641" s="268">
        <v>25</v>
      </c>
      <c r="B4641" s="89"/>
      <c r="C4641" s="269" t="s">
        <v>45</v>
      </c>
      <c r="D4641" s="84">
        <v>43615</v>
      </c>
      <c r="E4641" s="85" t="s">
        <v>7774</v>
      </c>
      <c r="F4641" s="85" t="s">
        <v>671</v>
      </c>
      <c r="G4641" s="85">
        <v>457889</v>
      </c>
      <c r="H4641" s="89"/>
      <c r="I4641" s="270" t="s">
        <v>9087</v>
      </c>
      <c r="J4641" s="89"/>
      <c r="K4641" s="89"/>
      <c r="L4641" s="89"/>
      <c r="M4641" s="89"/>
      <c r="N4641" s="271">
        <v>799535.49</v>
      </c>
      <c r="O4641" s="271">
        <v>0</v>
      </c>
      <c r="P4641" s="89" t="s">
        <v>670</v>
      </c>
    </row>
    <row r="4642" spans="1:16" ht="89.25">
      <c r="A4642" s="268">
        <v>25</v>
      </c>
      <c r="B4642" s="89"/>
      <c r="C4642" s="269" t="s">
        <v>45</v>
      </c>
      <c r="D4642" s="84">
        <v>43615</v>
      </c>
      <c r="E4642" s="85" t="s">
        <v>7774</v>
      </c>
      <c r="F4642" s="85" t="s">
        <v>671</v>
      </c>
      <c r="G4642" s="85">
        <v>455068</v>
      </c>
      <c r="H4642" s="89"/>
      <c r="I4642" s="270" t="s">
        <v>9088</v>
      </c>
      <c r="J4642" s="89"/>
      <c r="K4642" s="89"/>
      <c r="L4642" s="89"/>
      <c r="M4642" s="89"/>
      <c r="N4642" s="271">
        <v>597097.02</v>
      </c>
      <c r="O4642" s="271">
        <v>0</v>
      </c>
      <c r="P4642" s="89" t="s">
        <v>670</v>
      </c>
    </row>
    <row r="4643" spans="1:16" ht="89.25">
      <c r="A4643" s="268">
        <v>25</v>
      </c>
      <c r="B4643" s="89"/>
      <c r="C4643" s="269" t="s">
        <v>45</v>
      </c>
      <c r="D4643" s="84">
        <v>43615</v>
      </c>
      <c r="E4643" s="85" t="s">
        <v>7774</v>
      </c>
      <c r="F4643" s="85" t="s">
        <v>671</v>
      </c>
      <c r="G4643" s="85">
        <v>457888</v>
      </c>
      <c r="H4643" s="89"/>
      <c r="I4643" s="270" t="s">
        <v>9089</v>
      </c>
      <c r="J4643" s="89"/>
      <c r="K4643" s="89"/>
      <c r="L4643" s="89"/>
      <c r="M4643" s="89"/>
      <c r="N4643" s="271">
        <v>41451.279999999999</v>
      </c>
      <c r="O4643" s="271">
        <v>0</v>
      </c>
      <c r="P4643" s="89" t="s">
        <v>670</v>
      </c>
    </row>
    <row r="4644" spans="1:16" ht="76.5">
      <c r="A4644" s="268">
        <v>25</v>
      </c>
      <c r="B4644" s="89"/>
      <c r="C4644" s="269" t="s">
        <v>45</v>
      </c>
      <c r="D4644" s="84">
        <v>43615</v>
      </c>
      <c r="E4644" s="85" t="s">
        <v>7774</v>
      </c>
      <c r="F4644" s="85" t="s">
        <v>671</v>
      </c>
      <c r="G4644" s="85">
        <v>455066</v>
      </c>
      <c r="H4644" s="89"/>
      <c r="I4644" s="270" t="s">
        <v>9090</v>
      </c>
      <c r="J4644" s="89"/>
      <c r="K4644" s="89"/>
      <c r="L4644" s="89"/>
      <c r="M4644" s="89"/>
      <c r="N4644" s="271">
        <v>407995.06</v>
      </c>
      <c r="O4644" s="271">
        <v>0</v>
      </c>
      <c r="P4644" s="89" t="s">
        <v>670</v>
      </c>
    </row>
    <row r="4645" spans="1:16" ht="76.5">
      <c r="A4645" s="268">
        <v>25</v>
      </c>
      <c r="B4645" s="89"/>
      <c r="C4645" s="269" t="s">
        <v>45</v>
      </c>
      <c r="D4645" s="84">
        <v>43615</v>
      </c>
      <c r="E4645" s="85" t="s">
        <v>7774</v>
      </c>
      <c r="F4645" s="85" t="s">
        <v>671</v>
      </c>
      <c r="G4645" s="85">
        <v>439449</v>
      </c>
      <c r="H4645" s="89"/>
      <c r="I4645" s="270" t="s">
        <v>9091</v>
      </c>
      <c r="J4645" s="89"/>
      <c r="K4645" s="89"/>
      <c r="L4645" s="89"/>
      <c r="M4645" s="89"/>
      <c r="N4645" s="271">
        <v>33.39</v>
      </c>
      <c r="O4645" s="271">
        <v>0</v>
      </c>
      <c r="P4645" s="89" t="s">
        <v>670</v>
      </c>
    </row>
    <row r="4646" spans="1:16" ht="89.25">
      <c r="A4646" s="268">
        <v>25</v>
      </c>
      <c r="B4646" s="89"/>
      <c r="C4646" s="269" t="s">
        <v>45</v>
      </c>
      <c r="D4646" s="84">
        <v>43615</v>
      </c>
      <c r="E4646" s="85" t="s">
        <v>7774</v>
      </c>
      <c r="F4646" s="85" t="s">
        <v>671</v>
      </c>
      <c r="G4646" s="85">
        <v>455067</v>
      </c>
      <c r="H4646" s="89"/>
      <c r="I4646" s="270" t="s">
        <v>9092</v>
      </c>
      <c r="J4646" s="89"/>
      <c r="K4646" s="89"/>
      <c r="L4646" s="89"/>
      <c r="M4646" s="89"/>
      <c r="N4646" s="271">
        <v>75969.08</v>
      </c>
      <c r="O4646" s="271">
        <v>0</v>
      </c>
      <c r="P4646" s="89" t="s">
        <v>670</v>
      </c>
    </row>
    <row r="4647" spans="1:16" ht="76.5">
      <c r="A4647" s="268">
        <v>25</v>
      </c>
      <c r="B4647" s="89"/>
      <c r="C4647" s="269" t="s">
        <v>45</v>
      </c>
      <c r="D4647" s="84">
        <v>43615</v>
      </c>
      <c r="E4647" s="85" t="s">
        <v>7774</v>
      </c>
      <c r="F4647" s="85" t="s">
        <v>671</v>
      </c>
      <c r="G4647" s="85">
        <v>439448</v>
      </c>
      <c r="H4647" s="89"/>
      <c r="I4647" s="270" t="s">
        <v>9093</v>
      </c>
      <c r="J4647" s="89"/>
      <c r="K4647" s="89"/>
      <c r="L4647" s="89"/>
      <c r="M4647" s="89"/>
      <c r="N4647" s="271">
        <v>222.69</v>
      </c>
      <c r="O4647" s="271">
        <v>0</v>
      </c>
      <c r="P4647" s="89" t="s">
        <v>670</v>
      </c>
    </row>
    <row r="4648" spans="1:16" ht="89.25">
      <c r="A4648" s="268">
        <v>25</v>
      </c>
      <c r="B4648" s="89"/>
      <c r="C4648" s="269" t="s">
        <v>45</v>
      </c>
      <c r="D4648" s="84">
        <v>43615</v>
      </c>
      <c r="E4648" s="85" t="s">
        <v>7774</v>
      </c>
      <c r="F4648" s="85" t="s">
        <v>671</v>
      </c>
      <c r="G4648" s="85">
        <v>439450</v>
      </c>
      <c r="H4648" s="89"/>
      <c r="I4648" s="270" t="s">
        <v>9094</v>
      </c>
      <c r="J4648" s="89"/>
      <c r="K4648" s="89"/>
      <c r="L4648" s="89"/>
      <c r="M4648" s="89"/>
      <c r="N4648" s="271">
        <v>106.22</v>
      </c>
      <c r="O4648" s="271">
        <v>0</v>
      </c>
      <c r="P4648" s="89" t="s">
        <v>670</v>
      </c>
    </row>
    <row r="4649" spans="1:16" ht="76.5">
      <c r="A4649" s="268">
        <v>25</v>
      </c>
      <c r="B4649" s="89"/>
      <c r="C4649" s="269" t="s">
        <v>45</v>
      </c>
      <c r="D4649" s="84">
        <v>43615</v>
      </c>
      <c r="E4649" s="85" t="s">
        <v>7774</v>
      </c>
      <c r="F4649" s="85" t="s">
        <v>671</v>
      </c>
      <c r="G4649" s="85">
        <v>439447</v>
      </c>
      <c r="H4649" s="89"/>
      <c r="I4649" s="270" t="s">
        <v>9095</v>
      </c>
      <c r="J4649" s="89"/>
      <c r="K4649" s="89"/>
      <c r="L4649" s="89"/>
      <c r="M4649" s="89"/>
      <c r="N4649" s="271">
        <v>222.69</v>
      </c>
      <c r="O4649" s="271">
        <v>0</v>
      </c>
      <c r="P4649" s="89" t="s">
        <v>670</v>
      </c>
    </row>
    <row r="4650" spans="1:16" ht="76.5">
      <c r="A4650" s="268">
        <v>25</v>
      </c>
      <c r="B4650" s="89"/>
      <c r="C4650" s="269" t="s">
        <v>45</v>
      </c>
      <c r="D4650" s="84">
        <v>43615</v>
      </c>
      <c r="E4650" s="85" t="s">
        <v>7774</v>
      </c>
      <c r="F4650" s="85" t="s">
        <v>671</v>
      </c>
      <c r="G4650" s="85">
        <v>439446</v>
      </c>
      <c r="H4650" s="89"/>
      <c r="I4650" s="270" t="s">
        <v>9096</v>
      </c>
      <c r="J4650" s="89"/>
      <c r="K4650" s="89"/>
      <c r="L4650" s="89"/>
      <c r="M4650" s="89"/>
      <c r="N4650" s="271">
        <v>52.57</v>
      </c>
      <c r="O4650" s="271">
        <v>0</v>
      </c>
      <c r="P4650" s="89" t="s">
        <v>670</v>
      </c>
    </row>
    <row r="4651" spans="1:16" ht="76.5">
      <c r="A4651" s="268">
        <v>25</v>
      </c>
      <c r="B4651" s="89"/>
      <c r="C4651" s="269" t="s">
        <v>45</v>
      </c>
      <c r="D4651" s="84">
        <v>43615</v>
      </c>
      <c r="E4651" s="85" t="s">
        <v>7774</v>
      </c>
      <c r="F4651" s="85" t="s">
        <v>671</v>
      </c>
      <c r="G4651" s="85">
        <v>439445</v>
      </c>
      <c r="H4651" s="89"/>
      <c r="I4651" s="270" t="s">
        <v>9097</v>
      </c>
      <c r="J4651" s="89"/>
      <c r="K4651" s="89"/>
      <c r="L4651" s="89"/>
      <c r="M4651" s="89"/>
      <c r="N4651" s="271">
        <v>29.42</v>
      </c>
      <c r="O4651" s="271">
        <v>0</v>
      </c>
      <c r="P4651" s="89" t="s">
        <v>670</v>
      </c>
    </row>
    <row r="4652" spans="1:16" ht="89.25">
      <c r="A4652" s="268">
        <v>25</v>
      </c>
      <c r="B4652" s="89"/>
      <c r="C4652" s="269" t="s">
        <v>45</v>
      </c>
      <c r="D4652" s="84">
        <v>43615</v>
      </c>
      <c r="E4652" s="85" t="s">
        <v>7774</v>
      </c>
      <c r="F4652" s="85" t="s">
        <v>671</v>
      </c>
      <c r="G4652" s="85">
        <v>457887</v>
      </c>
      <c r="H4652" s="89"/>
      <c r="I4652" s="270" t="s">
        <v>9098</v>
      </c>
      <c r="J4652" s="89"/>
      <c r="K4652" s="89"/>
      <c r="L4652" s="89"/>
      <c r="M4652" s="89"/>
      <c r="N4652" s="271">
        <v>121851.98</v>
      </c>
      <c r="O4652" s="271">
        <v>0</v>
      </c>
      <c r="P4652" s="89" t="s">
        <v>670</v>
      </c>
    </row>
    <row r="4653" spans="1:16" ht="63.75">
      <c r="A4653" s="268">
        <v>513</v>
      </c>
      <c r="B4653" s="89"/>
      <c r="C4653" s="269" t="s">
        <v>171</v>
      </c>
      <c r="D4653" s="84">
        <v>43615</v>
      </c>
      <c r="E4653" s="85" t="s">
        <v>7775</v>
      </c>
      <c r="F4653" s="85" t="s">
        <v>15</v>
      </c>
      <c r="G4653" s="85">
        <v>1052330</v>
      </c>
      <c r="H4653" s="89"/>
      <c r="I4653" s="270" t="s">
        <v>9099</v>
      </c>
      <c r="J4653" s="89"/>
      <c r="K4653" s="89"/>
      <c r="L4653" s="89"/>
      <c r="M4653" s="89"/>
      <c r="N4653" s="271">
        <v>50</v>
      </c>
      <c r="O4653" s="271">
        <v>0</v>
      </c>
      <c r="P4653" s="89" t="s">
        <v>670</v>
      </c>
    </row>
    <row r="4654" spans="1:16" ht="51">
      <c r="A4654" s="268">
        <v>513</v>
      </c>
      <c r="B4654" s="89"/>
      <c r="C4654" s="269" t="s">
        <v>171</v>
      </c>
      <c r="D4654" s="84">
        <v>43615</v>
      </c>
      <c r="E4654" s="85" t="s">
        <v>7776</v>
      </c>
      <c r="F4654" s="85" t="s">
        <v>15</v>
      </c>
      <c r="G4654" s="85">
        <v>1052332</v>
      </c>
      <c r="H4654" s="89"/>
      <c r="I4654" s="270" t="s">
        <v>4822</v>
      </c>
      <c r="J4654" s="89"/>
      <c r="K4654" s="89"/>
      <c r="L4654" s="89"/>
      <c r="M4654" s="89"/>
      <c r="N4654" s="271">
        <v>50</v>
      </c>
      <c r="O4654" s="271">
        <v>0</v>
      </c>
      <c r="P4654" s="89" t="s">
        <v>670</v>
      </c>
    </row>
    <row r="4655" spans="1:16" ht="76.5">
      <c r="A4655" s="268">
        <v>25</v>
      </c>
      <c r="B4655" s="89"/>
      <c r="C4655" s="269" t="s">
        <v>45</v>
      </c>
      <c r="D4655" s="84">
        <v>43615</v>
      </c>
      <c r="E4655" s="85" t="s">
        <v>7777</v>
      </c>
      <c r="F4655" s="85" t="s">
        <v>671</v>
      </c>
      <c r="G4655" s="85">
        <v>444114</v>
      </c>
      <c r="H4655" s="89"/>
      <c r="I4655" s="270" t="s">
        <v>9100</v>
      </c>
      <c r="J4655" s="89"/>
      <c r="K4655" s="89"/>
      <c r="L4655" s="89"/>
      <c r="M4655" s="89"/>
      <c r="N4655" s="271">
        <v>808485.25</v>
      </c>
      <c r="O4655" s="271">
        <v>0</v>
      </c>
      <c r="P4655" s="89" t="s">
        <v>670</v>
      </c>
    </row>
    <row r="4656" spans="1:16" ht="76.5">
      <c r="A4656" s="268">
        <v>25</v>
      </c>
      <c r="B4656" s="89"/>
      <c r="C4656" s="269" t="s">
        <v>45</v>
      </c>
      <c r="D4656" s="84">
        <v>43615</v>
      </c>
      <c r="E4656" s="85" t="s">
        <v>7777</v>
      </c>
      <c r="F4656" s="85" t="s">
        <v>671</v>
      </c>
      <c r="G4656" s="85">
        <v>444863</v>
      </c>
      <c r="H4656" s="89"/>
      <c r="I4656" s="270" t="s">
        <v>9101</v>
      </c>
      <c r="J4656" s="89"/>
      <c r="K4656" s="89"/>
      <c r="L4656" s="89"/>
      <c r="M4656" s="89"/>
      <c r="N4656" s="271">
        <v>913354.06</v>
      </c>
      <c r="O4656" s="271">
        <v>0</v>
      </c>
      <c r="P4656" s="89" t="s">
        <v>670</v>
      </c>
    </row>
    <row r="4657" spans="1:16" ht="89.25">
      <c r="A4657" s="268">
        <v>25</v>
      </c>
      <c r="B4657" s="89"/>
      <c r="C4657" s="269" t="s">
        <v>45</v>
      </c>
      <c r="D4657" s="84">
        <v>43615</v>
      </c>
      <c r="E4657" s="85" t="s">
        <v>7777</v>
      </c>
      <c r="F4657" s="85" t="s">
        <v>671</v>
      </c>
      <c r="G4657" s="85">
        <v>449785</v>
      </c>
      <c r="H4657" s="89"/>
      <c r="I4657" s="270" t="s">
        <v>9102</v>
      </c>
      <c r="J4657" s="89"/>
      <c r="K4657" s="89"/>
      <c r="L4657" s="89"/>
      <c r="M4657" s="89"/>
      <c r="N4657" s="271">
        <v>1395050.75</v>
      </c>
      <c r="O4657" s="271">
        <v>0</v>
      </c>
      <c r="P4657" s="89" t="s">
        <v>670</v>
      </c>
    </row>
    <row r="4658" spans="1:16" ht="76.5">
      <c r="A4658" s="268">
        <v>25</v>
      </c>
      <c r="B4658" s="89"/>
      <c r="C4658" s="269" t="s">
        <v>45</v>
      </c>
      <c r="D4658" s="84">
        <v>43615</v>
      </c>
      <c r="E4658" s="85" t="s">
        <v>7777</v>
      </c>
      <c r="F4658" s="85" t="s">
        <v>671</v>
      </c>
      <c r="G4658" s="85">
        <v>444864</v>
      </c>
      <c r="H4658" s="89"/>
      <c r="I4658" s="270" t="s">
        <v>9103</v>
      </c>
      <c r="J4658" s="89"/>
      <c r="K4658" s="89"/>
      <c r="L4658" s="89"/>
      <c r="M4658" s="89"/>
      <c r="N4658" s="271">
        <v>290168.8</v>
      </c>
      <c r="O4658" s="271">
        <v>0</v>
      </c>
      <c r="P4658" s="89" t="s">
        <v>670</v>
      </c>
    </row>
    <row r="4659" spans="1:16" ht="76.5">
      <c r="A4659" s="268">
        <v>25</v>
      </c>
      <c r="B4659" s="89"/>
      <c r="C4659" s="269" t="s">
        <v>45</v>
      </c>
      <c r="D4659" s="84">
        <v>43615</v>
      </c>
      <c r="E4659" s="85" t="s">
        <v>7777</v>
      </c>
      <c r="F4659" s="85" t="s">
        <v>671</v>
      </c>
      <c r="G4659" s="85">
        <v>444865</v>
      </c>
      <c r="H4659" s="89"/>
      <c r="I4659" s="270" t="s">
        <v>9104</v>
      </c>
      <c r="J4659" s="89"/>
      <c r="K4659" s="89"/>
      <c r="L4659" s="89"/>
      <c r="M4659" s="89"/>
      <c r="N4659" s="271">
        <v>847754.21</v>
      </c>
      <c r="O4659" s="271">
        <v>0</v>
      </c>
      <c r="P4659" s="89" t="s">
        <v>670</v>
      </c>
    </row>
    <row r="4660" spans="1:16" ht="76.5">
      <c r="A4660" s="268">
        <v>25</v>
      </c>
      <c r="B4660" s="89"/>
      <c r="C4660" s="269" t="s">
        <v>45</v>
      </c>
      <c r="D4660" s="84">
        <v>43615</v>
      </c>
      <c r="E4660" s="85" t="s">
        <v>7777</v>
      </c>
      <c r="F4660" s="85" t="s">
        <v>671</v>
      </c>
      <c r="G4660" s="85">
        <v>444102</v>
      </c>
      <c r="H4660" s="89"/>
      <c r="I4660" s="270" t="s">
        <v>9105</v>
      </c>
      <c r="J4660" s="89"/>
      <c r="K4660" s="89"/>
      <c r="L4660" s="89"/>
      <c r="M4660" s="89"/>
      <c r="N4660" s="271">
        <v>752571.72</v>
      </c>
      <c r="O4660" s="271">
        <v>0</v>
      </c>
      <c r="P4660" s="89" t="s">
        <v>670</v>
      </c>
    </row>
    <row r="4661" spans="1:16" ht="76.5">
      <c r="A4661" s="268">
        <v>25</v>
      </c>
      <c r="B4661" s="89"/>
      <c r="C4661" s="269" t="s">
        <v>45</v>
      </c>
      <c r="D4661" s="84">
        <v>43615</v>
      </c>
      <c r="E4661" s="85" t="s">
        <v>7777</v>
      </c>
      <c r="F4661" s="85" t="s">
        <v>671</v>
      </c>
      <c r="G4661" s="85">
        <v>444103</v>
      </c>
      <c r="H4661" s="89"/>
      <c r="I4661" s="270" t="s">
        <v>9106</v>
      </c>
      <c r="J4661" s="89"/>
      <c r="K4661" s="89"/>
      <c r="L4661" s="89"/>
      <c r="M4661" s="89"/>
      <c r="N4661" s="271">
        <v>209515.18</v>
      </c>
      <c r="O4661" s="271">
        <v>0</v>
      </c>
      <c r="P4661" s="89" t="s">
        <v>670</v>
      </c>
    </row>
    <row r="4662" spans="1:16" ht="76.5">
      <c r="A4662" s="268">
        <v>25</v>
      </c>
      <c r="B4662" s="89"/>
      <c r="C4662" s="269" t="s">
        <v>45</v>
      </c>
      <c r="D4662" s="84">
        <v>43615</v>
      </c>
      <c r="E4662" s="85" t="s">
        <v>7777</v>
      </c>
      <c r="F4662" s="85" t="s">
        <v>671</v>
      </c>
      <c r="G4662" s="85">
        <v>444867</v>
      </c>
      <c r="H4662" s="89"/>
      <c r="I4662" s="270" t="s">
        <v>9107</v>
      </c>
      <c r="J4662" s="89"/>
      <c r="K4662" s="89"/>
      <c r="L4662" s="89"/>
      <c r="M4662" s="89"/>
      <c r="N4662" s="271">
        <v>136887.9</v>
      </c>
      <c r="O4662" s="271">
        <v>0</v>
      </c>
      <c r="P4662" s="89" t="s">
        <v>670</v>
      </c>
    </row>
    <row r="4663" spans="1:16" ht="89.25">
      <c r="A4663" s="268">
        <v>25</v>
      </c>
      <c r="B4663" s="89"/>
      <c r="C4663" s="269" t="s">
        <v>45</v>
      </c>
      <c r="D4663" s="84">
        <v>43615</v>
      </c>
      <c r="E4663" s="85" t="s">
        <v>7777</v>
      </c>
      <c r="F4663" s="85" t="s">
        <v>671</v>
      </c>
      <c r="G4663" s="85">
        <v>444104</v>
      </c>
      <c r="H4663" s="89"/>
      <c r="I4663" s="270" t="s">
        <v>9108</v>
      </c>
      <c r="J4663" s="89"/>
      <c r="K4663" s="89"/>
      <c r="L4663" s="89"/>
      <c r="M4663" s="89"/>
      <c r="N4663" s="271">
        <v>149505.97</v>
      </c>
      <c r="O4663" s="271">
        <v>0</v>
      </c>
      <c r="P4663" s="89" t="s">
        <v>670</v>
      </c>
    </row>
    <row r="4664" spans="1:16" ht="76.5">
      <c r="A4664" s="268">
        <v>25</v>
      </c>
      <c r="B4664" s="89"/>
      <c r="C4664" s="269" t="s">
        <v>45</v>
      </c>
      <c r="D4664" s="84">
        <v>43615</v>
      </c>
      <c r="E4664" s="85" t="s">
        <v>7777</v>
      </c>
      <c r="F4664" s="85" t="s">
        <v>671</v>
      </c>
      <c r="G4664" s="85">
        <v>444872</v>
      </c>
      <c r="H4664" s="89"/>
      <c r="I4664" s="270" t="s">
        <v>9109</v>
      </c>
      <c r="J4664" s="89"/>
      <c r="K4664" s="89"/>
      <c r="L4664" s="89"/>
      <c r="M4664" s="89"/>
      <c r="N4664" s="271">
        <v>578854.22</v>
      </c>
      <c r="O4664" s="271">
        <v>0</v>
      </c>
      <c r="P4664" s="89" t="s">
        <v>670</v>
      </c>
    </row>
    <row r="4665" spans="1:16" ht="76.5">
      <c r="A4665" s="268">
        <v>25</v>
      </c>
      <c r="B4665" s="89"/>
      <c r="C4665" s="269" t="s">
        <v>45</v>
      </c>
      <c r="D4665" s="84">
        <v>43615</v>
      </c>
      <c r="E4665" s="85" t="s">
        <v>7777</v>
      </c>
      <c r="F4665" s="85" t="s">
        <v>671</v>
      </c>
      <c r="G4665" s="85">
        <v>444101</v>
      </c>
      <c r="H4665" s="89"/>
      <c r="I4665" s="270" t="s">
        <v>9110</v>
      </c>
      <c r="J4665" s="89"/>
      <c r="K4665" s="89"/>
      <c r="L4665" s="89"/>
      <c r="M4665" s="89"/>
      <c r="N4665" s="271">
        <v>502209.05</v>
      </c>
      <c r="O4665" s="271">
        <v>0</v>
      </c>
      <c r="P4665" s="89" t="s">
        <v>670</v>
      </c>
    </row>
    <row r="4666" spans="1:16" ht="89.25">
      <c r="A4666" s="268">
        <v>25</v>
      </c>
      <c r="B4666" s="89"/>
      <c r="C4666" s="269" t="s">
        <v>45</v>
      </c>
      <c r="D4666" s="84">
        <v>43615</v>
      </c>
      <c r="E4666" s="85" t="s">
        <v>7777</v>
      </c>
      <c r="F4666" s="85" t="s">
        <v>671</v>
      </c>
      <c r="G4666" s="85">
        <v>444866</v>
      </c>
      <c r="H4666" s="89"/>
      <c r="I4666" s="270" t="s">
        <v>9111</v>
      </c>
      <c r="J4666" s="89"/>
      <c r="K4666" s="89"/>
      <c r="L4666" s="89"/>
      <c r="M4666" s="89"/>
      <c r="N4666" s="271">
        <v>1154096.46</v>
      </c>
      <c r="O4666" s="271">
        <v>0</v>
      </c>
      <c r="P4666" s="89" t="s">
        <v>670</v>
      </c>
    </row>
    <row r="4667" spans="1:16" ht="76.5">
      <c r="A4667" s="268">
        <v>25</v>
      </c>
      <c r="B4667" s="89"/>
      <c r="C4667" s="269" t="s">
        <v>45</v>
      </c>
      <c r="D4667" s="84">
        <v>43615</v>
      </c>
      <c r="E4667" s="85" t="s">
        <v>7777</v>
      </c>
      <c r="F4667" s="85" t="s">
        <v>671</v>
      </c>
      <c r="G4667" s="85">
        <v>444105</v>
      </c>
      <c r="H4667" s="89"/>
      <c r="I4667" s="270" t="s">
        <v>9112</v>
      </c>
      <c r="J4667" s="89"/>
      <c r="K4667" s="89"/>
      <c r="L4667" s="89"/>
      <c r="M4667" s="89"/>
      <c r="N4667" s="271">
        <v>935017.32</v>
      </c>
      <c r="O4667" s="271">
        <v>0</v>
      </c>
      <c r="P4667" s="89" t="s">
        <v>670</v>
      </c>
    </row>
    <row r="4668" spans="1:16" ht="76.5">
      <c r="A4668" s="268">
        <v>25</v>
      </c>
      <c r="B4668" s="89"/>
      <c r="C4668" s="269" t="s">
        <v>45</v>
      </c>
      <c r="D4668" s="84">
        <v>43615</v>
      </c>
      <c r="E4668" s="85" t="s">
        <v>7777</v>
      </c>
      <c r="F4668" s="85" t="s">
        <v>671</v>
      </c>
      <c r="G4668" s="85">
        <v>444873</v>
      </c>
      <c r="H4668" s="89"/>
      <c r="I4668" s="270" t="s">
        <v>9113</v>
      </c>
      <c r="J4668" s="89"/>
      <c r="K4668" s="89"/>
      <c r="L4668" s="89"/>
      <c r="M4668" s="89"/>
      <c r="N4668" s="271">
        <v>3436062.73</v>
      </c>
      <c r="O4668" s="271">
        <v>0</v>
      </c>
      <c r="P4668" s="89" t="s">
        <v>670</v>
      </c>
    </row>
    <row r="4669" spans="1:16" ht="76.5">
      <c r="A4669" s="268">
        <v>25</v>
      </c>
      <c r="B4669" s="89"/>
      <c r="C4669" s="269" t="s">
        <v>45</v>
      </c>
      <c r="D4669" s="84">
        <v>43615</v>
      </c>
      <c r="E4669" s="85" t="s">
        <v>7777</v>
      </c>
      <c r="F4669" s="85" t="s">
        <v>671</v>
      </c>
      <c r="G4669" s="85">
        <v>444100</v>
      </c>
      <c r="H4669" s="89"/>
      <c r="I4669" s="270" t="s">
        <v>9114</v>
      </c>
      <c r="J4669" s="89"/>
      <c r="K4669" s="89"/>
      <c r="L4669" s="89"/>
      <c r="M4669" s="89"/>
      <c r="N4669" s="271">
        <v>212322.11</v>
      </c>
      <c r="O4669" s="271">
        <v>0</v>
      </c>
      <c r="P4669" s="89" t="s">
        <v>670</v>
      </c>
    </row>
    <row r="4670" spans="1:16" ht="76.5">
      <c r="A4670" s="268">
        <v>25</v>
      </c>
      <c r="B4670" s="89"/>
      <c r="C4670" s="269" t="s">
        <v>45</v>
      </c>
      <c r="D4670" s="84">
        <v>43615</v>
      </c>
      <c r="E4670" s="85" t="s">
        <v>7777</v>
      </c>
      <c r="F4670" s="85" t="s">
        <v>671</v>
      </c>
      <c r="G4670" s="85">
        <v>444874</v>
      </c>
      <c r="H4670" s="89"/>
      <c r="I4670" s="270" t="s">
        <v>9115</v>
      </c>
      <c r="J4670" s="89"/>
      <c r="K4670" s="89"/>
      <c r="L4670" s="89"/>
      <c r="M4670" s="89"/>
      <c r="N4670" s="271">
        <v>247586.62</v>
      </c>
      <c r="O4670" s="271">
        <v>0</v>
      </c>
      <c r="P4670" s="89" t="s">
        <v>670</v>
      </c>
    </row>
    <row r="4671" spans="1:16" ht="76.5">
      <c r="A4671" s="268">
        <v>25</v>
      </c>
      <c r="B4671" s="89"/>
      <c r="C4671" s="269" t="s">
        <v>45</v>
      </c>
      <c r="D4671" s="84">
        <v>43615</v>
      </c>
      <c r="E4671" s="85" t="s">
        <v>7777</v>
      </c>
      <c r="F4671" s="85" t="s">
        <v>671</v>
      </c>
      <c r="G4671" s="85">
        <v>444106</v>
      </c>
      <c r="H4671" s="89"/>
      <c r="I4671" s="270" t="s">
        <v>9116</v>
      </c>
      <c r="J4671" s="89"/>
      <c r="K4671" s="89"/>
      <c r="L4671" s="89"/>
      <c r="M4671" s="89"/>
      <c r="N4671" s="271">
        <v>941963.32</v>
      </c>
      <c r="O4671" s="271">
        <v>0</v>
      </c>
      <c r="P4671" s="89" t="s">
        <v>670</v>
      </c>
    </row>
    <row r="4672" spans="1:16" ht="76.5">
      <c r="A4672" s="268">
        <v>25</v>
      </c>
      <c r="B4672" s="89"/>
      <c r="C4672" s="269" t="s">
        <v>45</v>
      </c>
      <c r="D4672" s="84">
        <v>43615</v>
      </c>
      <c r="E4672" s="85" t="s">
        <v>7777</v>
      </c>
      <c r="F4672" s="85" t="s">
        <v>671</v>
      </c>
      <c r="G4672" s="85">
        <v>439458</v>
      </c>
      <c r="H4672" s="89"/>
      <c r="I4672" s="270" t="s">
        <v>9117</v>
      </c>
      <c r="J4672" s="89"/>
      <c r="K4672" s="89"/>
      <c r="L4672" s="89"/>
      <c r="M4672" s="89"/>
      <c r="N4672" s="271">
        <v>5937.24</v>
      </c>
      <c r="O4672" s="271">
        <v>0</v>
      </c>
      <c r="P4672" s="89" t="s">
        <v>670</v>
      </c>
    </row>
    <row r="4673" spans="1:16" ht="76.5">
      <c r="A4673" s="268">
        <v>25</v>
      </c>
      <c r="B4673" s="89"/>
      <c r="C4673" s="269" t="s">
        <v>45</v>
      </c>
      <c r="D4673" s="84">
        <v>43615</v>
      </c>
      <c r="E4673" s="85" t="s">
        <v>7777</v>
      </c>
      <c r="F4673" s="85" t="s">
        <v>671</v>
      </c>
      <c r="G4673" s="85">
        <v>444099</v>
      </c>
      <c r="H4673" s="89"/>
      <c r="I4673" s="270" t="s">
        <v>9118</v>
      </c>
      <c r="J4673" s="89"/>
      <c r="K4673" s="89"/>
      <c r="L4673" s="89"/>
      <c r="M4673" s="89"/>
      <c r="N4673" s="271">
        <v>119711.65</v>
      </c>
      <c r="O4673" s="271">
        <v>0</v>
      </c>
      <c r="P4673" s="89" t="s">
        <v>670</v>
      </c>
    </row>
    <row r="4674" spans="1:16" ht="76.5">
      <c r="A4674" s="268">
        <v>25</v>
      </c>
      <c r="B4674" s="89"/>
      <c r="C4674" s="269" t="s">
        <v>45</v>
      </c>
      <c r="D4674" s="84">
        <v>43615</v>
      </c>
      <c r="E4674" s="85" t="s">
        <v>7777</v>
      </c>
      <c r="F4674" s="85" t="s">
        <v>671</v>
      </c>
      <c r="G4674" s="85">
        <v>439459</v>
      </c>
      <c r="H4674" s="89"/>
      <c r="I4674" s="270" t="s">
        <v>9119</v>
      </c>
      <c r="J4674" s="89"/>
      <c r="K4674" s="89"/>
      <c r="L4674" s="89"/>
      <c r="M4674" s="89"/>
      <c r="N4674" s="271">
        <v>122788.58</v>
      </c>
      <c r="O4674" s="271">
        <v>0</v>
      </c>
      <c r="P4674" s="89" t="s">
        <v>670</v>
      </c>
    </row>
    <row r="4675" spans="1:16" ht="76.5">
      <c r="A4675" s="268">
        <v>25</v>
      </c>
      <c r="B4675" s="89"/>
      <c r="C4675" s="269" t="s">
        <v>45</v>
      </c>
      <c r="D4675" s="84">
        <v>43615</v>
      </c>
      <c r="E4675" s="85" t="s">
        <v>7777</v>
      </c>
      <c r="F4675" s="85" t="s">
        <v>671</v>
      </c>
      <c r="G4675" s="85">
        <v>444107</v>
      </c>
      <c r="H4675" s="89"/>
      <c r="I4675" s="270" t="s">
        <v>9120</v>
      </c>
      <c r="J4675" s="89"/>
      <c r="K4675" s="89"/>
      <c r="L4675" s="89"/>
      <c r="M4675" s="89"/>
      <c r="N4675" s="271">
        <v>1578109.14</v>
      </c>
      <c r="O4675" s="271">
        <v>0</v>
      </c>
      <c r="P4675" s="89" t="s">
        <v>670</v>
      </c>
    </row>
    <row r="4676" spans="1:16" ht="76.5">
      <c r="A4676" s="268">
        <v>25</v>
      </c>
      <c r="B4676" s="89"/>
      <c r="C4676" s="269" t="s">
        <v>45</v>
      </c>
      <c r="D4676" s="84">
        <v>43615</v>
      </c>
      <c r="E4676" s="85" t="s">
        <v>7777</v>
      </c>
      <c r="F4676" s="85" t="s">
        <v>671</v>
      </c>
      <c r="G4676" s="85">
        <v>439461</v>
      </c>
      <c r="H4676" s="89"/>
      <c r="I4676" s="270" t="s">
        <v>9121</v>
      </c>
      <c r="J4676" s="89"/>
      <c r="K4676" s="89"/>
      <c r="L4676" s="89"/>
      <c r="M4676" s="89"/>
      <c r="N4676" s="271">
        <v>72.34</v>
      </c>
      <c r="O4676" s="271">
        <v>0</v>
      </c>
      <c r="P4676" s="89" t="s">
        <v>670</v>
      </c>
    </row>
    <row r="4677" spans="1:16" ht="76.5">
      <c r="A4677" s="268">
        <v>25</v>
      </c>
      <c r="B4677" s="89"/>
      <c r="C4677" s="269" t="s">
        <v>45</v>
      </c>
      <c r="D4677" s="84">
        <v>43615</v>
      </c>
      <c r="E4677" s="85" t="s">
        <v>7777</v>
      </c>
      <c r="F4677" s="85" t="s">
        <v>671</v>
      </c>
      <c r="G4677" s="85">
        <v>444098</v>
      </c>
      <c r="H4677" s="89"/>
      <c r="I4677" s="270" t="s">
        <v>9122</v>
      </c>
      <c r="J4677" s="89"/>
      <c r="K4677" s="89"/>
      <c r="L4677" s="89"/>
      <c r="M4677" s="89"/>
      <c r="N4677" s="271">
        <v>175761.37</v>
      </c>
      <c r="O4677" s="271">
        <v>0</v>
      </c>
      <c r="P4677" s="89" t="s">
        <v>670</v>
      </c>
    </row>
    <row r="4678" spans="1:16" ht="89.25">
      <c r="A4678" s="268">
        <v>25</v>
      </c>
      <c r="B4678" s="89"/>
      <c r="C4678" s="269" t="s">
        <v>45</v>
      </c>
      <c r="D4678" s="84">
        <v>43615</v>
      </c>
      <c r="E4678" s="85" t="s">
        <v>7777</v>
      </c>
      <c r="F4678" s="85" t="s">
        <v>671</v>
      </c>
      <c r="G4678" s="85">
        <v>439460</v>
      </c>
      <c r="H4678" s="89"/>
      <c r="I4678" s="270" t="s">
        <v>9123</v>
      </c>
      <c r="J4678" s="89"/>
      <c r="K4678" s="89"/>
      <c r="L4678" s="89"/>
      <c r="M4678" s="89"/>
      <c r="N4678" s="271">
        <v>526.01</v>
      </c>
      <c r="O4678" s="271">
        <v>0</v>
      </c>
      <c r="P4678" s="89" t="s">
        <v>670</v>
      </c>
    </row>
    <row r="4679" spans="1:16" ht="76.5">
      <c r="A4679" s="268">
        <v>25</v>
      </c>
      <c r="B4679" s="89"/>
      <c r="C4679" s="269" t="s">
        <v>45</v>
      </c>
      <c r="D4679" s="84">
        <v>43615</v>
      </c>
      <c r="E4679" s="85" t="s">
        <v>7777</v>
      </c>
      <c r="F4679" s="85" t="s">
        <v>671</v>
      </c>
      <c r="G4679" s="85">
        <v>444108</v>
      </c>
      <c r="H4679" s="89"/>
      <c r="I4679" s="270" t="s">
        <v>9124</v>
      </c>
      <c r="J4679" s="89"/>
      <c r="K4679" s="89"/>
      <c r="L4679" s="89"/>
      <c r="M4679" s="89"/>
      <c r="N4679" s="271">
        <v>369016.74</v>
      </c>
      <c r="O4679" s="271">
        <v>0</v>
      </c>
      <c r="P4679" s="89" t="s">
        <v>670</v>
      </c>
    </row>
    <row r="4680" spans="1:16" ht="76.5">
      <c r="A4680" s="268">
        <v>25</v>
      </c>
      <c r="B4680" s="89"/>
      <c r="C4680" s="269" t="s">
        <v>45</v>
      </c>
      <c r="D4680" s="84">
        <v>43615</v>
      </c>
      <c r="E4680" s="85" t="s">
        <v>7777</v>
      </c>
      <c r="F4680" s="85" t="s">
        <v>671</v>
      </c>
      <c r="G4680" s="85">
        <v>439462</v>
      </c>
      <c r="H4680" s="89"/>
      <c r="I4680" s="270" t="s">
        <v>9125</v>
      </c>
      <c r="J4680" s="89"/>
      <c r="K4680" s="89"/>
      <c r="L4680" s="89"/>
      <c r="M4680" s="89"/>
      <c r="N4680" s="271">
        <v>0.36</v>
      </c>
      <c r="O4680" s="271">
        <v>0</v>
      </c>
      <c r="P4680" s="89" t="s">
        <v>670</v>
      </c>
    </row>
    <row r="4681" spans="1:16" ht="76.5">
      <c r="A4681" s="268">
        <v>25</v>
      </c>
      <c r="B4681" s="89"/>
      <c r="C4681" s="269" t="s">
        <v>45</v>
      </c>
      <c r="D4681" s="84">
        <v>43615</v>
      </c>
      <c r="E4681" s="85" t="s">
        <v>7777</v>
      </c>
      <c r="F4681" s="85" t="s">
        <v>671</v>
      </c>
      <c r="G4681" s="85">
        <v>444097</v>
      </c>
      <c r="H4681" s="89"/>
      <c r="I4681" s="270" t="s">
        <v>9126</v>
      </c>
      <c r="J4681" s="89"/>
      <c r="K4681" s="89"/>
      <c r="L4681" s="89"/>
      <c r="M4681" s="89"/>
      <c r="N4681" s="271">
        <v>752955.02</v>
      </c>
      <c r="O4681" s="271">
        <v>0</v>
      </c>
      <c r="P4681" s="89" t="s">
        <v>670</v>
      </c>
    </row>
    <row r="4682" spans="1:16" ht="89.25">
      <c r="A4682" s="268">
        <v>25</v>
      </c>
      <c r="B4682" s="89"/>
      <c r="C4682" s="269" t="s">
        <v>45</v>
      </c>
      <c r="D4682" s="84">
        <v>43615</v>
      </c>
      <c r="E4682" s="85" t="s">
        <v>7777</v>
      </c>
      <c r="F4682" s="85" t="s">
        <v>671</v>
      </c>
      <c r="G4682" s="85">
        <v>439463</v>
      </c>
      <c r="H4682" s="89"/>
      <c r="I4682" s="270" t="s">
        <v>9127</v>
      </c>
      <c r="J4682" s="89"/>
      <c r="K4682" s="89"/>
      <c r="L4682" s="89"/>
      <c r="M4682" s="89"/>
      <c r="N4682" s="271">
        <v>21.71</v>
      </c>
      <c r="O4682" s="271">
        <v>0</v>
      </c>
      <c r="P4682" s="89" t="s">
        <v>670</v>
      </c>
    </row>
    <row r="4683" spans="1:16" ht="76.5">
      <c r="A4683" s="268">
        <v>25</v>
      </c>
      <c r="B4683" s="89"/>
      <c r="C4683" s="269" t="s">
        <v>45</v>
      </c>
      <c r="D4683" s="84">
        <v>43615</v>
      </c>
      <c r="E4683" s="85" t="s">
        <v>7777</v>
      </c>
      <c r="F4683" s="85" t="s">
        <v>671</v>
      </c>
      <c r="G4683" s="85">
        <v>444110</v>
      </c>
      <c r="H4683" s="89"/>
      <c r="I4683" s="270" t="s">
        <v>9128</v>
      </c>
      <c r="J4683" s="89"/>
      <c r="K4683" s="89"/>
      <c r="L4683" s="89"/>
      <c r="M4683" s="89"/>
      <c r="N4683" s="271">
        <v>600999.41</v>
      </c>
      <c r="O4683" s="271">
        <v>0</v>
      </c>
      <c r="P4683" s="89" t="s">
        <v>670</v>
      </c>
    </row>
    <row r="4684" spans="1:16" ht="89.25">
      <c r="A4684" s="268">
        <v>25</v>
      </c>
      <c r="B4684" s="89"/>
      <c r="C4684" s="269" t="s">
        <v>45</v>
      </c>
      <c r="D4684" s="84">
        <v>43615</v>
      </c>
      <c r="E4684" s="85" t="s">
        <v>7777</v>
      </c>
      <c r="F4684" s="85" t="s">
        <v>671</v>
      </c>
      <c r="G4684" s="85">
        <v>439464</v>
      </c>
      <c r="H4684" s="89"/>
      <c r="I4684" s="270" t="s">
        <v>9129</v>
      </c>
      <c r="J4684" s="89"/>
      <c r="K4684" s="89"/>
      <c r="L4684" s="89"/>
      <c r="M4684" s="89"/>
      <c r="N4684" s="271">
        <v>50840.58</v>
      </c>
      <c r="O4684" s="271">
        <v>0</v>
      </c>
      <c r="P4684" s="89" t="s">
        <v>670</v>
      </c>
    </row>
    <row r="4685" spans="1:16" ht="76.5">
      <c r="A4685" s="268">
        <v>25</v>
      </c>
      <c r="B4685" s="89"/>
      <c r="C4685" s="269" t="s">
        <v>45</v>
      </c>
      <c r="D4685" s="84">
        <v>43615</v>
      </c>
      <c r="E4685" s="85" t="s">
        <v>7777</v>
      </c>
      <c r="F4685" s="85" t="s">
        <v>671</v>
      </c>
      <c r="G4685" s="85">
        <v>444096</v>
      </c>
      <c r="H4685" s="89"/>
      <c r="I4685" s="270" t="s">
        <v>9130</v>
      </c>
      <c r="J4685" s="89"/>
      <c r="K4685" s="89"/>
      <c r="L4685" s="89"/>
      <c r="M4685" s="89"/>
      <c r="N4685" s="271">
        <v>306587.64</v>
      </c>
      <c r="O4685" s="271">
        <v>0</v>
      </c>
      <c r="P4685" s="89" t="s">
        <v>670</v>
      </c>
    </row>
    <row r="4686" spans="1:16" ht="76.5">
      <c r="A4686" s="268">
        <v>25</v>
      </c>
      <c r="B4686" s="89"/>
      <c r="C4686" s="269" t="s">
        <v>45</v>
      </c>
      <c r="D4686" s="84">
        <v>43615</v>
      </c>
      <c r="E4686" s="85" t="s">
        <v>7777</v>
      </c>
      <c r="F4686" s="85" t="s">
        <v>671</v>
      </c>
      <c r="G4686" s="85">
        <v>439437</v>
      </c>
      <c r="H4686" s="89"/>
      <c r="I4686" s="270" t="s">
        <v>9131</v>
      </c>
      <c r="J4686" s="89"/>
      <c r="K4686" s="89"/>
      <c r="L4686" s="89"/>
      <c r="M4686" s="89"/>
      <c r="N4686" s="271">
        <v>104.43</v>
      </c>
      <c r="O4686" s="271">
        <v>0</v>
      </c>
      <c r="P4686" s="89" t="s">
        <v>670</v>
      </c>
    </row>
    <row r="4687" spans="1:16" ht="76.5">
      <c r="A4687" s="268">
        <v>25</v>
      </c>
      <c r="B4687" s="89"/>
      <c r="C4687" s="269" t="s">
        <v>45</v>
      </c>
      <c r="D4687" s="84">
        <v>43615</v>
      </c>
      <c r="E4687" s="85" t="s">
        <v>7777</v>
      </c>
      <c r="F4687" s="85" t="s">
        <v>671</v>
      </c>
      <c r="G4687" s="85">
        <v>444111</v>
      </c>
      <c r="H4687" s="89"/>
      <c r="I4687" s="270" t="s">
        <v>9132</v>
      </c>
      <c r="J4687" s="89"/>
      <c r="K4687" s="89"/>
      <c r="L4687" s="89"/>
      <c r="M4687" s="89"/>
      <c r="N4687" s="271">
        <v>465469</v>
      </c>
      <c r="O4687" s="271">
        <v>0</v>
      </c>
      <c r="P4687" s="89" t="s">
        <v>670</v>
      </c>
    </row>
    <row r="4688" spans="1:16" ht="76.5">
      <c r="A4688" s="268">
        <v>25</v>
      </c>
      <c r="B4688" s="89"/>
      <c r="C4688" s="269" t="s">
        <v>45</v>
      </c>
      <c r="D4688" s="84">
        <v>43615</v>
      </c>
      <c r="E4688" s="85" t="s">
        <v>7777</v>
      </c>
      <c r="F4688" s="85" t="s">
        <v>671</v>
      </c>
      <c r="G4688" s="85">
        <v>439465</v>
      </c>
      <c r="H4688" s="89"/>
      <c r="I4688" s="270" t="s">
        <v>9133</v>
      </c>
      <c r="J4688" s="89"/>
      <c r="K4688" s="89"/>
      <c r="L4688" s="89"/>
      <c r="M4688" s="89"/>
      <c r="N4688" s="271">
        <v>200108.95</v>
      </c>
      <c r="O4688" s="271">
        <v>0</v>
      </c>
      <c r="P4688" s="89" t="s">
        <v>670</v>
      </c>
    </row>
    <row r="4689" spans="1:16" ht="76.5">
      <c r="A4689" s="268">
        <v>25</v>
      </c>
      <c r="B4689" s="89"/>
      <c r="C4689" s="269" t="s">
        <v>45</v>
      </c>
      <c r="D4689" s="84">
        <v>43615</v>
      </c>
      <c r="E4689" s="85" t="s">
        <v>7777</v>
      </c>
      <c r="F4689" s="85" t="s">
        <v>671</v>
      </c>
      <c r="G4689" s="85">
        <v>444095</v>
      </c>
      <c r="H4689" s="89"/>
      <c r="I4689" s="270" t="s">
        <v>9134</v>
      </c>
      <c r="J4689" s="89"/>
      <c r="K4689" s="89"/>
      <c r="L4689" s="89"/>
      <c r="M4689" s="89"/>
      <c r="N4689" s="271">
        <v>496069.5</v>
      </c>
      <c r="O4689" s="271">
        <v>0</v>
      </c>
      <c r="P4689" s="89" t="s">
        <v>670</v>
      </c>
    </row>
    <row r="4690" spans="1:16" ht="76.5">
      <c r="A4690" s="268">
        <v>25</v>
      </c>
      <c r="B4690" s="89"/>
      <c r="C4690" s="269" t="s">
        <v>45</v>
      </c>
      <c r="D4690" s="84">
        <v>43615</v>
      </c>
      <c r="E4690" s="85" t="s">
        <v>7777</v>
      </c>
      <c r="F4690" s="85" t="s">
        <v>671</v>
      </c>
      <c r="G4690" s="85">
        <v>439281</v>
      </c>
      <c r="H4690" s="89"/>
      <c r="I4690" s="270" t="s">
        <v>9135</v>
      </c>
      <c r="J4690" s="89"/>
      <c r="K4690" s="89"/>
      <c r="L4690" s="89"/>
      <c r="M4690" s="89"/>
      <c r="N4690" s="271">
        <v>405458.91</v>
      </c>
      <c r="O4690" s="271">
        <v>0</v>
      </c>
      <c r="P4690" s="89" t="s">
        <v>670</v>
      </c>
    </row>
    <row r="4691" spans="1:16" ht="76.5">
      <c r="A4691" s="268">
        <v>25</v>
      </c>
      <c r="B4691" s="89"/>
      <c r="C4691" s="269" t="s">
        <v>45</v>
      </c>
      <c r="D4691" s="84">
        <v>43615</v>
      </c>
      <c r="E4691" s="85" t="s">
        <v>7777</v>
      </c>
      <c r="F4691" s="85" t="s">
        <v>671</v>
      </c>
      <c r="G4691" s="85">
        <v>444112</v>
      </c>
      <c r="H4691" s="89"/>
      <c r="I4691" s="270" t="s">
        <v>9136</v>
      </c>
      <c r="J4691" s="89"/>
      <c r="K4691" s="89"/>
      <c r="L4691" s="89"/>
      <c r="M4691" s="89"/>
      <c r="N4691" s="271">
        <v>1364106.23</v>
      </c>
      <c r="O4691" s="271">
        <v>0</v>
      </c>
      <c r="P4691" s="89" t="s">
        <v>670</v>
      </c>
    </row>
    <row r="4692" spans="1:16" ht="76.5">
      <c r="A4692" s="268">
        <v>25</v>
      </c>
      <c r="B4692" s="89"/>
      <c r="C4692" s="269" t="s">
        <v>45</v>
      </c>
      <c r="D4692" s="84">
        <v>43615</v>
      </c>
      <c r="E4692" s="85" t="s">
        <v>7777</v>
      </c>
      <c r="F4692" s="85" t="s">
        <v>671</v>
      </c>
      <c r="G4692" s="85">
        <v>439279</v>
      </c>
      <c r="H4692" s="89"/>
      <c r="I4692" s="270" t="s">
        <v>9137</v>
      </c>
      <c r="J4692" s="89"/>
      <c r="K4692" s="89"/>
      <c r="L4692" s="89"/>
      <c r="M4692" s="89"/>
      <c r="N4692" s="271">
        <v>394550.95</v>
      </c>
      <c r="O4692" s="271">
        <v>0</v>
      </c>
      <c r="P4692" s="89" t="s">
        <v>670</v>
      </c>
    </row>
    <row r="4693" spans="1:16" ht="76.5">
      <c r="A4693" s="268">
        <v>25</v>
      </c>
      <c r="B4693" s="89"/>
      <c r="C4693" s="269" t="s">
        <v>45</v>
      </c>
      <c r="D4693" s="84">
        <v>43615</v>
      </c>
      <c r="E4693" s="85" t="s">
        <v>7777</v>
      </c>
      <c r="F4693" s="85" t="s">
        <v>671</v>
      </c>
      <c r="G4693" s="85">
        <v>439451</v>
      </c>
      <c r="H4693" s="89"/>
      <c r="I4693" s="270" t="s">
        <v>9138</v>
      </c>
      <c r="J4693" s="89"/>
      <c r="K4693" s="89"/>
      <c r="L4693" s="89"/>
      <c r="M4693" s="89"/>
      <c r="N4693" s="271">
        <v>67089.52</v>
      </c>
      <c r="O4693" s="271">
        <v>0</v>
      </c>
      <c r="P4693" s="89" t="s">
        <v>670</v>
      </c>
    </row>
    <row r="4694" spans="1:16" ht="76.5">
      <c r="A4694" s="268">
        <v>25</v>
      </c>
      <c r="B4694" s="89"/>
      <c r="C4694" s="269" t="s">
        <v>45</v>
      </c>
      <c r="D4694" s="84">
        <v>43615</v>
      </c>
      <c r="E4694" s="85" t="s">
        <v>7777</v>
      </c>
      <c r="F4694" s="85" t="s">
        <v>671</v>
      </c>
      <c r="G4694" s="85">
        <v>444113</v>
      </c>
      <c r="H4694" s="89"/>
      <c r="I4694" s="270" t="s">
        <v>9139</v>
      </c>
      <c r="J4694" s="89"/>
      <c r="K4694" s="89"/>
      <c r="L4694" s="89"/>
      <c r="M4694" s="89"/>
      <c r="N4694" s="271">
        <v>199191.04000000001</v>
      </c>
      <c r="O4694" s="271">
        <v>0</v>
      </c>
      <c r="P4694" s="89" t="s">
        <v>670</v>
      </c>
    </row>
    <row r="4695" spans="1:16" ht="89.25">
      <c r="A4695" s="268">
        <v>25</v>
      </c>
      <c r="B4695" s="89"/>
      <c r="C4695" s="269" t="s">
        <v>45</v>
      </c>
      <c r="D4695" s="84">
        <v>43615</v>
      </c>
      <c r="E4695" s="85" t="s">
        <v>7777</v>
      </c>
      <c r="F4695" s="85" t="s">
        <v>671</v>
      </c>
      <c r="G4695" s="85">
        <v>439452</v>
      </c>
      <c r="H4695" s="89"/>
      <c r="I4695" s="270" t="s">
        <v>9140</v>
      </c>
      <c r="J4695" s="89"/>
      <c r="K4695" s="89"/>
      <c r="L4695" s="89"/>
      <c r="M4695" s="89"/>
      <c r="N4695" s="271">
        <v>4.92</v>
      </c>
      <c r="O4695" s="271">
        <v>0</v>
      </c>
      <c r="P4695" s="89" t="s">
        <v>670</v>
      </c>
    </row>
    <row r="4696" spans="1:16" ht="76.5">
      <c r="A4696" s="268">
        <v>25</v>
      </c>
      <c r="B4696" s="89"/>
      <c r="C4696" s="269" t="s">
        <v>45</v>
      </c>
      <c r="D4696" s="84">
        <v>43615</v>
      </c>
      <c r="E4696" s="85" t="s">
        <v>7777</v>
      </c>
      <c r="F4696" s="85" t="s">
        <v>671</v>
      </c>
      <c r="G4696" s="85">
        <v>439454</v>
      </c>
      <c r="H4696" s="89"/>
      <c r="I4696" s="270" t="s">
        <v>9141</v>
      </c>
      <c r="J4696" s="89"/>
      <c r="K4696" s="89"/>
      <c r="L4696" s="89"/>
      <c r="M4696" s="89"/>
      <c r="N4696" s="271">
        <v>23866.95</v>
      </c>
      <c r="O4696" s="271">
        <v>0</v>
      </c>
      <c r="P4696" s="89" t="s">
        <v>670</v>
      </c>
    </row>
    <row r="4697" spans="1:16" ht="76.5">
      <c r="A4697" s="268">
        <v>25</v>
      </c>
      <c r="B4697" s="89"/>
      <c r="C4697" s="269" t="s">
        <v>45</v>
      </c>
      <c r="D4697" s="84">
        <v>43615</v>
      </c>
      <c r="E4697" s="85" t="s">
        <v>7777</v>
      </c>
      <c r="F4697" s="85" t="s">
        <v>671</v>
      </c>
      <c r="G4697" s="85">
        <v>444115</v>
      </c>
      <c r="H4697" s="89"/>
      <c r="I4697" s="270" t="s">
        <v>9142</v>
      </c>
      <c r="J4697" s="89"/>
      <c r="K4697" s="89"/>
      <c r="L4697" s="89"/>
      <c r="M4697" s="89"/>
      <c r="N4697" s="271">
        <v>474745.34</v>
      </c>
      <c r="O4697" s="271">
        <v>0</v>
      </c>
      <c r="P4697" s="89" t="s">
        <v>670</v>
      </c>
    </row>
    <row r="4698" spans="1:16" ht="89.25">
      <c r="A4698" s="268">
        <v>25</v>
      </c>
      <c r="B4698" s="89"/>
      <c r="C4698" s="269" t="s">
        <v>45</v>
      </c>
      <c r="D4698" s="84">
        <v>43615</v>
      </c>
      <c r="E4698" s="85" t="s">
        <v>7777</v>
      </c>
      <c r="F4698" s="85" t="s">
        <v>671</v>
      </c>
      <c r="G4698" s="85">
        <v>439453</v>
      </c>
      <c r="H4698" s="89"/>
      <c r="I4698" s="270" t="s">
        <v>9143</v>
      </c>
      <c r="J4698" s="89"/>
      <c r="K4698" s="89"/>
      <c r="L4698" s="89"/>
      <c r="M4698" s="89"/>
      <c r="N4698" s="271">
        <v>15.33</v>
      </c>
      <c r="O4698" s="271">
        <v>0</v>
      </c>
      <c r="P4698" s="89" t="s">
        <v>670</v>
      </c>
    </row>
    <row r="4699" spans="1:16" ht="76.5">
      <c r="A4699" s="268">
        <v>25</v>
      </c>
      <c r="B4699" s="89"/>
      <c r="C4699" s="269" t="s">
        <v>45</v>
      </c>
      <c r="D4699" s="84">
        <v>43615</v>
      </c>
      <c r="E4699" s="85" t="s">
        <v>7777</v>
      </c>
      <c r="F4699" s="85" t="s">
        <v>671</v>
      </c>
      <c r="G4699" s="85">
        <v>439457</v>
      </c>
      <c r="H4699" s="89"/>
      <c r="I4699" s="270" t="s">
        <v>9144</v>
      </c>
      <c r="J4699" s="89"/>
      <c r="K4699" s="89"/>
      <c r="L4699" s="89"/>
      <c r="M4699" s="89"/>
      <c r="N4699" s="271">
        <v>2754.04</v>
      </c>
      <c r="O4699" s="271">
        <v>0</v>
      </c>
      <c r="P4699" s="89" t="s">
        <v>670</v>
      </c>
    </row>
    <row r="4700" spans="1:16" ht="51">
      <c r="A4700" s="268" t="s">
        <v>559</v>
      </c>
      <c r="B4700" s="89"/>
      <c r="C4700" s="269" t="s">
        <v>759</v>
      </c>
      <c r="D4700" s="84">
        <v>43615</v>
      </c>
      <c r="E4700" s="85" t="s">
        <v>7778</v>
      </c>
      <c r="F4700" s="85" t="s">
        <v>628</v>
      </c>
      <c r="G4700" s="85">
        <v>460559</v>
      </c>
      <c r="H4700" s="89"/>
      <c r="I4700" s="270" t="s">
        <v>9145</v>
      </c>
      <c r="J4700" s="89"/>
      <c r="K4700" s="89"/>
      <c r="L4700" s="89"/>
      <c r="M4700" s="89"/>
      <c r="N4700" s="271">
        <v>0</v>
      </c>
      <c r="O4700" s="271">
        <v>80212.05</v>
      </c>
      <c r="P4700" s="89" t="s">
        <v>670</v>
      </c>
    </row>
    <row r="4701" spans="1:16" ht="63.75">
      <c r="A4701" s="268">
        <v>46</v>
      </c>
      <c r="B4701" s="89"/>
      <c r="C4701" s="269" t="s">
        <v>48</v>
      </c>
      <c r="D4701" s="84">
        <v>43615</v>
      </c>
      <c r="E4701" s="85" t="s">
        <v>7779</v>
      </c>
      <c r="F4701" s="85" t="s">
        <v>6</v>
      </c>
      <c r="G4701" s="85">
        <v>1125724</v>
      </c>
      <c r="H4701" s="89"/>
      <c r="I4701" s="270" t="s">
        <v>9146</v>
      </c>
      <c r="J4701" s="89"/>
      <c r="K4701" s="89"/>
      <c r="L4701" s="89"/>
      <c r="M4701" s="89"/>
      <c r="N4701" s="271">
        <v>0</v>
      </c>
      <c r="O4701" s="271">
        <v>9320</v>
      </c>
      <c r="P4701" s="89" t="s">
        <v>670</v>
      </c>
    </row>
    <row r="4702" spans="1:16" ht="63.75">
      <c r="A4702" s="268">
        <v>46</v>
      </c>
      <c r="B4702" s="89"/>
      <c r="C4702" s="269" t="s">
        <v>48</v>
      </c>
      <c r="D4702" s="84">
        <v>43615</v>
      </c>
      <c r="E4702" s="85" t="s">
        <v>7780</v>
      </c>
      <c r="F4702" s="85" t="s">
        <v>6</v>
      </c>
      <c r="G4702" s="85">
        <v>1125727</v>
      </c>
      <c r="H4702" s="89"/>
      <c r="I4702" s="270" t="s">
        <v>9147</v>
      </c>
      <c r="J4702" s="89"/>
      <c r="K4702" s="89"/>
      <c r="L4702" s="89"/>
      <c r="M4702" s="89"/>
      <c r="N4702" s="271">
        <v>0</v>
      </c>
      <c r="O4702" s="271">
        <v>20160.09</v>
      </c>
      <c r="P4702" s="89" t="s">
        <v>670</v>
      </c>
    </row>
    <row r="4703" spans="1:16" ht="63.75">
      <c r="A4703" s="268">
        <v>46</v>
      </c>
      <c r="B4703" s="89"/>
      <c r="C4703" s="269" t="s">
        <v>48</v>
      </c>
      <c r="D4703" s="84">
        <v>43615</v>
      </c>
      <c r="E4703" s="85" t="s">
        <v>7781</v>
      </c>
      <c r="F4703" s="85" t="s">
        <v>6</v>
      </c>
      <c r="G4703" s="85">
        <v>1125735</v>
      </c>
      <c r="H4703" s="89"/>
      <c r="I4703" s="270" t="s">
        <v>9148</v>
      </c>
      <c r="J4703" s="89"/>
      <c r="K4703" s="89"/>
      <c r="L4703" s="89"/>
      <c r="M4703" s="89"/>
      <c r="N4703" s="271">
        <v>0</v>
      </c>
      <c r="O4703" s="271">
        <v>0.15</v>
      </c>
      <c r="P4703" s="89" t="s">
        <v>670</v>
      </c>
    </row>
    <row r="4704" spans="1:16" ht="76.5">
      <c r="A4704" s="268" t="s">
        <v>557</v>
      </c>
      <c r="B4704" s="89"/>
      <c r="C4704" s="269" t="s">
        <v>780</v>
      </c>
      <c r="D4704" s="84">
        <v>43615</v>
      </c>
      <c r="E4704" s="85" t="s">
        <v>7782</v>
      </c>
      <c r="F4704" s="85" t="s">
        <v>6</v>
      </c>
      <c r="G4704" s="85">
        <v>1125737</v>
      </c>
      <c r="H4704" s="89"/>
      <c r="I4704" s="270" t="s">
        <v>9149</v>
      </c>
      <c r="J4704" s="89"/>
      <c r="K4704" s="89"/>
      <c r="L4704" s="89"/>
      <c r="M4704" s="89"/>
      <c r="N4704" s="271">
        <v>0</v>
      </c>
      <c r="O4704" s="271">
        <v>248000</v>
      </c>
      <c r="P4704" s="89" t="s">
        <v>670</v>
      </c>
    </row>
    <row r="4705" spans="1:16" ht="76.5">
      <c r="A4705" s="268">
        <v>25</v>
      </c>
      <c r="B4705" s="89"/>
      <c r="C4705" s="269" t="s">
        <v>45</v>
      </c>
      <c r="D4705" s="84">
        <v>43615</v>
      </c>
      <c r="E4705" s="85" t="s">
        <v>7783</v>
      </c>
      <c r="F4705" s="85" t="s">
        <v>671</v>
      </c>
      <c r="G4705" s="85">
        <v>460226</v>
      </c>
      <c r="H4705" s="89"/>
      <c r="I4705" s="270" t="s">
        <v>9150</v>
      </c>
      <c r="J4705" s="89"/>
      <c r="K4705" s="89"/>
      <c r="L4705" s="89"/>
      <c r="M4705" s="89"/>
      <c r="N4705" s="271">
        <v>3067048.36</v>
      </c>
      <c r="O4705" s="271">
        <v>0</v>
      </c>
      <c r="P4705" s="89" t="s">
        <v>670</v>
      </c>
    </row>
    <row r="4706" spans="1:16" ht="76.5">
      <c r="A4706" s="268">
        <v>25</v>
      </c>
      <c r="B4706" s="89"/>
      <c r="C4706" s="269" t="s">
        <v>45</v>
      </c>
      <c r="D4706" s="84">
        <v>43615</v>
      </c>
      <c r="E4706" s="85" t="s">
        <v>7783</v>
      </c>
      <c r="F4706" s="85" t="s">
        <v>671</v>
      </c>
      <c r="G4706" s="85">
        <v>460561</v>
      </c>
      <c r="H4706" s="89"/>
      <c r="I4706" s="270" t="s">
        <v>9151</v>
      </c>
      <c r="J4706" s="89"/>
      <c r="K4706" s="89"/>
      <c r="L4706" s="89"/>
      <c r="M4706" s="89"/>
      <c r="N4706" s="271">
        <v>587829.48</v>
      </c>
      <c r="O4706" s="271">
        <v>0</v>
      </c>
      <c r="P4706" s="89" t="s">
        <v>670</v>
      </c>
    </row>
    <row r="4707" spans="1:16" ht="63.75">
      <c r="A4707" s="268">
        <v>16</v>
      </c>
      <c r="B4707" s="89"/>
      <c r="C4707" s="269" t="s">
        <v>43</v>
      </c>
      <c r="D4707" s="84">
        <v>43615</v>
      </c>
      <c r="E4707" s="85" t="s">
        <v>7784</v>
      </c>
      <c r="F4707" s="85" t="s">
        <v>6</v>
      </c>
      <c r="G4707" s="85">
        <v>1125829</v>
      </c>
      <c r="H4707" s="89"/>
      <c r="I4707" s="270" t="s">
        <v>9152</v>
      </c>
      <c r="J4707" s="89"/>
      <c r="K4707" s="89"/>
      <c r="L4707" s="89"/>
      <c r="M4707" s="89"/>
      <c r="N4707" s="271">
        <v>0</v>
      </c>
      <c r="O4707" s="271">
        <v>473800</v>
      </c>
      <c r="P4707" s="89" t="s">
        <v>670</v>
      </c>
    </row>
    <row r="4708" spans="1:16" ht="63.75">
      <c r="A4708" s="268">
        <v>10</v>
      </c>
      <c r="B4708" s="89"/>
      <c r="C4708" s="269" t="s">
        <v>41</v>
      </c>
      <c r="D4708" s="84">
        <v>43615</v>
      </c>
      <c r="E4708" s="85" t="s">
        <v>7785</v>
      </c>
      <c r="F4708" s="85" t="s">
        <v>13</v>
      </c>
      <c r="G4708" s="85">
        <v>955693</v>
      </c>
      <c r="H4708" s="89"/>
      <c r="I4708" s="270" t="s">
        <v>9153</v>
      </c>
      <c r="J4708" s="89"/>
      <c r="K4708" s="89"/>
      <c r="L4708" s="89"/>
      <c r="M4708" s="89"/>
      <c r="N4708" s="271">
        <v>348</v>
      </c>
      <c r="O4708" s="271">
        <v>0</v>
      </c>
      <c r="P4708" s="89" t="s">
        <v>670</v>
      </c>
    </row>
    <row r="4709" spans="1:16" ht="51">
      <c r="A4709" s="268">
        <v>670</v>
      </c>
      <c r="B4709" s="89"/>
      <c r="C4709" s="269" t="s">
        <v>190</v>
      </c>
      <c r="D4709" s="84">
        <v>43616</v>
      </c>
      <c r="E4709" s="85" t="s">
        <v>7786</v>
      </c>
      <c r="F4709" s="85" t="s">
        <v>3</v>
      </c>
      <c r="G4709" s="85">
        <v>1746844</v>
      </c>
      <c r="H4709" s="89"/>
      <c r="I4709" s="270" t="s">
        <v>9154</v>
      </c>
      <c r="J4709" s="89"/>
      <c r="K4709" s="89"/>
      <c r="L4709" s="89"/>
      <c r="M4709" s="89"/>
      <c r="N4709" s="271">
        <v>0</v>
      </c>
      <c r="O4709" s="271">
        <v>33.6</v>
      </c>
      <c r="P4709" s="89" t="s">
        <v>670</v>
      </c>
    </row>
    <row r="4710" spans="1:16" ht="51">
      <c r="A4710" s="268">
        <v>670</v>
      </c>
      <c r="B4710" s="89"/>
      <c r="C4710" s="269" t="s">
        <v>190</v>
      </c>
      <c r="D4710" s="84">
        <v>43616</v>
      </c>
      <c r="E4710" s="85" t="s">
        <v>7787</v>
      </c>
      <c r="F4710" s="85" t="s">
        <v>3</v>
      </c>
      <c r="G4710" s="85">
        <v>1746842</v>
      </c>
      <c r="H4710" s="89"/>
      <c r="I4710" s="270" t="s">
        <v>9154</v>
      </c>
      <c r="J4710" s="89"/>
      <c r="K4710" s="89"/>
      <c r="L4710" s="89"/>
      <c r="M4710" s="89"/>
      <c r="N4710" s="271">
        <v>0</v>
      </c>
      <c r="O4710" s="271">
        <v>1</v>
      </c>
      <c r="P4710" s="89" t="s">
        <v>670</v>
      </c>
    </row>
    <row r="4711" spans="1:16" ht="63.75">
      <c r="A4711" s="268">
        <v>66</v>
      </c>
      <c r="B4711" s="89"/>
      <c r="C4711" s="269" t="s">
        <v>52</v>
      </c>
      <c r="D4711" s="84">
        <v>43616</v>
      </c>
      <c r="E4711" s="85" t="s">
        <v>7788</v>
      </c>
      <c r="F4711" s="85" t="s">
        <v>3</v>
      </c>
      <c r="G4711" s="85">
        <v>1746839</v>
      </c>
      <c r="H4711" s="89"/>
      <c r="I4711" s="270" t="s">
        <v>9155</v>
      </c>
      <c r="J4711" s="89"/>
      <c r="K4711" s="89"/>
      <c r="L4711" s="89"/>
      <c r="M4711" s="89"/>
      <c r="N4711" s="271">
        <v>0</v>
      </c>
      <c r="O4711" s="271">
        <v>500</v>
      </c>
      <c r="P4711" s="89" t="s">
        <v>670</v>
      </c>
    </row>
    <row r="4712" spans="1:16" ht="51">
      <c r="A4712" s="268">
        <v>572</v>
      </c>
      <c r="B4712" s="89"/>
      <c r="C4712" s="269" t="s">
        <v>177</v>
      </c>
      <c r="D4712" s="84">
        <v>43616</v>
      </c>
      <c r="E4712" s="85" t="s">
        <v>7789</v>
      </c>
      <c r="F4712" s="85" t="s">
        <v>3</v>
      </c>
      <c r="G4712" s="85">
        <v>1746823</v>
      </c>
      <c r="H4712" s="89"/>
      <c r="I4712" s="270" t="s">
        <v>9156</v>
      </c>
      <c r="J4712" s="89"/>
      <c r="K4712" s="89"/>
      <c r="L4712" s="89"/>
      <c r="M4712" s="89"/>
      <c r="N4712" s="271">
        <v>0</v>
      </c>
      <c r="O4712" s="271">
        <v>814.04</v>
      </c>
      <c r="P4712" s="89" t="s">
        <v>670</v>
      </c>
    </row>
    <row r="4713" spans="1:16" ht="51">
      <c r="A4713" s="268">
        <v>599</v>
      </c>
      <c r="B4713" s="89"/>
      <c r="C4713" s="269" t="s">
        <v>1369</v>
      </c>
      <c r="D4713" s="84">
        <v>43616</v>
      </c>
      <c r="E4713" s="85" t="s">
        <v>7790</v>
      </c>
      <c r="F4713" s="85" t="s">
        <v>3</v>
      </c>
      <c r="G4713" s="85">
        <v>1746800</v>
      </c>
      <c r="H4713" s="89"/>
      <c r="I4713" s="270" t="s">
        <v>9157</v>
      </c>
      <c r="J4713" s="89"/>
      <c r="K4713" s="89"/>
      <c r="L4713" s="89"/>
      <c r="M4713" s="89"/>
      <c r="N4713" s="271">
        <v>0</v>
      </c>
      <c r="O4713" s="271">
        <v>2</v>
      </c>
      <c r="P4713" s="89" t="s">
        <v>670</v>
      </c>
    </row>
    <row r="4714" spans="1:16" ht="51">
      <c r="A4714" s="268" t="s">
        <v>565</v>
      </c>
      <c r="B4714" s="89"/>
      <c r="C4714" s="269" t="s">
        <v>615</v>
      </c>
      <c r="D4714" s="84">
        <v>43616</v>
      </c>
      <c r="E4714" s="85" t="s">
        <v>7791</v>
      </c>
      <c r="F4714" s="85" t="s">
        <v>3</v>
      </c>
      <c r="G4714" s="85">
        <v>1746788</v>
      </c>
      <c r="H4714" s="89"/>
      <c r="I4714" s="270" t="s">
        <v>740</v>
      </c>
      <c r="J4714" s="89"/>
      <c r="K4714" s="89"/>
      <c r="L4714" s="89"/>
      <c r="M4714" s="89"/>
      <c r="N4714" s="271">
        <v>0</v>
      </c>
      <c r="O4714" s="271">
        <v>1300</v>
      </c>
      <c r="P4714" s="89" t="s">
        <v>670</v>
      </c>
    </row>
    <row r="4715" spans="1:16" ht="38.25">
      <c r="A4715" s="268" t="s">
        <v>565</v>
      </c>
      <c r="B4715" s="89"/>
      <c r="C4715" s="269" t="s">
        <v>615</v>
      </c>
      <c r="D4715" s="84">
        <v>43616</v>
      </c>
      <c r="E4715" s="85" t="s">
        <v>7792</v>
      </c>
      <c r="F4715" s="85" t="s">
        <v>3</v>
      </c>
      <c r="G4715" s="85">
        <v>1746763</v>
      </c>
      <c r="H4715" s="89"/>
      <c r="I4715" s="270" t="s">
        <v>9158</v>
      </c>
      <c r="J4715" s="89"/>
      <c r="K4715" s="89"/>
      <c r="L4715" s="89"/>
      <c r="M4715" s="89"/>
      <c r="N4715" s="271">
        <v>0</v>
      </c>
      <c r="O4715" s="271">
        <v>1000</v>
      </c>
      <c r="P4715" s="89" t="s">
        <v>670</v>
      </c>
    </row>
    <row r="4716" spans="1:16" ht="51">
      <c r="A4716" s="268" t="s">
        <v>556</v>
      </c>
      <c r="B4716" s="89"/>
      <c r="C4716" s="269" t="s">
        <v>616</v>
      </c>
      <c r="D4716" s="84">
        <v>43616</v>
      </c>
      <c r="E4716" s="85" t="s">
        <v>7793</v>
      </c>
      <c r="F4716" s="85" t="s">
        <v>3</v>
      </c>
      <c r="G4716" s="85">
        <v>1746936</v>
      </c>
      <c r="H4716" s="89"/>
      <c r="I4716" s="270" t="s">
        <v>9159</v>
      </c>
      <c r="J4716" s="89"/>
      <c r="K4716" s="89"/>
      <c r="L4716" s="89"/>
      <c r="M4716" s="89"/>
      <c r="N4716" s="271">
        <v>0</v>
      </c>
      <c r="O4716" s="271">
        <v>2317.96</v>
      </c>
      <c r="P4716" s="89" t="s">
        <v>670</v>
      </c>
    </row>
    <row r="4717" spans="1:16" ht="51">
      <c r="A4717" s="268" t="s">
        <v>565</v>
      </c>
      <c r="B4717" s="89"/>
      <c r="C4717" s="269" t="s">
        <v>615</v>
      </c>
      <c r="D4717" s="84">
        <v>43616</v>
      </c>
      <c r="E4717" s="85" t="s">
        <v>7794</v>
      </c>
      <c r="F4717" s="85" t="s">
        <v>3</v>
      </c>
      <c r="G4717" s="85">
        <v>1746927</v>
      </c>
      <c r="H4717" s="89"/>
      <c r="I4717" s="270" t="s">
        <v>9160</v>
      </c>
      <c r="J4717" s="89"/>
      <c r="K4717" s="89"/>
      <c r="L4717" s="89"/>
      <c r="M4717" s="89"/>
      <c r="N4717" s="271">
        <v>0</v>
      </c>
      <c r="O4717" s="271">
        <v>548.70000000000005</v>
      </c>
      <c r="P4717" s="89" t="s">
        <v>670</v>
      </c>
    </row>
    <row r="4718" spans="1:16" ht="51">
      <c r="A4718" s="268">
        <v>526</v>
      </c>
      <c r="B4718" s="89"/>
      <c r="C4718" s="269" t="s">
        <v>610</v>
      </c>
      <c r="D4718" s="84">
        <v>43616</v>
      </c>
      <c r="E4718" s="85" t="s">
        <v>7795</v>
      </c>
      <c r="F4718" s="85" t="s">
        <v>3</v>
      </c>
      <c r="G4718" s="85">
        <v>1746917</v>
      </c>
      <c r="H4718" s="89"/>
      <c r="I4718" s="270" t="s">
        <v>3807</v>
      </c>
      <c r="J4718" s="89"/>
      <c r="K4718" s="89"/>
      <c r="L4718" s="89"/>
      <c r="M4718" s="89"/>
      <c r="N4718" s="271">
        <v>0</v>
      </c>
      <c r="O4718" s="271">
        <v>4.9800000000000004</v>
      </c>
      <c r="P4718" s="89" t="s">
        <v>670</v>
      </c>
    </row>
    <row r="4719" spans="1:16" ht="51">
      <c r="A4719" s="268">
        <v>526</v>
      </c>
      <c r="B4719" s="89"/>
      <c r="C4719" s="269" t="s">
        <v>610</v>
      </c>
      <c r="D4719" s="84">
        <v>43616</v>
      </c>
      <c r="E4719" s="85" t="s">
        <v>7796</v>
      </c>
      <c r="F4719" s="85" t="s">
        <v>3</v>
      </c>
      <c r="G4719" s="85">
        <v>1746915</v>
      </c>
      <c r="H4719" s="89"/>
      <c r="I4719" s="270" t="s">
        <v>9161</v>
      </c>
      <c r="J4719" s="89"/>
      <c r="K4719" s="89"/>
      <c r="L4719" s="89"/>
      <c r="M4719" s="89"/>
      <c r="N4719" s="271">
        <v>0</v>
      </c>
      <c r="O4719" s="271">
        <v>250</v>
      </c>
      <c r="P4719" s="89" t="s">
        <v>670</v>
      </c>
    </row>
    <row r="4720" spans="1:16" ht="51">
      <c r="A4720" s="268" t="s">
        <v>556</v>
      </c>
      <c r="B4720" s="89"/>
      <c r="C4720" s="269" t="s">
        <v>616</v>
      </c>
      <c r="D4720" s="84">
        <v>43616</v>
      </c>
      <c r="E4720" s="85" t="s">
        <v>7797</v>
      </c>
      <c r="F4720" s="85" t="s">
        <v>3</v>
      </c>
      <c r="G4720" s="85">
        <v>1746906</v>
      </c>
      <c r="H4720" s="89"/>
      <c r="I4720" s="270" t="s">
        <v>9162</v>
      </c>
      <c r="J4720" s="89"/>
      <c r="K4720" s="89"/>
      <c r="L4720" s="89"/>
      <c r="M4720" s="89"/>
      <c r="N4720" s="271">
        <v>0</v>
      </c>
      <c r="O4720" s="271">
        <v>2325</v>
      </c>
      <c r="P4720" s="89" t="s">
        <v>670</v>
      </c>
    </row>
    <row r="4721" spans="1:16" ht="51">
      <c r="A4721" s="268" t="s">
        <v>565</v>
      </c>
      <c r="B4721" s="89"/>
      <c r="C4721" s="269" t="s">
        <v>615</v>
      </c>
      <c r="D4721" s="84">
        <v>43616</v>
      </c>
      <c r="E4721" s="85" t="s">
        <v>7798</v>
      </c>
      <c r="F4721" s="85" t="s">
        <v>3</v>
      </c>
      <c r="G4721" s="85">
        <v>1746882</v>
      </c>
      <c r="H4721" s="89"/>
      <c r="I4721" s="270" t="s">
        <v>9163</v>
      </c>
      <c r="J4721" s="89"/>
      <c r="K4721" s="89"/>
      <c r="L4721" s="89"/>
      <c r="M4721" s="89"/>
      <c r="N4721" s="271">
        <v>0</v>
      </c>
      <c r="O4721" s="271">
        <v>2593.25</v>
      </c>
      <c r="P4721" s="89" t="s">
        <v>670</v>
      </c>
    </row>
    <row r="4722" spans="1:16" ht="51">
      <c r="A4722" s="268">
        <v>20</v>
      </c>
      <c r="B4722" s="89"/>
      <c r="C4722" s="269" t="s">
        <v>44</v>
      </c>
      <c r="D4722" s="84">
        <v>43616</v>
      </c>
      <c r="E4722" s="85" t="s">
        <v>7799</v>
      </c>
      <c r="F4722" s="85" t="s">
        <v>3</v>
      </c>
      <c r="G4722" s="85">
        <v>1746609</v>
      </c>
      <c r="H4722" s="89"/>
      <c r="I4722" s="270" t="s">
        <v>9164</v>
      </c>
      <c r="J4722" s="89"/>
      <c r="K4722" s="89"/>
      <c r="L4722" s="89"/>
      <c r="M4722" s="89"/>
      <c r="N4722" s="271">
        <v>0</v>
      </c>
      <c r="O4722" s="271">
        <v>1291.08</v>
      </c>
      <c r="P4722" s="89" t="s">
        <v>670</v>
      </c>
    </row>
    <row r="4723" spans="1:16" ht="51">
      <c r="A4723" s="268">
        <v>16</v>
      </c>
      <c r="B4723" s="89"/>
      <c r="C4723" s="269" t="s">
        <v>43</v>
      </c>
      <c r="D4723" s="84">
        <v>43616</v>
      </c>
      <c r="E4723" s="85" t="s">
        <v>7800</v>
      </c>
      <c r="F4723" s="85" t="s">
        <v>3</v>
      </c>
      <c r="G4723" s="85">
        <v>1746770</v>
      </c>
      <c r="H4723" s="89"/>
      <c r="I4723" s="270" t="s">
        <v>9165</v>
      </c>
      <c r="J4723" s="89"/>
      <c r="K4723" s="89"/>
      <c r="L4723" s="89"/>
      <c r="M4723" s="89"/>
      <c r="N4723" s="271">
        <v>0</v>
      </c>
      <c r="O4723" s="271">
        <v>165</v>
      </c>
      <c r="P4723" s="89" t="s">
        <v>741</v>
      </c>
    </row>
    <row r="4724" spans="1:16" ht="51">
      <c r="A4724" s="268">
        <v>15</v>
      </c>
      <c r="B4724" s="89"/>
      <c r="C4724" s="269" t="s">
        <v>42</v>
      </c>
      <c r="D4724" s="84">
        <v>43616</v>
      </c>
      <c r="E4724" s="85" t="s">
        <v>7801</v>
      </c>
      <c r="F4724" s="85" t="s">
        <v>3</v>
      </c>
      <c r="G4724" s="85">
        <v>1746741</v>
      </c>
      <c r="H4724" s="89"/>
      <c r="I4724" s="270" t="s">
        <v>9166</v>
      </c>
      <c r="J4724" s="89"/>
      <c r="K4724" s="89"/>
      <c r="L4724" s="89"/>
      <c r="M4724" s="89"/>
      <c r="N4724" s="271">
        <v>0</v>
      </c>
      <c r="O4724" s="271">
        <v>2000</v>
      </c>
      <c r="P4724" s="89" t="s">
        <v>670</v>
      </c>
    </row>
    <row r="4725" spans="1:16" ht="51">
      <c r="A4725" s="268">
        <v>15</v>
      </c>
      <c r="B4725" s="89"/>
      <c r="C4725" s="269" t="s">
        <v>42</v>
      </c>
      <c r="D4725" s="84">
        <v>43616</v>
      </c>
      <c r="E4725" s="85" t="s">
        <v>7802</v>
      </c>
      <c r="F4725" s="85" t="s">
        <v>3</v>
      </c>
      <c r="G4725" s="85">
        <v>1746739</v>
      </c>
      <c r="H4725" s="89"/>
      <c r="I4725" s="270" t="s">
        <v>9167</v>
      </c>
      <c r="J4725" s="89"/>
      <c r="K4725" s="89"/>
      <c r="L4725" s="89"/>
      <c r="M4725" s="89"/>
      <c r="N4725" s="271">
        <v>0</v>
      </c>
      <c r="O4725" s="271">
        <v>369</v>
      </c>
      <c r="P4725" s="89" t="s">
        <v>670</v>
      </c>
    </row>
    <row r="4726" spans="1:16" ht="51">
      <c r="A4726" s="268">
        <v>15</v>
      </c>
      <c r="B4726" s="89"/>
      <c r="C4726" s="269" t="s">
        <v>42</v>
      </c>
      <c r="D4726" s="84">
        <v>43616</v>
      </c>
      <c r="E4726" s="85" t="s">
        <v>7803</v>
      </c>
      <c r="F4726" s="85" t="s">
        <v>3</v>
      </c>
      <c r="G4726" s="85">
        <v>1746737</v>
      </c>
      <c r="H4726" s="89"/>
      <c r="I4726" s="270" t="s">
        <v>9168</v>
      </c>
      <c r="J4726" s="89"/>
      <c r="K4726" s="89"/>
      <c r="L4726" s="89"/>
      <c r="M4726" s="89"/>
      <c r="N4726" s="271">
        <v>0</v>
      </c>
      <c r="O4726" s="271">
        <v>4374</v>
      </c>
      <c r="P4726" s="89" t="s">
        <v>670</v>
      </c>
    </row>
    <row r="4727" spans="1:16" ht="51">
      <c r="A4727" s="268">
        <v>15</v>
      </c>
      <c r="B4727" s="89"/>
      <c r="C4727" s="269" t="s">
        <v>42</v>
      </c>
      <c r="D4727" s="84">
        <v>43616</v>
      </c>
      <c r="E4727" s="85" t="s">
        <v>7804</v>
      </c>
      <c r="F4727" s="85" t="s">
        <v>3</v>
      </c>
      <c r="G4727" s="85">
        <v>1746735</v>
      </c>
      <c r="H4727" s="89"/>
      <c r="I4727" s="270" t="s">
        <v>9169</v>
      </c>
      <c r="J4727" s="89"/>
      <c r="K4727" s="89"/>
      <c r="L4727" s="89"/>
      <c r="M4727" s="89"/>
      <c r="N4727" s="271">
        <v>0</v>
      </c>
      <c r="O4727" s="271">
        <v>2123</v>
      </c>
      <c r="P4727" s="89" t="s">
        <v>670</v>
      </c>
    </row>
    <row r="4728" spans="1:16" ht="63.75">
      <c r="A4728" s="268">
        <v>224</v>
      </c>
      <c r="B4728" s="89"/>
      <c r="C4728" s="269" t="s">
        <v>105</v>
      </c>
      <c r="D4728" s="84">
        <v>43616</v>
      </c>
      <c r="E4728" s="85" t="s">
        <v>7805</v>
      </c>
      <c r="F4728" s="85" t="s">
        <v>3</v>
      </c>
      <c r="G4728" s="85">
        <v>1746731</v>
      </c>
      <c r="H4728" s="89"/>
      <c r="I4728" s="270" t="s">
        <v>9170</v>
      </c>
      <c r="J4728" s="89"/>
      <c r="K4728" s="89"/>
      <c r="L4728" s="89"/>
      <c r="M4728" s="89"/>
      <c r="N4728" s="271">
        <v>0</v>
      </c>
      <c r="O4728" s="271">
        <v>113.19</v>
      </c>
      <c r="P4728" s="89" t="s">
        <v>670</v>
      </c>
    </row>
    <row r="4729" spans="1:16" ht="51">
      <c r="A4729" s="268">
        <v>660</v>
      </c>
      <c r="B4729" s="89"/>
      <c r="C4729" s="269" t="s">
        <v>188</v>
      </c>
      <c r="D4729" s="84">
        <v>43616</v>
      </c>
      <c r="E4729" s="85" t="s">
        <v>7806</v>
      </c>
      <c r="F4729" s="85" t="s">
        <v>3</v>
      </c>
      <c r="G4729" s="85">
        <v>1746711</v>
      </c>
      <c r="H4729" s="89"/>
      <c r="I4729" s="270" t="s">
        <v>9171</v>
      </c>
      <c r="J4729" s="89"/>
      <c r="K4729" s="89"/>
      <c r="L4729" s="89"/>
      <c r="M4729" s="89"/>
      <c r="N4729" s="271">
        <v>0</v>
      </c>
      <c r="O4729" s="271">
        <v>11052.04</v>
      </c>
      <c r="P4729" s="89" t="s">
        <v>670</v>
      </c>
    </row>
    <row r="4730" spans="1:16" ht="51">
      <c r="A4730" s="268">
        <v>660</v>
      </c>
      <c r="B4730" s="89"/>
      <c r="C4730" s="269" t="s">
        <v>188</v>
      </c>
      <c r="D4730" s="84">
        <v>43616</v>
      </c>
      <c r="E4730" s="85" t="s">
        <v>7807</v>
      </c>
      <c r="F4730" s="85" t="s">
        <v>3</v>
      </c>
      <c r="G4730" s="85">
        <v>1746708</v>
      </c>
      <c r="H4730" s="89"/>
      <c r="I4730" s="270" t="s">
        <v>9172</v>
      </c>
      <c r="J4730" s="89"/>
      <c r="K4730" s="89"/>
      <c r="L4730" s="89"/>
      <c r="M4730" s="89"/>
      <c r="N4730" s="271">
        <v>0</v>
      </c>
      <c r="O4730" s="271">
        <v>2613</v>
      </c>
      <c r="P4730" s="89" t="s">
        <v>670</v>
      </c>
    </row>
    <row r="4731" spans="1:16" ht="51">
      <c r="A4731" s="268" t="s">
        <v>565</v>
      </c>
      <c r="B4731" s="89"/>
      <c r="C4731" s="269" t="s">
        <v>615</v>
      </c>
      <c r="D4731" s="84">
        <v>43616</v>
      </c>
      <c r="E4731" s="85" t="s">
        <v>7808</v>
      </c>
      <c r="F4731" s="85" t="s">
        <v>3</v>
      </c>
      <c r="G4731" s="85">
        <v>1746682</v>
      </c>
      <c r="H4731" s="89"/>
      <c r="I4731" s="270" t="s">
        <v>9173</v>
      </c>
      <c r="J4731" s="89"/>
      <c r="K4731" s="89"/>
      <c r="L4731" s="89"/>
      <c r="M4731" s="89"/>
      <c r="N4731" s="271">
        <v>0</v>
      </c>
      <c r="O4731" s="271">
        <v>2821.64</v>
      </c>
      <c r="P4731" s="89" t="s">
        <v>670</v>
      </c>
    </row>
    <row r="4732" spans="1:16" ht="63.75">
      <c r="A4732" s="268">
        <v>310</v>
      </c>
      <c r="B4732" s="89"/>
      <c r="C4732" s="269" t="s">
        <v>141</v>
      </c>
      <c r="D4732" s="84">
        <v>43616</v>
      </c>
      <c r="E4732" s="85" t="s">
        <v>7809</v>
      </c>
      <c r="F4732" s="85" t="s">
        <v>3</v>
      </c>
      <c r="G4732" s="85">
        <v>1746632</v>
      </c>
      <c r="H4732" s="89"/>
      <c r="I4732" s="270" t="s">
        <v>9174</v>
      </c>
      <c r="J4732" s="89"/>
      <c r="K4732" s="89"/>
      <c r="L4732" s="89"/>
      <c r="M4732" s="89"/>
      <c r="N4732" s="271">
        <v>0</v>
      </c>
      <c r="O4732" s="271">
        <v>432.82</v>
      </c>
      <c r="P4732" s="89" t="s">
        <v>670</v>
      </c>
    </row>
    <row r="4733" spans="1:16" ht="63.75">
      <c r="A4733" s="268">
        <v>572</v>
      </c>
      <c r="B4733" s="89"/>
      <c r="C4733" s="269" t="s">
        <v>177</v>
      </c>
      <c r="D4733" s="84">
        <v>43616</v>
      </c>
      <c r="E4733" s="85" t="s">
        <v>7810</v>
      </c>
      <c r="F4733" s="85" t="s">
        <v>3</v>
      </c>
      <c r="G4733" s="85">
        <v>1746753</v>
      </c>
      <c r="H4733" s="89"/>
      <c r="I4733" s="270" t="s">
        <v>9175</v>
      </c>
      <c r="J4733" s="89"/>
      <c r="K4733" s="89"/>
      <c r="L4733" s="89"/>
      <c r="M4733" s="89"/>
      <c r="N4733" s="271">
        <v>0</v>
      </c>
      <c r="O4733" s="271">
        <v>1282.1000000000001</v>
      </c>
      <c r="P4733" s="89" t="s">
        <v>670</v>
      </c>
    </row>
    <row r="4734" spans="1:16" ht="38.25">
      <c r="A4734" s="268">
        <v>291</v>
      </c>
      <c r="B4734" s="89"/>
      <c r="C4734" s="269" t="s">
        <v>129</v>
      </c>
      <c r="D4734" s="84">
        <v>43616</v>
      </c>
      <c r="E4734" s="85" t="s">
        <v>7811</v>
      </c>
      <c r="F4734" s="85" t="s">
        <v>3</v>
      </c>
      <c r="G4734" s="85">
        <v>1746744</v>
      </c>
      <c r="H4734" s="89"/>
      <c r="I4734" s="270" t="s">
        <v>9176</v>
      </c>
      <c r="J4734" s="89"/>
      <c r="K4734" s="89"/>
      <c r="L4734" s="89"/>
      <c r="M4734" s="89"/>
      <c r="N4734" s="271">
        <v>0</v>
      </c>
      <c r="O4734" s="271">
        <v>20402.100000000002</v>
      </c>
      <c r="P4734" s="89" t="s">
        <v>670</v>
      </c>
    </row>
    <row r="4735" spans="1:16" ht="51">
      <c r="A4735" s="268" t="s">
        <v>565</v>
      </c>
      <c r="B4735" s="89"/>
      <c r="C4735" s="269" t="s">
        <v>615</v>
      </c>
      <c r="D4735" s="84">
        <v>43616</v>
      </c>
      <c r="E4735" s="85" t="s">
        <v>7812</v>
      </c>
      <c r="F4735" s="85" t="s">
        <v>3</v>
      </c>
      <c r="G4735" s="85">
        <v>1746721</v>
      </c>
      <c r="H4735" s="89"/>
      <c r="I4735" s="270" t="s">
        <v>9177</v>
      </c>
      <c r="J4735" s="89"/>
      <c r="K4735" s="89"/>
      <c r="L4735" s="89"/>
      <c r="M4735" s="89"/>
      <c r="N4735" s="271">
        <v>0</v>
      </c>
      <c r="O4735" s="271">
        <v>741.89</v>
      </c>
      <c r="P4735" s="89" t="s">
        <v>670</v>
      </c>
    </row>
    <row r="4736" spans="1:16" ht="51">
      <c r="A4736" s="268" t="s">
        <v>565</v>
      </c>
      <c r="B4736" s="89"/>
      <c r="C4736" s="269" t="s">
        <v>615</v>
      </c>
      <c r="D4736" s="84">
        <v>43616</v>
      </c>
      <c r="E4736" s="85" t="s">
        <v>7813</v>
      </c>
      <c r="F4736" s="85" t="s">
        <v>3</v>
      </c>
      <c r="G4736" s="85">
        <v>1746647</v>
      </c>
      <c r="H4736" s="89"/>
      <c r="I4736" s="270" t="s">
        <v>9178</v>
      </c>
      <c r="J4736" s="89"/>
      <c r="K4736" s="89"/>
      <c r="L4736" s="89"/>
      <c r="M4736" s="89"/>
      <c r="N4736" s="271">
        <v>0</v>
      </c>
      <c r="O4736" s="271">
        <v>3037</v>
      </c>
      <c r="P4736" s="89" t="s">
        <v>670</v>
      </c>
    </row>
    <row r="4737" spans="1:16" ht="51">
      <c r="A4737" s="268" t="s">
        <v>565</v>
      </c>
      <c r="B4737" s="89"/>
      <c r="C4737" s="269" t="s">
        <v>615</v>
      </c>
      <c r="D4737" s="84">
        <v>43616</v>
      </c>
      <c r="E4737" s="85" t="s">
        <v>7814</v>
      </c>
      <c r="F4737" s="85" t="s">
        <v>3</v>
      </c>
      <c r="G4737" s="85">
        <v>1746645</v>
      </c>
      <c r="H4737" s="89"/>
      <c r="I4737" s="270" t="s">
        <v>9179</v>
      </c>
      <c r="J4737" s="89"/>
      <c r="K4737" s="89"/>
      <c r="L4737" s="89"/>
      <c r="M4737" s="89"/>
      <c r="N4737" s="271">
        <v>0</v>
      </c>
      <c r="O4737" s="271">
        <v>3037</v>
      </c>
      <c r="P4737" s="89" t="s">
        <v>670</v>
      </c>
    </row>
    <row r="4738" spans="1:16" ht="51">
      <c r="A4738" s="268" t="s">
        <v>565</v>
      </c>
      <c r="B4738" s="89"/>
      <c r="C4738" s="269" t="s">
        <v>615</v>
      </c>
      <c r="D4738" s="84">
        <v>43616</v>
      </c>
      <c r="E4738" s="85" t="s">
        <v>7815</v>
      </c>
      <c r="F4738" s="85" t="s">
        <v>3</v>
      </c>
      <c r="G4738" s="85">
        <v>1746644</v>
      </c>
      <c r="H4738" s="89"/>
      <c r="I4738" s="270" t="s">
        <v>9180</v>
      </c>
      <c r="J4738" s="89"/>
      <c r="K4738" s="89"/>
      <c r="L4738" s="89"/>
      <c r="M4738" s="89"/>
      <c r="N4738" s="271">
        <v>0</v>
      </c>
      <c r="O4738" s="271">
        <v>3036.2000000000003</v>
      </c>
      <c r="P4738" s="89" t="s">
        <v>670</v>
      </c>
    </row>
    <row r="4739" spans="1:16" ht="51">
      <c r="A4739" s="268">
        <v>20</v>
      </c>
      <c r="B4739" s="89"/>
      <c r="C4739" s="269" t="s">
        <v>44</v>
      </c>
      <c r="D4739" s="84">
        <v>43616</v>
      </c>
      <c r="E4739" s="85" t="s">
        <v>7816</v>
      </c>
      <c r="F4739" s="85" t="s">
        <v>3</v>
      </c>
      <c r="G4739" s="85">
        <v>1746617</v>
      </c>
      <c r="H4739" s="89"/>
      <c r="I4739" s="270" t="s">
        <v>9181</v>
      </c>
      <c r="J4739" s="89"/>
      <c r="K4739" s="89"/>
      <c r="L4739" s="89"/>
      <c r="M4739" s="89"/>
      <c r="N4739" s="271">
        <v>0</v>
      </c>
      <c r="O4739" s="271">
        <v>897.6</v>
      </c>
      <c r="P4739" s="89" t="s">
        <v>670</v>
      </c>
    </row>
    <row r="4740" spans="1:16" ht="51">
      <c r="A4740" s="268">
        <v>20</v>
      </c>
      <c r="B4740" s="89"/>
      <c r="C4740" s="269" t="s">
        <v>44</v>
      </c>
      <c r="D4740" s="84">
        <v>43616</v>
      </c>
      <c r="E4740" s="85" t="s">
        <v>7817</v>
      </c>
      <c r="F4740" s="85" t="s">
        <v>3</v>
      </c>
      <c r="G4740" s="85">
        <v>1746615</v>
      </c>
      <c r="H4740" s="89"/>
      <c r="I4740" s="270" t="s">
        <v>9182</v>
      </c>
      <c r="J4740" s="89"/>
      <c r="K4740" s="89"/>
      <c r="L4740" s="89"/>
      <c r="M4740" s="89"/>
      <c r="N4740" s="271">
        <v>0</v>
      </c>
      <c r="O4740" s="271">
        <v>440</v>
      </c>
      <c r="P4740" s="89" t="s">
        <v>670</v>
      </c>
    </row>
    <row r="4741" spans="1:16" ht="51">
      <c r="A4741" s="268">
        <v>20</v>
      </c>
      <c r="B4741" s="89"/>
      <c r="C4741" s="269" t="s">
        <v>44</v>
      </c>
      <c r="D4741" s="84">
        <v>43616</v>
      </c>
      <c r="E4741" s="85" t="s">
        <v>7818</v>
      </c>
      <c r="F4741" s="85" t="s">
        <v>3</v>
      </c>
      <c r="G4741" s="85">
        <v>1746613</v>
      </c>
      <c r="H4741" s="89"/>
      <c r="I4741" s="270" t="s">
        <v>9183</v>
      </c>
      <c r="J4741" s="89"/>
      <c r="K4741" s="89"/>
      <c r="L4741" s="89"/>
      <c r="M4741" s="89"/>
      <c r="N4741" s="271">
        <v>0</v>
      </c>
      <c r="O4741" s="271">
        <v>440</v>
      </c>
      <c r="P4741" s="89" t="s">
        <v>670</v>
      </c>
    </row>
    <row r="4742" spans="1:16" ht="51">
      <c r="A4742" s="268">
        <v>20</v>
      </c>
      <c r="B4742" s="89"/>
      <c r="C4742" s="269" t="s">
        <v>44</v>
      </c>
      <c r="D4742" s="84">
        <v>43616</v>
      </c>
      <c r="E4742" s="85" t="s">
        <v>7819</v>
      </c>
      <c r="F4742" s="85" t="s">
        <v>3</v>
      </c>
      <c r="G4742" s="85">
        <v>1746612</v>
      </c>
      <c r="H4742" s="89"/>
      <c r="I4742" s="270" t="s">
        <v>9164</v>
      </c>
      <c r="J4742" s="89"/>
      <c r="K4742" s="89"/>
      <c r="L4742" s="89"/>
      <c r="M4742" s="89"/>
      <c r="N4742" s="271">
        <v>0</v>
      </c>
      <c r="O4742" s="271">
        <v>1291.08</v>
      </c>
      <c r="P4742" s="89" t="s">
        <v>670</v>
      </c>
    </row>
    <row r="4743" spans="1:16" ht="63.75">
      <c r="A4743" s="268">
        <v>513</v>
      </c>
      <c r="B4743" s="89"/>
      <c r="C4743" s="269" t="s">
        <v>171</v>
      </c>
      <c r="D4743" s="84">
        <v>43616</v>
      </c>
      <c r="E4743" s="85" t="s">
        <v>7820</v>
      </c>
      <c r="F4743" s="85" t="s">
        <v>15</v>
      </c>
      <c r="G4743" s="85">
        <v>1053722</v>
      </c>
      <c r="H4743" s="89"/>
      <c r="I4743" s="270" t="s">
        <v>9184</v>
      </c>
      <c r="J4743" s="89"/>
      <c r="K4743" s="89"/>
      <c r="L4743" s="89"/>
      <c r="M4743" s="89"/>
      <c r="N4743" s="271">
        <v>50</v>
      </c>
      <c r="O4743" s="271">
        <v>0</v>
      </c>
      <c r="P4743" s="89" t="s">
        <v>670</v>
      </c>
    </row>
    <row r="4744" spans="1:16" ht="63.75">
      <c r="A4744" s="268">
        <v>513</v>
      </c>
      <c r="B4744" s="89"/>
      <c r="C4744" s="269" t="s">
        <v>171</v>
      </c>
      <c r="D4744" s="84">
        <v>43616</v>
      </c>
      <c r="E4744" s="85" t="s">
        <v>7821</v>
      </c>
      <c r="F4744" s="85" t="s">
        <v>15</v>
      </c>
      <c r="G4744" s="85">
        <v>1053727</v>
      </c>
      <c r="H4744" s="89"/>
      <c r="I4744" s="270" t="s">
        <v>9185</v>
      </c>
      <c r="J4744" s="89"/>
      <c r="K4744" s="89"/>
      <c r="L4744" s="89"/>
      <c r="M4744" s="89"/>
      <c r="N4744" s="271">
        <v>50</v>
      </c>
      <c r="O4744" s="271">
        <v>0</v>
      </c>
      <c r="P4744" s="89" t="s">
        <v>670</v>
      </c>
    </row>
    <row r="4745" spans="1:16" ht="76.5">
      <c r="A4745" s="268">
        <v>513</v>
      </c>
      <c r="B4745" s="89"/>
      <c r="C4745" s="269" t="s">
        <v>171</v>
      </c>
      <c r="D4745" s="84">
        <v>43616</v>
      </c>
      <c r="E4745" s="85" t="s">
        <v>7822</v>
      </c>
      <c r="F4745" s="85" t="s">
        <v>15</v>
      </c>
      <c r="G4745" s="85">
        <v>1053775</v>
      </c>
      <c r="H4745" s="89"/>
      <c r="I4745" s="270" t="s">
        <v>9186</v>
      </c>
      <c r="J4745" s="89"/>
      <c r="K4745" s="89"/>
      <c r="L4745" s="89"/>
      <c r="M4745" s="89"/>
      <c r="N4745" s="271">
        <v>50</v>
      </c>
      <c r="O4745" s="271">
        <v>0</v>
      </c>
      <c r="P4745" s="89" t="s">
        <v>670</v>
      </c>
    </row>
    <row r="4746" spans="1:16" ht="51">
      <c r="A4746" s="268">
        <v>117</v>
      </c>
      <c r="B4746" s="89"/>
      <c r="C4746" s="269" t="s">
        <v>62</v>
      </c>
      <c r="D4746" s="84">
        <v>43616</v>
      </c>
      <c r="E4746" s="85" t="s">
        <v>7823</v>
      </c>
      <c r="F4746" s="85" t="s">
        <v>11</v>
      </c>
      <c r="G4746" s="85">
        <v>955712</v>
      </c>
      <c r="H4746" s="89"/>
      <c r="I4746" s="270" t="s">
        <v>9187</v>
      </c>
      <c r="J4746" s="89"/>
      <c r="K4746" s="89"/>
      <c r="L4746" s="89"/>
      <c r="M4746" s="89"/>
      <c r="N4746" s="271">
        <v>50</v>
      </c>
      <c r="O4746" s="271">
        <v>0</v>
      </c>
      <c r="P4746" s="89" t="s">
        <v>670</v>
      </c>
    </row>
    <row r="4747" spans="1:16" ht="76.5">
      <c r="A4747" s="268">
        <v>25</v>
      </c>
      <c r="B4747" s="89"/>
      <c r="C4747" s="269" t="s">
        <v>45</v>
      </c>
      <c r="D4747" s="84">
        <v>43616</v>
      </c>
      <c r="E4747" s="85" t="s">
        <v>7824</v>
      </c>
      <c r="F4747" s="85" t="s">
        <v>671</v>
      </c>
      <c r="G4747" s="85">
        <v>460659</v>
      </c>
      <c r="H4747" s="89"/>
      <c r="I4747" s="270" t="s">
        <v>9188</v>
      </c>
      <c r="J4747" s="89"/>
      <c r="K4747" s="89"/>
      <c r="L4747" s="89"/>
      <c r="M4747" s="89"/>
      <c r="N4747" s="271">
        <v>322461.65999999997</v>
      </c>
      <c r="O4747" s="271">
        <v>0</v>
      </c>
      <c r="P4747" s="89" t="s">
        <v>670</v>
      </c>
    </row>
    <row r="4748" spans="1:16" ht="76.5">
      <c r="A4748" s="268">
        <v>25</v>
      </c>
      <c r="B4748" s="89"/>
      <c r="C4748" s="269" t="s">
        <v>45</v>
      </c>
      <c r="D4748" s="84">
        <v>43616</v>
      </c>
      <c r="E4748" s="85" t="s">
        <v>7824</v>
      </c>
      <c r="F4748" s="85" t="s">
        <v>671</v>
      </c>
      <c r="G4748" s="85">
        <v>460660</v>
      </c>
      <c r="H4748" s="89"/>
      <c r="I4748" s="270" t="s">
        <v>9189</v>
      </c>
      <c r="J4748" s="89"/>
      <c r="K4748" s="89"/>
      <c r="L4748" s="89"/>
      <c r="M4748" s="89"/>
      <c r="N4748" s="271">
        <v>559840.6</v>
      </c>
      <c r="O4748" s="271">
        <v>0</v>
      </c>
      <c r="P4748" s="89" t="s">
        <v>670</v>
      </c>
    </row>
    <row r="4749" spans="1:16" ht="51">
      <c r="A4749" s="268" t="s">
        <v>559</v>
      </c>
      <c r="B4749" s="89"/>
      <c r="C4749" s="269" t="s">
        <v>759</v>
      </c>
      <c r="D4749" s="84">
        <v>43616</v>
      </c>
      <c r="E4749" s="85" t="s">
        <v>7825</v>
      </c>
      <c r="F4749" s="85" t="s">
        <v>628</v>
      </c>
      <c r="G4749" s="85">
        <v>464484</v>
      </c>
      <c r="H4749" s="89"/>
      <c r="I4749" s="270" t="s">
        <v>9190</v>
      </c>
      <c r="J4749" s="89"/>
      <c r="K4749" s="89"/>
      <c r="L4749" s="89"/>
      <c r="M4749" s="89"/>
      <c r="N4749" s="271">
        <v>0</v>
      </c>
      <c r="O4749" s="271">
        <v>258555.44</v>
      </c>
      <c r="P4749" s="89" t="s">
        <v>670</v>
      </c>
    </row>
    <row r="4750" spans="1:16" ht="76.5">
      <c r="A4750" s="268">
        <v>291</v>
      </c>
      <c r="B4750" s="89"/>
      <c r="C4750" s="269" t="s">
        <v>129</v>
      </c>
      <c r="D4750" s="84">
        <v>43616</v>
      </c>
      <c r="E4750" s="85" t="s">
        <v>7826</v>
      </c>
      <c r="F4750" s="85" t="s">
        <v>6</v>
      </c>
      <c r="G4750" s="85">
        <v>1126387</v>
      </c>
      <c r="H4750" s="89"/>
      <c r="I4750" s="270" t="s">
        <v>9191</v>
      </c>
      <c r="J4750" s="89"/>
      <c r="K4750" s="89"/>
      <c r="L4750" s="89"/>
      <c r="M4750" s="89"/>
      <c r="N4750" s="271">
        <v>0</v>
      </c>
      <c r="O4750" s="271">
        <v>13920</v>
      </c>
      <c r="P4750" s="89" t="s">
        <v>670</v>
      </c>
    </row>
    <row r="4751" spans="1:16" ht="76.5">
      <c r="A4751" s="268">
        <v>291</v>
      </c>
      <c r="B4751" s="89"/>
      <c r="C4751" s="269" t="s">
        <v>129</v>
      </c>
      <c r="D4751" s="84">
        <v>43616</v>
      </c>
      <c r="E4751" s="85" t="s">
        <v>7827</v>
      </c>
      <c r="F4751" s="85" t="s">
        <v>6</v>
      </c>
      <c r="G4751" s="85">
        <v>1126389</v>
      </c>
      <c r="H4751" s="89"/>
      <c r="I4751" s="270" t="s">
        <v>9191</v>
      </c>
      <c r="J4751" s="89"/>
      <c r="K4751" s="89"/>
      <c r="L4751" s="89"/>
      <c r="M4751" s="89"/>
      <c r="N4751" s="271">
        <v>0</v>
      </c>
      <c r="O4751" s="271">
        <v>17500.22</v>
      </c>
      <c r="P4751" s="89" t="s">
        <v>670</v>
      </c>
    </row>
    <row r="4752" spans="1:16" ht="76.5">
      <c r="A4752" s="268">
        <v>291</v>
      </c>
      <c r="B4752" s="89"/>
      <c r="C4752" s="269" t="s">
        <v>129</v>
      </c>
      <c r="D4752" s="84">
        <v>43616</v>
      </c>
      <c r="E4752" s="85" t="s">
        <v>7828</v>
      </c>
      <c r="F4752" s="85" t="s">
        <v>6</v>
      </c>
      <c r="G4752" s="85">
        <v>1126393</v>
      </c>
      <c r="H4752" s="89"/>
      <c r="I4752" s="270" t="s">
        <v>9191</v>
      </c>
      <c r="J4752" s="89"/>
      <c r="K4752" s="89"/>
      <c r="L4752" s="89"/>
      <c r="M4752" s="89"/>
      <c r="N4752" s="271">
        <v>0</v>
      </c>
      <c r="O4752" s="271">
        <v>2700.34</v>
      </c>
      <c r="P4752" s="89" t="s">
        <v>670</v>
      </c>
    </row>
    <row r="4753" spans="1:16" ht="51">
      <c r="A4753" s="268">
        <v>287</v>
      </c>
      <c r="B4753" s="89"/>
      <c r="C4753" s="269" t="s">
        <v>126</v>
      </c>
      <c r="D4753" s="84">
        <v>43616</v>
      </c>
      <c r="E4753" s="85" t="s">
        <v>7829</v>
      </c>
      <c r="F4753" s="85" t="s">
        <v>6</v>
      </c>
      <c r="G4753" s="85">
        <v>1126479</v>
      </c>
      <c r="H4753" s="89"/>
      <c r="I4753" s="270" t="s">
        <v>9192</v>
      </c>
      <c r="J4753" s="89"/>
      <c r="K4753" s="89"/>
      <c r="L4753" s="89"/>
      <c r="M4753" s="89"/>
      <c r="N4753" s="271">
        <v>0</v>
      </c>
      <c r="O4753" s="271">
        <v>32304</v>
      </c>
      <c r="P4753" s="89" t="s">
        <v>670</v>
      </c>
    </row>
    <row r="4754" spans="1:16" ht="89.25">
      <c r="A4754" s="268">
        <v>10</v>
      </c>
      <c r="B4754" s="89"/>
      <c r="C4754" s="269" t="s">
        <v>41</v>
      </c>
      <c r="D4754" s="84">
        <v>43616</v>
      </c>
      <c r="E4754" s="85" t="s">
        <v>7830</v>
      </c>
      <c r="F4754" s="85" t="s">
        <v>13</v>
      </c>
      <c r="G4754" s="85">
        <v>955772</v>
      </c>
      <c r="H4754" s="89"/>
      <c r="I4754" s="270" t="s">
        <v>9193</v>
      </c>
      <c r="J4754" s="89"/>
      <c r="K4754" s="89"/>
      <c r="L4754" s="89"/>
      <c r="M4754" s="89"/>
      <c r="N4754" s="271">
        <v>348</v>
      </c>
      <c r="O4754" s="271">
        <v>0</v>
      </c>
      <c r="P4754" s="89" t="s">
        <v>670</v>
      </c>
    </row>
    <row r="4755" spans="1:16" ht="51">
      <c r="A4755" s="268">
        <v>117</v>
      </c>
      <c r="B4755" s="89"/>
      <c r="C4755" s="269" t="s">
        <v>62</v>
      </c>
      <c r="D4755" s="84">
        <v>43616</v>
      </c>
      <c r="E4755" s="85" t="s">
        <v>7831</v>
      </c>
      <c r="F4755" s="85" t="s">
        <v>11</v>
      </c>
      <c r="G4755" s="85">
        <v>955786</v>
      </c>
      <c r="H4755" s="89"/>
      <c r="I4755" s="270" t="s">
        <v>9194</v>
      </c>
      <c r="J4755" s="89"/>
      <c r="K4755" s="89"/>
      <c r="L4755" s="89"/>
      <c r="M4755" s="89"/>
      <c r="N4755" s="271">
        <v>50</v>
      </c>
      <c r="O4755" s="271">
        <v>0</v>
      </c>
      <c r="P4755" s="89" t="s">
        <v>670</v>
      </c>
    </row>
    <row r="4756" spans="1:16" ht="51">
      <c r="A4756" s="268">
        <v>117</v>
      </c>
      <c r="B4756" s="89"/>
      <c r="C4756" s="269" t="s">
        <v>62</v>
      </c>
      <c r="D4756" s="84">
        <v>43616</v>
      </c>
      <c r="E4756" s="85" t="s">
        <v>7832</v>
      </c>
      <c r="F4756" s="85" t="s">
        <v>11</v>
      </c>
      <c r="G4756" s="85">
        <v>955787</v>
      </c>
      <c r="H4756" s="89"/>
      <c r="I4756" s="270" t="s">
        <v>9195</v>
      </c>
      <c r="J4756" s="89"/>
      <c r="K4756" s="89"/>
      <c r="L4756" s="89"/>
      <c r="M4756" s="89"/>
      <c r="N4756" s="271">
        <v>50</v>
      </c>
      <c r="O4756" s="271">
        <v>0</v>
      </c>
      <c r="P4756" s="89" t="s">
        <v>670</v>
      </c>
    </row>
    <row r="4757" spans="1:16" ht="51">
      <c r="A4757" s="268">
        <v>119</v>
      </c>
      <c r="B4757" s="89"/>
      <c r="C4757" s="269" t="s">
        <v>63</v>
      </c>
      <c r="D4757" s="84">
        <v>43616</v>
      </c>
      <c r="E4757" s="85" t="s">
        <v>7833</v>
      </c>
      <c r="F4757" s="85" t="s">
        <v>11</v>
      </c>
      <c r="G4757" s="85">
        <v>955789</v>
      </c>
      <c r="H4757" s="89"/>
      <c r="I4757" s="270" t="s">
        <v>9196</v>
      </c>
      <c r="J4757" s="89"/>
      <c r="K4757" s="89"/>
      <c r="L4757" s="89"/>
      <c r="M4757" s="89"/>
      <c r="N4757" s="271">
        <v>50</v>
      </c>
      <c r="O4757" s="271">
        <v>0</v>
      </c>
      <c r="P4757" s="89" t="s">
        <v>670</v>
      </c>
    </row>
    <row r="4758" spans="1:16" ht="51">
      <c r="A4758" s="268">
        <v>117</v>
      </c>
      <c r="B4758" s="89"/>
      <c r="C4758" s="269" t="s">
        <v>62</v>
      </c>
      <c r="D4758" s="84">
        <v>43616</v>
      </c>
      <c r="E4758" s="85" t="s">
        <v>7834</v>
      </c>
      <c r="F4758" s="85" t="s">
        <v>11</v>
      </c>
      <c r="G4758" s="85">
        <v>955790</v>
      </c>
      <c r="H4758" s="89"/>
      <c r="I4758" s="270" t="s">
        <v>9197</v>
      </c>
      <c r="J4758" s="89"/>
      <c r="K4758" s="89"/>
      <c r="L4758" s="89"/>
      <c r="M4758" s="89"/>
      <c r="N4758" s="271">
        <v>50</v>
      </c>
      <c r="O4758" s="271">
        <v>0</v>
      </c>
      <c r="P4758" s="89" t="s">
        <v>670</v>
      </c>
    </row>
    <row r="4759" spans="1:16" ht="76.5">
      <c r="A4759" s="268" t="s">
        <v>557</v>
      </c>
      <c r="B4759" s="89"/>
      <c r="C4759" s="269" t="s">
        <v>780</v>
      </c>
      <c r="D4759" s="84">
        <v>43616</v>
      </c>
      <c r="E4759" s="85" t="s">
        <v>7835</v>
      </c>
      <c r="F4759" s="85" t="s">
        <v>6</v>
      </c>
      <c r="G4759" s="85">
        <v>1126549</v>
      </c>
      <c r="H4759" s="89"/>
      <c r="I4759" s="270" t="s">
        <v>9198</v>
      </c>
      <c r="J4759" s="89"/>
      <c r="K4759" s="89"/>
      <c r="L4759" s="89"/>
      <c r="M4759" s="89"/>
      <c r="N4759" s="271">
        <v>0</v>
      </c>
      <c r="O4759" s="271">
        <v>60000</v>
      </c>
      <c r="P4759" s="89" t="s">
        <v>670</v>
      </c>
    </row>
    <row r="4760" spans="1:16" ht="51">
      <c r="A4760" s="268">
        <v>117</v>
      </c>
      <c r="B4760" s="89"/>
      <c r="C4760" s="269" t="s">
        <v>62</v>
      </c>
      <c r="D4760" s="84">
        <v>43616</v>
      </c>
      <c r="E4760" s="85" t="s">
        <v>7836</v>
      </c>
      <c r="F4760" s="85" t="s">
        <v>11</v>
      </c>
      <c r="G4760" s="85">
        <v>955864</v>
      </c>
      <c r="H4760" s="89"/>
      <c r="I4760" s="270" t="s">
        <v>9199</v>
      </c>
      <c r="J4760" s="89"/>
      <c r="K4760" s="89"/>
      <c r="L4760" s="89"/>
      <c r="M4760" s="89"/>
      <c r="N4760" s="271">
        <v>50</v>
      </c>
      <c r="O4760" s="271">
        <v>0</v>
      </c>
      <c r="P4760" s="89" t="s">
        <v>670</v>
      </c>
    </row>
    <row r="4761" spans="1:16" ht="51">
      <c r="A4761" s="268">
        <v>119</v>
      </c>
      <c r="B4761" s="89"/>
      <c r="C4761" s="269" t="s">
        <v>63</v>
      </c>
      <c r="D4761" s="84">
        <v>43616</v>
      </c>
      <c r="E4761" s="85" t="s">
        <v>7837</v>
      </c>
      <c r="F4761" s="85" t="s">
        <v>11</v>
      </c>
      <c r="G4761" s="85">
        <v>955865</v>
      </c>
      <c r="H4761" s="89"/>
      <c r="I4761" s="270" t="s">
        <v>9200</v>
      </c>
      <c r="J4761" s="89"/>
      <c r="K4761" s="89"/>
      <c r="L4761" s="89"/>
      <c r="M4761" s="89"/>
      <c r="N4761" s="271">
        <v>50</v>
      </c>
      <c r="O4761" s="271">
        <v>0</v>
      </c>
      <c r="P4761" s="89" t="s">
        <v>670</v>
      </c>
    </row>
    <row r="4762" spans="1:16" ht="51">
      <c r="A4762" s="268">
        <v>119</v>
      </c>
      <c r="B4762" s="89"/>
      <c r="C4762" s="269" t="s">
        <v>63</v>
      </c>
      <c r="D4762" s="84">
        <v>43616</v>
      </c>
      <c r="E4762" s="85" t="s">
        <v>7838</v>
      </c>
      <c r="F4762" s="85" t="s">
        <v>11</v>
      </c>
      <c r="G4762" s="85">
        <v>955866</v>
      </c>
      <c r="H4762" s="89"/>
      <c r="I4762" s="270" t="s">
        <v>9201</v>
      </c>
      <c r="J4762" s="89"/>
      <c r="K4762" s="89"/>
      <c r="L4762" s="89"/>
      <c r="M4762" s="89"/>
      <c r="N4762" s="271">
        <v>50</v>
      </c>
      <c r="O4762" s="271">
        <v>0</v>
      </c>
      <c r="P4762" s="89" t="s">
        <v>670</v>
      </c>
    </row>
    <row r="4763" spans="1:16" ht="51">
      <c r="A4763" s="268">
        <v>513</v>
      </c>
      <c r="B4763" s="89"/>
      <c r="C4763" s="269" t="s">
        <v>171</v>
      </c>
      <c r="D4763" s="84">
        <v>43616</v>
      </c>
      <c r="E4763" s="85" t="s">
        <v>7839</v>
      </c>
      <c r="F4763" s="85" t="s">
        <v>11</v>
      </c>
      <c r="G4763" s="85">
        <v>955868</v>
      </c>
      <c r="H4763" s="89"/>
      <c r="I4763" s="270" t="s">
        <v>9202</v>
      </c>
      <c r="J4763" s="89"/>
      <c r="K4763" s="89"/>
      <c r="L4763" s="89"/>
      <c r="M4763" s="89"/>
      <c r="N4763" s="271">
        <v>50</v>
      </c>
      <c r="O4763" s="271">
        <v>0</v>
      </c>
      <c r="P4763" s="89" t="s">
        <v>670</v>
      </c>
    </row>
    <row r="4764" spans="1:16" ht="51">
      <c r="A4764" s="268">
        <v>10</v>
      </c>
      <c r="B4764" s="89"/>
      <c r="C4764" s="269" t="s">
        <v>41</v>
      </c>
      <c r="D4764" s="84">
        <v>43619</v>
      </c>
      <c r="E4764" s="85" t="s">
        <v>9292</v>
      </c>
      <c r="F4764" s="85" t="s">
        <v>3</v>
      </c>
      <c r="G4764" s="85">
        <v>1747382</v>
      </c>
      <c r="H4764" s="89"/>
      <c r="I4764" s="270" t="s">
        <v>10910</v>
      </c>
      <c r="J4764" s="89"/>
      <c r="K4764" s="89"/>
      <c r="L4764" s="89"/>
      <c r="M4764" s="89"/>
      <c r="N4764" s="271">
        <v>0</v>
      </c>
      <c r="O4764" s="271">
        <v>591.6</v>
      </c>
      <c r="P4764" s="89" t="s">
        <v>670</v>
      </c>
    </row>
    <row r="4765" spans="1:16" ht="51">
      <c r="A4765" s="268">
        <v>526</v>
      </c>
      <c r="B4765" s="89"/>
      <c r="C4765" s="269" t="s">
        <v>610</v>
      </c>
      <c r="D4765" s="84">
        <v>43619</v>
      </c>
      <c r="E4765" s="85" t="s">
        <v>9293</v>
      </c>
      <c r="F4765" s="85" t="s">
        <v>3</v>
      </c>
      <c r="G4765" s="85">
        <v>1747381</v>
      </c>
      <c r="H4765" s="89"/>
      <c r="I4765" s="270" t="s">
        <v>10911</v>
      </c>
      <c r="J4765" s="89"/>
      <c r="K4765" s="89"/>
      <c r="L4765" s="89"/>
      <c r="M4765" s="89"/>
      <c r="N4765" s="271">
        <v>0</v>
      </c>
      <c r="O4765" s="271">
        <v>160.87</v>
      </c>
      <c r="P4765" s="89" t="s">
        <v>670</v>
      </c>
    </row>
    <row r="4766" spans="1:16" ht="51">
      <c r="A4766" s="268" t="s">
        <v>565</v>
      </c>
      <c r="B4766" s="89"/>
      <c r="C4766" s="269" t="s">
        <v>615</v>
      </c>
      <c r="D4766" s="84">
        <v>43619</v>
      </c>
      <c r="E4766" s="85" t="s">
        <v>9294</v>
      </c>
      <c r="F4766" s="85" t="s">
        <v>3</v>
      </c>
      <c r="G4766" s="85">
        <v>1747374</v>
      </c>
      <c r="H4766" s="89"/>
      <c r="I4766" s="270" t="s">
        <v>10912</v>
      </c>
      <c r="J4766" s="89"/>
      <c r="K4766" s="89"/>
      <c r="L4766" s="89"/>
      <c r="M4766" s="89"/>
      <c r="N4766" s="271">
        <v>0</v>
      </c>
      <c r="O4766" s="271">
        <v>2652</v>
      </c>
      <c r="P4766" s="89" t="s">
        <v>670</v>
      </c>
    </row>
    <row r="4767" spans="1:16" ht="63.75">
      <c r="A4767" s="268">
        <v>47</v>
      </c>
      <c r="B4767" s="89"/>
      <c r="C4767" s="269" t="s">
        <v>49</v>
      </c>
      <c r="D4767" s="84">
        <v>43619</v>
      </c>
      <c r="E4767" s="85" t="s">
        <v>9295</v>
      </c>
      <c r="F4767" s="85" t="s">
        <v>3</v>
      </c>
      <c r="G4767" s="85">
        <v>1747373</v>
      </c>
      <c r="H4767" s="89"/>
      <c r="I4767" s="270" t="s">
        <v>10913</v>
      </c>
      <c r="J4767" s="89"/>
      <c r="K4767" s="89"/>
      <c r="L4767" s="89"/>
      <c r="M4767" s="89"/>
      <c r="N4767" s="271">
        <v>0</v>
      </c>
      <c r="O4767" s="271">
        <v>3759.5</v>
      </c>
      <c r="P4767" s="89" t="s">
        <v>670</v>
      </c>
    </row>
    <row r="4768" spans="1:16" ht="38.25">
      <c r="A4768" s="268" t="s">
        <v>565</v>
      </c>
      <c r="B4768" s="89"/>
      <c r="C4768" s="269" t="s">
        <v>615</v>
      </c>
      <c r="D4768" s="84">
        <v>43619</v>
      </c>
      <c r="E4768" s="85" t="s">
        <v>9296</v>
      </c>
      <c r="F4768" s="85" t="s">
        <v>3</v>
      </c>
      <c r="G4768" s="85">
        <v>1747365</v>
      </c>
      <c r="H4768" s="89"/>
      <c r="I4768" s="270" t="s">
        <v>717</v>
      </c>
      <c r="J4768" s="89"/>
      <c r="K4768" s="89"/>
      <c r="L4768" s="89"/>
      <c r="M4768" s="89"/>
      <c r="N4768" s="271">
        <v>0</v>
      </c>
      <c r="O4768" s="271">
        <v>800</v>
      </c>
      <c r="P4768" s="89" t="s">
        <v>670</v>
      </c>
    </row>
    <row r="4769" spans="1:16" ht="63.75">
      <c r="A4769" s="268">
        <v>86</v>
      </c>
      <c r="B4769" s="89"/>
      <c r="C4769" s="269" t="s">
        <v>56</v>
      </c>
      <c r="D4769" s="84">
        <v>43619</v>
      </c>
      <c r="E4769" s="85" t="s">
        <v>9297</v>
      </c>
      <c r="F4769" s="85" t="s">
        <v>3</v>
      </c>
      <c r="G4769" s="85">
        <v>1747321</v>
      </c>
      <c r="H4769" s="89"/>
      <c r="I4769" s="270" t="s">
        <v>10914</v>
      </c>
      <c r="J4769" s="89"/>
      <c r="K4769" s="89"/>
      <c r="L4769" s="89"/>
      <c r="M4769" s="89"/>
      <c r="N4769" s="271">
        <v>0</v>
      </c>
      <c r="O4769" s="271">
        <v>1622</v>
      </c>
      <c r="P4769" s="89" t="s">
        <v>670</v>
      </c>
    </row>
    <row r="4770" spans="1:16" ht="51">
      <c r="A4770" s="268" t="s">
        <v>565</v>
      </c>
      <c r="B4770" s="89"/>
      <c r="C4770" s="269" t="s">
        <v>615</v>
      </c>
      <c r="D4770" s="84">
        <v>43619</v>
      </c>
      <c r="E4770" s="85" t="s">
        <v>9298</v>
      </c>
      <c r="F4770" s="85" t="s">
        <v>3</v>
      </c>
      <c r="G4770" s="85">
        <v>1747315</v>
      </c>
      <c r="H4770" s="89"/>
      <c r="I4770" s="270" t="s">
        <v>728</v>
      </c>
      <c r="J4770" s="89"/>
      <c r="K4770" s="89"/>
      <c r="L4770" s="89"/>
      <c r="M4770" s="89"/>
      <c r="N4770" s="271">
        <v>0</v>
      </c>
      <c r="O4770" s="271">
        <v>695</v>
      </c>
      <c r="P4770" s="89" t="s">
        <v>670</v>
      </c>
    </row>
    <row r="4771" spans="1:16" ht="51">
      <c r="A4771" s="268">
        <v>591</v>
      </c>
      <c r="B4771" s="89"/>
      <c r="C4771" s="269" t="s">
        <v>1367</v>
      </c>
      <c r="D4771" s="84">
        <v>43619</v>
      </c>
      <c r="E4771" s="85" t="s">
        <v>9299</v>
      </c>
      <c r="F4771" s="85" t="s">
        <v>3</v>
      </c>
      <c r="G4771" s="85">
        <v>1747304</v>
      </c>
      <c r="H4771" s="89"/>
      <c r="I4771" s="270" t="s">
        <v>7951</v>
      </c>
      <c r="J4771" s="89"/>
      <c r="K4771" s="89"/>
      <c r="L4771" s="89"/>
      <c r="M4771" s="89"/>
      <c r="N4771" s="271">
        <v>0</v>
      </c>
      <c r="O4771" s="271">
        <v>10.35</v>
      </c>
      <c r="P4771" s="89" t="s">
        <v>670</v>
      </c>
    </row>
    <row r="4772" spans="1:16" ht="51">
      <c r="A4772" s="268">
        <v>41</v>
      </c>
      <c r="B4772" s="89"/>
      <c r="C4772" s="269" t="s">
        <v>47</v>
      </c>
      <c r="D4772" s="84">
        <v>43619</v>
      </c>
      <c r="E4772" s="85" t="s">
        <v>9300</v>
      </c>
      <c r="F4772" s="85" t="s">
        <v>3</v>
      </c>
      <c r="G4772" s="85">
        <v>1747286</v>
      </c>
      <c r="H4772" s="89"/>
      <c r="I4772" s="270" t="s">
        <v>10915</v>
      </c>
      <c r="J4772" s="89"/>
      <c r="K4772" s="89"/>
      <c r="L4772" s="89"/>
      <c r="M4772" s="89"/>
      <c r="N4772" s="271">
        <v>0</v>
      </c>
      <c r="O4772" s="271">
        <v>40</v>
      </c>
      <c r="P4772" s="89" t="s">
        <v>670</v>
      </c>
    </row>
    <row r="4773" spans="1:16" ht="38.25">
      <c r="A4773" s="268">
        <v>206</v>
      </c>
      <c r="B4773" s="89"/>
      <c r="C4773" s="269" t="s">
        <v>97</v>
      </c>
      <c r="D4773" s="84">
        <v>43619</v>
      </c>
      <c r="E4773" s="85" t="s">
        <v>9301</v>
      </c>
      <c r="F4773" s="85" t="s">
        <v>3</v>
      </c>
      <c r="G4773" s="85">
        <v>1747450</v>
      </c>
      <c r="H4773" s="89"/>
      <c r="I4773" s="270" t="s">
        <v>10916</v>
      </c>
      <c r="J4773" s="89"/>
      <c r="K4773" s="89"/>
      <c r="L4773" s="89"/>
      <c r="M4773" s="89"/>
      <c r="N4773" s="271">
        <v>0</v>
      </c>
      <c r="O4773" s="271">
        <v>229.75</v>
      </c>
      <c r="P4773" s="89" t="s">
        <v>670</v>
      </c>
    </row>
    <row r="4774" spans="1:16" ht="51">
      <c r="A4774" s="268">
        <v>592</v>
      </c>
      <c r="B4774" s="89"/>
      <c r="C4774" s="269" t="s">
        <v>645</v>
      </c>
      <c r="D4774" s="84">
        <v>43619</v>
      </c>
      <c r="E4774" s="85" t="s">
        <v>9302</v>
      </c>
      <c r="F4774" s="85" t="s">
        <v>3</v>
      </c>
      <c r="G4774" s="85">
        <v>1747448</v>
      </c>
      <c r="H4774" s="89"/>
      <c r="I4774" s="270" t="s">
        <v>10917</v>
      </c>
      <c r="J4774" s="89"/>
      <c r="K4774" s="89"/>
      <c r="L4774" s="89"/>
      <c r="M4774" s="89"/>
      <c r="N4774" s="271">
        <v>0</v>
      </c>
      <c r="O4774" s="271">
        <v>0.1</v>
      </c>
      <c r="P4774" s="89" t="s">
        <v>670</v>
      </c>
    </row>
    <row r="4775" spans="1:16" ht="51">
      <c r="A4775" s="268">
        <v>592</v>
      </c>
      <c r="B4775" s="89"/>
      <c r="C4775" s="269" t="s">
        <v>645</v>
      </c>
      <c r="D4775" s="84">
        <v>43619</v>
      </c>
      <c r="E4775" s="85" t="s">
        <v>9303</v>
      </c>
      <c r="F4775" s="85" t="s">
        <v>3</v>
      </c>
      <c r="G4775" s="85">
        <v>1747445</v>
      </c>
      <c r="H4775" s="89"/>
      <c r="I4775" s="270" t="s">
        <v>6251</v>
      </c>
      <c r="J4775" s="89"/>
      <c r="K4775" s="89"/>
      <c r="L4775" s="89"/>
      <c r="M4775" s="89"/>
      <c r="N4775" s="271">
        <v>0</v>
      </c>
      <c r="O4775" s="271">
        <v>13150</v>
      </c>
      <c r="P4775" s="89" t="s">
        <v>670</v>
      </c>
    </row>
    <row r="4776" spans="1:16" ht="51">
      <c r="A4776" s="268">
        <v>592</v>
      </c>
      <c r="B4776" s="89"/>
      <c r="C4776" s="269" t="s">
        <v>645</v>
      </c>
      <c r="D4776" s="84">
        <v>43619</v>
      </c>
      <c r="E4776" s="85" t="s">
        <v>9304</v>
      </c>
      <c r="F4776" s="85" t="s">
        <v>3</v>
      </c>
      <c r="G4776" s="85">
        <v>1747443</v>
      </c>
      <c r="H4776" s="89"/>
      <c r="I4776" s="270" t="s">
        <v>10918</v>
      </c>
      <c r="J4776" s="89"/>
      <c r="K4776" s="89"/>
      <c r="L4776" s="89"/>
      <c r="M4776" s="89"/>
      <c r="N4776" s="271">
        <v>0</v>
      </c>
      <c r="O4776" s="271">
        <v>32475.100000000002</v>
      </c>
      <c r="P4776" s="89" t="s">
        <v>670</v>
      </c>
    </row>
    <row r="4777" spans="1:16" ht="51">
      <c r="A4777" s="268">
        <v>592</v>
      </c>
      <c r="B4777" s="89"/>
      <c r="C4777" s="269" t="s">
        <v>645</v>
      </c>
      <c r="D4777" s="84">
        <v>43619</v>
      </c>
      <c r="E4777" s="85" t="s">
        <v>9305</v>
      </c>
      <c r="F4777" s="85" t="s">
        <v>3</v>
      </c>
      <c r="G4777" s="85">
        <v>1747441</v>
      </c>
      <c r="H4777" s="89"/>
      <c r="I4777" s="270" t="s">
        <v>10919</v>
      </c>
      <c r="J4777" s="89"/>
      <c r="K4777" s="89"/>
      <c r="L4777" s="89"/>
      <c r="M4777" s="89"/>
      <c r="N4777" s="271">
        <v>0</v>
      </c>
      <c r="O4777" s="271">
        <v>596</v>
      </c>
      <c r="P4777" s="89" t="s">
        <v>670</v>
      </c>
    </row>
    <row r="4778" spans="1:16" ht="38.25">
      <c r="A4778" s="268">
        <v>35</v>
      </c>
      <c r="B4778" s="89"/>
      <c r="C4778" s="269" t="s">
        <v>46</v>
      </c>
      <c r="D4778" s="84">
        <v>43619</v>
      </c>
      <c r="E4778" s="85" t="s">
        <v>9306</v>
      </c>
      <c r="F4778" s="85" t="s">
        <v>3</v>
      </c>
      <c r="G4778" s="85">
        <v>1747421</v>
      </c>
      <c r="H4778" s="89"/>
      <c r="I4778" s="270" t="s">
        <v>3322</v>
      </c>
      <c r="J4778" s="89"/>
      <c r="K4778" s="89"/>
      <c r="L4778" s="89"/>
      <c r="M4778" s="89"/>
      <c r="N4778" s="271">
        <v>0</v>
      </c>
      <c r="O4778" s="271">
        <v>1000</v>
      </c>
      <c r="P4778" s="89" t="s">
        <v>670</v>
      </c>
    </row>
    <row r="4779" spans="1:16" ht="51">
      <c r="A4779" s="268">
        <v>41</v>
      </c>
      <c r="B4779" s="89"/>
      <c r="C4779" s="269" t="s">
        <v>47</v>
      </c>
      <c r="D4779" s="84">
        <v>43619</v>
      </c>
      <c r="E4779" s="85" t="s">
        <v>9307</v>
      </c>
      <c r="F4779" s="85" t="s">
        <v>3</v>
      </c>
      <c r="G4779" s="85">
        <v>1747403</v>
      </c>
      <c r="H4779" s="89"/>
      <c r="I4779" s="270" t="s">
        <v>10920</v>
      </c>
      <c r="J4779" s="89"/>
      <c r="K4779" s="89"/>
      <c r="L4779" s="89"/>
      <c r="M4779" s="89"/>
      <c r="N4779" s="271">
        <v>0</v>
      </c>
      <c r="O4779" s="271">
        <v>312.12</v>
      </c>
      <c r="P4779" s="89" t="s">
        <v>670</v>
      </c>
    </row>
    <row r="4780" spans="1:16" ht="51">
      <c r="A4780" s="268">
        <v>20</v>
      </c>
      <c r="B4780" s="89"/>
      <c r="C4780" s="269" t="s">
        <v>44</v>
      </c>
      <c r="D4780" s="84">
        <v>43619</v>
      </c>
      <c r="E4780" s="85" t="s">
        <v>9308</v>
      </c>
      <c r="F4780" s="85" t="s">
        <v>3</v>
      </c>
      <c r="G4780" s="85">
        <v>1747401</v>
      </c>
      <c r="H4780" s="89"/>
      <c r="I4780" s="270" t="s">
        <v>10921</v>
      </c>
      <c r="J4780" s="89"/>
      <c r="K4780" s="89"/>
      <c r="L4780" s="89"/>
      <c r="M4780" s="89"/>
      <c r="N4780" s="271">
        <v>0</v>
      </c>
      <c r="O4780" s="271">
        <v>4</v>
      </c>
      <c r="P4780" s="89" t="s">
        <v>670</v>
      </c>
    </row>
    <row r="4781" spans="1:16" ht="38.25">
      <c r="A4781" s="268" t="s">
        <v>565</v>
      </c>
      <c r="B4781" s="89"/>
      <c r="C4781" s="269" t="s">
        <v>615</v>
      </c>
      <c r="D4781" s="84">
        <v>43619</v>
      </c>
      <c r="E4781" s="85" t="s">
        <v>9309</v>
      </c>
      <c r="F4781" s="85" t="s">
        <v>3</v>
      </c>
      <c r="G4781" s="85">
        <v>1747390</v>
      </c>
      <c r="H4781" s="89"/>
      <c r="I4781" s="270" t="s">
        <v>10922</v>
      </c>
      <c r="J4781" s="89"/>
      <c r="K4781" s="89"/>
      <c r="L4781" s="89"/>
      <c r="M4781" s="89"/>
      <c r="N4781" s="271">
        <v>0</v>
      </c>
      <c r="O4781" s="271">
        <v>710.01</v>
      </c>
      <c r="P4781" s="89" t="s">
        <v>670</v>
      </c>
    </row>
    <row r="4782" spans="1:16" ht="38.25">
      <c r="A4782" s="268" t="s">
        <v>565</v>
      </c>
      <c r="B4782" s="89"/>
      <c r="C4782" s="269" t="s">
        <v>615</v>
      </c>
      <c r="D4782" s="84">
        <v>43619</v>
      </c>
      <c r="E4782" s="85" t="s">
        <v>9310</v>
      </c>
      <c r="F4782" s="85" t="s">
        <v>3</v>
      </c>
      <c r="G4782" s="85">
        <v>1747387</v>
      </c>
      <c r="H4782" s="89"/>
      <c r="I4782" s="270" t="s">
        <v>10923</v>
      </c>
      <c r="J4782" s="89"/>
      <c r="K4782" s="89"/>
      <c r="L4782" s="89"/>
      <c r="M4782" s="89"/>
      <c r="N4782" s="271">
        <v>0</v>
      </c>
      <c r="O4782" s="271">
        <v>1286.25</v>
      </c>
      <c r="P4782" s="89" t="s">
        <v>670</v>
      </c>
    </row>
    <row r="4783" spans="1:16" ht="63.75">
      <c r="A4783" s="268">
        <v>10</v>
      </c>
      <c r="B4783" s="89"/>
      <c r="C4783" s="269" t="s">
        <v>41</v>
      </c>
      <c r="D4783" s="84">
        <v>43619</v>
      </c>
      <c r="E4783" s="85" t="s">
        <v>9311</v>
      </c>
      <c r="F4783" s="85" t="s">
        <v>3</v>
      </c>
      <c r="G4783" s="85">
        <v>1747385</v>
      </c>
      <c r="H4783" s="89"/>
      <c r="I4783" s="270" t="s">
        <v>10924</v>
      </c>
      <c r="J4783" s="89"/>
      <c r="K4783" s="89"/>
      <c r="L4783" s="89"/>
      <c r="M4783" s="89"/>
      <c r="N4783" s="271">
        <v>0</v>
      </c>
      <c r="O4783" s="271">
        <v>591.6</v>
      </c>
      <c r="P4783" s="89" t="s">
        <v>670</v>
      </c>
    </row>
    <row r="4784" spans="1:16" ht="51">
      <c r="A4784" s="268">
        <v>290</v>
      </c>
      <c r="B4784" s="89"/>
      <c r="C4784" s="269" t="s">
        <v>128</v>
      </c>
      <c r="D4784" s="84">
        <v>43619</v>
      </c>
      <c r="E4784" s="85" t="s">
        <v>9312</v>
      </c>
      <c r="F4784" s="85" t="s">
        <v>3</v>
      </c>
      <c r="G4784" s="85">
        <v>1747273</v>
      </c>
      <c r="H4784" s="89"/>
      <c r="I4784" s="270" t="s">
        <v>10925</v>
      </c>
      <c r="J4784" s="89"/>
      <c r="K4784" s="89"/>
      <c r="L4784" s="89"/>
      <c r="M4784" s="89"/>
      <c r="N4784" s="271">
        <v>0</v>
      </c>
      <c r="O4784" s="271">
        <v>2088.56</v>
      </c>
      <c r="P4784" s="89" t="s">
        <v>670</v>
      </c>
    </row>
    <row r="4785" spans="1:16" ht="63.75">
      <c r="A4785" s="268">
        <v>290</v>
      </c>
      <c r="B4785" s="89"/>
      <c r="C4785" s="269" t="s">
        <v>128</v>
      </c>
      <c r="D4785" s="84">
        <v>43619</v>
      </c>
      <c r="E4785" s="85" t="s">
        <v>9313</v>
      </c>
      <c r="F4785" s="85" t="s">
        <v>3</v>
      </c>
      <c r="G4785" s="85">
        <v>1747272</v>
      </c>
      <c r="H4785" s="89"/>
      <c r="I4785" s="270" t="s">
        <v>10926</v>
      </c>
      <c r="J4785" s="89"/>
      <c r="K4785" s="89"/>
      <c r="L4785" s="89"/>
      <c r="M4785" s="89"/>
      <c r="N4785" s="271">
        <v>0</v>
      </c>
      <c r="O4785" s="271">
        <v>1799.16</v>
      </c>
      <c r="P4785" s="89" t="s">
        <v>670</v>
      </c>
    </row>
    <row r="4786" spans="1:16" ht="51">
      <c r="A4786" s="268">
        <v>290</v>
      </c>
      <c r="B4786" s="89"/>
      <c r="C4786" s="269" t="s">
        <v>128</v>
      </c>
      <c r="D4786" s="84">
        <v>43619</v>
      </c>
      <c r="E4786" s="85" t="s">
        <v>9314</v>
      </c>
      <c r="F4786" s="85" t="s">
        <v>3</v>
      </c>
      <c r="G4786" s="85">
        <v>1747271</v>
      </c>
      <c r="H4786" s="89"/>
      <c r="I4786" s="270" t="s">
        <v>10927</v>
      </c>
      <c r="J4786" s="89"/>
      <c r="K4786" s="89"/>
      <c r="L4786" s="89"/>
      <c r="M4786" s="89"/>
      <c r="N4786" s="271">
        <v>0</v>
      </c>
      <c r="O4786" s="271">
        <v>183614.62</v>
      </c>
      <c r="P4786" s="89" t="s">
        <v>670</v>
      </c>
    </row>
    <row r="4787" spans="1:16" ht="63.75">
      <c r="A4787" s="268">
        <v>290</v>
      </c>
      <c r="B4787" s="89"/>
      <c r="C4787" s="269" t="s">
        <v>128</v>
      </c>
      <c r="D4787" s="84">
        <v>43619</v>
      </c>
      <c r="E4787" s="85" t="s">
        <v>9315</v>
      </c>
      <c r="F4787" s="85" t="s">
        <v>3</v>
      </c>
      <c r="G4787" s="85">
        <v>1747270</v>
      </c>
      <c r="H4787" s="89"/>
      <c r="I4787" s="270" t="s">
        <v>10928</v>
      </c>
      <c r="J4787" s="89"/>
      <c r="K4787" s="89"/>
      <c r="L4787" s="89"/>
      <c r="M4787" s="89"/>
      <c r="N4787" s="271">
        <v>0</v>
      </c>
      <c r="O4787" s="271">
        <v>590</v>
      </c>
      <c r="P4787" s="89" t="s">
        <v>670</v>
      </c>
    </row>
    <row r="4788" spans="1:16" ht="63.75">
      <c r="A4788" s="268">
        <v>290</v>
      </c>
      <c r="B4788" s="89"/>
      <c r="C4788" s="269" t="s">
        <v>128</v>
      </c>
      <c r="D4788" s="84">
        <v>43619</v>
      </c>
      <c r="E4788" s="85" t="s">
        <v>9316</v>
      </c>
      <c r="F4788" s="85" t="s">
        <v>3</v>
      </c>
      <c r="G4788" s="85">
        <v>1747267</v>
      </c>
      <c r="H4788" s="89"/>
      <c r="I4788" s="270" t="s">
        <v>10929</v>
      </c>
      <c r="J4788" s="89"/>
      <c r="K4788" s="89"/>
      <c r="L4788" s="89"/>
      <c r="M4788" s="89"/>
      <c r="N4788" s="271">
        <v>0</v>
      </c>
      <c r="O4788" s="271">
        <v>2995.17</v>
      </c>
      <c r="P4788" s="89" t="s">
        <v>670</v>
      </c>
    </row>
    <row r="4789" spans="1:16" ht="63.75">
      <c r="A4789" s="268">
        <v>15</v>
      </c>
      <c r="B4789" s="89"/>
      <c r="C4789" s="269" t="s">
        <v>42</v>
      </c>
      <c r="D4789" s="84">
        <v>43619</v>
      </c>
      <c r="E4789" s="85" t="s">
        <v>9317</v>
      </c>
      <c r="F4789" s="85" t="s">
        <v>3</v>
      </c>
      <c r="G4789" s="85">
        <v>1747257</v>
      </c>
      <c r="H4789" s="89"/>
      <c r="I4789" s="270" t="s">
        <v>10930</v>
      </c>
      <c r="J4789" s="89"/>
      <c r="K4789" s="89"/>
      <c r="L4789" s="89"/>
      <c r="M4789" s="89"/>
      <c r="N4789" s="271">
        <v>0</v>
      </c>
      <c r="O4789" s="271">
        <v>69378.27</v>
      </c>
      <c r="P4789" s="89" t="s">
        <v>670</v>
      </c>
    </row>
    <row r="4790" spans="1:16" ht="63.75">
      <c r="A4790" s="268">
        <v>660</v>
      </c>
      <c r="B4790" s="89"/>
      <c r="C4790" s="269" t="s">
        <v>188</v>
      </c>
      <c r="D4790" s="84">
        <v>43619</v>
      </c>
      <c r="E4790" s="85" t="s">
        <v>9318</v>
      </c>
      <c r="F4790" s="85" t="s">
        <v>3</v>
      </c>
      <c r="G4790" s="85">
        <v>1747250</v>
      </c>
      <c r="H4790" s="89"/>
      <c r="I4790" s="270" t="s">
        <v>10931</v>
      </c>
      <c r="J4790" s="89"/>
      <c r="K4790" s="89"/>
      <c r="L4790" s="89"/>
      <c r="M4790" s="89"/>
      <c r="N4790" s="271">
        <v>0</v>
      </c>
      <c r="O4790" s="271">
        <v>836</v>
      </c>
      <c r="P4790" s="89" t="s">
        <v>670</v>
      </c>
    </row>
    <row r="4791" spans="1:16" ht="63.75">
      <c r="A4791" s="268">
        <v>660</v>
      </c>
      <c r="B4791" s="89"/>
      <c r="C4791" s="269" t="s">
        <v>188</v>
      </c>
      <c r="D4791" s="84">
        <v>43619</v>
      </c>
      <c r="E4791" s="85" t="s">
        <v>9319</v>
      </c>
      <c r="F4791" s="85" t="s">
        <v>3</v>
      </c>
      <c r="G4791" s="85">
        <v>1747244</v>
      </c>
      <c r="H4791" s="89"/>
      <c r="I4791" s="270" t="s">
        <v>10932</v>
      </c>
      <c r="J4791" s="89"/>
      <c r="K4791" s="89"/>
      <c r="L4791" s="89"/>
      <c r="M4791" s="89"/>
      <c r="N4791" s="271">
        <v>0</v>
      </c>
      <c r="O4791" s="271">
        <v>33</v>
      </c>
      <c r="P4791" s="89" t="s">
        <v>670</v>
      </c>
    </row>
    <row r="4792" spans="1:16" ht="63.75">
      <c r="A4792" s="268">
        <v>660</v>
      </c>
      <c r="B4792" s="89"/>
      <c r="C4792" s="269" t="s">
        <v>188</v>
      </c>
      <c r="D4792" s="84">
        <v>43619</v>
      </c>
      <c r="E4792" s="85" t="s">
        <v>9320</v>
      </c>
      <c r="F4792" s="85" t="s">
        <v>3</v>
      </c>
      <c r="G4792" s="85">
        <v>1747241</v>
      </c>
      <c r="H4792" s="89"/>
      <c r="I4792" s="270" t="s">
        <v>10933</v>
      </c>
      <c r="J4792" s="89"/>
      <c r="K4792" s="89"/>
      <c r="L4792" s="89"/>
      <c r="M4792" s="89"/>
      <c r="N4792" s="271">
        <v>0</v>
      </c>
      <c r="O4792" s="271">
        <v>456</v>
      </c>
      <c r="P4792" s="89" t="s">
        <v>670</v>
      </c>
    </row>
    <row r="4793" spans="1:16" ht="51">
      <c r="A4793" s="268" t="s">
        <v>565</v>
      </c>
      <c r="B4793" s="89"/>
      <c r="C4793" s="269" t="s">
        <v>615</v>
      </c>
      <c r="D4793" s="84">
        <v>43619</v>
      </c>
      <c r="E4793" s="85" t="s">
        <v>9321</v>
      </c>
      <c r="F4793" s="85" t="s">
        <v>3</v>
      </c>
      <c r="G4793" s="85">
        <v>1747218</v>
      </c>
      <c r="H4793" s="89"/>
      <c r="I4793" s="270" t="s">
        <v>10934</v>
      </c>
      <c r="J4793" s="89"/>
      <c r="K4793" s="89"/>
      <c r="L4793" s="89"/>
      <c r="M4793" s="89"/>
      <c r="N4793" s="271">
        <v>0</v>
      </c>
      <c r="O4793" s="271">
        <v>59.53</v>
      </c>
      <c r="P4793" s="89" t="s">
        <v>670</v>
      </c>
    </row>
    <row r="4794" spans="1:16" ht="51">
      <c r="A4794" s="268" t="s">
        <v>565</v>
      </c>
      <c r="B4794" s="89"/>
      <c r="C4794" s="269" t="s">
        <v>615</v>
      </c>
      <c r="D4794" s="84">
        <v>43619</v>
      </c>
      <c r="E4794" s="85" t="s">
        <v>9322</v>
      </c>
      <c r="F4794" s="85" t="s">
        <v>3</v>
      </c>
      <c r="G4794" s="85">
        <v>1747216</v>
      </c>
      <c r="H4794" s="89"/>
      <c r="I4794" s="270" t="s">
        <v>10935</v>
      </c>
      <c r="J4794" s="89"/>
      <c r="K4794" s="89"/>
      <c r="L4794" s="89"/>
      <c r="M4794" s="89"/>
      <c r="N4794" s="271">
        <v>0</v>
      </c>
      <c r="O4794" s="271">
        <v>10240.6</v>
      </c>
      <c r="P4794" s="89" t="s">
        <v>670</v>
      </c>
    </row>
    <row r="4795" spans="1:16" ht="51">
      <c r="A4795" s="268" t="s">
        <v>565</v>
      </c>
      <c r="B4795" s="89"/>
      <c r="C4795" s="269" t="s">
        <v>615</v>
      </c>
      <c r="D4795" s="84">
        <v>43619</v>
      </c>
      <c r="E4795" s="85" t="s">
        <v>9323</v>
      </c>
      <c r="F4795" s="85" t="s">
        <v>3</v>
      </c>
      <c r="G4795" s="85">
        <v>1747214</v>
      </c>
      <c r="H4795" s="89"/>
      <c r="I4795" s="270" t="s">
        <v>10936</v>
      </c>
      <c r="J4795" s="89"/>
      <c r="K4795" s="89"/>
      <c r="L4795" s="89"/>
      <c r="M4795" s="89"/>
      <c r="N4795" s="271">
        <v>0</v>
      </c>
      <c r="O4795" s="271">
        <v>4343.8999999999996</v>
      </c>
      <c r="P4795" s="89" t="s">
        <v>670</v>
      </c>
    </row>
    <row r="4796" spans="1:16" ht="38.25">
      <c r="A4796" s="268">
        <v>20</v>
      </c>
      <c r="B4796" s="89"/>
      <c r="C4796" s="269" t="s">
        <v>44</v>
      </c>
      <c r="D4796" s="84">
        <v>43619</v>
      </c>
      <c r="E4796" s="85" t="s">
        <v>9324</v>
      </c>
      <c r="F4796" s="85" t="s">
        <v>3</v>
      </c>
      <c r="G4796" s="85">
        <v>1747269</v>
      </c>
      <c r="H4796" s="89"/>
      <c r="I4796" s="270" t="s">
        <v>10937</v>
      </c>
      <c r="J4796" s="89"/>
      <c r="K4796" s="89"/>
      <c r="L4796" s="89"/>
      <c r="M4796" s="89"/>
      <c r="N4796" s="271">
        <v>0</v>
      </c>
      <c r="O4796" s="271">
        <v>2.8000000000000003</v>
      </c>
      <c r="P4796" s="89" t="s">
        <v>670</v>
      </c>
    </row>
    <row r="4797" spans="1:16" ht="51">
      <c r="A4797" s="268">
        <v>46</v>
      </c>
      <c r="B4797" s="89"/>
      <c r="C4797" s="269" t="s">
        <v>48</v>
      </c>
      <c r="D4797" s="84">
        <v>43619</v>
      </c>
      <c r="E4797" s="85" t="s">
        <v>9325</v>
      </c>
      <c r="F4797" s="85" t="s">
        <v>3</v>
      </c>
      <c r="G4797" s="85">
        <v>1747260</v>
      </c>
      <c r="H4797" s="89"/>
      <c r="I4797" s="270" t="s">
        <v>10938</v>
      </c>
      <c r="J4797" s="89"/>
      <c r="K4797" s="89"/>
      <c r="L4797" s="89"/>
      <c r="M4797" s="89"/>
      <c r="N4797" s="271">
        <v>0</v>
      </c>
      <c r="O4797" s="271">
        <v>5000</v>
      </c>
      <c r="P4797" s="89" t="s">
        <v>670</v>
      </c>
    </row>
    <row r="4798" spans="1:16" ht="51">
      <c r="A4798" s="268" t="s">
        <v>565</v>
      </c>
      <c r="B4798" s="89"/>
      <c r="C4798" s="269" t="s">
        <v>615</v>
      </c>
      <c r="D4798" s="84">
        <v>43619</v>
      </c>
      <c r="E4798" s="85" t="s">
        <v>9326</v>
      </c>
      <c r="F4798" s="85" t="s">
        <v>3</v>
      </c>
      <c r="G4798" s="85">
        <v>1747236</v>
      </c>
      <c r="H4798" s="89"/>
      <c r="I4798" s="270" t="s">
        <v>10939</v>
      </c>
      <c r="J4798" s="89"/>
      <c r="K4798" s="89"/>
      <c r="L4798" s="89"/>
      <c r="M4798" s="89"/>
      <c r="N4798" s="271">
        <v>0</v>
      </c>
      <c r="O4798" s="271">
        <v>34.380000000000003</v>
      </c>
      <c r="P4798" s="89" t="s">
        <v>670</v>
      </c>
    </row>
    <row r="4799" spans="1:16" ht="51">
      <c r="A4799" s="268" t="s">
        <v>565</v>
      </c>
      <c r="B4799" s="89"/>
      <c r="C4799" s="269" t="s">
        <v>615</v>
      </c>
      <c r="D4799" s="84">
        <v>43619</v>
      </c>
      <c r="E4799" s="85" t="s">
        <v>9327</v>
      </c>
      <c r="F4799" s="85" t="s">
        <v>3</v>
      </c>
      <c r="G4799" s="85">
        <v>1747234</v>
      </c>
      <c r="H4799" s="89"/>
      <c r="I4799" s="270" t="s">
        <v>10940</v>
      </c>
      <c r="J4799" s="89"/>
      <c r="K4799" s="89"/>
      <c r="L4799" s="89"/>
      <c r="M4799" s="89"/>
      <c r="N4799" s="271">
        <v>0</v>
      </c>
      <c r="O4799" s="271">
        <v>4639.05</v>
      </c>
      <c r="P4799" s="89" t="s">
        <v>670</v>
      </c>
    </row>
    <row r="4800" spans="1:16" ht="51">
      <c r="A4800" s="268" t="s">
        <v>565</v>
      </c>
      <c r="B4800" s="89"/>
      <c r="C4800" s="269" t="s">
        <v>615</v>
      </c>
      <c r="D4800" s="84">
        <v>43619</v>
      </c>
      <c r="E4800" s="85" t="s">
        <v>9328</v>
      </c>
      <c r="F4800" s="85" t="s">
        <v>3</v>
      </c>
      <c r="G4800" s="85">
        <v>1747232</v>
      </c>
      <c r="H4800" s="89"/>
      <c r="I4800" s="270" t="s">
        <v>10941</v>
      </c>
      <c r="J4800" s="89"/>
      <c r="K4800" s="89"/>
      <c r="L4800" s="89"/>
      <c r="M4800" s="89"/>
      <c r="N4800" s="271">
        <v>0</v>
      </c>
      <c r="O4800" s="271">
        <v>200.54</v>
      </c>
      <c r="P4800" s="89" t="s">
        <v>670</v>
      </c>
    </row>
    <row r="4801" spans="1:16" ht="38.25">
      <c r="A4801" s="268" t="s">
        <v>565</v>
      </c>
      <c r="B4801" s="89"/>
      <c r="C4801" s="269" t="s">
        <v>615</v>
      </c>
      <c r="D4801" s="84">
        <v>43619</v>
      </c>
      <c r="E4801" s="85" t="s">
        <v>9329</v>
      </c>
      <c r="F4801" s="85" t="s">
        <v>3</v>
      </c>
      <c r="G4801" s="85">
        <v>1747230</v>
      </c>
      <c r="H4801" s="89"/>
      <c r="I4801" s="270" t="s">
        <v>10942</v>
      </c>
      <c r="J4801" s="89"/>
      <c r="K4801" s="89"/>
      <c r="L4801" s="89"/>
      <c r="M4801" s="89"/>
      <c r="N4801" s="271">
        <v>0</v>
      </c>
      <c r="O4801" s="271">
        <v>963.28</v>
      </c>
      <c r="P4801" s="89" t="s">
        <v>670</v>
      </c>
    </row>
    <row r="4802" spans="1:16" ht="51">
      <c r="A4802" s="268" t="s">
        <v>565</v>
      </c>
      <c r="B4802" s="89"/>
      <c r="C4802" s="269" t="s">
        <v>615</v>
      </c>
      <c r="D4802" s="84">
        <v>43619</v>
      </c>
      <c r="E4802" s="85" t="s">
        <v>9330</v>
      </c>
      <c r="F4802" s="85" t="s">
        <v>3</v>
      </c>
      <c r="G4802" s="85">
        <v>1747228</v>
      </c>
      <c r="H4802" s="89"/>
      <c r="I4802" s="270" t="s">
        <v>10943</v>
      </c>
      <c r="J4802" s="89"/>
      <c r="K4802" s="89"/>
      <c r="L4802" s="89"/>
      <c r="M4802" s="89"/>
      <c r="N4802" s="271">
        <v>0</v>
      </c>
      <c r="O4802" s="271">
        <v>963.21</v>
      </c>
      <c r="P4802" s="89" t="s">
        <v>670</v>
      </c>
    </row>
    <row r="4803" spans="1:16" ht="51">
      <c r="A4803" s="268" t="s">
        <v>565</v>
      </c>
      <c r="B4803" s="89"/>
      <c r="C4803" s="269" t="s">
        <v>615</v>
      </c>
      <c r="D4803" s="84">
        <v>43619</v>
      </c>
      <c r="E4803" s="85" t="s">
        <v>9331</v>
      </c>
      <c r="F4803" s="85" t="s">
        <v>3</v>
      </c>
      <c r="G4803" s="85">
        <v>1747172</v>
      </c>
      <c r="H4803" s="89"/>
      <c r="I4803" s="270" t="s">
        <v>10944</v>
      </c>
      <c r="J4803" s="89"/>
      <c r="K4803" s="89"/>
      <c r="L4803" s="89"/>
      <c r="M4803" s="89"/>
      <c r="N4803" s="271">
        <v>0</v>
      </c>
      <c r="O4803" s="271">
        <v>4980.4000000000005</v>
      </c>
      <c r="P4803" s="89" t="s">
        <v>670</v>
      </c>
    </row>
    <row r="4804" spans="1:16" ht="51">
      <c r="A4804" s="268" t="s">
        <v>565</v>
      </c>
      <c r="B4804" s="89"/>
      <c r="C4804" s="269" t="s">
        <v>615</v>
      </c>
      <c r="D4804" s="84">
        <v>43619</v>
      </c>
      <c r="E4804" s="85" t="s">
        <v>9332</v>
      </c>
      <c r="F4804" s="85" t="s">
        <v>3</v>
      </c>
      <c r="G4804" s="85">
        <v>1747180</v>
      </c>
      <c r="H4804" s="89"/>
      <c r="I4804" s="270" t="s">
        <v>10945</v>
      </c>
      <c r="J4804" s="89"/>
      <c r="K4804" s="89"/>
      <c r="L4804" s="89"/>
      <c r="M4804" s="89"/>
      <c r="N4804" s="271">
        <v>0</v>
      </c>
      <c r="O4804" s="271">
        <v>7215.52</v>
      </c>
      <c r="P4804" s="89" t="s">
        <v>670</v>
      </c>
    </row>
    <row r="4805" spans="1:16" ht="63.75">
      <c r="A4805" s="268">
        <v>41</v>
      </c>
      <c r="B4805" s="89"/>
      <c r="C4805" s="269" t="s">
        <v>47</v>
      </c>
      <c r="D4805" s="84">
        <v>43619</v>
      </c>
      <c r="E4805" s="85" t="s">
        <v>9333</v>
      </c>
      <c r="F4805" s="85" t="s">
        <v>3</v>
      </c>
      <c r="G4805" s="85">
        <v>1747181</v>
      </c>
      <c r="H4805" s="89"/>
      <c r="I4805" s="270" t="s">
        <v>10946</v>
      </c>
      <c r="J4805" s="89"/>
      <c r="K4805" s="89"/>
      <c r="L4805" s="89"/>
      <c r="M4805" s="89"/>
      <c r="N4805" s="271">
        <v>0</v>
      </c>
      <c r="O4805" s="271">
        <v>70</v>
      </c>
      <c r="P4805" s="89" t="s">
        <v>670</v>
      </c>
    </row>
    <row r="4806" spans="1:16" ht="38.25">
      <c r="A4806" s="268">
        <v>35</v>
      </c>
      <c r="B4806" s="89"/>
      <c r="C4806" s="269" t="s">
        <v>46</v>
      </c>
      <c r="D4806" s="84">
        <v>43619</v>
      </c>
      <c r="E4806" s="85" t="s">
        <v>9334</v>
      </c>
      <c r="F4806" s="85" t="s">
        <v>3</v>
      </c>
      <c r="G4806" s="85">
        <v>1747199</v>
      </c>
      <c r="H4806" s="89"/>
      <c r="I4806" s="270" t="s">
        <v>10947</v>
      </c>
      <c r="J4806" s="89"/>
      <c r="K4806" s="89"/>
      <c r="L4806" s="89"/>
      <c r="M4806" s="89"/>
      <c r="N4806" s="271">
        <v>0</v>
      </c>
      <c r="O4806" s="271">
        <v>1278</v>
      </c>
      <c r="P4806" s="89" t="s">
        <v>670</v>
      </c>
    </row>
    <row r="4807" spans="1:16" ht="63.75">
      <c r="A4807" s="268">
        <v>35</v>
      </c>
      <c r="B4807" s="89"/>
      <c r="C4807" s="269" t="s">
        <v>46</v>
      </c>
      <c r="D4807" s="84">
        <v>43619</v>
      </c>
      <c r="E4807" s="85" t="s">
        <v>9335</v>
      </c>
      <c r="F4807" s="85" t="s">
        <v>3</v>
      </c>
      <c r="G4807" s="85">
        <v>1747210</v>
      </c>
      <c r="H4807" s="89"/>
      <c r="I4807" s="270" t="s">
        <v>10948</v>
      </c>
      <c r="J4807" s="89"/>
      <c r="K4807" s="89"/>
      <c r="L4807" s="89"/>
      <c r="M4807" s="89"/>
      <c r="N4807" s="271">
        <v>0</v>
      </c>
      <c r="O4807" s="271">
        <v>28.88</v>
      </c>
      <c r="P4807" s="89" t="s">
        <v>670</v>
      </c>
    </row>
    <row r="4808" spans="1:16" ht="38.25">
      <c r="A4808" s="268" t="s">
        <v>565</v>
      </c>
      <c r="B4808" s="89"/>
      <c r="C4808" s="269" t="s">
        <v>615</v>
      </c>
      <c r="D4808" s="84">
        <v>43619</v>
      </c>
      <c r="E4808" s="85" t="s">
        <v>9336</v>
      </c>
      <c r="F4808" s="85" t="s">
        <v>3</v>
      </c>
      <c r="G4808" s="85">
        <v>1747211</v>
      </c>
      <c r="H4808" s="89"/>
      <c r="I4808" s="270" t="s">
        <v>10949</v>
      </c>
      <c r="J4808" s="89"/>
      <c r="K4808" s="89"/>
      <c r="L4808" s="89"/>
      <c r="M4808" s="89"/>
      <c r="N4808" s="271">
        <v>0</v>
      </c>
      <c r="O4808" s="271">
        <v>300</v>
      </c>
      <c r="P4808" s="89" t="s">
        <v>670</v>
      </c>
    </row>
    <row r="4809" spans="1:16" ht="51">
      <c r="A4809" s="268" t="s">
        <v>565</v>
      </c>
      <c r="B4809" s="89"/>
      <c r="C4809" s="269" t="s">
        <v>615</v>
      </c>
      <c r="D4809" s="84">
        <v>43619</v>
      </c>
      <c r="E4809" s="85" t="s">
        <v>9337</v>
      </c>
      <c r="F4809" s="85" t="s">
        <v>3</v>
      </c>
      <c r="G4809" s="85">
        <v>1747217</v>
      </c>
      <c r="H4809" s="89"/>
      <c r="I4809" s="270" t="s">
        <v>10950</v>
      </c>
      <c r="J4809" s="89"/>
      <c r="K4809" s="89"/>
      <c r="L4809" s="89"/>
      <c r="M4809" s="89"/>
      <c r="N4809" s="271">
        <v>0</v>
      </c>
      <c r="O4809" s="271">
        <v>10177.58</v>
      </c>
      <c r="P4809" s="89" t="s">
        <v>670</v>
      </c>
    </row>
    <row r="4810" spans="1:16" ht="76.5">
      <c r="A4810" s="268">
        <v>25</v>
      </c>
      <c r="B4810" s="89"/>
      <c r="C4810" s="269" t="s">
        <v>45</v>
      </c>
      <c r="D4810" s="84">
        <v>43619</v>
      </c>
      <c r="E4810" s="85" t="s">
        <v>9338</v>
      </c>
      <c r="F4810" s="85" t="s">
        <v>671</v>
      </c>
      <c r="G4810" s="85">
        <v>464803</v>
      </c>
      <c r="H4810" s="89"/>
      <c r="I4810" s="270" t="s">
        <v>10951</v>
      </c>
      <c r="J4810" s="89"/>
      <c r="K4810" s="89"/>
      <c r="L4810" s="89"/>
      <c r="M4810" s="89"/>
      <c r="N4810" s="271">
        <v>435722.45</v>
      </c>
      <c r="O4810" s="271">
        <v>0</v>
      </c>
      <c r="P4810" s="89" t="s">
        <v>670</v>
      </c>
    </row>
    <row r="4811" spans="1:16" ht="76.5">
      <c r="A4811" s="268">
        <v>25</v>
      </c>
      <c r="B4811" s="89"/>
      <c r="C4811" s="269" t="s">
        <v>45</v>
      </c>
      <c r="D4811" s="84">
        <v>43619</v>
      </c>
      <c r="E4811" s="85" t="s">
        <v>9338</v>
      </c>
      <c r="F4811" s="85" t="s">
        <v>671</v>
      </c>
      <c r="G4811" s="85">
        <v>464936</v>
      </c>
      <c r="H4811" s="89"/>
      <c r="I4811" s="270" t="s">
        <v>10952</v>
      </c>
      <c r="J4811" s="89"/>
      <c r="K4811" s="89"/>
      <c r="L4811" s="89"/>
      <c r="M4811" s="89"/>
      <c r="N4811" s="271">
        <v>113194.29</v>
      </c>
      <c r="O4811" s="271">
        <v>0</v>
      </c>
      <c r="P4811" s="89" t="s">
        <v>670</v>
      </c>
    </row>
    <row r="4812" spans="1:16" ht="76.5">
      <c r="A4812" s="268">
        <v>25</v>
      </c>
      <c r="B4812" s="89"/>
      <c r="C4812" s="269" t="s">
        <v>45</v>
      </c>
      <c r="D4812" s="84">
        <v>43619</v>
      </c>
      <c r="E4812" s="85" t="s">
        <v>9338</v>
      </c>
      <c r="F4812" s="85" t="s">
        <v>671</v>
      </c>
      <c r="G4812" s="85">
        <v>464802</v>
      </c>
      <c r="H4812" s="89"/>
      <c r="I4812" s="270" t="s">
        <v>10953</v>
      </c>
      <c r="J4812" s="89"/>
      <c r="K4812" s="89"/>
      <c r="L4812" s="89"/>
      <c r="M4812" s="89"/>
      <c r="N4812" s="271">
        <v>103263</v>
      </c>
      <c r="O4812" s="271">
        <v>0</v>
      </c>
      <c r="P4812" s="89" t="s">
        <v>670</v>
      </c>
    </row>
    <row r="4813" spans="1:16" ht="102">
      <c r="A4813" s="268">
        <v>25</v>
      </c>
      <c r="B4813" s="89"/>
      <c r="C4813" s="269" t="s">
        <v>45</v>
      </c>
      <c r="D4813" s="84">
        <v>43619</v>
      </c>
      <c r="E4813" s="85" t="s">
        <v>9338</v>
      </c>
      <c r="F4813" s="85" t="s">
        <v>671</v>
      </c>
      <c r="G4813" s="85">
        <v>464801</v>
      </c>
      <c r="H4813" s="89"/>
      <c r="I4813" s="270" t="s">
        <v>10954</v>
      </c>
      <c r="J4813" s="89"/>
      <c r="K4813" s="89"/>
      <c r="L4813" s="89"/>
      <c r="M4813" s="89"/>
      <c r="N4813" s="271">
        <v>462339.85</v>
      </c>
      <c r="O4813" s="271">
        <v>0</v>
      </c>
      <c r="P4813" s="89" t="s">
        <v>670</v>
      </c>
    </row>
    <row r="4814" spans="1:16" ht="76.5">
      <c r="A4814" s="268">
        <v>25</v>
      </c>
      <c r="B4814" s="89"/>
      <c r="C4814" s="269" t="s">
        <v>45</v>
      </c>
      <c r="D4814" s="84">
        <v>43619</v>
      </c>
      <c r="E4814" s="85" t="s">
        <v>9338</v>
      </c>
      <c r="F4814" s="85" t="s">
        <v>671</v>
      </c>
      <c r="G4814" s="85">
        <v>464800</v>
      </c>
      <c r="H4814" s="89"/>
      <c r="I4814" s="270" t="s">
        <v>10955</v>
      </c>
      <c r="J4814" s="89"/>
      <c r="K4814" s="89"/>
      <c r="L4814" s="89"/>
      <c r="M4814" s="89"/>
      <c r="N4814" s="271">
        <v>337076.01</v>
      </c>
      <c r="O4814" s="271">
        <v>0</v>
      </c>
      <c r="P4814" s="89" t="s">
        <v>670</v>
      </c>
    </row>
    <row r="4815" spans="1:16" ht="76.5">
      <c r="A4815" s="268">
        <v>25</v>
      </c>
      <c r="B4815" s="89"/>
      <c r="C4815" s="269" t="s">
        <v>45</v>
      </c>
      <c r="D4815" s="84">
        <v>43619</v>
      </c>
      <c r="E4815" s="85" t="s">
        <v>9338</v>
      </c>
      <c r="F4815" s="85" t="s">
        <v>671</v>
      </c>
      <c r="G4815" s="85">
        <v>465200</v>
      </c>
      <c r="H4815" s="89"/>
      <c r="I4815" s="270" t="s">
        <v>10956</v>
      </c>
      <c r="J4815" s="89"/>
      <c r="K4815" s="89"/>
      <c r="L4815" s="89"/>
      <c r="M4815" s="89"/>
      <c r="N4815" s="271">
        <v>892609.68</v>
      </c>
      <c r="O4815" s="271">
        <v>0</v>
      </c>
      <c r="P4815" s="89" t="s">
        <v>670</v>
      </c>
    </row>
    <row r="4816" spans="1:16" ht="76.5">
      <c r="A4816" s="268">
        <v>25</v>
      </c>
      <c r="B4816" s="89"/>
      <c r="C4816" s="269" t="s">
        <v>45</v>
      </c>
      <c r="D4816" s="84">
        <v>43619</v>
      </c>
      <c r="E4816" s="85" t="s">
        <v>9338</v>
      </c>
      <c r="F4816" s="85" t="s">
        <v>671</v>
      </c>
      <c r="G4816" s="85">
        <v>465198</v>
      </c>
      <c r="H4816" s="89"/>
      <c r="I4816" s="270" t="s">
        <v>10957</v>
      </c>
      <c r="J4816" s="89"/>
      <c r="K4816" s="89"/>
      <c r="L4816" s="89"/>
      <c r="M4816" s="89"/>
      <c r="N4816" s="271">
        <v>275261.39</v>
      </c>
      <c r="O4816" s="271">
        <v>0</v>
      </c>
      <c r="P4816" s="89" t="s">
        <v>670</v>
      </c>
    </row>
    <row r="4817" spans="1:16" ht="76.5">
      <c r="A4817" s="268">
        <v>25</v>
      </c>
      <c r="B4817" s="89"/>
      <c r="C4817" s="269" t="s">
        <v>45</v>
      </c>
      <c r="D4817" s="84">
        <v>43619</v>
      </c>
      <c r="E4817" s="85" t="s">
        <v>9338</v>
      </c>
      <c r="F4817" s="85" t="s">
        <v>671</v>
      </c>
      <c r="G4817" s="85">
        <v>465196</v>
      </c>
      <c r="H4817" s="89"/>
      <c r="I4817" s="270" t="s">
        <v>10958</v>
      </c>
      <c r="J4817" s="89"/>
      <c r="K4817" s="89"/>
      <c r="L4817" s="89"/>
      <c r="M4817" s="89"/>
      <c r="N4817" s="271">
        <v>195010.94</v>
      </c>
      <c r="O4817" s="271">
        <v>0</v>
      </c>
      <c r="P4817" s="89" t="s">
        <v>670</v>
      </c>
    </row>
    <row r="4818" spans="1:16" ht="89.25">
      <c r="A4818" s="268">
        <v>25</v>
      </c>
      <c r="B4818" s="89"/>
      <c r="C4818" s="269" t="s">
        <v>45</v>
      </c>
      <c r="D4818" s="84">
        <v>43619</v>
      </c>
      <c r="E4818" s="85" t="s">
        <v>9338</v>
      </c>
      <c r="F4818" s="85" t="s">
        <v>671</v>
      </c>
      <c r="G4818" s="85">
        <v>465197</v>
      </c>
      <c r="H4818" s="89"/>
      <c r="I4818" s="270" t="s">
        <v>10959</v>
      </c>
      <c r="J4818" s="89"/>
      <c r="K4818" s="89"/>
      <c r="L4818" s="89"/>
      <c r="M4818" s="89"/>
      <c r="N4818" s="271">
        <v>569134.29</v>
      </c>
      <c r="O4818" s="271">
        <v>0</v>
      </c>
      <c r="P4818" s="89" t="s">
        <v>670</v>
      </c>
    </row>
    <row r="4819" spans="1:16" ht="76.5">
      <c r="A4819" s="268">
        <v>25</v>
      </c>
      <c r="B4819" s="89"/>
      <c r="C4819" s="269" t="s">
        <v>45</v>
      </c>
      <c r="D4819" s="84">
        <v>43619</v>
      </c>
      <c r="E4819" s="85" t="s">
        <v>9338</v>
      </c>
      <c r="F4819" s="85" t="s">
        <v>671</v>
      </c>
      <c r="G4819" s="85">
        <v>465199</v>
      </c>
      <c r="H4819" s="89"/>
      <c r="I4819" s="270" t="s">
        <v>10960</v>
      </c>
      <c r="J4819" s="89"/>
      <c r="K4819" s="89"/>
      <c r="L4819" s="89"/>
      <c r="M4819" s="89"/>
      <c r="N4819" s="271">
        <v>71563.710000000006</v>
      </c>
      <c r="O4819" s="271">
        <v>0</v>
      </c>
      <c r="P4819" s="89" t="s">
        <v>670</v>
      </c>
    </row>
    <row r="4820" spans="1:16" ht="63.75">
      <c r="A4820" s="268">
        <v>16</v>
      </c>
      <c r="B4820" s="89"/>
      <c r="C4820" s="269" t="s">
        <v>43</v>
      </c>
      <c r="D4820" s="84">
        <v>43619</v>
      </c>
      <c r="E4820" s="85" t="s">
        <v>9339</v>
      </c>
      <c r="F4820" s="85" t="s">
        <v>629</v>
      </c>
      <c r="G4820" s="85">
        <v>8167</v>
      </c>
      <c r="H4820" s="89"/>
      <c r="I4820" s="270" t="s">
        <v>10961</v>
      </c>
      <c r="J4820" s="89"/>
      <c r="K4820" s="89"/>
      <c r="L4820" s="89"/>
      <c r="M4820" s="89"/>
      <c r="N4820" s="271">
        <v>17.21</v>
      </c>
      <c r="O4820" s="271">
        <v>0</v>
      </c>
      <c r="P4820" s="89" t="s">
        <v>670</v>
      </c>
    </row>
    <row r="4821" spans="1:16" ht="63.75">
      <c r="A4821" s="268">
        <v>16</v>
      </c>
      <c r="B4821" s="89"/>
      <c r="C4821" s="269" t="s">
        <v>43</v>
      </c>
      <c r="D4821" s="84">
        <v>43619</v>
      </c>
      <c r="E4821" s="85" t="s">
        <v>9340</v>
      </c>
      <c r="F4821" s="85" t="s">
        <v>629</v>
      </c>
      <c r="G4821" s="85">
        <v>8165</v>
      </c>
      <c r="H4821" s="89"/>
      <c r="I4821" s="270" t="s">
        <v>10962</v>
      </c>
      <c r="J4821" s="89"/>
      <c r="K4821" s="89"/>
      <c r="L4821" s="89"/>
      <c r="M4821" s="89"/>
      <c r="N4821" s="271">
        <v>21.52</v>
      </c>
      <c r="O4821" s="271">
        <v>0</v>
      </c>
      <c r="P4821" s="89" t="s">
        <v>670</v>
      </c>
    </row>
    <row r="4822" spans="1:16" ht="63.75">
      <c r="A4822" s="268">
        <v>513</v>
      </c>
      <c r="B4822" s="89"/>
      <c r="C4822" s="269" t="s">
        <v>171</v>
      </c>
      <c r="D4822" s="84">
        <v>43619</v>
      </c>
      <c r="E4822" s="85" t="s">
        <v>9341</v>
      </c>
      <c r="F4822" s="85" t="s">
        <v>15</v>
      </c>
      <c r="G4822" s="85">
        <v>1055192</v>
      </c>
      <c r="H4822" s="89"/>
      <c r="I4822" s="270" t="s">
        <v>10963</v>
      </c>
      <c r="J4822" s="89"/>
      <c r="K4822" s="89"/>
      <c r="L4822" s="89"/>
      <c r="M4822" s="89"/>
      <c r="N4822" s="271">
        <v>50</v>
      </c>
      <c r="O4822" s="271">
        <v>0</v>
      </c>
      <c r="P4822" s="89" t="s">
        <v>670</v>
      </c>
    </row>
    <row r="4823" spans="1:16" ht="51">
      <c r="A4823" s="268">
        <v>513</v>
      </c>
      <c r="B4823" s="89"/>
      <c r="C4823" s="269" t="s">
        <v>171</v>
      </c>
      <c r="D4823" s="84">
        <v>43619</v>
      </c>
      <c r="E4823" s="85" t="s">
        <v>9342</v>
      </c>
      <c r="F4823" s="85" t="s">
        <v>15</v>
      </c>
      <c r="G4823" s="85">
        <v>1055448</v>
      </c>
      <c r="H4823" s="89"/>
      <c r="I4823" s="270" t="s">
        <v>743</v>
      </c>
      <c r="J4823" s="89"/>
      <c r="K4823" s="89"/>
      <c r="L4823" s="89"/>
      <c r="M4823" s="89"/>
      <c r="N4823" s="271">
        <v>50</v>
      </c>
      <c r="O4823" s="271">
        <v>0</v>
      </c>
      <c r="P4823" s="89" t="s">
        <v>670</v>
      </c>
    </row>
    <row r="4824" spans="1:16" ht="51">
      <c r="A4824" s="268" t="s">
        <v>559</v>
      </c>
      <c r="B4824" s="89"/>
      <c r="C4824" s="269" t="s">
        <v>759</v>
      </c>
      <c r="D4824" s="84">
        <v>43619</v>
      </c>
      <c r="E4824" s="85" t="s">
        <v>9343</v>
      </c>
      <c r="F4824" s="85" t="s">
        <v>628</v>
      </c>
      <c r="G4824" s="85">
        <v>469577</v>
      </c>
      <c r="H4824" s="89"/>
      <c r="I4824" s="270" t="s">
        <v>10964</v>
      </c>
      <c r="J4824" s="89"/>
      <c r="K4824" s="89"/>
      <c r="L4824" s="89"/>
      <c r="M4824" s="89"/>
      <c r="N4824" s="271">
        <v>0</v>
      </c>
      <c r="O4824" s="271">
        <v>23307.58</v>
      </c>
      <c r="P4824" s="89" t="s">
        <v>670</v>
      </c>
    </row>
    <row r="4825" spans="1:16" ht="76.5">
      <c r="A4825" s="268">
        <v>25</v>
      </c>
      <c r="B4825" s="89"/>
      <c r="C4825" s="269" t="s">
        <v>45</v>
      </c>
      <c r="D4825" s="84">
        <v>43619</v>
      </c>
      <c r="E4825" s="85" t="s">
        <v>9344</v>
      </c>
      <c r="F4825" s="85" t="s">
        <v>671</v>
      </c>
      <c r="G4825" s="85">
        <v>467123</v>
      </c>
      <c r="H4825" s="89"/>
      <c r="I4825" s="270" t="s">
        <v>10965</v>
      </c>
      <c r="J4825" s="89"/>
      <c r="K4825" s="89"/>
      <c r="L4825" s="89"/>
      <c r="M4825" s="89"/>
      <c r="N4825" s="271">
        <v>798211.42</v>
      </c>
      <c r="O4825" s="271">
        <v>0</v>
      </c>
      <c r="P4825" s="89" t="s">
        <v>670</v>
      </c>
    </row>
    <row r="4826" spans="1:16" ht="102">
      <c r="A4826" s="268" t="s">
        <v>556</v>
      </c>
      <c r="B4826" s="89"/>
      <c r="C4826" s="269" t="s">
        <v>616</v>
      </c>
      <c r="D4826" s="84">
        <v>43619</v>
      </c>
      <c r="E4826" s="85" t="s">
        <v>9345</v>
      </c>
      <c r="F4826" s="85" t="s">
        <v>6</v>
      </c>
      <c r="G4826" s="85">
        <v>955960</v>
      </c>
      <c r="H4826" s="89"/>
      <c r="I4826" s="270" t="s">
        <v>10966</v>
      </c>
      <c r="J4826" s="89"/>
      <c r="K4826" s="89"/>
      <c r="L4826" s="89"/>
      <c r="M4826" s="89"/>
      <c r="N4826" s="271">
        <v>0</v>
      </c>
      <c r="O4826" s="271">
        <v>106.96</v>
      </c>
      <c r="P4826" s="89" t="s">
        <v>670</v>
      </c>
    </row>
    <row r="4827" spans="1:16" ht="102">
      <c r="A4827" s="268" t="s">
        <v>556</v>
      </c>
      <c r="B4827" s="89"/>
      <c r="C4827" s="269" t="s">
        <v>616</v>
      </c>
      <c r="D4827" s="84">
        <v>43619</v>
      </c>
      <c r="E4827" s="85" t="s">
        <v>9346</v>
      </c>
      <c r="F4827" s="85" t="s">
        <v>6</v>
      </c>
      <c r="G4827" s="85">
        <v>955960</v>
      </c>
      <c r="H4827" s="89"/>
      <c r="I4827" s="270" t="s">
        <v>10967</v>
      </c>
      <c r="J4827" s="89"/>
      <c r="K4827" s="89"/>
      <c r="L4827" s="89"/>
      <c r="M4827" s="89"/>
      <c r="N4827" s="271">
        <v>0</v>
      </c>
      <c r="O4827" s="271">
        <v>38.520000000000003</v>
      </c>
      <c r="P4827" s="89" t="s">
        <v>670</v>
      </c>
    </row>
    <row r="4828" spans="1:16" ht="102">
      <c r="A4828" s="268" t="s">
        <v>556</v>
      </c>
      <c r="B4828" s="89"/>
      <c r="C4828" s="269" t="s">
        <v>616</v>
      </c>
      <c r="D4828" s="84">
        <v>43619</v>
      </c>
      <c r="E4828" s="85" t="s">
        <v>9347</v>
      </c>
      <c r="F4828" s="85" t="s">
        <v>6</v>
      </c>
      <c r="G4828" s="85">
        <v>955961</v>
      </c>
      <c r="H4828" s="89"/>
      <c r="I4828" s="270" t="s">
        <v>10966</v>
      </c>
      <c r="J4828" s="89"/>
      <c r="K4828" s="89"/>
      <c r="L4828" s="89"/>
      <c r="M4828" s="89"/>
      <c r="N4828" s="271">
        <v>0</v>
      </c>
      <c r="O4828" s="271">
        <v>37.76</v>
      </c>
      <c r="P4828" s="89" t="s">
        <v>670</v>
      </c>
    </row>
    <row r="4829" spans="1:16" ht="102">
      <c r="A4829" s="268" t="s">
        <v>556</v>
      </c>
      <c r="B4829" s="89"/>
      <c r="C4829" s="269" t="s">
        <v>616</v>
      </c>
      <c r="D4829" s="84">
        <v>43619</v>
      </c>
      <c r="E4829" s="85" t="s">
        <v>9348</v>
      </c>
      <c r="F4829" s="85" t="s">
        <v>6</v>
      </c>
      <c r="G4829" s="85">
        <v>955961</v>
      </c>
      <c r="H4829" s="89"/>
      <c r="I4829" s="270" t="s">
        <v>10968</v>
      </c>
      <c r="J4829" s="89"/>
      <c r="K4829" s="89"/>
      <c r="L4829" s="89"/>
      <c r="M4829" s="89"/>
      <c r="N4829" s="271">
        <v>0</v>
      </c>
      <c r="O4829" s="271">
        <v>0.54</v>
      </c>
      <c r="P4829" s="89" t="s">
        <v>670</v>
      </c>
    </row>
    <row r="4830" spans="1:16" ht="51">
      <c r="A4830" s="268">
        <v>117</v>
      </c>
      <c r="B4830" s="89"/>
      <c r="C4830" s="269" t="s">
        <v>62</v>
      </c>
      <c r="D4830" s="84">
        <v>43619</v>
      </c>
      <c r="E4830" s="85" t="s">
        <v>9349</v>
      </c>
      <c r="F4830" s="85" t="s">
        <v>11</v>
      </c>
      <c r="G4830" s="85">
        <v>955956</v>
      </c>
      <c r="H4830" s="89"/>
      <c r="I4830" s="270" t="s">
        <v>10969</v>
      </c>
      <c r="J4830" s="89"/>
      <c r="K4830" s="89"/>
      <c r="L4830" s="89"/>
      <c r="M4830" s="89"/>
      <c r="N4830" s="271">
        <v>50</v>
      </c>
      <c r="O4830" s="271">
        <v>0</v>
      </c>
      <c r="P4830" s="89" t="s">
        <v>670</v>
      </c>
    </row>
    <row r="4831" spans="1:16" ht="51">
      <c r="A4831" s="268">
        <v>119</v>
      </c>
      <c r="B4831" s="89"/>
      <c r="C4831" s="269" t="s">
        <v>63</v>
      </c>
      <c r="D4831" s="84">
        <v>43619</v>
      </c>
      <c r="E4831" s="85" t="s">
        <v>9350</v>
      </c>
      <c r="F4831" s="85" t="s">
        <v>11</v>
      </c>
      <c r="G4831" s="85">
        <v>955957</v>
      </c>
      <c r="H4831" s="89"/>
      <c r="I4831" s="270" t="s">
        <v>10970</v>
      </c>
      <c r="J4831" s="89"/>
      <c r="K4831" s="89"/>
      <c r="L4831" s="89"/>
      <c r="M4831" s="89"/>
      <c r="N4831" s="271">
        <v>50</v>
      </c>
      <c r="O4831" s="271">
        <v>0</v>
      </c>
      <c r="P4831" s="89" t="s">
        <v>670</v>
      </c>
    </row>
    <row r="4832" spans="1:16" ht="51">
      <c r="A4832" s="268">
        <v>117</v>
      </c>
      <c r="B4832" s="89"/>
      <c r="C4832" s="269" t="s">
        <v>62</v>
      </c>
      <c r="D4832" s="84">
        <v>43619</v>
      </c>
      <c r="E4832" s="85" t="s">
        <v>9351</v>
      </c>
      <c r="F4832" s="85" t="s">
        <v>11</v>
      </c>
      <c r="G4832" s="85">
        <v>955958</v>
      </c>
      <c r="H4832" s="89"/>
      <c r="I4832" s="270" t="s">
        <v>10971</v>
      </c>
      <c r="J4832" s="89"/>
      <c r="K4832" s="89"/>
      <c r="L4832" s="89"/>
      <c r="M4832" s="89"/>
      <c r="N4832" s="271">
        <v>50</v>
      </c>
      <c r="O4832" s="271">
        <v>0</v>
      </c>
      <c r="P4832" s="89" t="s">
        <v>670</v>
      </c>
    </row>
    <row r="4833" spans="1:16" ht="51">
      <c r="A4833" s="268">
        <v>117</v>
      </c>
      <c r="B4833" s="89"/>
      <c r="C4833" s="269" t="s">
        <v>62</v>
      </c>
      <c r="D4833" s="84">
        <v>43619</v>
      </c>
      <c r="E4833" s="85" t="s">
        <v>9352</v>
      </c>
      <c r="F4833" s="85" t="s">
        <v>11</v>
      </c>
      <c r="G4833" s="85">
        <v>955959</v>
      </c>
      <c r="H4833" s="89"/>
      <c r="I4833" s="270" t="s">
        <v>10972</v>
      </c>
      <c r="J4833" s="89"/>
      <c r="K4833" s="89"/>
      <c r="L4833" s="89"/>
      <c r="M4833" s="89"/>
      <c r="N4833" s="271">
        <v>50</v>
      </c>
      <c r="O4833" s="271">
        <v>0</v>
      </c>
      <c r="P4833" s="89" t="s">
        <v>670</v>
      </c>
    </row>
    <row r="4834" spans="1:16" ht="89.25">
      <c r="A4834" s="268" t="s">
        <v>557</v>
      </c>
      <c r="B4834" s="89"/>
      <c r="C4834" s="269" t="s">
        <v>780</v>
      </c>
      <c r="D4834" s="84">
        <v>43619</v>
      </c>
      <c r="E4834" s="85" t="s">
        <v>9353</v>
      </c>
      <c r="F4834" s="85" t="s">
        <v>13</v>
      </c>
      <c r="G4834" s="85">
        <v>955989</v>
      </c>
      <c r="H4834" s="89"/>
      <c r="I4834" s="270" t="s">
        <v>10973</v>
      </c>
      <c r="J4834" s="89"/>
      <c r="K4834" s="89"/>
      <c r="L4834" s="89"/>
      <c r="M4834" s="89"/>
      <c r="N4834" s="271">
        <v>2488448.3199999998</v>
      </c>
      <c r="O4834" s="271">
        <v>0</v>
      </c>
      <c r="P4834" s="89" t="s">
        <v>670</v>
      </c>
    </row>
    <row r="4835" spans="1:16" ht="89.25">
      <c r="A4835" s="268" t="s">
        <v>557</v>
      </c>
      <c r="B4835" s="89"/>
      <c r="C4835" s="269" t="s">
        <v>780</v>
      </c>
      <c r="D4835" s="84">
        <v>43619</v>
      </c>
      <c r="E4835" s="85" t="s">
        <v>9354</v>
      </c>
      <c r="F4835" s="85" t="s">
        <v>11</v>
      </c>
      <c r="G4835" s="85">
        <v>955989</v>
      </c>
      <c r="H4835" s="89"/>
      <c r="I4835" s="270" t="s">
        <v>10974</v>
      </c>
      <c r="J4835" s="89"/>
      <c r="K4835" s="89"/>
      <c r="L4835" s="89"/>
      <c r="M4835" s="89"/>
      <c r="N4835" s="271">
        <v>50</v>
      </c>
      <c r="O4835" s="271">
        <v>0</v>
      </c>
      <c r="P4835" s="89" t="s">
        <v>670</v>
      </c>
    </row>
    <row r="4836" spans="1:16" ht="102">
      <c r="A4836" s="268">
        <v>25</v>
      </c>
      <c r="B4836" s="89"/>
      <c r="C4836" s="269" t="s">
        <v>45</v>
      </c>
      <c r="D4836" s="84">
        <v>43619</v>
      </c>
      <c r="E4836" s="85" t="s">
        <v>9355</v>
      </c>
      <c r="F4836" s="85" t="s">
        <v>628</v>
      </c>
      <c r="G4836" s="85">
        <v>469720</v>
      </c>
      <c r="H4836" s="89"/>
      <c r="I4836" s="270" t="s">
        <v>10975</v>
      </c>
      <c r="J4836" s="89"/>
      <c r="K4836" s="89"/>
      <c r="L4836" s="89"/>
      <c r="M4836" s="89"/>
      <c r="N4836" s="271">
        <v>0</v>
      </c>
      <c r="O4836" s="271">
        <v>0.01</v>
      </c>
      <c r="P4836" s="89" t="s">
        <v>670</v>
      </c>
    </row>
    <row r="4837" spans="1:16" ht="114.75">
      <c r="A4837" s="268">
        <v>25</v>
      </c>
      <c r="B4837" s="89"/>
      <c r="C4837" s="269" t="s">
        <v>45</v>
      </c>
      <c r="D4837" s="84">
        <v>43619</v>
      </c>
      <c r="E4837" s="85" t="s">
        <v>9355</v>
      </c>
      <c r="F4837" s="85" t="s">
        <v>628</v>
      </c>
      <c r="G4837" s="85">
        <v>469820</v>
      </c>
      <c r="H4837" s="89"/>
      <c r="I4837" s="270" t="s">
        <v>10976</v>
      </c>
      <c r="J4837" s="89"/>
      <c r="K4837" s="89"/>
      <c r="L4837" s="89"/>
      <c r="M4837" s="89"/>
      <c r="N4837" s="271">
        <v>0</v>
      </c>
      <c r="O4837" s="271">
        <v>0.04</v>
      </c>
      <c r="P4837" s="89" t="s">
        <v>670</v>
      </c>
    </row>
    <row r="4838" spans="1:16" ht="89.25">
      <c r="A4838" s="268">
        <v>25</v>
      </c>
      <c r="B4838" s="89"/>
      <c r="C4838" s="269" t="s">
        <v>45</v>
      </c>
      <c r="D4838" s="84">
        <v>43619</v>
      </c>
      <c r="E4838" s="85" t="s">
        <v>9355</v>
      </c>
      <c r="F4838" s="85" t="s">
        <v>628</v>
      </c>
      <c r="G4838" s="85">
        <v>469721</v>
      </c>
      <c r="H4838" s="89"/>
      <c r="I4838" s="270" t="s">
        <v>10977</v>
      </c>
      <c r="J4838" s="89"/>
      <c r="K4838" s="89"/>
      <c r="L4838" s="89"/>
      <c r="M4838" s="89"/>
      <c r="N4838" s="271">
        <v>0</v>
      </c>
      <c r="O4838" s="271">
        <v>0.09</v>
      </c>
      <c r="P4838" s="89" t="s">
        <v>670</v>
      </c>
    </row>
    <row r="4839" spans="1:16" ht="102">
      <c r="A4839" s="268">
        <v>25</v>
      </c>
      <c r="B4839" s="89"/>
      <c r="C4839" s="269" t="s">
        <v>45</v>
      </c>
      <c r="D4839" s="84">
        <v>43619</v>
      </c>
      <c r="E4839" s="85" t="s">
        <v>9355</v>
      </c>
      <c r="F4839" s="85" t="s">
        <v>628</v>
      </c>
      <c r="G4839" s="85">
        <v>469719</v>
      </c>
      <c r="H4839" s="89"/>
      <c r="I4839" s="270" t="s">
        <v>10978</v>
      </c>
      <c r="J4839" s="89"/>
      <c r="K4839" s="89"/>
      <c r="L4839" s="89"/>
      <c r="M4839" s="89"/>
      <c r="N4839" s="271">
        <v>0</v>
      </c>
      <c r="O4839" s="271">
        <v>0.05</v>
      </c>
      <c r="P4839" s="89" t="s">
        <v>670</v>
      </c>
    </row>
    <row r="4840" spans="1:16" ht="102">
      <c r="A4840" s="268">
        <v>25</v>
      </c>
      <c r="B4840" s="89"/>
      <c r="C4840" s="269" t="s">
        <v>45</v>
      </c>
      <c r="D4840" s="84">
        <v>43619</v>
      </c>
      <c r="E4840" s="85" t="s">
        <v>9355</v>
      </c>
      <c r="F4840" s="85" t="s">
        <v>628</v>
      </c>
      <c r="G4840" s="85">
        <v>469779</v>
      </c>
      <c r="H4840" s="89"/>
      <c r="I4840" s="270" t="s">
        <v>10979</v>
      </c>
      <c r="J4840" s="89"/>
      <c r="K4840" s="89"/>
      <c r="L4840" s="89"/>
      <c r="M4840" s="89"/>
      <c r="N4840" s="271">
        <v>0</v>
      </c>
      <c r="O4840" s="271">
        <v>0.01</v>
      </c>
      <c r="P4840" s="89" t="s">
        <v>670</v>
      </c>
    </row>
    <row r="4841" spans="1:16" ht="102">
      <c r="A4841" s="268">
        <v>25</v>
      </c>
      <c r="B4841" s="89"/>
      <c r="C4841" s="269" t="s">
        <v>45</v>
      </c>
      <c r="D4841" s="84">
        <v>43619</v>
      </c>
      <c r="E4841" s="85" t="s">
        <v>9355</v>
      </c>
      <c r="F4841" s="85" t="s">
        <v>628</v>
      </c>
      <c r="G4841" s="85">
        <v>469722</v>
      </c>
      <c r="H4841" s="89"/>
      <c r="I4841" s="270" t="s">
        <v>10980</v>
      </c>
      <c r="J4841" s="89"/>
      <c r="K4841" s="89"/>
      <c r="L4841" s="89"/>
      <c r="M4841" s="89"/>
      <c r="N4841" s="271">
        <v>0</v>
      </c>
      <c r="O4841" s="271">
        <v>0.18</v>
      </c>
      <c r="P4841" s="89" t="s">
        <v>670</v>
      </c>
    </row>
    <row r="4842" spans="1:16" ht="102">
      <c r="A4842" s="268">
        <v>25</v>
      </c>
      <c r="B4842" s="89"/>
      <c r="C4842" s="269" t="s">
        <v>45</v>
      </c>
      <c r="D4842" s="84">
        <v>43619</v>
      </c>
      <c r="E4842" s="85" t="s">
        <v>9355</v>
      </c>
      <c r="F4842" s="85" t="s">
        <v>628</v>
      </c>
      <c r="G4842" s="85">
        <v>469782</v>
      </c>
      <c r="H4842" s="89"/>
      <c r="I4842" s="270" t="s">
        <v>10981</v>
      </c>
      <c r="J4842" s="89"/>
      <c r="K4842" s="89"/>
      <c r="L4842" s="89"/>
      <c r="M4842" s="89"/>
      <c r="N4842" s="271">
        <v>0</v>
      </c>
      <c r="O4842" s="271">
        <v>0.01</v>
      </c>
      <c r="P4842" s="89" t="s">
        <v>670</v>
      </c>
    </row>
    <row r="4843" spans="1:16" ht="102">
      <c r="A4843" s="268">
        <v>25</v>
      </c>
      <c r="B4843" s="89"/>
      <c r="C4843" s="269" t="s">
        <v>45</v>
      </c>
      <c r="D4843" s="84">
        <v>43619</v>
      </c>
      <c r="E4843" s="85" t="s">
        <v>9355</v>
      </c>
      <c r="F4843" s="85" t="s">
        <v>628</v>
      </c>
      <c r="G4843" s="85">
        <v>469787</v>
      </c>
      <c r="H4843" s="89"/>
      <c r="I4843" s="270" t="s">
        <v>10982</v>
      </c>
      <c r="J4843" s="89"/>
      <c r="K4843" s="89"/>
      <c r="L4843" s="89"/>
      <c r="M4843" s="89"/>
      <c r="N4843" s="271">
        <v>0</v>
      </c>
      <c r="O4843" s="271">
        <v>32.840000000000003</v>
      </c>
      <c r="P4843" s="89" t="s">
        <v>670</v>
      </c>
    </row>
    <row r="4844" spans="1:16" ht="89.25">
      <c r="A4844" s="268">
        <v>25</v>
      </c>
      <c r="B4844" s="89"/>
      <c r="C4844" s="269" t="s">
        <v>45</v>
      </c>
      <c r="D4844" s="84">
        <v>43619</v>
      </c>
      <c r="E4844" s="85" t="s">
        <v>9355</v>
      </c>
      <c r="F4844" s="85" t="s">
        <v>628</v>
      </c>
      <c r="G4844" s="85">
        <v>469788</v>
      </c>
      <c r="H4844" s="89"/>
      <c r="I4844" s="270" t="s">
        <v>10983</v>
      </c>
      <c r="J4844" s="89"/>
      <c r="K4844" s="89"/>
      <c r="L4844" s="89"/>
      <c r="M4844" s="89"/>
      <c r="N4844" s="271">
        <v>0</v>
      </c>
      <c r="O4844" s="271">
        <v>0.27</v>
      </c>
      <c r="P4844" s="89" t="s">
        <v>670</v>
      </c>
    </row>
    <row r="4845" spans="1:16" ht="102">
      <c r="A4845" s="268">
        <v>25</v>
      </c>
      <c r="B4845" s="89"/>
      <c r="C4845" s="269" t="s">
        <v>45</v>
      </c>
      <c r="D4845" s="84">
        <v>43619</v>
      </c>
      <c r="E4845" s="85" t="s">
        <v>9355</v>
      </c>
      <c r="F4845" s="85" t="s">
        <v>628</v>
      </c>
      <c r="G4845" s="85">
        <v>469822</v>
      </c>
      <c r="H4845" s="89"/>
      <c r="I4845" s="270" t="s">
        <v>10984</v>
      </c>
      <c r="J4845" s="89"/>
      <c r="K4845" s="89"/>
      <c r="L4845" s="89"/>
      <c r="M4845" s="89"/>
      <c r="N4845" s="271">
        <v>0</v>
      </c>
      <c r="O4845" s="271">
        <v>0.37</v>
      </c>
      <c r="P4845" s="89" t="s">
        <v>670</v>
      </c>
    </row>
    <row r="4846" spans="1:16" ht="102">
      <c r="A4846" s="268">
        <v>25</v>
      </c>
      <c r="B4846" s="89"/>
      <c r="C4846" s="269" t="s">
        <v>45</v>
      </c>
      <c r="D4846" s="84">
        <v>43619</v>
      </c>
      <c r="E4846" s="85" t="s">
        <v>9355</v>
      </c>
      <c r="F4846" s="85" t="s">
        <v>628</v>
      </c>
      <c r="G4846" s="85">
        <v>469789</v>
      </c>
      <c r="H4846" s="89"/>
      <c r="I4846" s="270" t="s">
        <v>10985</v>
      </c>
      <c r="J4846" s="89"/>
      <c r="K4846" s="89"/>
      <c r="L4846" s="89"/>
      <c r="M4846" s="89"/>
      <c r="N4846" s="271">
        <v>0</v>
      </c>
      <c r="O4846" s="271">
        <v>0.02</v>
      </c>
      <c r="P4846" s="89" t="s">
        <v>670</v>
      </c>
    </row>
    <row r="4847" spans="1:16" ht="102">
      <c r="A4847" s="268">
        <v>25</v>
      </c>
      <c r="B4847" s="89"/>
      <c r="C4847" s="269" t="s">
        <v>45</v>
      </c>
      <c r="D4847" s="84">
        <v>43619</v>
      </c>
      <c r="E4847" s="85" t="s">
        <v>9355</v>
      </c>
      <c r="F4847" s="85" t="s">
        <v>628</v>
      </c>
      <c r="G4847" s="85">
        <v>469783</v>
      </c>
      <c r="H4847" s="89"/>
      <c r="I4847" s="270" t="s">
        <v>10986</v>
      </c>
      <c r="J4847" s="89"/>
      <c r="K4847" s="89"/>
      <c r="L4847" s="89"/>
      <c r="M4847" s="89"/>
      <c r="N4847" s="271">
        <v>0</v>
      </c>
      <c r="O4847" s="271">
        <v>0.3</v>
      </c>
      <c r="P4847" s="89" t="s">
        <v>670</v>
      </c>
    </row>
    <row r="4848" spans="1:16" ht="102">
      <c r="A4848" s="268">
        <v>25</v>
      </c>
      <c r="B4848" s="89"/>
      <c r="C4848" s="269" t="s">
        <v>45</v>
      </c>
      <c r="D4848" s="84">
        <v>43619</v>
      </c>
      <c r="E4848" s="85" t="s">
        <v>9355</v>
      </c>
      <c r="F4848" s="85" t="s">
        <v>628</v>
      </c>
      <c r="G4848" s="85">
        <v>469790</v>
      </c>
      <c r="H4848" s="89"/>
      <c r="I4848" s="270" t="s">
        <v>10987</v>
      </c>
      <c r="J4848" s="89"/>
      <c r="K4848" s="89"/>
      <c r="L4848" s="89"/>
      <c r="M4848" s="89"/>
      <c r="N4848" s="271">
        <v>0</v>
      </c>
      <c r="O4848" s="271">
        <v>0.04</v>
      </c>
      <c r="P4848" s="89" t="s">
        <v>670</v>
      </c>
    </row>
    <row r="4849" spans="1:16" ht="102">
      <c r="A4849" s="268">
        <v>25</v>
      </c>
      <c r="B4849" s="89"/>
      <c r="C4849" s="269" t="s">
        <v>45</v>
      </c>
      <c r="D4849" s="84">
        <v>43619</v>
      </c>
      <c r="E4849" s="85" t="s">
        <v>9355</v>
      </c>
      <c r="F4849" s="85" t="s">
        <v>628</v>
      </c>
      <c r="G4849" s="85">
        <v>469786</v>
      </c>
      <c r="H4849" s="89"/>
      <c r="I4849" s="270" t="s">
        <v>10988</v>
      </c>
      <c r="J4849" s="89"/>
      <c r="K4849" s="89"/>
      <c r="L4849" s="89"/>
      <c r="M4849" s="89"/>
      <c r="N4849" s="271">
        <v>0</v>
      </c>
      <c r="O4849" s="271">
        <v>7.0000000000000007E-2</v>
      </c>
      <c r="P4849" s="89" t="s">
        <v>670</v>
      </c>
    </row>
    <row r="4850" spans="1:16" ht="102">
      <c r="A4850" s="268">
        <v>25</v>
      </c>
      <c r="B4850" s="89"/>
      <c r="C4850" s="269" t="s">
        <v>45</v>
      </c>
      <c r="D4850" s="84">
        <v>43619</v>
      </c>
      <c r="E4850" s="85" t="s">
        <v>9355</v>
      </c>
      <c r="F4850" s="85" t="s">
        <v>628</v>
      </c>
      <c r="G4850" s="85">
        <v>469815</v>
      </c>
      <c r="H4850" s="89"/>
      <c r="I4850" s="270" t="s">
        <v>10989</v>
      </c>
      <c r="J4850" s="89"/>
      <c r="K4850" s="89"/>
      <c r="L4850" s="89"/>
      <c r="M4850" s="89"/>
      <c r="N4850" s="271">
        <v>0</v>
      </c>
      <c r="O4850" s="271">
        <v>0.22</v>
      </c>
      <c r="P4850" s="89" t="s">
        <v>670</v>
      </c>
    </row>
    <row r="4851" spans="1:16" ht="102">
      <c r="A4851" s="268">
        <v>25</v>
      </c>
      <c r="B4851" s="89"/>
      <c r="C4851" s="269" t="s">
        <v>45</v>
      </c>
      <c r="D4851" s="84">
        <v>43619</v>
      </c>
      <c r="E4851" s="85" t="s">
        <v>9355</v>
      </c>
      <c r="F4851" s="85" t="s">
        <v>628</v>
      </c>
      <c r="G4851" s="85">
        <v>469785</v>
      </c>
      <c r="H4851" s="89"/>
      <c r="I4851" s="270" t="s">
        <v>10990</v>
      </c>
      <c r="J4851" s="89"/>
      <c r="K4851" s="89"/>
      <c r="L4851" s="89"/>
      <c r="M4851" s="89"/>
      <c r="N4851" s="271">
        <v>0</v>
      </c>
      <c r="O4851" s="271">
        <v>7.0000000000000007E-2</v>
      </c>
      <c r="P4851" s="89" t="s">
        <v>670</v>
      </c>
    </row>
    <row r="4852" spans="1:16" ht="102">
      <c r="A4852" s="268">
        <v>25</v>
      </c>
      <c r="B4852" s="89"/>
      <c r="C4852" s="269" t="s">
        <v>45</v>
      </c>
      <c r="D4852" s="84">
        <v>43619</v>
      </c>
      <c r="E4852" s="85" t="s">
        <v>9355</v>
      </c>
      <c r="F4852" s="85" t="s">
        <v>628</v>
      </c>
      <c r="G4852" s="85">
        <v>469819</v>
      </c>
      <c r="H4852" s="89"/>
      <c r="I4852" s="270" t="s">
        <v>10991</v>
      </c>
      <c r="J4852" s="89"/>
      <c r="K4852" s="89"/>
      <c r="L4852" s="89"/>
      <c r="M4852" s="89"/>
      <c r="N4852" s="271">
        <v>0</v>
      </c>
      <c r="O4852" s="271">
        <v>679.47</v>
      </c>
      <c r="P4852" s="89" t="s">
        <v>670</v>
      </c>
    </row>
    <row r="4853" spans="1:16" ht="102">
      <c r="A4853" s="268">
        <v>25</v>
      </c>
      <c r="B4853" s="89"/>
      <c r="C4853" s="269" t="s">
        <v>45</v>
      </c>
      <c r="D4853" s="84">
        <v>43619</v>
      </c>
      <c r="E4853" s="85" t="s">
        <v>9355</v>
      </c>
      <c r="F4853" s="85" t="s">
        <v>628</v>
      </c>
      <c r="G4853" s="85">
        <v>469784</v>
      </c>
      <c r="H4853" s="89"/>
      <c r="I4853" s="270" t="s">
        <v>10992</v>
      </c>
      <c r="J4853" s="89"/>
      <c r="K4853" s="89"/>
      <c r="L4853" s="89"/>
      <c r="M4853" s="89"/>
      <c r="N4853" s="271">
        <v>0</v>
      </c>
      <c r="O4853" s="271">
        <v>0.36</v>
      </c>
      <c r="P4853" s="89" t="s">
        <v>670</v>
      </c>
    </row>
    <row r="4854" spans="1:16" ht="102">
      <c r="A4854" s="268">
        <v>25</v>
      </c>
      <c r="B4854" s="89"/>
      <c r="C4854" s="269" t="s">
        <v>45</v>
      </c>
      <c r="D4854" s="84">
        <v>43619</v>
      </c>
      <c r="E4854" s="85" t="s">
        <v>9355</v>
      </c>
      <c r="F4854" s="85" t="s">
        <v>628</v>
      </c>
      <c r="G4854" s="85">
        <v>469817</v>
      </c>
      <c r="H4854" s="89"/>
      <c r="I4854" s="270" t="s">
        <v>10993</v>
      </c>
      <c r="J4854" s="89"/>
      <c r="K4854" s="89"/>
      <c r="L4854" s="89"/>
      <c r="M4854" s="89"/>
      <c r="N4854" s="271">
        <v>0</v>
      </c>
      <c r="O4854" s="271">
        <v>2832.5</v>
      </c>
      <c r="P4854" s="89" t="s">
        <v>670</v>
      </c>
    </row>
    <row r="4855" spans="1:16" ht="102">
      <c r="A4855" s="268">
        <v>25</v>
      </c>
      <c r="B4855" s="89"/>
      <c r="C4855" s="269" t="s">
        <v>45</v>
      </c>
      <c r="D4855" s="84">
        <v>43619</v>
      </c>
      <c r="E4855" s="85" t="s">
        <v>9355</v>
      </c>
      <c r="F4855" s="85" t="s">
        <v>628</v>
      </c>
      <c r="G4855" s="85">
        <v>469824</v>
      </c>
      <c r="H4855" s="89"/>
      <c r="I4855" s="270" t="s">
        <v>10994</v>
      </c>
      <c r="J4855" s="89"/>
      <c r="K4855" s="89"/>
      <c r="L4855" s="89"/>
      <c r="M4855" s="89"/>
      <c r="N4855" s="271">
        <v>0</v>
      </c>
      <c r="O4855" s="271">
        <v>0.01</v>
      </c>
      <c r="P4855" s="89" t="s">
        <v>670</v>
      </c>
    </row>
    <row r="4856" spans="1:16" ht="102">
      <c r="A4856" s="268">
        <v>25</v>
      </c>
      <c r="B4856" s="89"/>
      <c r="C4856" s="269" t="s">
        <v>45</v>
      </c>
      <c r="D4856" s="84">
        <v>43619</v>
      </c>
      <c r="E4856" s="85" t="s">
        <v>9355</v>
      </c>
      <c r="F4856" s="85" t="s">
        <v>628</v>
      </c>
      <c r="G4856" s="85">
        <v>469818</v>
      </c>
      <c r="H4856" s="89"/>
      <c r="I4856" s="270" t="s">
        <v>10995</v>
      </c>
      <c r="J4856" s="89"/>
      <c r="K4856" s="89"/>
      <c r="L4856" s="89"/>
      <c r="M4856" s="89"/>
      <c r="N4856" s="271">
        <v>0</v>
      </c>
      <c r="O4856" s="271">
        <v>194.85</v>
      </c>
      <c r="P4856" s="89" t="s">
        <v>670</v>
      </c>
    </row>
    <row r="4857" spans="1:16" ht="102">
      <c r="A4857" s="268">
        <v>25</v>
      </c>
      <c r="B4857" s="89"/>
      <c r="C4857" s="269" t="s">
        <v>45</v>
      </c>
      <c r="D4857" s="84">
        <v>43619</v>
      </c>
      <c r="E4857" s="85" t="s">
        <v>9355</v>
      </c>
      <c r="F4857" s="85" t="s">
        <v>628</v>
      </c>
      <c r="G4857" s="85">
        <v>469780</v>
      </c>
      <c r="H4857" s="89"/>
      <c r="I4857" s="270" t="s">
        <v>10996</v>
      </c>
      <c r="J4857" s="89"/>
      <c r="K4857" s="89"/>
      <c r="L4857" s="89"/>
      <c r="M4857" s="89"/>
      <c r="N4857" s="271">
        <v>0</v>
      </c>
      <c r="O4857" s="271">
        <v>0.01</v>
      </c>
      <c r="P4857" s="89" t="s">
        <v>670</v>
      </c>
    </row>
    <row r="4858" spans="1:16" ht="102">
      <c r="A4858" s="268">
        <v>25</v>
      </c>
      <c r="B4858" s="89"/>
      <c r="C4858" s="269" t="s">
        <v>45</v>
      </c>
      <c r="D4858" s="84">
        <v>43619</v>
      </c>
      <c r="E4858" s="85" t="s">
        <v>9355</v>
      </c>
      <c r="F4858" s="85" t="s">
        <v>628</v>
      </c>
      <c r="G4858" s="85">
        <v>469816</v>
      </c>
      <c r="H4858" s="89"/>
      <c r="I4858" s="270" t="s">
        <v>10997</v>
      </c>
      <c r="J4858" s="89"/>
      <c r="K4858" s="89"/>
      <c r="L4858" s="89"/>
      <c r="M4858" s="89"/>
      <c r="N4858" s="271">
        <v>0</v>
      </c>
      <c r="O4858" s="271">
        <v>0.03</v>
      </c>
      <c r="P4858" s="89" t="s">
        <v>670</v>
      </c>
    </row>
    <row r="4859" spans="1:16" ht="102">
      <c r="A4859" s="268">
        <v>25</v>
      </c>
      <c r="B4859" s="89"/>
      <c r="C4859" s="269" t="s">
        <v>45</v>
      </c>
      <c r="D4859" s="84">
        <v>43619</v>
      </c>
      <c r="E4859" s="85" t="s">
        <v>9355</v>
      </c>
      <c r="F4859" s="85" t="s">
        <v>628</v>
      </c>
      <c r="G4859" s="85">
        <v>469781</v>
      </c>
      <c r="H4859" s="89"/>
      <c r="I4859" s="270" t="s">
        <v>10998</v>
      </c>
      <c r="J4859" s="89"/>
      <c r="K4859" s="89"/>
      <c r="L4859" s="89"/>
      <c r="M4859" s="89"/>
      <c r="N4859" s="271">
        <v>0</v>
      </c>
      <c r="O4859" s="271">
        <v>0.01</v>
      </c>
      <c r="P4859" s="89" t="s">
        <v>670</v>
      </c>
    </row>
    <row r="4860" spans="1:16" ht="102">
      <c r="A4860" s="268">
        <v>25</v>
      </c>
      <c r="B4860" s="89"/>
      <c r="C4860" s="269" t="s">
        <v>45</v>
      </c>
      <c r="D4860" s="84">
        <v>43619</v>
      </c>
      <c r="E4860" s="85" t="s">
        <v>9355</v>
      </c>
      <c r="F4860" s="85" t="s">
        <v>628</v>
      </c>
      <c r="G4860" s="85">
        <v>441254</v>
      </c>
      <c r="H4860" s="89"/>
      <c r="I4860" s="270" t="s">
        <v>10999</v>
      </c>
      <c r="J4860" s="89"/>
      <c r="K4860" s="89"/>
      <c r="L4860" s="89"/>
      <c r="M4860" s="89"/>
      <c r="N4860" s="271">
        <v>0</v>
      </c>
      <c r="O4860" s="271">
        <v>0.02</v>
      </c>
      <c r="P4860" s="89" t="s">
        <v>670</v>
      </c>
    </row>
    <row r="4861" spans="1:16" ht="102">
      <c r="A4861" s="268">
        <v>25</v>
      </c>
      <c r="B4861" s="89"/>
      <c r="C4861" s="269" t="s">
        <v>45</v>
      </c>
      <c r="D4861" s="84">
        <v>43619</v>
      </c>
      <c r="E4861" s="85" t="s">
        <v>9355</v>
      </c>
      <c r="F4861" s="85" t="s">
        <v>628</v>
      </c>
      <c r="G4861" s="85">
        <v>469821</v>
      </c>
      <c r="H4861" s="89"/>
      <c r="I4861" s="270" t="s">
        <v>11000</v>
      </c>
      <c r="J4861" s="89"/>
      <c r="K4861" s="89"/>
      <c r="L4861" s="89"/>
      <c r="M4861" s="89"/>
      <c r="N4861" s="271">
        <v>0</v>
      </c>
      <c r="O4861" s="271">
        <v>169540.74</v>
      </c>
      <c r="P4861" s="89" t="s">
        <v>670</v>
      </c>
    </row>
    <row r="4862" spans="1:16" ht="76.5">
      <c r="A4862" s="268" t="s">
        <v>557</v>
      </c>
      <c r="B4862" s="89"/>
      <c r="C4862" s="269" t="s">
        <v>780</v>
      </c>
      <c r="D4862" s="84">
        <v>43619</v>
      </c>
      <c r="E4862" s="85" t="s">
        <v>9356</v>
      </c>
      <c r="F4862" s="85" t="s">
        <v>6</v>
      </c>
      <c r="G4862" s="85">
        <v>1127151</v>
      </c>
      <c r="H4862" s="89"/>
      <c r="I4862" s="270" t="s">
        <v>11001</v>
      </c>
      <c r="J4862" s="89"/>
      <c r="K4862" s="89"/>
      <c r="L4862" s="89"/>
      <c r="M4862" s="89"/>
      <c r="N4862" s="271">
        <v>0</v>
      </c>
      <c r="O4862" s="271">
        <v>201000</v>
      </c>
      <c r="P4862" s="89" t="s">
        <v>670</v>
      </c>
    </row>
    <row r="4863" spans="1:16" ht="114.75">
      <c r="A4863" s="268">
        <v>41</v>
      </c>
      <c r="B4863" s="89"/>
      <c r="C4863" s="269" t="s">
        <v>47</v>
      </c>
      <c r="D4863" s="84">
        <v>43619</v>
      </c>
      <c r="E4863" s="85" t="s">
        <v>9357</v>
      </c>
      <c r="F4863" s="85" t="s">
        <v>671</v>
      </c>
      <c r="G4863" s="85">
        <v>448836</v>
      </c>
      <c r="H4863" s="89"/>
      <c r="I4863" s="270" t="s">
        <v>11002</v>
      </c>
      <c r="J4863" s="89"/>
      <c r="K4863" s="89"/>
      <c r="L4863" s="89"/>
      <c r="M4863" s="89"/>
      <c r="N4863" s="271">
        <v>0</v>
      </c>
      <c r="O4863" s="271">
        <v>49238.65</v>
      </c>
      <c r="P4863" s="89" t="s">
        <v>670</v>
      </c>
    </row>
    <row r="4864" spans="1:16" ht="63.75">
      <c r="A4864" s="268">
        <v>132</v>
      </c>
      <c r="B4864" s="89"/>
      <c r="C4864" s="269" t="s">
        <v>68</v>
      </c>
      <c r="D4864" s="84">
        <v>43619</v>
      </c>
      <c r="E4864" s="85" t="s">
        <v>9358</v>
      </c>
      <c r="F4864" s="85" t="s">
        <v>11</v>
      </c>
      <c r="G4864" s="85">
        <v>955964</v>
      </c>
      <c r="H4864" s="89"/>
      <c r="I4864" s="270" t="s">
        <v>11003</v>
      </c>
      <c r="J4864" s="89"/>
      <c r="K4864" s="89"/>
      <c r="L4864" s="89"/>
      <c r="M4864" s="89"/>
      <c r="N4864" s="271">
        <v>321.93</v>
      </c>
      <c r="O4864" s="271">
        <v>0</v>
      </c>
      <c r="P4864" s="89" t="s">
        <v>670</v>
      </c>
    </row>
    <row r="4865" spans="1:16" ht="63.75">
      <c r="A4865" s="268">
        <v>132</v>
      </c>
      <c r="B4865" s="89"/>
      <c r="C4865" s="269" t="s">
        <v>68</v>
      </c>
      <c r="D4865" s="84">
        <v>43619</v>
      </c>
      <c r="E4865" s="85" t="s">
        <v>9359</v>
      </c>
      <c r="F4865" s="85" t="s">
        <v>11</v>
      </c>
      <c r="G4865" s="85">
        <v>955967</v>
      </c>
      <c r="H4865" s="89"/>
      <c r="I4865" s="270" t="s">
        <v>11004</v>
      </c>
      <c r="J4865" s="89"/>
      <c r="K4865" s="89"/>
      <c r="L4865" s="89"/>
      <c r="M4865" s="89"/>
      <c r="N4865" s="271">
        <v>898.38</v>
      </c>
      <c r="O4865" s="271">
        <v>0</v>
      </c>
      <c r="P4865" s="89" t="s">
        <v>670</v>
      </c>
    </row>
    <row r="4866" spans="1:16" ht="89.25">
      <c r="A4866" s="268">
        <v>132</v>
      </c>
      <c r="B4866" s="89"/>
      <c r="C4866" s="269" t="s">
        <v>68</v>
      </c>
      <c r="D4866" s="84">
        <v>43619</v>
      </c>
      <c r="E4866" s="85" t="s">
        <v>9360</v>
      </c>
      <c r="F4866" s="85" t="s">
        <v>11</v>
      </c>
      <c r="G4866" s="85">
        <v>955987</v>
      </c>
      <c r="H4866" s="89"/>
      <c r="I4866" s="270" t="s">
        <v>11005</v>
      </c>
      <c r="J4866" s="89"/>
      <c r="K4866" s="89"/>
      <c r="L4866" s="89"/>
      <c r="M4866" s="89"/>
      <c r="N4866" s="271">
        <v>599.69000000000005</v>
      </c>
      <c r="O4866" s="271">
        <v>0</v>
      </c>
      <c r="P4866" s="89" t="s">
        <v>670</v>
      </c>
    </row>
    <row r="4867" spans="1:16" ht="89.25">
      <c r="A4867" s="268">
        <v>132</v>
      </c>
      <c r="B4867" s="89"/>
      <c r="C4867" s="269" t="s">
        <v>68</v>
      </c>
      <c r="D4867" s="84">
        <v>43619</v>
      </c>
      <c r="E4867" s="85" t="s">
        <v>9361</v>
      </c>
      <c r="F4867" s="85" t="s">
        <v>11</v>
      </c>
      <c r="G4867" s="85">
        <v>955988</v>
      </c>
      <c r="H4867" s="89"/>
      <c r="I4867" s="270" t="s">
        <v>11006</v>
      </c>
      <c r="J4867" s="89"/>
      <c r="K4867" s="89"/>
      <c r="L4867" s="89"/>
      <c r="M4867" s="89"/>
      <c r="N4867" s="271">
        <v>326.52999999999997</v>
      </c>
      <c r="O4867" s="271">
        <v>0</v>
      </c>
      <c r="P4867" s="89" t="s">
        <v>670</v>
      </c>
    </row>
    <row r="4868" spans="1:16" ht="51">
      <c r="A4868" s="268" t="s">
        <v>565</v>
      </c>
      <c r="B4868" s="89"/>
      <c r="C4868" s="269" t="s">
        <v>615</v>
      </c>
      <c r="D4868" s="84">
        <v>43620</v>
      </c>
      <c r="E4868" s="85" t="s">
        <v>9362</v>
      </c>
      <c r="F4868" s="85" t="s">
        <v>3</v>
      </c>
      <c r="G4868" s="85">
        <v>1747656</v>
      </c>
      <c r="H4868" s="89"/>
      <c r="I4868" s="270" t="s">
        <v>11007</v>
      </c>
      <c r="J4868" s="89"/>
      <c r="K4868" s="89"/>
      <c r="L4868" s="89"/>
      <c r="M4868" s="89"/>
      <c r="N4868" s="271">
        <v>0</v>
      </c>
      <c r="O4868" s="271">
        <v>7636.21</v>
      </c>
      <c r="P4868" s="89" t="s">
        <v>670</v>
      </c>
    </row>
    <row r="4869" spans="1:16" ht="63.75">
      <c r="A4869" s="268">
        <v>16</v>
      </c>
      <c r="B4869" s="89"/>
      <c r="C4869" s="269" t="s">
        <v>43</v>
      </c>
      <c r="D4869" s="84">
        <v>43620</v>
      </c>
      <c r="E4869" s="85" t="s">
        <v>9363</v>
      </c>
      <c r="F4869" s="85" t="s">
        <v>3</v>
      </c>
      <c r="G4869" s="85">
        <v>1747659</v>
      </c>
      <c r="H4869" s="89"/>
      <c r="I4869" s="270" t="s">
        <v>11008</v>
      </c>
      <c r="J4869" s="89"/>
      <c r="K4869" s="89"/>
      <c r="L4869" s="89"/>
      <c r="M4869" s="89"/>
      <c r="N4869" s="271">
        <v>0</v>
      </c>
      <c r="O4869" s="271">
        <v>11788</v>
      </c>
      <c r="P4869" s="89" t="s">
        <v>670</v>
      </c>
    </row>
    <row r="4870" spans="1:16" ht="38.25">
      <c r="A4870" s="268" t="s">
        <v>565</v>
      </c>
      <c r="B4870" s="89"/>
      <c r="C4870" s="269" t="s">
        <v>615</v>
      </c>
      <c r="D4870" s="84">
        <v>43620</v>
      </c>
      <c r="E4870" s="85" t="s">
        <v>9364</v>
      </c>
      <c r="F4870" s="85" t="s">
        <v>3</v>
      </c>
      <c r="G4870" s="85">
        <v>1747661</v>
      </c>
      <c r="H4870" s="89"/>
      <c r="I4870" s="270" t="s">
        <v>11009</v>
      </c>
      <c r="J4870" s="89"/>
      <c r="K4870" s="89"/>
      <c r="L4870" s="89"/>
      <c r="M4870" s="89"/>
      <c r="N4870" s="271">
        <v>0</v>
      </c>
      <c r="O4870" s="271">
        <v>400</v>
      </c>
      <c r="P4870" s="89" t="s">
        <v>670</v>
      </c>
    </row>
    <row r="4871" spans="1:16" ht="63.75">
      <c r="A4871" s="268">
        <v>70</v>
      </c>
      <c r="B4871" s="89"/>
      <c r="C4871" s="269" t="s">
        <v>53</v>
      </c>
      <c r="D4871" s="84">
        <v>43620</v>
      </c>
      <c r="E4871" s="85" t="s">
        <v>9365</v>
      </c>
      <c r="F4871" s="85" t="s">
        <v>3</v>
      </c>
      <c r="G4871" s="85">
        <v>1747667</v>
      </c>
      <c r="H4871" s="89"/>
      <c r="I4871" s="270" t="s">
        <v>11010</v>
      </c>
      <c r="J4871" s="89"/>
      <c r="K4871" s="89"/>
      <c r="L4871" s="89"/>
      <c r="M4871" s="89"/>
      <c r="N4871" s="271">
        <v>0</v>
      </c>
      <c r="O4871" s="271">
        <v>1927.5</v>
      </c>
      <c r="P4871" s="89" t="s">
        <v>670</v>
      </c>
    </row>
    <row r="4872" spans="1:16" ht="63.75">
      <c r="A4872" s="268">
        <v>70</v>
      </c>
      <c r="B4872" s="89"/>
      <c r="C4872" s="269" t="s">
        <v>53</v>
      </c>
      <c r="D4872" s="84">
        <v>43620</v>
      </c>
      <c r="E4872" s="85" t="s">
        <v>9366</v>
      </c>
      <c r="F4872" s="85" t="s">
        <v>3</v>
      </c>
      <c r="G4872" s="85">
        <v>1747674</v>
      </c>
      <c r="H4872" s="89"/>
      <c r="I4872" s="270" t="s">
        <v>11011</v>
      </c>
      <c r="J4872" s="89"/>
      <c r="K4872" s="89"/>
      <c r="L4872" s="89"/>
      <c r="M4872" s="89"/>
      <c r="N4872" s="271">
        <v>0</v>
      </c>
      <c r="O4872" s="271">
        <v>1310</v>
      </c>
      <c r="P4872" s="89" t="s">
        <v>670</v>
      </c>
    </row>
    <row r="4873" spans="1:16" ht="38.25">
      <c r="A4873" s="268" t="s">
        <v>565</v>
      </c>
      <c r="B4873" s="89"/>
      <c r="C4873" s="269" t="s">
        <v>615</v>
      </c>
      <c r="D4873" s="84">
        <v>43620</v>
      </c>
      <c r="E4873" s="85" t="s">
        <v>9367</v>
      </c>
      <c r="F4873" s="85" t="s">
        <v>3</v>
      </c>
      <c r="G4873" s="85">
        <v>1747675</v>
      </c>
      <c r="H4873" s="89"/>
      <c r="I4873" s="270" t="s">
        <v>11012</v>
      </c>
      <c r="J4873" s="89"/>
      <c r="K4873" s="89"/>
      <c r="L4873" s="89"/>
      <c r="M4873" s="89"/>
      <c r="N4873" s="271">
        <v>0</v>
      </c>
      <c r="O4873" s="271">
        <v>407.84000000000003</v>
      </c>
      <c r="P4873" s="89" t="s">
        <v>670</v>
      </c>
    </row>
    <row r="4874" spans="1:16" ht="51">
      <c r="A4874" s="268">
        <v>20</v>
      </c>
      <c r="B4874" s="89"/>
      <c r="C4874" s="269" t="s">
        <v>44</v>
      </c>
      <c r="D4874" s="84">
        <v>43620</v>
      </c>
      <c r="E4874" s="85" t="s">
        <v>9368</v>
      </c>
      <c r="F4874" s="85" t="s">
        <v>3</v>
      </c>
      <c r="G4874" s="85">
        <v>1747690</v>
      </c>
      <c r="H4874" s="89"/>
      <c r="I4874" s="270" t="s">
        <v>11013</v>
      </c>
      <c r="J4874" s="89"/>
      <c r="K4874" s="89"/>
      <c r="L4874" s="89"/>
      <c r="M4874" s="89"/>
      <c r="N4874" s="271">
        <v>0</v>
      </c>
      <c r="O4874" s="271">
        <v>1750.4</v>
      </c>
      <c r="P4874" s="89" t="s">
        <v>670</v>
      </c>
    </row>
    <row r="4875" spans="1:16" ht="51">
      <c r="A4875" s="268">
        <v>41</v>
      </c>
      <c r="B4875" s="89"/>
      <c r="C4875" s="269" t="s">
        <v>47</v>
      </c>
      <c r="D4875" s="84">
        <v>43620</v>
      </c>
      <c r="E4875" s="85" t="s">
        <v>9369</v>
      </c>
      <c r="F4875" s="85" t="s">
        <v>3</v>
      </c>
      <c r="G4875" s="85">
        <v>1747718</v>
      </c>
      <c r="H4875" s="89"/>
      <c r="I4875" s="270" t="s">
        <v>11014</v>
      </c>
      <c r="J4875" s="89"/>
      <c r="K4875" s="89"/>
      <c r="L4875" s="89"/>
      <c r="M4875" s="89"/>
      <c r="N4875" s="271">
        <v>0</v>
      </c>
      <c r="O4875" s="271">
        <v>10</v>
      </c>
      <c r="P4875" s="89" t="s">
        <v>670</v>
      </c>
    </row>
    <row r="4876" spans="1:16" ht="63.75">
      <c r="A4876" s="268">
        <v>48</v>
      </c>
      <c r="B4876" s="89"/>
      <c r="C4876" s="269" t="s">
        <v>50</v>
      </c>
      <c r="D4876" s="84">
        <v>43620</v>
      </c>
      <c r="E4876" s="85" t="s">
        <v>9370</v>
      </c>
      <c r="F4876" s="85" t="s">
        <v>3</v>
      </c>
      <c r="G4876" s="85">
        <v>1747729</v>
      </c>
      <c r="H4876" s="89"/>
      <c r="I4876" s="270" t="s">
        <v>11015</v>
      </c>
      <c r="J4876" s="89"/>
      <c r="K4876" s="89"/>
      <c r="L4876" s="89"/>
      <c r="M4876" s="89"/>
      <c r="N4876" s="271">
        <v>0</v>
      </c>
      <c r="O4876" s="271">
        <v>298</v>
      </c>
      <c r="P4876" s="89" t="s">
        <v>670</v>
      </c>
    </row>
    <row r="4877" spans="1:16" ht="51">
      <c r="A4877" s="268" t="s">
        <v>565</v>
      </c>
      <c r="B4877" s="89"/>
      <c r="C4877" s="269" t="s">
        <v>615</v>
      </c>
      <c r="D4877" s="84">
        <v>43620</v>
      </c>
      <c r="E4877" s="85" t="s">
        <v>9371</v>
      </c>
      <c r="F4877" s="85" t="s">
        <v>3</v>
      </c>
      <c r="G4877" s="85">
        <v>1747750</v>
      </c>
      <c r="H4877" s="89"/>
      <c r="I4877" s="270" t="s">
        <v>11016</v>
      </c>
      <c r="J4877" s="89"/>
      <c r="K4877" s="89"/>
      <c r="L4877" s="89"/>
      <c r="M4877" s="89"/>
      <c r="N4877" s="271">
        <v>0</v>
      </c>
      <c r="O4877" s="271">
        <v>214.8</v>
      </c>
      <c r="P4877" s="89" t="s">
        <v>670</v>
      </c>
    </row>
    <row r="4878" spans="1:16" ht="63.75">
      <c r="A4878" s="268">
        <v>310</v>
      </c>
      <c r="B4878" s="89"/>
      <c r="C4878" s="269" t="s">
        <v>141</v>
      </c>
      <c r="D4878" s="84">
        <v>43620</v>
      </c>
      <c r="E4878" s="85" t="s">
        <v>9372</v>
      </c>
      <c r="F4878" s="85" t="s">
        <v>3</v>
      </c>
      <c r="G4878" s="85">
        <v>1747654</v>
      </c>
      <c r="H4878" s="89"/>
      <c r="I4878" s="270" t="s">
        <v>11017</v>
      </c>
      <c r="J4878" s="89"/>
      <c r="K4878" s="89"/>
      <c r="L4878" s="89"/>
      <c r="M4878" s="89"/>
      <c r="N4878" s="271">
        <v>0</v>
      </c>
      <c r="O4878" s="271">
        <v>222</v>
      </c>
      <c r="P4878" s="89" t="s">
        <v>670</v>
      </c>
    </row>
    <row r="4879" spans="1:16" ht="51">
      <c r="A4879" s="268" t="s">
        <v>565</v>
      </c>
      <c r="B4879" s="89"/>
      <c r="C4879" s="269" t="s">
        <v>615</v>
      </c>
      <c r="D4879" s="84">
        <v>43620</v>
      </c>
      <c r="E4879" s="85" t="s">
        <v>9373</v>
      </c>
      <c r="F4879" s="85" t="s">
        <v>3</v>
      </c>
      <c r="G4879" s="85">
        <v>1747648</v>
      </c>
      <c r="H4879" s="89"/>
      <c r="I4879" s="270" t="s">
        <v>724</v>
      </c>
      <c r="J4879" s="89"/>
      <c r="K4879" s="89"/>
      <c r="L4879" s="89"/>
      <c r="M4879" s="89"/>
      <c r="N4879" s="271">
        <v>0</v>
      </c>
      <c r="O4879" s="271">
        <v>713.74</v>
      </c>
      <c r="P4879" s="89" t="s">
        <v>670</v>
      </c>
    </row>
    <row r="4880" spans="1:16" ht="51">
      <c r="A4880" s="268" t="s">
        <v>565</v>
      </c>
      <c r="B4880" s="89"/>
      <c r="C4880" s="269" t="s">
        <v>615</v>
      </c>
      <c r="D4880" s="84">
        <v>43620</v>
      </c>
      <c r="E4880" s="85" t="s">
        <v>9374</v>
      </c>
      <c r="F4880" s="85" t="s">
        <v>3</v>
      </c>
      <c r="G4880" s="85">
        <v>1747646</v>
      </c>
      <c r="H4880" s="89"/>
      <c r="I4880" s="270" t="s">
        <v>11018</v>
      </c>
      <c r="J4880" s="89"/>
      <c r="K4880" s="89"/>
      <c r="L4880" s="89"/>
      <c r="M4880" s="89"/>
      <c r="N4880" s="271">
        <v>0</v>
      </c>
      <c r="O4880" s="271">
        <v>2027.02</v>
      </c>
      <c r="P4880" s="89" t="s">
        <v>670</v>
      </c>
    </row>
    <row r="4881" spans="1:16" ht="51">
      <c r="A4881" s="268" t="s">
        <v>565</v>
      </c>
      <c r="B4881" s="89"/>
      <c r="C4881" s="269" t="s">
        <v>615</v>
      </c>
      <c r="D4881" s="84">
        <v>43620</v>
      </c>
      <c r="E4881" s="85" t="s">
        <v>9375</v>
      </c>
      <c r="F4881" s="85" t="s">
        <v>3</v>
      </c>
      <c r="G4881" s="85">
        <v>1747642</v>
      </c>
      <c r="H4881" s="89"/>
      <c r="I4881" s="270" t="s">
        <v>11019</v>
      </c>
      <c r="J4881" s="89"/>
      <c r="K4881" s="89"/>
      <c r="L4881" s="89"/>
      <c r="M4881" s="89"/>
      <c r="N4881" s="271">
        <v>0</v>
      </c>
      <c r="O4881" s="271">
        <v>644.39</v>
      </c>
      <c r="P4881" s="89" t="s">
        <v>670</v>
      </c>
    </row>
    <row r="4882" spans="1:16" ht="51">
      <c r="A4882" s="268" t="s">
        <v>565</v>
      </c>
      <c r="B4882" s="89"/>
      <c r="C4882" s="269" t="s">
        <v>615</v>
      </c>
      <c r="D4882" s="84">
        <v>43620</v>
      </c>
      <c r="E4882" s="85" t="s">
        <v>9376</v>
      </c>
      <c r="F4882" s="85" t="s">
        <v>3</v>
      </c>
      <c r="G4882" s="85">
        <v>1747641</v>
      </c>
      <c r="H4882" s="89"/>
      <c r="I4882" s="270" t="s">
        <v>11020</v>
      </c>
      <c r="J4882" s="89"/>
      <c r="K4882" s="89"/>
      <c r="L4882" s="89"/>
      <c r="M4882" s="89"/>
      <c r="N4882" s="271">
        <v>0</v>
      </c>
      <c r="O4882" s="271">
        <v>644.39</v>
      </c>
      <c r="P4882" s="89" t="s">
        <v>670</v>
      </c>
    </row>
    <row r="4883" spans="1:16" ht="38.25">
      <c r="A4883" s="268" t="s">
        <v>565</v>
      </c>
      <c r="B4883" s="89"/>
      <c r="C4883" s="269" t="s">
        <v>615</v>
      </c>
      <c r="D4883" s="84">
        <v>43620</v>
      </c>
      <c r="E4883" s="85" t="s">
        <v>9377</v>
      </c>
      <c r="F4883" s="85" t="s">
        <v>3</v>
      </c>
      <c r="G4883" s="85">
        <v>1747623</v>
      </c>
      <c r="H4883" s="89"/>
      <c r="I4883" s="270" t="s">
        <v>6187</v>
      </c>
      <c r="J4883" s="89"/>
      <c r="K4883" s="89"/>
      <c r="L4883" s="89"/>
      <c r="M4883" s="89"/>
      <c r="N4883" s="271">
        <v>0</v>
      </c>
      <c r="O4883" s="271">
        <v>300</v>
      </c>
      <c r="P4883" s="89" t="s">
        <v>670</v>
      </c>
    </row>
    <row r="4884" spans="1:16" ht="63.75">
      <c r="A4884" s="268">
        <v>10</v>
      </c>
      <c r="B4884" s="89"/>
      <c r="C4884" s="269" t="s">
        <v>41</v>
      </c>
      <c r="D4884" s="84">
        <v>43620</v>
      </c>
      <c r="E4884" s="85" t="s">
        <v>9378</v>
      </c>
      <c r="F4884" s="85" t="s">
        <v>3</v>
      </c>
      <c r="G4884" s="85">
        <v>1747614</v>
      </c>
      <c r="H4884" s="89"/>
      <c r="I4884" s="270" t="s">
        <v>11021</v>
      </c>
      <c r="J4884" s="89"/>
      <c r="K4884" s="89"/>
      <c r="L4884" s="89"/>
      <c r="M4884" s="89"/>
      <c r="N4884" s="271">
        <v>0</v>
      </c>
      <c r="O4884" s="271">
        <v>591.6</v>
      </c>
      <c r="P4884" s="89" t="s">
        <v>670</v>
      </c>
    </row>
    <row r="4885" spans="1:16" ht="38.25">
      <c r="A4885" s="268" t="s">
        <v>565</v>
      </c>
      <c r="B4885" s="89"/>
      <c r="C4885" s="269" t="s">
        <v>615</v>
      </c>
      <c r="D4885" s="84">
        <v>43620</v>
      </c>
      <c r="E4885" s="85" t="s">
        <v>9379</v>
      </c>
      <c r="F4885" s="85" t="s">
        <v>3</v>
      </c>
      <c r="G4885" s="85">
        <v>1747592</v>
      </c>
      <c r="H4885" s="89"/>
      <c r="I4885" s="270" t="s">
        <v>4006</v>
      </c>
      <c r="J4885" s="89"/>
      <c r="K4885" s="89"/>
      <c r="L4885" s="89"/>
      <c r="M4885" s="89"/>
      <c r="N4885" s="271">
        <v>0</v>
      </c>
      <c r="O4885" s="271">
        <v>2075</v>
      </c>
      <c r="P4885" s="89" t="s">
        <v>670</v>
      </c>
    </row>
    <row r="4886" spans="1:16" ht="51">
      <c r="A4886" s="268">
        <v>670</v>
      </c>
      <c r="B4886" s="89"/>
      <c r="C4886" s="269" t="s">
        <v>190</v>
      </c>
      <c r="D4886" s="84">
        <v>43620</v>
      </c>
      <c r="E4886" s="85" t="s">
        <v>9380</v>
      </c>
      <c r="F4886" s="85" t="s">
        <v>3</v>
      </c>
      <c r="G4886" s="85">
        <v>1747584</v>
      </c>
      <c r="H4886" s="89"/>
      <c r="I4886" s="270" t="s">
        <v>11022</v>
      </c>
      <c r="J4886" s="89"/>
      <c r="K4886" s="89"/>
      <c r="L4886" s="89"/>
      <c r="M4886" s="89"/>
      <c r="N4886" s="271">
        <v>0</v>
      </c>
      <c r="O4886" s="271">
        <v>143.91</v>
      </c>
      <c r="P4886" s="89" t="s">
        <v>670</v>
      </c>
    </row>
    <row r="4887" spans="1:16" ht="38.25">
      <c r="A4887" s="268">
        <v>206</v>
      </c>
      <c r="B4887" s="89"/>
      <c r="C4887" s="269" t="s">
        <v>97</v>
      </c>
      <c r="D4887" s="84">
        <v>43620</v>
      </c>
      <c r="E4887" s="85" t="s">
        <v>9381</v>
      </c>
      <c r="F4887" s="85" t="s">
        <v>3</v>
      </c>
      <c r="G4887" s="85">
        <v>1747886</v>
      </c>
      <c r="H4887" s="89"/>
      <c r="I4887" s="270" t="s">
        <v>11023</v>
      </c>
      <c r="J4887" s="89"/>
      <c r="K4887" s="89"/>
      <c r="L4887" s="89"/>
      <c r="M4887" s="89"/>
      <c r="N4887" s="271">
        <v>0</v>
      </c>
      <c r="O4887" s="271">
        <v>40</v>
      </c>
      <c r="P4887" s="89" t="s">
        <v>670</v>
      </c>
    </row>
    <row r="4888" spans="1:16" ht="63.75">
      <c r="A4888" s="268">
        <v>10</v>
      </c>
      <c r="B4888" s="89"/>
      <c r="C4888" s="269" t="s">
        <v>41</v>
      </c>
      <c r="D4888" s="84">
        <v>43620</v>
      </c>
      <c r="E4888" s="85" t="s">
        <v>9382</v>
      </c>
      <c r="F4888" s="85" t="s">
        <v>3</v>
      </c>
      <c r="G4888" s="85">
        <v>1747855</v>
      </c>
      <c r="H4888" s="89"/>
      <c r="I4888" s="270" t="s">
        <v>11024</v>
      </c>
      <c r="J4888" s="89"/>
      <c r="K4888" s="89"/>
      <c r="L4888" s="89"/>
      <c r="M4888" s="89"/>
      <c r="N4888" s="271">
        <v>0</v>
      </c>
      <c r="O4888" s="271">
        <v>626.4</v>
      </c>
      <c r="P4888" s="89" t="s">
        <v>670</v>
      </c>
    </row>
    <row r="4889" spans="1:16" ht="51">
      <c r="A4889" s="268">
        <v>86</v>
      </c>
      <c r="B4889" s="89"/>
      <c r="C4889" s="269" t="s">
        <v>56</v>
      </c>
      <c r="D4889" s="84">
        <v>43620</v>
      </c>
      <c r="E4889" s="85" t="s">
        <v>9383</v>
      </c>
      <c r="F4889" s="85" t="s">
        <v>3</v>
      </c>
      <c r="G4889" s="85">
        <v>1747838</v>
      </c>
      <c r="H4889" s="89"/>
      <c r="I4889" s="270" t="s">
        <v>11025</v>
      </c>
      <c r="J4889" s="89"/>
      <c r="K4889" s="89"/>
      <c r="L4889" s="89"/>
      <c r="M4889" s="89"/>
      <c r="N4889" s="271">
        <v>0</v>
      </c>
      <c r="O4889" s="271">
        <v>196</v>
      </c>
      <c r="P4889" s="89" t="s">
        <v>670</v>
      </c>
    </row>
    <row r="4890" spans="1:16" ht="38.25">
      <c r="A4890" s="268" t="s">
        <v>565</v>
      </c>
      <c r="B4890" s="89"/>
      <c r="C4890" s="269" t="s">
        <v>615</v>
      </c>
      <c r="D4890" s="84">
        <v>43620</v>
      </c>
      <c r="E4890" s="85" t="s">
        <v>9384</v>
      </c>
      <c r="F4890" s="85" t="s">
        <v>3</v>
      </c>
      <c r="G4890" s="85">
        <v>1747804</v>
      </c>
      <c r="H4890" s="89"/>
      <c r="I4890" s="270" t="s">
        <v>11026</v>
      </c>
      <c r="J4890" s="89"/>
      <c r="K4890" s="89"/>
      <c r="L4890" s="89"/>
      <c r="M4890" s="89"/>
      <c r="N4890" s="271">
        <v>0</v>
      </c>
      <c r="O4890" s="271">
        <v>2593.25</v>
      </c>
      <c r="P4890" s="89" t="s">
        <v>670</v>
      </c>
    </row>
    <row r="4891" spans="1:16" ht="38.25">
      <c r="A4891" s="268">
        <v>35</v>
      </c>
      <c r="B4891" s="89"/>
      <c r="C4891" s="269" t="s">
        <v>46</v>
      </c>
      <c r="D4891" s="84">
        <v>43620</v>
      </c>
      <c r="E4891" s="85" t="s">
        <v>9385</v>
      </c>
      <c r="F4891" s="85" t="s">
        <v>3</v>
      </c>
      <c r="G4891" s="85">
        <v>1747803</v>
      </c>
      <c r="H4891" s="89"/>
      <c r="I4891" s="270" t="s">
        <v>11027</v>
      </c>
      <c r="J4891" s="89"/>
      <c r="K4891" s="89"/>
      <c r="L4891" s="89"/>
      <c r="M4891" s="89"/>
      <c r="N4891" s="271">
        <v>0</v>
      </c>
      <c r="O4891" s="271">
        <v>700</v>
      </c>
      <c r="P4891" s="89" t="s">
        <v>670</v>
      </c>
    </row>
    <row r="4892" spans="1:16" ht="51">
      <c r="A4892" s="268">
        <v>47</v>
      </c>
      <c r="B4892" s="89"/>
      <c r="C4892" s="269" t="s">
        <v>49</v>
      </c>
      <c r="D4892" s="84">
        <v>43620</v>
      </c>
      <c r="E4892" s="85" t="s">
        <v>9386</v>
      </c>
      <c r="F4892" s="85" t="s">
        <v>3</v>
      </c>
      <c r="G4892" s="85">
        <v>1747802</v>
      </c>
      <c r="H4892" s="89"/>
      <c r="I4892" s="270" t="s">
        <v>11028</v>
      </c>
      <c r="J4892" s="89"/>
      <c r="K4892" s="89"/>
      <c r="L4892" s="89"/>
      <c r="M4892" s="89"/>
      <c r="N4892" s="271">
        <v>0</v>
      </c>
      <c r="O4892" s="271">
        <v>208</v>
      </c>
      <c r="P4892" s="89" t="s">
        <v>670</v>
      </c>
    </row>
    <row r="4893" spans="1:16" ht="38.25">
      <c r="A4893" s="268" t="s">
        <v>565</v>
      </c>
      <c r="B4893" s="89"/>
      <c r="C4893" s="269" t="s">
        <v>615</v>
      </c>
      <c r="D4893" s="84">
        <v>43620</v>
      </c>
      <c r="E4893" s="85" t="s">
        <v>9387</v>
      </c>
      <c r="F4893" s="85" t="s">
        <v>3</v>
      </c>
      <c r="G4893" s="85">
        <v>1747781</v>
      </c>
      <c r="H4893" s="89"/>
      <c r="I4893" s="270" t="s">
        <v>11029</v>
      </c>
      <c r="J4893" s="89"/>
      <c r="K4893" s="89"/>
      <c r="L4893" s="89"/>
      <c r="M4893" s="89"/>
      <c r="N4893" s="271">
        <v>0</v>
      </c>
      <c r="O4893" s="271">
        <v>2097.7600000000002</v>
      </c>
      <c r="P4893" s="89" t="s">
        <v>670</v>
      </c>
    </row>
    <row r="4894" spans="1:16" ht="51">
      <c r="A4894" s="268">
        <v>225</v>
      </c>
      <c r="B4894" s="89"/>
      <c r="C4894" s="269" t="s">
        <v>106</v>
      </c>
      <c r="D4894" s="84">
        <v>43620</v>
      </c>
      <c r="E4894" s="85" t="s">
        <v>9388</v>
      </c>
      <c r="F4894" s="85" t="s">
        <v>3</v>
      </c>
      <c r="G4894" s="85">
        <v>1747768</v>
      </c>
      <c r="H4894" s="89"/>
      <c r="I4894" s="270" t="s">
        <v>11030</v>
      </c>
      <c r="J4894" s="89"/>
      <c r="K4894" s="89"/>
      <c r="L4894" s="89"/>
      <c r="M4894" s="89"/>
      <c r="N4894" s="271">
        <v>0</v>
      </c>
      <c r="O4894" s="271">
        <v>701</v>
      </c>
      <c r="P4894" s="89" t="s">
        <v>670</v>
      </c>
    </row>
    <row r="4895" spans="1:16" ht="51">
      <c r="A4895" s="268">
        <v>225</v>
      </c>
      <c r="B4895" s="89"/>
      <c r="C4895" s="269" t="s">
        <v>106</v>
      </c>
      <c r="D4895" s="84">
        <v>43620</v>
      </c>
      <c r="E4895" s="85" t="s">
        <v>9389</v>
      </c>
      <c r="F4895" s="85" t="s">
        <v>3</v>
      </c>
      <c r="G4895" s="85">
        <v>1747767</v>
      </c>
      <c r="H4895" s="89"/>
      <c r="I4895" s="270" t="s">
        <v>11031</v>
      </c>
      <c r="J4895" s="89"/>
      <c r="K4895" s="89"/>
      <c r="L4895" s="89"/>
      <c r="M4895" s="89"/>
      <c r="N4895" s="271">
        <v>0</v>
      </c>
      <c r="O4895" s="271">
        <v>437</v>
      </c>
      <c r="P4895" s="89" t="s">
        <v>670</v>
      </c>
    </row>
    <row r="4896" spans="1:16" ht="51">
      <c r="A4896" s="268" t="s">
        <v>565</v>
      </c>
      <c r="B4896" s="89"/>
      <c r="C4896" s="269" t="s">
        <v>615</v>
      </c>
      <c r="D4896" s="84">
        <v>43620</v>
      </c>
      <c r="E4896" s="85" t="s">
        <v>9390</v>
      </c>
      <c r="F4896" s="85" t="s">
        <v>3</v>
      </c>
      <c r="G4896" s="85">
        <v>1747766</v>
      </c>
      <c r="H4896" s="89"/>
      <c r="I4896" s="270" t="s">
        <v>11032</v>
      </c>
      <c r="J4896" s="89"/>
      <c r="K4896" s="89"/>
      <c r="L4896" s="89"/>
      <c r="M4896" s="89"/>
      <c r="N4896" s="271">
        <v>0</v>
      </c>
      <c r="O4896" s="271">
        <v>717.6</v>
      </c>
      <c r="P4896" s="89" t="s">
        <v>670</v>
      </c>
    </row>
    <row r="4897" spans="1:16" ht="51">
      <c r="A4897" s="268" t="s">
        <v>565</v>
      </c>
      <c r="B4897" s="89"/>
      <c r="C4897" s="269" t="s">
        <v>615</v>
      </c>
      <c r="D4897" s="84">
        <v>43620</v>
      </c>
      <c r="E4897" s="85" t="s">
        <v>9391</v>
      </c>
      <c r="F4897" s="85" t="s">
        <v>3</v>
      </c>
      <c r="G4897" s="85">
        <v>1747765</v>
      </c>
      <c r="H4897" s="89"/>
      <c r="I4897" s="270" t="s">
        <v>11033</v>
      </c>
      <c r="J4897" s="89"/>
      <c r="K4897" s="89"/>
      <c r="L4897" s="89"/>
      <c r="M4897" s="89"/>
      <c r="N4897" s="271">
        <v>0</v>
      </c>
      <c r="O4897" s="271">
        <v>1821.6000000000001</v>
      </c>
      <c r="P4897" s="89" t="s">
        <v>670</v>
      </c>
    </row>
    <row r="4898" spans="1:16" ht="51">
      <c r="A4898" s="268" t="s">
        <v>565</v>
      </c>
      <c r="B4898" s="89"/>
      <c r="C4898" s="269" t="s">
        <v>615</v>
      </c>
      <c r="D4898" s="84">
        <v>43620</v>
      </c>
      <c r="E4898" s="85" t="s">
        <v>9392</v>
      </c>
      <c r="F4898" s="85" t="s">
        <v>3</v>
      </c>
      <c r="G4898" s="85">
        <v>1747764</v>
      </c>
      <c r="H4898" s="89"/>
      <c r="I4898" s="270" t="s">
        <v>11034</v>
      </c>
      <c r="J4898" s="89"/>
      <c r="K4898" s="89"/>
      <c r="L4898" s="89"/>
      <c r="M4898" s="89"/>
      <c r="N4898" s="271">
        <v>0</v>
      </c>
      <c r="O4898" s="271">
        <v>5544</v>
      </c>
      <c r="P4898" s="89" t="s">
        <v>670</v>
      </c>
    </row>
    <row r="4899" spans="1:16" ht="51">
      <c r="A4899" s="268" t="s">
        <v>565</v>
      </c>
      <c r="B4899" s="89"/>
      <c r="C4899" s="269" t="s">
        <v>615</v>
      </c>
      <c r="D4899" s="84">
        <v>43620</v>
      </c>
      <c r="E4899" s="85" t="s">
        <v>9393</v>
      </c>
      <c r="F4899" s="85" t="s">
        <v>3</v>
      </c>
      <c r="G4899" s="85">
        <v>1747763</v>
      </c>
      <c r="H4899" s="89"/>
      <c r="I4899" s="270" t="s">
        <v>11035</v>
      </c>
      <c r="J4899" s="89"/>
      <c r="K4899" s="89"/>
      <c r="L4899" s="89"/>
      <c r="M4899" s="89"/>
      <c r="N4899" s="271">
        <v>0</v>
      </c>
      <c r="O4899" s="271">
        <v>2240</v>
      </c>
      <c r="P4899" s="89" t="s">
        <v>670</v>
      </c>
    </row>
    <row r="4900" spans="1:16" ht="51">
      <c r="A4900" s="268">
        <v>682</v>
      </c>
      <c r="B4900" s="89"/>
      <c r="C4900" s="269" t="s">
        <v>1370</v>
      </c>
      <c r="D4900" s="84">
        <v>43620</v>
      </c>
      <c r="E4900" s="85" t="s">
        <v>9394</v>
      </c>
      <c r="F4900" s="85" t="s">
        <v>3</v>
      </c>
      <c r="G4900" s="85">
        <v>1747761</v>
      </c>
      <c r="H4900" s="89"/>
      <c r="I4900" s="270" t="s">
        <v>11036</v>
      </c>
      <c r="J4900" s="89"/>
      <c r="K4900" s="89"/>
      <c r="L4900" s="89"/>
      <c r="M4900" s="89"/>
      <c r="N4900" s="271">
        <v>0</v>
      </c>
      <c r="O4900" s="271">
        <v>9245.98</v>
      </c>
      <c r="P4900" s="89" t="s">
        <v>670</v>
      </c>
    </row>
    <row r="4901" spans="1:16" ht="63.75">
      <c r="A4901" s="268">
        <v>660</v>
      </c>
      <c r="B4901" s="89"/>
      <c r="C4901" s="269" t="s">
        <v>188</v>
      </c>
      <c r="D4901" s="84">
        <v>43620</v>
      </c>
      <c r="E4901" s="85" t="s">
        <v>9395</v>
      </c>
      <c r="F4901" s="85" t="s">
        <v>3</v>
      </c>
      <c r="G4901" s="85">
        <v>1747672</v>
      </c>
      <c r="H4901" s="89"/>
      <c r="I4901" s="270" t="s">
        <v>11037</v>
      </c>
      <c r="J4901" s="89"/>
      <c r="K4901" s="89"/>
      <c r="L4901" s="89"/>
      <c r="M4901" s="89"/>
      <c r="N4901" s="271">
        <v>0</v>
      </c>
      <c r="O4901" s="271">
        <v>2198.6</v>
      </c>
      <c r="P4901" s="89" t="s">
        <v>670</v>
      </c>
    </row>
    <row r="4902" spans="1:16" ht="63.75">
      <c r="A4902" s="268">
        <v>660</v>
      </c>
      <c r="B4902" s="89"/>
      <c r="C4902" s="269" t="s">
        <v>188</v>
      </c>
      <c r="D4902" s="84">
        <v>43620</v>
      </c>
      <c r="E4902" s="85" t="s">
        <v>9396</v>
      </c>
      <c r="F4902" s="85" t="s">
        <v>3</v>
      </c>
      <c r="G4902" s="85">
        <v>1747670</v>
      </c>
      <c r="H4902" s="89"/>
      <c r="I4902" s="270" t="s">
        <v>11038</v>
      </c>
      <c r="J4902" s="89"/>
      <c r="K4902" s="89"/>
      <c r="L4902" s="89"/>
      <c r="M4902" s="89"/>
      <c r="N4902" s="271">
        <v>0</v>
      </c>
      <c r="O4902" s="271">
        <v>2116.77</v>
      </c>
      <c r="P4902" s="89" t="s">
        <v>670</v>
      </c>
    </row>
    <row r="4903" spans="1:16" ht="51">
      <c r="A4903" s="268" t="s">
        <v>565</v>
      </c>
      <c r="B4903" s="89"/>
      <c r="C4903" s="269" t="s">
        <v>615</v>
      </c>
      <c r="D4903" s="84">
        <v>43620</v>
      </c>
      <c r="E4903" s="85" t="s">
        <v>9397</v>
      </c>
      <c r="F4903" s="85" t="s">
        <v>3</v>
      </c>
      <c r="G4903" s="85">
        <v>1747649</v>
      </c>
      <c r="H4903" s="89"/>
      <c r="I4903" s="270" t="s">
        <v>11039</v>
      </c>
      <c r="J4903" s="89"/>
      <c r="K4903" s="89"/>
      <c r="L4903" s="89"/>
      <c r="M4903" s="89"/>
      <c r="N4903" s="271">
        <v>0</v>
      </c>
      <c r="O4903" s="271">
        <v>29.14</v>
      </c>
      <c r="P4903" s="89" t="s">
        <v>670</v>
      </c>
    </row>
    <row r="4904" spans="1:16" ht="51">
      <c r="A4904" s="268" t="s">
        <v>565</v>
      </c>
      <c r="B4904" s="89"/>
      <c r="C4904" s="269" t="s">
        <v>615</v>
      </c>
      <c r="D4904" s="84">
        <v>43620</v>
      </c>
      <c r="E4904" s="85" t="s">
        <v>9398</v>
      </c>
      <c r="F4904" s="85" t="s">
        <v>3</v>
      </c>
      <c r="G4904" s="85">
        <v>1747647</v>
      </c>
      <c r="H4904" s="89"/>
      <c r="I4904" s="270" t="s">
        <v>11040</v>
      </c>
      <c r="J4904" s="89"/>
      <c r="K4904" s="89"/>
      <c r="L4904" s="89"/>
      <c r="M4904" s="89"/>
      <c r="N4904" s="271">
        <v>0</v>
      </c>
      <c r="O4904" s="271">
        <v>4754.57</v>
      </c>
      <c r="P4904" s="89" t="s">
        <v>670</v>
      </c>
    </row>
    <row r="4905" spans="1:16" ht="51">
      <c r="A4905" s="268" t="s">
        <v>565</v>
      </c>
      <c r="B4905" s="89"/>
      <c r="C4905" s="269" t="s">
        <v>615</v>
      </c>
      <c r="D4905" s="84">
        <v>43620</v>
      </c>
      <c r="E4905" s="85" t="s">
        <v>9399</v>
      </c>
      <c r="F4905" s="85" t="s">
        <v>3</v>
      </c>
      <c r="G4905" s="85">
        <v>1747645</v>
      </c>
      <c r="H4905" s="89"/>
      <c r="I4905" s="270" t="s">
        <v>11041</v>
      </c>
      <c r="J4905" s="89"/>
      <c r="K4905" s="89"/>
      <c r="L4905" s="89"/>
      <c r="M4905" s="89"/>
      <c r="N4905" s="271">
        <v>0</v>
      </c>
      <c r="O4905" s="271">
        <v>4572.1099999999997</v>
      </c>
      <c r="P4905" s="89" t="s">
        <v>670</v>
      </c>
    </row>
    <row r="4906" spans="1:16" ht="63.75">
      <c r="A4906" s="268" t="s">
        <v>556</v>
      </c>
      <c r="B4906" s="89"/>
      <c r="C4906" s="269" t="s">
        <v>616</v>
      </c>
      <c r="D4906" s="84">
        <v>43620</v>
      </c>
      <c r="E4906" s="85" t="s">
        <v>9400</v>
      </c>
      <c r="F4906" s="85" t="s">
        <v>3</v>
      </c>
      <c r="G4906" s="85">
        <v>1747640</v>
      </c>
      <c r="H4906" s="89"/>
      <c r="I4906" s="270" t="s">
        <v>11042</v>
      </c>
      <c r="J4906" s="89"/>
      <c r="K4906" s="89"/>
      <c r="L4906" s="89"/>
      <c r="M4906" s="89"/>
      <c r="N4906" s="271">
        <v>0</v>
      </c>
      <c r="O4906" s="271">
        <v>63390.270000000004</v>
      </c>
      <c r="P4906" s="89" t="s">
        <v>670</v>
      </c>
    </row>
    <row r="4907" spans="1:16" ht="63.75">
      <c r="A4907" s="268" t="s">
        <v>556</v>
      </c>
      <c r="B4907" s="89"/>
      <c r="C4907" s="269" t="s">
        <v>616</v>
      </c>
      <c r="D4907" s="84">
        <v>43620</v>
      </c>
      <c r="E4907" s="85" t="s">
        <v>9401</v>
      </c>
      <c r="F4907" s="85" t="s">
        <v>3</v>
      </c>
      <c r="G4907" s="85">
        <v>1747638</v>
      </c>
      <c r="H4907" s="89"/>
      <c r="I4907" s="270" t="s">
        <v>11043</v>
      </c>
      <c r="J4907" s="89"/>
      <c r="K4907" s="89"/>
      <c r="L4907" s="89"/>
      <c r="M4907" s="89"/>
      <c r="N4907" s="271">
        <v>0</v>
      </c>
      <c r="O4907" s="271">
        <v>69951.92</v>
      </c>
      <c r="P4907" s="89" t="s">
        <v>670</v>
      </c>
    </row>
    <row r="4908" spans="1:16" ht="63.75">
      <c r="A4908" s="268" t="s">
        <v>556</v>
      </c>
      <c r="B4908" s="89"/>
      <c r="C4908" s="269" t="s">
        <v>616</v>
      </c>
      <c r="D4908" s="84">
        <v>43620</v>
      </c>
      <c r="E4908" s="85" t="s">
        <v>9402</v>
      </c>
      <c r="F4908" s="85" t="s">
        <v>3</v>
      </c>
      <c r="G4908" s="85">
        <v>1747637</v>
      </c>
      <c r="H4908" s="89"/>
      <c r="I4908" s="270" t="s">
        <v>11044</v>
      </c>
      <c r="J4908" s="89"/>
      <c r="K4908" s="89"/>
      <c r="L4908" s="89"/>
      <c r="M4908" s="89"/>
      <c r="N4908" s="271">
        <v>0</v>
      </c>
      <c r="O4908" s="271">
        <v>170373.09</v>
      </c>
      <c r="P4908" s="89" t="s">
        <v>670</v>
      </c>
    </row>
    <row r="4909" spans="1:16" ht="63.75">
      <c r="A4909" s="268" t="s">
        <v>556</v>
      </c>
      <c r="B4909" s="89"/>
      <c r="C4909" s="269" t="s">
        <v>616</v>
      </c>
      <c r="D4909" s="84">
        <v>43620</v>
      </c>
      <c r="E4909" s="85" t="s">
        <v>9403</v>
      </c>
      <c r="F4909" s="85" t="s">
        <v>3</v>
      </c>
      <c r="G4909" s="85">
        <v>1747635</v>
      </c>
      <c r="H4909" s="89"/>
      <c r="I4909" s="270" t="s">
        <v>11045</v>
      </c>
      <c r="J4909" s="89"/>
      <c r="K4909" s="89"/>
      <c r="L4909" s="89"/>
      <c r="M4909" s="89"/>
      <c r="N4909" s="271">
        <v>0</v>
      </c>
      <c r="O4909" s="271">
        <v>91564.97</v>
      </c>
      <c r="P4909" s="89" t="s">
        <v>670</v>
      </c>
    </row>
    <row r="4910" spans="1:16" ht="63.75">
      <c r="A4910" s="268" t="s">
        <v>556</v>
      </c>
      <c r="B4910" s="89"/>
      <c r="C4910" s="269" t="s">
        <v>616</v>
      </c>
      <c r="D4910" s="84">
        <v>43620</v>
      </c>
      <c r="E4910" s="85" t="s">
        <v>9404</v>
      </c>
      <c r="F4910" s="85" t="s">
        <v>3</v>
      </c>
      <c r="G4910" s="85">
        <v>1747634</v>
      </c>
      <c r="H4910" s="89"/>
      <c r="I4910" s="270" t="s">
        <v>11046</v>
      </c>
      <c r="J4910" s="89"/>
      <c r="K4910" s="89"/>
      <c r="L4910" s="89"/>
      <c r="M4910" s="89"/>
      <c r="N4910" s="271">
        <v>0</v>
      </c>
      <c r="O4910" s="271">
        <v>71455.48</v>
      </c>
      <c r="P4910" s="89" t="s">
        <v>670</v>
      </c>
    </row>
    <row r="4911" spans="1:16" ht="63.75">
      <c r="A4911" s="268" t="s">
        <v>556</v>
      </c>
      <c r="B4911" s="89"/>
      <c r="C4911" s="269" t="s">
        <v>616</v>
      </c>
      <c r="D4911" s="84">
        <v>43620</v>
      </c>
      <c r="E4911" s="85" t="s">
        <v>9405</v>
      </c>
      <c r="F4911" s="85" t="s">
        <v>3</v>
      </c>
      <c r="G4911" s="85">
        <v>1747630</v>
      </c>
      <c r="H4911" s="89"/>
      <c r="I4911" s="270" t="s">
        <v>11047</v>
      </c>
      <c r="J4911" s="89"/>
      <c r="K4911" s="89"/>
      <c r="L4911" s="89"/>
      <c r="M4911" s="89"/>
      <c r="N4911" s="271">
        <v>0</v>
      </c>
      <c r="O4911" s="271">
        <v>192316.32</v>
      </c>
      <c r="P4911" s="89" t="s">
        <v>670</v>
      </c>
    </row>
    <row r="4912" spans="1:16" ht="51">
      <c r="A4912" s="268">
        <v>86</v>
      </c>
      <c r="B4912" s="89"/>
      <c r="C4912" s="269" t="s">
        <v>56</v>
      </c>
      <c r="D4912" s="84">
        <v>43620</v>
      </c>
      <c r="E4912" s="85" t="s">
        <v>9406</v>
      </c>
      <c r="F4912" s="85" t="s">
        <v>3</v>
      </c>
      <c r="G4912" s="85">
        <v>1747626</v>
      </c>
      <c r="H4912" s="89"/>
      <c r="I4912" s="270" t="s">
        <v>11048</v>
      </c>
      <c r="J4912" s="89"/>
      <c r="K4912" s="89"/>
      <c r="L4912" s="89"/>
      <c r="M4912" s="89"/>
      <c r="N4912" s="271">
        <v>0</v>
      </c>
      <c r="O4912" s="271">
        <v>1630</v>
      </c>
      <c r="P4912" s="89" t="s">
        <v>670</v>
      </c>
    </row>
    <row r="4913" spans="1:16" ht="51">
      <c r="A4913" s="268">
        <v>86</v>
      </c>
      <c r="B4913" s="89"/>
      <c r="C4913" s="269" t="s">
        <v>56</v>
      </c>
      <c r="D4913" s="84">
        <v>43620</v>
      </c>
      <c r="E4913" s="85" t="s">
        <v>9407</v>
      </c>
      <c r="F4913" s="85" t="s">
        <v>3</v>
      </c>
      <c r="G4913" s="85">
        <v>1747625</v>
      </c>
      <c r="H4913" s="89"/>
      <c r="I4913" s="270" t="s">
        <v>11049</v>
      </c>
      <c r="J4913" s="89"/>
      <c r="K4913" s="89"/>
      <c r="L4913" s="89"/>
      <c r="M4913" s="89"/>
      <c r="N4913" s="271">
        <v>0</v>
      </c>
      <c r="O4913" s="271">
        <v>9768</v>
      </c>
      <c r="P4913" s="89" t="s">
        <v>670</v>
      </c>
    </row>
    <row r="4914" spans="1:16" ht="51">
      <c r="A4914" s="268">
        <v>283</v>
      </c>
      <c r="B4914" s="89"/>
      <c r="C4914" s="269" t="s">
        <v>125</v>
      </c>
      <c r="D4914" s="84">
        <v>43620</v>
      </c>
      <c r="E4914" s="85" t="s">
        <v>9408</v>
      </c>
      <c r="F4914" s="85" t="s">
        <v>3</v>
      </c>
      <c r="G4914" s="85">
        <v>1747611</v>
      </c>
      <c r="H4914" s="89"/>
      <c r="I4914" s="270" t="s">
        <v>11050</v>
      </c>
      <c r="J4914" s="89"/>
      <c r="K4914" s="89"/>
      <c r="L4914" s="89"/>
      <c r="M4914" s="89"/>
      <c r="N4914" s="271">
        <v>0</v>
      </c>
      <c r="O4914" s="271">
        <v>279986.88</v>
      </c>
      <c r="P4914" s="89" t="s">
        <v>670</v>
      </c>
    </row>
    <row r="4915" spans="1:16" ht="51">
      <c r="A4915" s="268">
        <v>47</v>
      </c>
      <c r="B4915" s="89"/>
      <c r="C4915" s="269" t="s">
        <v>49</v>
      </c>
      <c r="D4915" s="84">
        <v>43620</v>
      </c>
      <c r="E4915" s="85" t="s">
        <v>9409</v>
      </c>
      <c r="F4915" s="85" t="s">
        <v>3</v>
      </c>
      <c r="G4915" s="85">
        <v>1747737</v>
      </c>
      <c r="H4915" s="89"/>
      <c r="I4915" s="270" t="s">
        <v>11051</v>
      </c>
      <c r="J4915" s="89"/>
      <c r="K4915" s="89"/>
      <c r="L4915" s="89"/>
      <c r="M4915" s="89"/>
      <c r="N4915" s="271">
        <v>0</v>
      </c>
      <c r="O4915" s="271">
        <v>342.73</v>
      </c>
      <c r="P4915" s="89" t="s">
        <v>670</v>
      </c>
    </row>
    <row r="4916" spans="1:16" ht="51">
      <c r="A4916" s="268">
        <v>591</v>
      </c>
      <c r="B4916" s="89"/>
      <c r="C4916" s="269" t="s">
        <v>1367</v>
      </c>
      <c r="D4916" s="84">
        <v>43620</v>
      </c>
      <c r="E4916" s="85" t="s">
        <v>9410</v>
      </c>
      <c r="F4916" s="85" t="s">
        <v>3</v>
      </c>
      <c r="G4916" s="85">
        <v>1747727</v>
      </c>
      <c r="H4916" s="89"/>
      <c r="I4916" s="270" t="s">
        <v>11052</v>
      </c>
      <c r="J4916" s="89"/>
      <c r="K4916" s="89"/>
      <c r="L4916" s="89"/>
      <c r="M4916" s="89"/>
      <c r="N4916" s="271">
        <v>0</v>
      </c>
      <c r="O4916" s="271">
        <v>35000</v>
      </c>
      <c r="P4916" s="89" t="s">
        <v>670</v>
      </c>
    </row>
    <row r="4917" spans="1:16" ht="51">
      <c r="A4917" s="268">
        <v>591</v>
      </c>
      <c r="B4917" s="89"/>
      <c r="C4917" s="269" t="s">
        <v>1367</v>
      </c>
      <c r="D4917" s="84">
        <v>43620</v>
      </c>
      <c r="E4917" s="85" t="s">
        <v>9411</v>
      </c>
      <c r="F4917" s="85" t="s">
        <v>3</v>
      </c>
      <c r="G4917" s="85">
        <v>1747724</v>
      </c>
      <c r="H4917" s="89"/>
      <c r="I4917" s="270" t="s">
        <v>11053</v>
      </c>
      <c r="J4917" s="89"/>
      <c r="K4917" s="89"/>
      <c r="L4917" s="89"/>
      <c r="M4917" s="89"/>
      <c r="N4917" s="271">
        <v>0</v>
      </c>
      <c r="O4917" s="271">
        <v>1267.93</v>
      </c>
      <c r="P4917" s="89" t="s">
        <v>670</v>
      </c>
    </row>
    <row r="4918" spans="1:16" ht="89.25">
      <c r="A4918" s="268">
        <v>25</v>
      </c>
      <c r="B4918" s="89"/>
      <c r="C4918" s="269" t="s">
        <v>45</v>
      </c>
      <c r="D4918" s="84">
        <v>43620</v>
      </c>
      <c r="E4918" s="85" t="s">
        <v>9412</v>
      </c>
      <c r="F4918" s="85" t="s">
        <v>671</v>
      </c>
      <c r="G4918" s="85">
        <v>470044</v>
      </c>
      <c r="H4918" s="89"/>
      <c r="I4918" s="270" t="s">
        <v>11054</v>
      </c>
      <c r="J4918" s="89"/>
      <c r="K4918" s="89"/>
      <c r="L4918" s="89"/>
      <c r="M4918" s="89"/>
      <c r="N4918" s="271">
        <v>226341.69</v>
      </c>
      <c r="O4918" s="271">
        <v>0</v>
      </c>
      <c r="P4918" s="89" t="s">
        <v>670</v>
      </c>
    </row>
    <row r="4919" spans="1:16" ht="76.5">
      <c r="A4919" s="268">
        <v>25</v>
      </c>
      <c r="B4919" s="89"/>
      <c r="C4919" s="269" t="s">
        <v>45</v>
      </c>
      <c r="D4919" s="84">
        <v>43620</v>
      </c>
      <c r="E4919" s="85" t="s">
        <v>9412</v>
      </c>
      <c r="F4919" s="85" t="s">
        <v>671</v>
      </c>
      <c r="G4919" s="85">
        <v>470045</v>
      </c>
      <c r="H4919" s="89"/>
      <c r="I4919" s="270" t="s">
        <v>11055</v>
      </c>
      <c r="J4919" s="89"/>
      <c r="K4919" s="89"/>
      <c r="L4919" s="89"/>
      <c r="M4919" s="89"/>
      <c r="N4919" s="271">
        <v>632477.1</v>
      </c>
      <c r="O4919" s="271">
        <v>0</v>
      </c>
      <c r="P4919" s="89" t="s">
        <v>670</v>
      </c>
    </row>
    <row r="4920" spans="1:16" ht="63.75">
      <c r="A4920" s="268">
        <v>10</v>
      </c>
      <c r="B4920" s="89"/>
      <c r="C4920" s="269" t="s">
        <v>41</v>
      </c>
      <c r="D4920" s="84">
        <v>43620</v>
      </c>
      <c r="E4920" s="85" t="s">
        <v>9413</v>
      </c>
      <c r="F4920" s="85" t="s">
        <v>6</v>
      </c>
      <c r="G4920" s="85">
        <v>1056404</v>
      </c>
      <c r="H4920" s="89"/>
      <c r="I4920" s="270" t="s">
        <v>11056</v>
      </c>
      <c r="J4920" s="89"/>
      <c r="K4920" s="89"/>
      <c r="L4920" s="89"/>
      <c r="M4920" s="89"/>
      <c r="N4920" s="271">
        <v>0</v>
      </c>
      <c r="O4920" s="271">
        <v>18943.34</v>
      </c>
      <c r="P4920" s="89" t="s">
        <v>670</v>
      </c>
    </row>
    <row r="4921" spans="1:16" ht="63.75">
      <c r="A4921" s="268">
        <v>10</v>
      </c>
      <c r="B4921" s="89"/>
      <c r="C4921" s="269" t="s">
        <v>41</v>
      </c>
      <c r="D4921" s="84">
        <v>43620</v>
      </c>
      <c r="E4921" s="85" t="s">
        <v>9414</v>
      </c>
      <c r="F4921" s="85" t="s">
        <v>15</v>
      </c>
      <c r="G4921" s="85">
        <v>1056405</v>
      </c>
      <c r="H4921" s="89"/>
      <c r="I4921" s="270" t="s">
        <v>11057</v>
      </c>
      <c r="J4921" s="89"/>
      <c r="K4921" s="89"/>
      <c r="L4921" s="89"/>
      <c r="M4921" s="89"/>
      <c r="N4921" s="271">
        <v>50</v>
      </c>
      <c r="O4921" s="271">
        <v>0</v>
      </c>
      <c r="P4921" s="89" t="s">
        <v>670</v>
      </c>
    </row>
    <row r="4922" spans="1:16" ht="51">
      <c r="A4922" s="268" t="s">
        <v>559</v>
      </c>
      <c r="B4922" s="89"/>
      <c r="C4922" s="269" t="s">
        <v>759</v>
      </c>
      <c r="D4922" s="84">
        <v>43620</v>
      </c>
      <c r="E4922" s="85" t="s">
        <v>9415</v>
      </c>
      <c r="F4922" s="85" t="s">
        <v>628</v>
      </c>
      <c r="G4922" s="85">
        <v>473982</v>
      </c>
      <c r="H4922" s="89"/>
      <c r="I4922" s="270" t="s">
        <v>11058</v>
      </c>
      <c r="J4922" s="89"/>
      <c r="K4922" s="89"/>
      <c r="L4922" s="89"/>
      <c r="M4922" s="89"/>
      <c r="N4922" s="271">
        <v>0</v>
      </c>
      <c r="O4922" s="271">
        <v>1046718.64</v>
      </c>
      <c r="P4922" s="89" t="s">
        <v>670</v>
      </c>
    </row>
    <row r="4923" spans="1:16" ht="63.75">
      <c r="A4923" s="268">
        <v>10</v>
      </c>
      <c r="B4923" s="89"/>
      <c r="C4923" s="269" t="s">
        <v>41</v>
      </c>
      <c r="D4923" s="84">
        <v>43620</v>
      </c>
      <c r="E4923" s="85" t="s">
        <v>9416</v>
      </c>
      <c r="F4923" s="85" t="s">
        <v>6</v>
      </c>
      <c r="G4923" s="85">
        <v>1056982</v>
      </c>
      <c r="H4923" s="89"/>
      <c r="I4923" s="270" t="s">
        <v>11059</v>
      </c>
      <c r="J4923" s="89"/>
      <c r="K4923" s="89"/>
      <c r="L4923" s="89"/>
      <c r="M4923" s="89"/>
      <c r="N4923" s="271">
        <v>0</v>
      </c>
      <c r="O4923" s="271">
        <v>332410.7</v>
      </c>
      <c r="P4923" s="89" t="s">
        <v>670</v>
      </c>
    </row>
    <row r="4924" spans="1:16" ht="51">
      <c r="A4924" s="268">
        <v>10</v>
      </c>
      <c r="B4924" s="89"/>
      <c r="C4924" s="269" t="s">
        <v>41</v>
      </c>
      <c r="D4924" s="84">
        <v>43620</v>
      </c>
      <c r="E4924" s="85" t="s">
        <v>9417</v>
      </c>
      <c r="F4924" s="85" t="s">
        <v>6</v>
      </c>
      <c r="G4924" s="85">
        <v>1056984</v>
      </c>
      <c r="H4924" s="89"/>
      <c r="I4924" s="270" t="s">
        <v>11060</v>
      </c>
      <c r="J4924" s="89"/>
      <c r="K4924" s="89"/>
      <c r="L4924" s="89"/>
      <c r="M4924" s="89"/>
      <c r="N4924" s="271">
        <v>0</v>
      </c>
      <c r="O4924" s="271">
        <v>47420.85</v>
      </c>
      <c r="P4924" s="89" t="s">
        <v>670</v>
      </c>
    </row>
    <row r="4925" spans="1:16" ht="51">
      <c r="A4925" s="268">
        <v>10</v>
      </c>
      <c r="B4925" s="89"/>
      <c r="C4925" s="269" t="s">
        <v>41</v>
      </c>
      <c r="D4925" s="84">
        <v>43620</v>
      </c>
      <c r="E4925" s="85" t="s">
        <v>9418</v>
      </c>
      <c r="F4925" s="85" t="s">
        <v>6</v>
      </c>
      <c r="G4925" s="85">
        <v>1056986</v>
      </c>
      <c r="H4925" s="89"/>
      <c r="I4925" s="270" t="s">
        <v>11061</v>
      </c>
      <c r="J4925" s="89"/>
      <c r="K4925" s="89"/>
      <c r="L4925" s="89"/>
      <c r="M4925" s="89"/>
      <c r="N4925" s="271">
        <v>0</v>
      </c>
      <c r="O4925" s="271">
        <v>59088.27</v>
      </c>
      <c r="P4925" s="89" t="s">
        <v>670</v>
      </c>
    </row>
    <row r="4926" spans="1:16" ht="51">
      <c r="A4926" s="268">
        <v>10</v>
      </c>
      <c r="B4926" s="89"/>
      <c r="C4926" s="269" t="s">
        <v>41</v>
      </c>
      <c r="D4926" s="84">
        <v>43620</v>
      </c>
      <c r="E4926" s="85" t="s">
        <v>9419</v>
      </c>
      <c r="F4926" s="85" t="s">
        <v>6</v>
      </c>
      <c r="G4926" s="85">
        <v>1056988</v>
      </c>
      <c r="H4926" s="89"/>
      <c r="I4926" s="270" t="s">
        <v>11062</v>
      </c>
      <c r="J4926" s="89"/>
      <c r="K4926" s="89"/>
      <c r="L4926" s="89"/>
      <c r="M4926" s="89"/>
      <c r="N4926" s="271">
        <v>0</v>
      </c>
      <c r="O4926" s="271">
        <v>14575.72</v>
      </c>
      <c r="P4926" s="89" t="s">
        <v>670</v>
      </c>
    </row>
    <row r="4927" spans="1:16" ht="63.75">
      <c r="A4927" s="268">
        <v>10</v>
      </c>
      <c r="B4927" s="89"/>
      <c r="C4927" s="269" t="s">
        <v>41</v>
      </c>
      <c r="D4927" s="84">
        <v>43620</v>
      </c>
      <c r="E4927" s="85" t="s">
        <v>9420</v>
      </c>
      <c r="F4927" s="85" t="s">
        <v>6</v>
      </c>
      <c r="G4927" s="85">
        <v>1057145</v>
      </c>
      <c r="H4927" s="89"/>
      <c r="I4927" s="270" t="s">
        <v>11063</v>
      </c>
      <c r="J4927" s="89"/>
      <c r="K4927" s="89"/>
      <c r="L4927" s="89"/>
      <c r="M4927" s="89"/>
      <c r="N4927" s="271">
        <v>0</v>
      </c>
      <c r="O4927" s="271">
        <v>13239.8</v>
      </c>
      <c r="P4927" s="89" t="s">
        <v>670</v>
      </c>
    </row>
    <row r="4928" spans="1:16" ht="51">
      <c r="A4928" s="268">
        <v>340</v>
      </c>
      <c r="B4928" s="89"/>
      <c r="C4928" s="269" t="s">
        <v>147</v>
      </c>
      <c r="D4928" s="84">
        <v>43620</v>
      </c>
      <c r="E4928" s="85" t="s">
        <v>9421</v>
      </c>
      <c r="F4928" s="85" t="s">
        <v>6</v>
      </c>
      <c r="G4928" s="85">
        <v>1057333</v>
      </c>
      <c r="H4928" s="89"/>
      <c r="I4928" s="270" t="s">
        <v>11064</v>
      </c>
      <c r="J4928" s="89"/>
      <c r="K4928" s="89"/>
      <c r="L4928" s="89"/>
      <c r="M4928" s="89"/>
      <c r="N4928" s="271">
        <v>0</v>
      </c>
      <c r="O4928" s="271">
        <v>47190.15</v>
      </c>
      <c r="P4928" s="89" t="s">
        <v>670</v>
      </c>
    </row>
    <row r="4929" spans="1:16" ht="63.75">
      <c r="A4929" s="268">
        <v>10</v>
      </c>
      <c r="B4929" s="89"/>
      <c r="C4929" s="269" t="s">
        <v>41</v>
      </c>
      <c r="D4929" s="84">
        <v>43620</v>
      </c>
      <c r="E4929" s="85" t="s">
        <v>9422</v>
      </c>
      <c r="F4929" s="85" t="s">
        <v>6</v>
      </c>
      <c r="G4929" s="85">
        <v>1057428</v>
      </c>
      <c r="H4929" s="89"/>
      <c r="I4929" s="270" t="s">
        <v>11065</v>
      </c>
      <c r="J4929" s="89"/>
      <c r="K4929" s="89"/>
      <c r="L4929" s="89"/>
      <c r="M4929" s="89"/>
      <c r="N4929" s="271">
        <v>0</v>
      </c>
      <c r="O4929" s="271">
        <v>131779.91</v>
      </c>
      <c r="P4929" s="89" t="s">
        <v>670</v>
      </c>
    </row>
    <row r="4930" spans="1:16" ht="76.5">
      <c r="A4930" s="268">
        <v>373</v>
      </c>
      <c r="B4930" s="89"/>
      <c r="C4930" s="269" t="s">
        <v>636</v>
      </c>
      <c r="D4930" s="84">
        <v>43620</v>
      </c>
      <c r="E4930" s="85" t="s">
        <v>9423</v>
      </c>
      <c r="F4930" s="85" t="s">
        <v>671</v>
      </c>
      <c r="G4930" s="85">
        <v>474672</v>
      </c>
      <c r="H4930" s="89"/>
      <c r="I4930" s="270" t="s">
        <v>11066</v>
      </c>
      <c r="J4930" s="89"/>
      <c r="K4930" s="89"/>
      <c r="L4930" s="89"/>
      <c r="M4930" s="89"/>
      <c r="N4930" s="271">
        <v>0</v>
      </c>
      <c r="O4930" s="271">
        <v>3584984.75</v>
      </c>
      <c r="P4930" s="89" t="s">
        <v>670</v>
      </c>
    </row>
    <row r="4931" spans="1:16" ht="51">
      <c r="A4931" s="268">
        <v>119</v>
      </c>
      <c r="B4931" s="89"/>
      <c r="C4931" s="269" t="s">
        <v>63</v>
      </c>
      <c r="D4931" s="84">
        <v>43620</v>
      </c>
      <c r="E4931" s="85" t="s">
        <v>9424</v>
      </c>
      <c r="F4931" s="85" t="s">
        <v>11</v>
      </c>
      <c r="G4931" s="85">
        <v>956047</v>
      </c>
      <c r="H4931" s="89"/>
      <c r="I4931" s="270" t="s">
        <v>11067</v>
      </c>
      <c r="J4931" s="89"/>
      <c r="K4931" s="89"/>
      <c r="L4931" s="89"/>
      <c r="M4931" s="89"/>
      <c r="N4931" s="271">
        <v>50</v>
      </c>
      <c r="O4931" s="271">
        <v>0</v>
      </c>
      <c r="P4931" s="89" t="s">
        <v>670</v>
      </c>
    </row>
    <row r="4932" spans="1:16" ht="63.75">
      <c r="A4932" s="268" t="s">
        <v>556</v>
      </c>
      <c r="B4932" s="89"/>
      <c r="C4932" s="269" t="s">
        <v>616</v>
      </c>
      <c r="D4932" s="84">
        <v>43620</v>
      </c>
      <c r="E4932" s="85" t="s">
        <v>9425</v>
      </c>
      <c r="F4932" s="85" t="s">
        <v>11</v>
      </c>
      <c r="G4932" s="85">
        <v>956060</v>
      </c>
      <c r="H4932" s="89"/>
      <c r="I4932" s="270" t="s">
        <v>11068</v>
      </c>
      <c r="J4932" s="89"/>
      <c r="K4932" s="89"/>
      <c r="L4932" s="89"/>
      <c r="M4932" s="89"/>
      <c r="N4932" s="271">
        <v>50</v>
      </c>
      <c r="O4932" s="271">
        <v>0</v>
      </c>
      <c r="P4932" s="89" t="s">
        <v>670</v>
      </c>
    </row>
    <row r="4933" spans="1:16" ht="63.75">
      <c r="A4933" s="268">
        <v>10</v>
      </c>
      <c r="B4933" s="89"/>
      <c r="C4933" s="269" t="s">
        <v>41</v>
      </c>
      <c r="D4933" s="84">
        <v>43620</v>
      </c>
      <c r="E4933" s="85" t="s">
        <v>9426</v>
      </c>
      <c r="F4933" s="85" t="s">
        <v>15</v>
      </c>
      <c r="G4933" s="85">
        <v>1057429</v>
      </c>
      <c r="H4933" s="89"/>
      <c r="I4933" s="270" t="s">
        <v>11069</v>
      </c>
      <c r="J4933" s="89"/>
      <c r="K4933" s="89"/>
      <c r="L4933" s="89"/>
      <c r="M4933" s="89"/>
      <c r="N4933" s="271">
        <v>50</v>
      </c>
      <c r="O4933" s="271">
        <v>0</v>
      </c>
      <c r="P4933" s="89" t="s">
        <v>670</v>
      </c>
    </row>
    <row r="4934" spans="1:16" ht="63.75">
      <c r="A4934" s="268">
        <v>513</v>
      </c>
      <c r="B4934" s="89"/>
      <c r="C4934" s="269" t="s">
        <v>171</v>
      </c>
      <c r="D4934" s="84">
        <v>43620</v>
      </c>
      <c r="E4934" s="85" t="s">
        <v>9427</v>
      </c>
      <c r="F4934" s="85" t="s">
        <v>15</v>
      </c>
      <c r="G4934" s="85">
        <v>1056978</v>
      </c>
      <c r="H4934" s="89"/>
      <c r="I4934" s="270" t="s">
        <v>11070</v>
      </c>
      <c r="J4934" s="89"/>
      <c r="K4934" s="89"/>
      <c r="L4934" s="89"/>
      <c r="M4934" s="89"/>
      <c r="N4934" s="271">
        <v>50</v>
      </c>
      <c r="O4934" s="271">
        <v>0</v>
      </c>
      <c r="P4934" s="89" t="s">
        <v>670</v>
      </c>
    </row>
    <row r="4935" spans="1:16" ht="63.75">
      <c r="A4935" s="268">
        <v>10</v>
      </c>
      <c r="B4935" s="89"/>
      <c r="C4935" s="269" t="s">
        <v>41</v>
      </c>
      <c r="D4935" s="84">
        <v>43620</v>
      </c>
      <c r="E4935" s="85" t="s">
        <v>9428</v>
      </c>
      <c r="F4935" s="85" t="s">
        <v>15</v>
      </c>
      <c r="G4935" s="85">
        <v>1056983</v>
      </c>
      <c r="H4935" s="89"/>
      <c r="I4935" s="270" t="s">
        <v>11071</v>
      </c>
      <c r="J4935" s="89"/>
      <c r="K4935" s="89"/>
      <c r="L4935" s="89"/>
      <c r="M4935" s="89"/>
      <c r="N4935" s="271">
        <v>50</v>
      </c>
      <c r="O4935" s="271">
        <v>0</v>
      </c>
      <c r="P4935" s="89" t="s">
        <v>670</v>
      </c>
    </row>
    <row r="4936" spans="1:16" ht="51">
      <c r="A4936" s="268">
        <v>10</v>
      </c>
      <c r="B4936" s="89"/>
      <c r="C4936" s="269" t="s">
        <v>41</v>
      </c>
      <c r="D4936" s="84">
        <v>43620</v>
      </c>
      <c r="E4936" s="85" t="s">
        <v>9429</v>
      </c>
      <c r="F4936" s="85" t="s">
        <v>15</v>
      </c>
      <c r="G4936" s="85">
        <v>1056985</v>
      </c>
      <c r="H4936" s="89"/>
      <c r="I4936" s="270" t="s">
        <v>11072</v>
      </c>
      <c r="J4936" s="89"/>
      <c r="K4936" s="89"/>
      <c r="L4936" s="89"/>
      <c r="M4936" s="89"/>
      <c r="N4936" s="271">
        <v>50</v>
      </c>
      <c r="O4936" s="271">
        <v>0</v>
      </c>
      <c r="P4936" s="89" t="s">
        <v>670</v>
      </c>
    </row>
    <row r="4937" spans="1:16" ht="51">
      <c r="A4937" s="268">
        <v>10</v>
      </c>
      <c r="B4937" s="89"/>
      <c r="C4937" s="269" t="s">
        <v>41</v>
      </c>
      <c r="D4937" s="84">
        <v>43620</v>
      </c>
      <c r="E4937" s="85" t="s">
        <v>9430</v>
      </c>
      <c r="F4937" s="85" t="s">
        <v>15</v>
      </c>
      <c r="G4937" s="85">
        <v>1056987</v>
      </c>
      <c r="H4937" s="89"/>
      <c r="I4937" s="270" t="s">
        <v>11073</v>
      </c>
      <c r="J4937" s="89"/>
      <c r="K4937" s="89"/>
      <c r="L4937" s="89"/>
      <c r="M4937" s="89"/>
      <c r="N4937" s="271">
        <v>50</v>
      </c>
      <c r="O4937" s="271">
        <v>0</v>
      </c>
      <c r="P4937" s="89" t="s">
        <v>670</v>
      </c>
    </row>
    <row r="4938" spans="1:16" ht="51">
      <c r="A4938" s="268">
        <v>10</v>
      </c>
      <c r="B4938" s="89"/>
      <c r="C4938" s="269" t="s">
        <v>41</v>
      </c>
      <c r="D4938" s="84">
        <v>43620</v>
      </c>
      <c r="E4938" s="85" t="s">
        <v>9431</v>
      </c>
      <c r="F4938" s="85" t="s">
        <v>15</v>
      </c>
      <c r="G4938" s="85">
        <v>1056989</v>
      </c>
      <c r="H4938" s="89"/>
      <c r="I4938" s="270" t="s">
        <v>11074</v>
      </c>
      <c r="J4938" s="89"/>
      <c r="K4938" s="89"/>
      <c r="L4938" s="89"/>
      <c r="M4938" s="89"/>
      <c r="N4938" s="271">
        <v>50</v>
      </c>
      <c r="O4938" s="271">
        <v>0</v>
      </c>
      <c r="P4938" s="89" t="s">
        <v>670</v>
      </c>
    </row>
    <row r="4939" spans="1:16" ht="63.75">
      <c r="A4939" s="268">
        <v>10</v>
      </c>
      <c r="B4939" s="89"/>
      <c r="C4939" s="269" t="s">
        <v>41</v>
      </c>
      <c r="D4939" s="84">
        <v>43620</v>
      </c>
      <c r="E4939" s="85" t="s">
        <v>9432</v>
      </c>
      <c r="F4939" s="85" t="s">
        <v>15</v>
      </c>
      <c r="G4939" s="85">
        <v>1057146</v>
      </c>
      <c r="H4939" s="89"/>
      <c r="I4939" s="270" t="s">
        <v>11075</v>
      </c>
      <c r="J4939" s="89"/>
      <c r="K4939" s="89"/>
      <c r="L4939" s="89"/>
      <c r="M4939" s="89"/>
      <c r="N4939" s="271">
        <v>50</v>
      </c>
      <c r="O4939" s="271">
        <v>0</v>
      </c>
      <c r="P4939" s="89" t="s">
        <v>670</v>
      </c>
    </row>
    <row r="4940" spans="1:16" ht="63.75">
      <c r="A4940" s="268">
        <v>597</v>
      </c>
      <c r="B4940" s="89"/>
      <c r="C4940" s="269" t="s">
        <v>734</v>
      </c>
      <c r="D4940" s="84">
        <v>43620</v>
      </c>
      <c r="E4940" s="85" t="s">
        <v>9433</v>
      </c>
      <c r="F4940" s="85" t="s">
        <v>15</v>
      </c>
      <c r="G4940" s="85">
        <v>1057281</v>
      </c>
      <c r="H4940" s="89"/>
      <c r="I4940" s="270" t="s">
        <v>8682</v>
      </c>
      <c r="J4940" s="89"/>
      <c r="K4940" s="89"/>
      <c r="L4940" s="89"/>
      <c r="M4940" s="89"/>
      <c r="N4940" s="271">
        <v>50</v>
      </c>
      <c r="O4940" s="271">
        <v>0</v>
      </c>
      <c r="P4940" s="89" t="s">
        <v>670</v>
      </c>
    </row>
    <row r="4941" spans="1:16" ht="51">
      <c r="A4941" s="268">
        <v>340</v>
      </c>
      <c r="B4941" s="89"/>
      <c r="C4941" s="269" t="s">
        <v>147</v>
      </c>
      <c r="D4941" s="84">
        <v>43620</v>
      </c>
      <c r="E4941" s="85" t="s">
        <v>9434</v>
      </c>
      <c r="F4941" s="85" t="s">
        <v>15</v>
      </c>
      <c r="G4941" s="85">
        <v>1057334</v>
      </c>
      <c r="H4941" s="89"/>
      <c r="I4941" s="270" t="s">
        <v>11076</v>
      </c>
      <c r="J4941" s="89"/>
      <c r="K4941" s="89"/>
      <c r="L4941" s="89"/>
      <c r="M4941" s="89"/>
      <c r="N4941" s="271">
        <v>50</v>
      </c>
      <c r="O4941" s="271">
        <v>0</v>
      </c>
      <c r="P4941" s="89" t="s">
        <v>670</v>
      </c>
    </row>
    <row r="4942" spans="1:16" ht="51">
      <c r="A4942" s="268" t="s">
        <v>565</v>
      </c>
      <c r="B4942" s="89"/>
      <c r="C4942" s="269" t="s">
        <v>615</v>
      </c>
      <c r="D4942" s="84">
        <v>43621</v>
      </c>
      <c r="E4942" s="85" t="s">
        <v>9435</v>
      </c>
      <c r="F4942" s="85" t="s">
        <v>3</v>
      </c>
      <c r="G4942" s="85">
        <v>1748133</v>
      </c>
      <c r="H4942" s="89"/>
      <c r="I4942" s="270" t="s">
        <v>11077</v>
      </c>
      <c r="J4942" s="89"/>
      <c r="K4942" s="89"/>
      <c r="L4942" s="89"/>
      <c r="M4942" s="89"/>
      <c r="N4942" s="271">
        <v>0</v>
      </c>
      <c r="O4942" s="271">
        <v>6270.33</v>
      </c>
      <c r="P4942" s="89" t="s">
        <v>670</v>
      </c>
    </row>
    <row r="4943" spans="1:16" ht="38.25">
      <c r="A4943" s="268" t="s">
        <v>565</v>
      </c>
      <c r="B4943" s="89"/>
      <c r="C4943" s="269" t="s">
        <v>615</v>
      </c>
      <c r="D4943" s="84">
        <v>43621</v>
      </c>
      <c r="E4943" s="85" t="s">
        <v>9436</v>
      </c>
      <c r="F4943" s="85" t="s">
        <v>3</v>
      </c>
      <c r="G4943" s="85">
        <v>1748135</v>
      </c>
      <c r="H4943" s="89"/>
      <c r="I4943" s="270" t="s">
        <v>747</v>
      </c>
      <c r="J4943" s="89"/>
      <c r="K4943" s="89"/>
      <c r="L4943" s="89"/>
      <c r="M4943" s="89"/>
      <c r="N4943" s="271">
        <v>0</v>
      </c>
      <c r="O4943" s="271">
        <v>6200</v>
      </c>
      <c r="P4943" s="89" t="s">
        <v>670</v>
      </c>
    </row>
    <row r="4944" spans="1:16" ht="38.25">
      <c r="A4944" s="268">
        <v>35</v>
      </c>
      <c r="B4944" s="89"/>
      <c r="C4944" s="269" t="s">
        <v>46</v>
      </c>
      <c r="D4944" s="84">
        <v>43621</v>
      </c>
      <c r="E4944" s="85" t="s">
        <v>9437</v>
      </c>
      <c r="F4944" s="85" t="s">
        <v>3</v>
      </c>
      <c r="G4944" s="85">
        <v>1748173</v>
      </c>
      <c r="H4944" s="89"/>
      <c r="I4944" s="270" t="s">
        <v>7936</v>
      </c>
      <c r="J4944" s="89"/>
      <c r="K4944" s="89"/>
      <c r="L4944" s="89"/>
      <c r="M4944" s="89"/>
      <c r="N4944" s="271">
        <v>0</v>
      </c>
      <c r="O4944" s="271">
        <v>494</v>
      </c>
      <c r="P4944" s="89" t="s">
        <v>670</v>
      </c>
    </row>
    <row r="4945" spans="1:16" ht="38.25">
      <c r="A4945" s="268" t="s">
        <v>565</v>
      </c>
      <c r="B4945" s="89"/>
      <c r="C4945" s="269" t="s">
        <v>615</v>
      </c>
      <c r="D4945" s="84">
        <v>43621</v>
      </c>
      <c r="E4945" s="85" t="s">
        <v>9438</v>
      </c>
      <c r="F4945" s="85" t="s">
        <v>3</v>
      </c>
      <c r="G4945" s="85">
        <v>1748189</v>
      </c>
      <c r="H4945" s="89"/>
      <c r="I4945" s="270" t="s">
        <v>777</v>
      </c>
      <c r="J4945" s="89"/>
      <c r="K4945" s="89"/>
      <c r="L4945" s="89"/>
      <c r="M4945" s="89"/>
      <c r="N4945" s="271">
        <v>0</v>
      </c>
      <c r="O4945" s="271">
        <v>1360</v>
      </c>
      <c r="P4945" s="89" t="s">
        <v>670</v>
      </c>
    </row>
    <row r="4946" spans="1:16" ht="51">
      <c r="A4946" s="268" t="s">
        <v>565</v>
      </c>
      <c r="B4946" s="89"/>
      <c r="C4946" s="269" t="s">
        <v>615</v>
      </c>
      <c r="D4946" s="84">
        <v>43621</v>
      </c>
      <c r="E4946" s="85" t="s">
        <v>9439</v>
      </c>
      <c r="F4946" s="85" t="s">
        <v>3</v>
      </c>
      <c r="G4946" s="85">
        <v>1748130</v>
      </c>
      <c r="H4946" s="89"/>
      <c r="I4946" s="270" t="s">
        <v>11078</v>
      </c>
      <c r="J4946" s="89"/>
      <c r="K4946" s="89"/>
      <c r="L4946" s="89"/>
      <c r="M4946" s="89"/>
      <c r="N4946" s="271">
        <v>0</v>
      </c>
      <c r="O4946" s="271">
        <v>572</v>
      </c>
      <c r="P4946" s="89" t="s">
        <v>670</v>
      </c>
    </row>
    <row r="4947" spans="1:16" ht="51">
      <c r="A4947" s="268">
        <v>35</v>
      </c>
      <c r="B4947" s="89"/>
      <c r="C4947" s="269" t="s">
        <v>46</v>
      </c>
      <c r="D4947" s="84">
        <v>43621</v>
      </c>
      <c r="E4947" s="85" t="s">
        <v>9440</v>
      </c>
      <c r="F4947" s="85" t="s">
        <v>3</v>
      </c>
      <c r="G4947" s="85">
        <v>1748122</v>
      </c>
      <c r="H4947" s="89"/>
      <c r="I4947" s="270" t="s">
        <v>11079</v>
      </c>
      <c r="J4947" s="89"/>
      <c r="K4947" s="89"/>
      <c r="L4947" s="89"/>
      <c r="M4947" s="89"/>
      <c r="N4947" s="271">
        <v>0</v>
      </c>
      <c r="O4947" s="271">
        <v>400</v>
      </c>
      <c r="P4947" s="89" t="s">
        <v>670</v>
      </c>
    </row>
    <row r="4948" spans="1:16" ht="51">
      <c r="A4948" s="268">
        <v>10</v>
      </c>
      <c r="B4948" s="89"/>
      <c r="C4948" s="269" t="s">
        <v>41</v>
      </c>
      <c r="D4948" s="84">
        <v>43621</v>
      </c>
      <c r="E4948" s="85" t="s">
        <v>9441</v>
      </c>
      <c r="F4948" s="85" t="s">
        <v>3</v>
      </c>
      <c r="G4948" s="85">
        <v>1748108</v>
      </c>
      <c r="H4948" s="89"/>
      <c r="I4948" s="270" t="s">
        <v>11080</v>
      </c>
      <c r="J4948" s="89"/>
      <c r="K4948" s="89"/>
      <c r="L4948" s="89"/>
      <c r="M4948" s="89"/>
      <c r="N4948" s="271">
        <v>0</v>
      </c>
      <c r="O4948" s="271">
        <v>591.6</v>
      </c>
      <c r="P4948" s="89" t="s">
        <v>670</v>
      </c>
    </row>
    <row r="4949" spans="1:16" ht="51">
      <c r="A4949" s="268">
        <v>35</v>
      </c>
      <c r="B4949" s="89"/>
      <c r="C4949" s="269" t="s">
        <v>46</v>
      </c>
      <c r="D4949" s="84">
        <v>43621</v>
      </c>
      <c r="E4949" s="85" t="s">
        <v>9442</v>
      </c>
      <c r="F4949" s="85" t="s">
        <v>3</v>
      </c>
      <c r="G4949" s="85">
        <v>1748092</v>
      </c>
      <c r="H4949" s="89"/>
      <c r="I4949" s="270" t="s">
        <v>11081</v>
      </c>
      <c r="J4949" s="89"/>
      <c r="K4949" s="89"/>
      <c r="L4949" s="89"/>
      <c r="M4949" s="89"/>
      <c r="N4949" s="271">
        <v>0</v>
      </c>
      <c r="O4949" s="271">
        <v>1277</v>
      </c>
      <c r="P4949" s="89" t="s">
        <v>670</v>
      </c>
    </row>
    <row r="4950" spans="1:16" ht="51">
      <c r="A4950" s="268" t="s">
        <v>565</v>
      </c>
      <c r="B4950" s="89"/>
      <c r="C4950" s="269" t="s">
        <v>615</v>
      </c>
      <c r="D4950" s="84">
        <v>43621</v>
      </c>
      <c r="E4950" s="85" t="s">
        <v>9443</v>
      </c>
      <c r="F4950" s="85" t="s">
        <v>3</v>
      </c>
      <c r="G4950" s="85">
        <v>1748090</v>
      </c>
      <c r="H4950" s="89"/>
      <c r="I4950" s="270" t="s">
        <v>11082</v>
      </c>
      <c r="J4950" s="89"/>
      <c r="K4950" s="89"/>
      <c r="L4950" s="89"/>
      <c r="M4950" s="89"/>
      <c r="N4950" s="271">
        <v>0</v>
      </c>
      <c r="O4950" s="271">
        <v>3459.7000000000003</v>
      </c>
      <c r="P4950" s="89" t="s">
        <v>670</v>
      </c>
    </row>
    <row r="4951" spans="1:16" ht="51">
      <c r="A4951" s="268" t="s">
        <v>565</v>
      </c>
      <c r="B4951" s="89"/>
      <c r="C4951" s="269" t="s">
        <v>615</v>
      </c>
      <c r="D4951" s="84">
        <v>43621</v>
      </c>
      <c r="E4951" s="85" t="s">
        <v>9444</v>
      </c>
      <c r="F4951" s="85" t="s">
        <v>3</v>
      </c>
      <c r="G4951" s="85">
        <v>1748089</v>
      </c>
      <c r="H4951" s="89"/>
      <c r="I4951" s="270" t="s">
        <v>714</v>
      </c>
      <c r="J4951" s="89"/>
      <c r="K4951" s="89"/>
      <c r="L4951" s="89"/>
      <c r="M4951" s="89"/>
      <c r="N4951" s="271">
        <v>0</v>
      </c>
      <c r="O4951" s="271">
        <v>711.18000000000006</v>
      </c>
      <c r="P4951" s="89" t="s">
        <v>670</v>
      </c>
    </row>
    <row r="4952" spans="1:16" ht="38.25">
      <c r="A4952" s="268" t="s">
        <v>565</v>
      </c>
      <c r="B4952" s="89"/>
      <c r="C4952" s="269" t="s">
        <v>615</v>
      </c>
      <c r="D4952" s="84">
        <v>43621</v>
      </c>
      <c r="E4952" s="85" t="s">
        <v>9445</v>
      </c>
      <c r="F4952" s="85" t="s">
        <v>3</v>
      </c>
      <c r="G4952" s="85">
        <v>1748088</v>
      </c>
      <c r="H4952" s="89"/>
      <c r="I4952" s="270" t="s">
        <v>712</v>
      </c>
      <c r="J4952" s="89"/>
      <c r="K4952" s="89"/>
      <c r="L4952" s="89"/>
      <c r="M4952" s="89"/>
      <c r="N4952" s="271">
        <v>0</v>
      </c>
      <c r="O4952" s="271">
        <v>545</v>
      </c>
      <c r="P4952" s="89" t="s">
        <v>670</v>
      </c>
    </row>
    <row r="4953" spans="1:16" ht="51">
      <c r="A4953" s="268" t="s">
        <v>565</v>
      </c>
      <c r="B4953" s="89"/>
      <c r="C4953" s="269" t="s">
        <v>615</v>
      </c>
      <c r="D4953" s="84">
        <v>43621</v>
      </c>
      <c r="E4953" s="85" t="s">
        <v>9446</v>
      </c>
      <c r="F4953" s="85" t="s">
        <v>3</v>
      </c>
      <c r="G4953" s="85">
        <v>1748296</v>
      </c>
      <c r="H4953" s="89"/>
      <c r="I4953" s="270" t="s">
        <v>11083</v>
      </c>
      <c r="J4953" s="89"/>
      <c r="K4953" s="89"/>
      <c r="L4953" s="89"/>
      <c r="M4953" s="89"/>
      <c r="N4953" s="271">
        <v>0</v>
      </c>
      <c r="O4953" s="271">
        <v>856.5</v>
      </c>
      <c r="P4953" s="89" t="s">
        <v>670</v>
      </c>
    </row>
    <row r="4954" spans="1:16" ht="51">
      <c r="A4954" s="268">
        <v>46</v>
      </c>
      <c r="B4954" s="89"/>
      <c r="C4954" s="269" t="s">
        <v>48</v>
      </c>
      <c r="D4954" s="84">
        <v>43621</v>
      </c>
      <c r="E4954" s="85" t="s">
        <v>9447</v>
      </c>
      <c r="F4954" s="85" t="s">
        <v>3</v>
      </c>
      <c r="G4954" s="85">
        <v>1748286</v>
      </c>
      <c r="H4954" s="89"/>
      <c r="I4954" s="270" t="s">
        <v>11084</v>
      </c>
      <c r="J4954" s="89"/>
      <c r="K4954" s="89"/>
      <c r="L4954" s="89"/>
      <c r="M4954" s="89"/>
      <c r="N4954" s="271">
        <v>0</v>
      </c>
      <c r="O4954" s="271">
        <v>360</v>
      </c>
      <c r="P4954" s="89" t="s">
        <v>670</v>
      </c>
    </row>
    <row r="4955" spans="1:16" ht="51">
      <c r="A4955" s="268" t="s">
        <v>565</v>
      </c>
      <c r="B4955" s="89"/>
      <c r="C4955" s="269" t="s">
        <v>615</v>
      </c>
      <c r="D4955" s="84">
        <v>43621</v>
      </c>
      <c r="E4955" s="85" t="s">
        <v>9448</v>
      </c>
      <c r="F4955" s="85" t="s">
        <v>3</v>
      </c>
      <c r="G4955" s="85">
        <v>1748284</v>
      </c>
      <c r="H4955" s="89"/>
      <c r="I4955" s="270" t="s">
        <v>757</v>
      </c>
      <c r="J4955" s="89"/>
      <c r="K4955" s="89"/>
      <c r="L4955" s="89"/>
      <c r="M4955" s="89"/>
      <c r="N4955" s="271">
        <v>0</v>
      </c>
      <c r="O4955" s="271">
        <v>4310</v>
      </c>
      <c r="P4955" s="89" t="s">
        <v>670</v>
      </c>
    </row>
    <row r="4956" spans="1:16" ht="38.25">
      <c r="A4956" s="268">
        <v>342</v>
      </c>
      <c r="B4956" s="89"/>
      <c r="C4956" s="269" t="s">
        <v>148</v>
      </c>
      <c r="D4956" s="84">
        <v>43621</v>
      </c>
      <c r="E4956" s="85" t="s">
        <v>9449</v>
      </c>
      <c r="F4956" s="85" t="s">
        <v>3</v>
      </c>
      <c r="G4956" s="85">
        <v>1748278</v>
      </c>
      <c r="H4956" s="89"/>
      <c r="I4956" s="270" t="s">
        <v>11085</v>
      </c>
      <c r="J4956" s="89"/>
      <c r="K4956" s="89"/>
      <c r="L4956" s="89"/>
      <c r="M4956" s="89"/>
      <c r="N4956" s="271">
        <v>0</v>
      </c>
      <c r="O4956" s="271">
        <v>742</v>
      </c>
      <c r="P4956" s="89" t="s">
        <v>670</v>
      </c>
    </row>
    <row r="4957" spans="1:16" ht="38.25">
      <c r="A4957" s="268">
        <v>10</v>
      </c>
      <c r="B4957" s="89"/>
      <c r="C4957" s="269" t="s">
        <v>41</v>
      </c>
      <c r="D4957" s="84">
        <v>43621</v>
      </c>
      <c r="E4957" s="85" t="s">
        <v>9450</v>
      </c>
      <c r="F4957" s="85" t="s">
        <v>3</v>
      </c>
      <c r="G4957" s="85">
        <v>1748270</v>
      </c>
      <c r="H4957" s="89"/>
      <c r="I4957" s="270" t="s">
        <v>11086</v>
      </c>
      <c r="J4957" s="89"/>
      <c r="K4957" s="89"/>
      <c r="L4957" s="89"/>
      <c r="M4957" s="89"/>
      <c r="N4957" s="271">
        <v>0</v>
      </c>
      <c r="O4957" s="271">
        <v>174</v>
      </c>
      <c r="P4957" s="89" t="s">
        <v>670</v>
      </c>
    </row>
    <row r="4958" spans="1:16" ht="51">
      <c r="A4958" s="268">
        <v>599</v>
      </c>
      <c r="B4958" s="89"/>
      <c r="C4958" s="269" t="s">
        <v>1369</v>
      </c>
      <c r="D4958" s="84">
        <v>43621</v>
      </c>
      <c r="E4958" s="85" t="s">
        <v>9451</v>
      </c>
      <c r="F4958" s="85" t="s">
        <v>3</v>
      </c>
      <c r="G4958" s="85">
        <v>1748269</v>
      </c>
      <c r="H4958" s="89"/>
      <c r="I4958" s="270" t="s">
        <v>11087</v>
      </c>
      <c r="J4958" s="89"/>
      <c r="K4958" s="89"/>
      <c r="L4958" s="89"/>
      <c r="M4958" s="89"/>
      <c r="N4958" s="271">
        <v>0</v>
      </c>
      <c r="O4958" s="271">
        <v>0.09</v>
      </c>
      <c r="P4958" s="89" t="s">
        <v>741</v>
      </c>
    </row>
    <row r="4959" spans="1:16" ht="51">
      <c r="A4959" s="268">
        <v>46</v>
      </c>
      <c r="B4959" s="89"/>
      <c r="C4959" s="269" t="s">
        <v>48</v>
      </c>
      <c r="D4959" s="84">
        <v>43621</v>
      </c>
      <c r="E4959" s="85" t="s">
        <v>9452</v>
      </c>
      <c r="F4959" s="85" t="s">
        <v>3</v>
      </c>
      <c r="G4959" s="85">
        <v>1748267</v>
      </c>
      <c r="H4959" s="89"/>
      <c r="I4959" s="270" t="s">
        <v>11088</v>
      </c>
      <c r="J4959" s="89"/>
      <c r="K4959" s="89"/>
      <c r="L4959" s="89"/>
      <c r="M4959" s="89"/>
      <c r="N4959" s="271">
        <v>0</v>
      </c>
      <c r="O4959" s="271">
        <v>5000</v>
      </c>
      <c r="P4959" s="89" t="s">
        <v>670</v>
      </c>
    </row>
    <row r="4960" spans="1:16" ht="51">
      <c r="A4960" s="268" t="s">
        <v>565</v>
      </c>
      <c r="B4960" s="89"/>
      <c r="C4960" s="269" t="s">
        <v>615</v>
      </c>
      <c r="D4960" s="84">
        <v>43621</v>
      </c>
      <c r="E4960" s="85" t="s">
        <v>9453</v>
      </c>
      <c r="F4960" s="85" t="s">
        <v>3</v>
      </c>
      <c r="G4960" s="85">
        <v>1748263</v>
      </c>
      <c r="H4960" s="89"/>
      <c r="I4960" s="270" t="s">
        <v>11089</v>
      </c>
      <c r="J4960" s="89"/>
      <c r="K4960" s="89"/>
      <c r="L4960" s="89"/>
      <c r="M4960" s="89"/>
      <c r="N4960" s="271">
        <v>0</v>
      </c>
      <c r="O4960" s="271">
        <v>6742.4400000000005</v>
      </c>
      <c r="P4960" s="89" t="s">
        <v>670</v>
      </c>
    </row>
    <row r="4961" spans="1:16" ht="51">
      <c r="A4961" s="268">
        <v>378</v>
      </c>
      <c r="B4961" s="89"/>
      <c r="C4961" s="269" t="s">
        <v>639</v>
      </c>
      <c r="D4961" s="84">
        <v>43621</v>
      </c>
      <c r="E4961" s="85" t="s">
        <v>9454</v>
      </c>
      <c r="F4961" s="85" t="s">
        <v>3</v>
      </c>
      <c r="G4961" s="85">
        <v>1748252</v>
      </c>
      <c r="H4961" s="89"/>
      <c r="I4961" s="270" t="s">
        <v>11090</v>
      </c>
      <c r="J4961" s="89"/>
      <c r="K4961" s="89"/>
      <c r="L4961" s="89"/>
      <c r="M4961" s="89"/>
      <c r="N4961" s="271">
        <v>0</v>
      </c>
      <c r="O4961" s="271">
        <v>53.21</v>
      </c>
      <c r="P4961" s="89" t="s">
        <v>670</v>
      </c>
    </row>
    <row r="4962" spans="1:16" ht="51">
      <c r="A4962" s="268">
        <v>20</v>
      </c>
      <c r="B4962" s="89"/>
      <c r="C4962" s="269" t="s">
        <v>44</v>
      </c>
      <c r="D4962" s="84">
        <v>43621</v>
      </c>
      <c r="E4962" s="85" t="s">
        <v>9455</v>
      </c>
      <c r="F4962" s="85" t="s">
        <v>3</v>
      </c>
      <c r="G4962" s="85">
        <v>1748235</v>
      </c>
      <c r="H4962" s="89"/>
      <c r="I4962" s="270" t="s">
        <v>11091</v>
      </c>
      <c r="J4962" s="89"/>
      <c r="K4962" s="89"/>
      <c r="L4962" s="89"/>
      <c r="M4962" s="89"/>
      <c r="N4962" s="271">
        <v>0</v>
      </c>
      <c r="O4962" s="271">
        <v>192</v>
      </c>
      <c r="P4962" s="89" t="s">
        <v>670</v>
      </c>
    </row>
    <row r="4963" spans="1:16" ht="38.25">
      <c r="A4963" s="268">
        <v>212</v>
      </c>
      <c r="B4963" s="89"/>
      <c r="C4963" s="269" t="s">
        <v>100</v>
      </c>
      <c r="D4963" s="84">
        <v>43621</v>
      </c>
      <c r="E4963" s="85" t="s">
        <v>9456</v>
      </c>
      <c r="F4963" s="85" t="s">
        <v>3</v>
      </c>
      <c r="G4963" s="85">
        <v>1748231</v>
      </c>
      <c r="H4963" s="89"/>
      <c r="I4963" s="270" t="s">
        <v>11092</v>
      </c>
      <c r="J4963" s="89"/>
      <c r="K4963" s="89"/>
      <c r="L4963" s="89"/>
      <c r="M4963" s="89"/>
      <c r="N4963" s="271">
        <v>0</v>
      </c>
      <c r="O4963" s="271">
        <v>60</v>
      </c>
      <c r="P4963" s="89" t="s">
        <v>670</v>
      </c>
    </row>
    <row r="4964" spans="1:16" ht="51">
      <c r="A4964" s="268" t="s">
        <v>565</v>
      </c>
      <c r="B4964" s="89"/>
      <c r="C4964" s="269" t="s">
        <v>615</v>
      </c>
      <c r="D4964" s="84">
        <v>43621</v>
      </c>
      <c r="E4964" s="85" t="s">
        <v>9457</v>
      </c>
      <c r="F4964" s="85" t="s">
        <v>3</v>
      </c>
      <c r="G4964" s="85">
        <v>1748229</v>
      </c>
      <c r="H4964" s="89"/>
      <c r="I4964" s="270" t="s">
        <v>11093</v>
      </c>
      <c r="J4964" s="89"/>
      <c r="K4964" s="89"/>
      <c r="L4964" s="89"/>
      <c r="M4964" s="89"/>
      <c r="N4964" s="271">
        <v>0</v>
      </c>
      <c r="O4964" s="271">
        <v>60</v>
      </c>
      <c r="P4964" s="89" t="s">
        <v>670</v>
      </c>
    </row>
    <row r="4965" spans="1:16" ht="51">
      <c r="A4965" s="268">
        <v>35</v>
      </c>
      <c r="B4965" s="89"/>
      <c r="C4965" s="269" t="s">
        <v>46</v>
      </c>
      <c r="D4965" s="84">
        <v>43621</v>
      </c>
      <c r="E4965" s="85" t="s">
        <v>9458</v>
      </c>
      <c r="F4965" s="85" t="s">
        <v>3</v>
      </c>
      <c r="G4965" s="85">
        <v>1748197</v>
      </c>
      <c r="H4965" s="89"/>
      <c r="I4965" s="270" t="s">
        <v>11094</v>
      </c>
      <c r="J4965" s="89"/>
      <c r="K4965" s="89"/>
      <c r="L4965" s="89"/>
      <c r="M4965" s="89"/>
      <c r="N4965" s="271">
        <v>0</v>
      </c>
      <c r="O4965" s="271">
        <v>925</v>
      </c>
      <c r="P4965" s="89" t="s">
        <v>670</v>
      </c>
    </row>
    <row r="4966" spans="1:16" ht="51">
      <c r="A4966" s="268">
        <v>591</v>
      </c>
      <c r="B4966" s="89"/>
      <c r="C4966" s="269" t="s">
        <v>1367</v>
      </c>
      <c r="D4966" s="84">
        <v>43621</v>
      </c>
      <c r="E4966" s="85" t="s">
        <v>9459</v>
      </c>
      <c r="F4966" s="85" t="s">
        <v>3</v>
      </c>
      <c r="G4966" s="85">
        <v>1748144</v>
      </c>
      <c r="H4966" s="89"/>
      <c r="I4966" s="270" t="s">
        <v>11095</v>
      </c>
      <c r="J4966" s="89"/>
      <c r="K4966" s="89"/>
      <c r="L4966" s="89"/>
      <c r="M4966" s="89"/>
      <c r="N4966" s="271">
        <v>0</v>
      </c>
      <c r="O4966" s="271">
        <v>85284.7</v>
      </c>
      <c r="P4966" s="89" t="s">
        <v>670</v>
      </c>
    </row>
    <row r="4967" spans="1:16" ht="51">
      <c r="A4967" s="268">
        <v>591</v>
      </c>
      <c r="B4967" s="89"/>
      <c r="C4967" s="269" t="s">
        <v>1367</v>
      </c>
      <c r="D4967" s="84">
        <v>43621</v>
      </c>
      <c r="E4967" s="85" t="s">
        <v>9460</v>
      </c>
      <c r="F4967" s="85" t="s">
        <v>3</v>
      </c>
      <c r="G4967" s="85">
        <v>1748140</v>
      </c>
      <c r="H4967" s="89"/>
      <c r="I4967" s="270" t="s">
        <v>11096</v>
      </c>
      <c r="J4967" s="89"/>
      <c r="K4967" s="89"/>
      <c r="L4967" s="89"/>
      <c r="M4967" s="89"/>
      <c r="N4967" s="271">
        <v>0</v>
      </c>
      <c r="O4967" s="271">
        <v>3186.6800000000003</v>
      </c>
      <c r="P4967" s="89" t="s">
        <v>670</v>
      </c>
    </row>
    <row r="4968" spans="1:16" ht="51">
      <c r="A4968" s="268">
        <v>591</v>
      </c>
      <c r="B4968" s="89"/>
      <c r="C4968" s="269" t="s">
        <v>1367</v>
      </c>
      <c r="D4968" s="84">
        <v>43621</v>
      </c>
      <c r="E4968" s="85" t="s">
        <v>9461</v>
      </c>
      <c r="F4968" s="85" t="s">
        <v>3</v>
      </c>
      <c r="G4968" s="85">
        <v>1748137</v>
      </c>
      <c r="H4968" s="89"/>
      <c r="I4968" s="270" t="s">
        <v>11097</v>
      </c>
      <c r="J4968" s="89"/>
      <c r="K4968" s="89"/>
      <c r="L4968" s="89"/>
      <c r="M4968" s="89"/>
      <c r="N4968" s="271">
        <v>0</v>
      </c>
      <c r="O4968" s="271">
        <v>2975</v>
      </c>
      <c r="P4968" s="89" t="s">
        <v>670</v>
      </c>
    </row>
    <row r="4969" spans="1:16" ht="51">
      <c r="A4969" s="268">
        <v>591</v>
      </c>
      <c r="B4969" s="89"/>
      <c r="C4969" s="269" t="s">
        <v>1367</v>
      </c>
      <c r="D4969" s="84">
        <v>43621</v>
      </c>
      <c r="E4969" s="85" t="s">
        <v>9462</v>
      </c>
      <c r="F4969" s="85" t="s">
        <v>3</v>
      </c>
      <c r="G4969" s="85">
        <v>1748136</v>
      </c>
      <c r="H4969" s="89"/>
      <c r="I4969" s="270" t="s">
        <v>11098</v>
      </c>
      <c r="J4969" s="89"/>
      <c r="K4969" s="89"/>
      <c r="L4969" s="89"/>
      <c r="M4969" s="89"/>
      <c r="N4969" s="271">
        <v>0</v>
      </c>
      <c r="O4969" s="271">
        <v>1668</v>
      </c>
      <c r="P4969" s="89" t="s">
        <v>670</v>
      </c>
    </row>
    <row r="4970" spans="1:16" ht="63.75">
      <c r="A4970" s="268" t="s">
        <v>565</v>
      </c>
      <c r="B4970" s="89"/>
      <c r="C4970" s="269" t="s">
        <v>615</v>
      </c>
      <c r="D4970" s="84">
        <v>43621</v>
      </c>
      <c r="E4970" s="85" t="s">
        <v>9463</v>
      </c>
      <c r="F4970" s="85" t="s">
        <v>3</v>
      </c>
      <c r="G4970" s="85">
        <v>1748125</v>
      </c>
      <c r="H4970" s="89"/>
      <c r="I4970" s="270" t="s">
        <v>11099</v>
      </c>
      <c r="J4970" s="89"/>
      <c r="K4970" s="89"/>
      <c r="L4970" s="89"/>
      <c r="M4970" s="89"/>
      <c r="N4970" s="271">
        <v>0</v>
      </c>
      <c r="O4970" s="271">
        <v>27067.22</v>
      </c>
      <c r="P4970" s="89" t="s">
        <v>670</v>
      </c>
    </row>
    <row r="4971" spans="1:16" ht="63.75">
      <c r="A4971" s="268" t="s">
        <v>556</v>
      </c>
      <c r="B4971" s="89"/>
      <c r="C4971" s="269" t="s">
        <v>616</v>
      </c>
      <c r="D4971" s="84">
        <v>43621</v>
      </c>
      <c r="E4971" s="85" t="s">
        <v>9464</v>
      </c>
      <c r="F4971" s="85" t="s">
        <v>3</v>
      </c>
      <c r="G4971" s="85">
        <v>1748112</v>
      </c>
      <c r="H4971" s="89"/>
      <c r="I4971" s="270" t="s">
        <v>11100</v>
      </c>
      <c r="J4971" s="89"/>
      <c r="K4971" s="89"/>
      <c r="L4971" s="89"/>
      <c r="M4971" s="89"/>
      <c r="N4971" s="271">
        <v>0</v>
      </c>
      <c r="O4971" s="271">
        <v>173210.30000000002</v>
      </c>
      <c r="P4971" s="89" t="s">
        <v>670</v>
      </c>
    </row>
    <row r="4972" spans="1:16" ht="63.75">
      <c r="A4972" s="268" t="s">
        <v>556</v>
      </c>
      <c r="B4972" s="89"/>
      <c r="C4972" s="269" t="s">
        <v>616</v>
      </c>
      <c r="D4972" s="84">
        <v>43621</v>
      </c>
      <c r="E4972" s="85" t="s">
        <v>9465</v>
      </c>
      <c r="F4972" s="85" t="s">
        <v>3</v>
      </c>
      <c r="G4972" s="85">
        <v>1748109</v>
      </c>
      <c r="H4972" s="89"/>
      <c r="I4972" s="270" t="s">
        <v>11101</v>
      </c>
      <c r="J4972" s="89"/>
      <c r="K4972" s="89"/>
      <c r="L4972" s="89"/>
      <c r="M4972" s="89"/>
      <c r="N4972" s="271">
        <v>0</v>
      </c>
      <c r="O4972" s="271">
        <v>233903.75</v>
      </c>
      <c r="P4972" s="89" t="s">
        <v>670</v>
      </c>
    </row>
    <row r="4973" spans="1:16" ht="63.75">
      <c r="A4973" s="268" t="s">
        <v>556</v>
      </c>
      <c r="B4973" s="89"/>
      <c r="C4973" s="269" t="s">
        <v>616</v>
      </c>
      <c r="D4973" s="84">
        <v>43621</v>
      </c>
      <c r="E4973" s="85" t="s">
        <v>9466</v>
      </c>
      <c r="F4973" s="85" t="s">
        <v>3</v>
      </c>
      <c r="G4973" s="85">
        <v>1748106</v>
      </c>
      <c r="H4973" s="89"/>
      <c r="I4973" s="270" t="s">
        <v>11102</v>
      </c>
      <c r="J4973" s="89"/>
      <c r="K4973" s="89"/>
      <c r="L4973" s="89"/>
      <c r="M4973" s="89"/>
      <c r="N4973" s="271">
        <v>0</v>
      </c>
      <c r="O4973" s="271">
        <v>234348.08000000002</v>
      </c>
      <c r="P4973" s="89" t="s">
        <v>670</v>
      </c>
    </row>
    <row r="4974" spans="1:16" ht="63.75">
      <c r="A4974" s="268" t="s">
        <v>556</v>
      </c>
      <c r="B4974" s="89"/>
      <c r="C4974" s="269" t="s">
        <v>616</v>
      </c>
      <c r="D4974" s="84">
        <v>43621</v>
      </c>
      <c r="E4974" s="85" t="s">
        <v>9467</v>
      </c>
      <c r="F4974" s="85" t="s">
        <v>3</v>
      </c>
      <c r="G4974" s="85">
        <v>1748105</v>
      </c>
      <c r="H4974" s="89"/>
      <c r="I4974" s="270" t="s">
        <v>11103</v>
      </c>
      <c r="J4974" s="89"/>
      <c r="K4974" s="89"/>
      <c r="L4974" s="89"/>
      <c r="M4974" s="89"/>
      <c r="N4974" s="271">
        <v>0</v>
      </c>
      <c r="O4974" s="271">
        <v>494848.22000000003</v>
      </c>
      <c r="P4974" s="89" t="s">
        <v>670</v>
      </c>
    </row>
    <row r="4975" spans="1:16" ht="63.75">
      <c r="A4975" s="268" t="s">
        <v>556</v>
      </c>
      <c r="B4975" s="89"/>
      <c r="C4975" s="269" t="s">
        <v>616</v>
      </c>
      <c r="D4975" s="84">
        <v>43621</v>
      </c>
      <c r="E4975" s="85" t="s">
        <v>9468</v>
      </c>
      <c r="F4975" s="85" t="s">
        <v>3</v>
      </c>
      <c r="G4975" s="85">
        <v>1748104</v>
      </c>
      <c r="H4975" s="89"/>
      <c r="I4975" s="270" t="s">
        <v>11104</v>
      </c>
      <c r="J4975" s="89"/>
      <c r="K4975" s="89"/>
      <c r="L4975" s="89"/>
      <c r="M4975" s="89"/>
      <c r="N4975" s="271">
        <v>0</v>
      </c>
      <c r="O4975" s="271">
        <v>1260442.71</v>
      </c>
      <c r="P4975" s="89" t="s">
        <v>670</v>
      </c>
    </row>
    <row r="4976" spans="1:16" ht="63.75">
      <c r="A4976" s="268" t="s">
        <v>556</v>
      </c>
      <c r="B4976" s="89"/>
      <c r="C4976" s="269" t="s">
        <v>616</v>
      </c>
      <c r="D4976" s="84">
        <v>43621</v>
      </c>
      <c r="E4976" s="85" t="s">
        <v>9469</v>
      </c>
      <c r="F4976" s="85" t="s">
        <v>3</v>
      </c>
      <c r="G4976" s="85">
        <v>1748103</v>
      </c>
      <c r="H4976" s="89"/>
      <c r="I4976" s="270" t="s">
        <v>11105</v>
      </c>
      <c r="J4976" s="89"/>
      <c r="K4976" s="89"/>
      <c r="L4976" s="89"/>
      <c r="M4976" s="89"/>
      <c r="N4976" s="271">
        <v>0</v>
      </c>
      <c r="O4976" s="271">
        <v>176495.22</v>
      </c>
      <c r="P4976" s="89" t="s">
        <v>670</v>
      </c>
    </row>
    <row r="4977" spans="1:16" ht="63.75">
      <c r="A4977" s="268" t="s">
        <v>556</v>
      </c>
      <c r="B4977" s="89"/>
      <c r="C4977" s="269" t="s">
        <v>616</v>
      </c>
      <c r="D4977" s="84">
        <v>43621</v>
      </c>
      <c r="E4977" s="85" t="s">
        <v>9470</v>
      </c>
      <c r="F4977" s="85" t="s">
        <v>3</v>
      </c>
      <c r="G4977" s="85">
        <v>1748102</v>
      </c>
      <c r="H4977" s="89"/>
      <c r="I4977" s="270" t="s">
        <v>11106</v>
      </c>
      <c r="J4977" s="89"/>
      <c r="K4977" s="89"/>
      <c r="L4977" s="89"/>
      <c r="M4977" s="89"/>
      <c r="N4977" s="271">
        <v>0</v>
      </c>
      <c r="O4977" s="271">
        <v>99963.07</v>
      </c>
      <c r="P4977" s="89" t="s">
        <v>670</v>
      </c>
    </row>
    <row r="4978" spans="1:16" ht="51">
      <c r="A4978" s="268" t="s">
        <v>563</v>
      </c>
      <c r="B4978" s="89"/>
      <c r="C4978" s="269" t="s">
        <v>614</v>
      </c>
      <c r="D4978" s="84">
        <v>43621</v>
      </c>
      <c r="E4978" s="85" t="s">
        <v>9471</v>
      </c>
      <c r="F4978" s="85" t="s">
        <v>3</v>
      </c>
      <c r="G4978" s="85">
        <v>1748100</v>
      </c>
      <c r="H4978" s="89"/>
      <c r="I4978" s="270" t="s">
        <v>11107</v>
      </c>
      <c r="J4978" s="89"/>
      <c r="K4978" s="89"/>
      <c r="L4978" s="89"/>
      <c r="M4978" s="89"/>
      <c r="N4978" s="271">
        <v>0</v>
      </c>
      <c r="O4978" s="271">
        <v>1811.66</v>
      </c>
      <c r="P4978" s="89" t="s">
        <v>670</v>
      </c>
    </row>
    <row r="4979" spans="1:16" ht="63.75">
      <c r="A4979" s="268" t="s">
        <v>556</v>
      </c>
      <c r="B4979" s="89"/>
      <c r="C4979" s="269" t="s">
        <v>616</v>
      </c>
      <c r="D4979" s="84">
        <v>43621</v>
      </c>
      <c r="E4979" s="85" t="s">
        <v>9472</v>
      </c>
      <c r="F4979" s="85" t="s">
        <v>3</v>
      </c>
      <c r="G4979" s="85">
        <v>1748099</v>
      </c>
      <c r="H4979" s="89"/>
      <c r="I4979" s="270" t="s">
        <v>11108</v>
      </c>
      <c r="J4979" s="89"/>
      <c r="K4979" s="89"/>
      <c r="L4979" s="89"/>
      <c r="M4979" s="89"/>
      <c r="N4979" s="271">
        <v>0</v>
      </c>
      <c r="O4979" s="271">
        <v>87453.11</v>
      </c>
      <c r="P4979" s="89" t="s">
        <v>670</v>
      </c>
    </row>
    <row r="4980" spans="1:16" ht="63.75">
      <c r="A4980" s="268" t="s">
        <v>556</v>
      </c>
      <c r="B4980" s="89"/>
      <c r="C4980" s="269" t="s">
        <v>616</v>
      </c>
      <c r="D4980" s="84">
        <v>43621</v>
      </c>
      <c r="E4980" s="85" t="s">
        <v>9473</v>
      </c>
      <c r="F4980" s="85" t="s">
        <v>3</v>
      </c>
      <c r="G4980" s="85">
        <v>1748098</v>
      </c>
      <c r="H4980" s="89"/>
      <c r="I4980" s="270" t="s">
        <v>11109</v>
      </c>
      <c r="J4980" s="89"/>
      <c r="K4980" s="89"/>
      <c r="L4980" s="89"/>
      <c r="M4980" s="89"/>
      <c r="N4980" s="271">
        <v>0</v>
      </c>
      <c r="O4980" s="271">
        <v>65825.88</v>
      </c>
      <c r="P4980" s="89" t="s">
        <v>670</v>
      </c>
    </row>
    <row r="4981" spans="1:16" ht="51">
      <c r="A4981" s="268">
        <v>680</v>
      </c>
      <c r="B4981" s="89"/>
      <c r="C4981" s="269" t="s">
        <v>191</v>
      </c>
      <c r="D4981" s="84">
        <v>43621</v>
      </c>
      <c r="E4981" s="85" t="s">
        <v>9474</v>
      </c>
      <c r="F4981" s="85" t="s">
        <v>3</v>
      </c>
      <c r="G4981" s="85">
        <v>1748082</v>
      </c>
      <c r="H4981" s="89"/>
      <c r="I4981" s="270" t="s">
        <v>11110</v>
      </c>
      <c r="J4981" s="89"/>
      <c r="K4981" s="89"/>
      <c r="L4981" s="89"/>
      <c r="M4981" s="89"/>
      <c r="N4981" s="271">
        <v>0</v>
      </c>
      <c r="O4981" s="271">
        <v>2250</v>
      </c>
      <c r="P4981" s="89" t="s">
        <v>670</v>
      </c>
    </row>
    <row r="4982" spans="1:16" ht="51">
      <c r="A4982" s="268" t="s">
        <v>565</v>
      </c>
      <c r="B4982" s="89"/>
      <c r="C4982" s="269" t="s">
        <v>615</v>
      </c>
      <c r="D4982" s="84">
        <v>43621</v>
      </c>
      <c r="E4982" s="85" t="s">
        <v>9475</v>
      </c>
      <c r="F4982" s="85" t="s">
        <v>3</v>
      </c>
      <c r="G4982" s="85">
        <v>1748049</v>
      </c>
      <c r="H4982" s="89"/>
      <c r="I4982" s="270" t="s">
        <v>11111</v>
      </c>
      <c r="J4982" s="89"/>
      <c r="K4982" s="89"/>
      <c r="L4982" s="89"/>
      <c r="M4982" s="89"/>
      <c r="N4982" s="271">
        <v>0</v>
      </c>
      <c r="O4982" s="271">
        <v>31.720000000000002</v>
      </c>
      <c r="P4982" s="89" t="s">
        <v>670</v>
      </c>
    </row>
    <row r="4983" spans="1:16" ht="51">
      <c r="A4983" s="268">
        <v>340</v>
      </c>
      <c r="B4983" s="89"/>
      <c r="C4983" s="269" t="s">
        <v>147</v>
      </c>
      <c r="D4983" s="84">
        <v>43621</v>
      </c>
      <c r="E4983" s="85" t="s">
        <v>9476</v>
      </c>
      <c r="F4983" s="85" t="s">
        <v>3</v>
      </c>
      <c r="G4983" s="85">
        <v>1748035</v>
      </c>
      <c r="H4983" s="89"/>
      <c r="I4983" s="270" t="s">
        <v>11112</v>
      </c>
      <c r="J4983" s="89"/>
      <c r="K4983" s="89"/>
      <c r="L4983" s="89"/>
      <c r="M4983" s="89"/>
      <c r="N4983" s="271">
        <v>0</v>
      </c>
      <c r="O4983" s="271">
        <v>36</v>
      </c>
      <c r="P4983" s="89" t="s">
        <v>670</v>
      </c>
    </row>
    <row r="4984" spans="1:16" ht="89.25">
      <c r="A4984" s="268">
        <v>587</v>
      </c>
      <c r="B4984" s="89"/>
      <c r="C4984" s="269" t="s">
        <v>730</v>
      </c>
      <c r="D4984" s="84">
        <v>43621</v>
      </c>
      <c r="E4984" s="85" t="s">
        <v>9477</v>
      </c>
      <c r="F4984" s="85" t="s">
        <v>3</v>
      </c>
      <c r="G4984" s="85">
        <v>1748012</v>
      </c>
      <c r="H4984" s="89"/>
      <c r="I4984" s="270" t="s">
        <v>11113</v>
      </c>
      <c r="J4984" s="89"/>
      <c r="K4984" s="89"/>
      <c r="L4984" s="89"/>
      <c r="M4984" s="89"/>
      <c r="N4984" s="271">
        <v>0</v>
      </c>
      <c r="O4984" s="271">
        <v>2079252.56</v>
      </c>
      <c r="P4984" s="89" t="s">
        <v>670</v>
      </c>
    </row>
    <row r="4985" spans="1:16" ht="51">
      <c r="A4985" s="268" t="s">
        <v>565</v>
      </c>
      <c r="B4985" s="89"/>
      <c r="C4985" s="269" t="s">
        <v>615</v>
      </c>
      <c r="D4985" s="84">
        <v>43621</v>
      </c>
      <c r="E4985" s="85" t="s">
        <v>9478</v>
      </c>
      <c r="F4985" s="85" t="s">
        <v>3</v>
      </c>
      <c r="G4985" s="85">
        <v>1748077</v>
      </c>
      <c r="H4985" s="89"/>
      <c r="I4985" s="270" t="s">
        <v>11114</v>
      </c>
      <c r="J4985" s="89"/>
      <c r="K4985" s="89"/>
      <c r="L4985" s="89"/>
      <c r="M4985" s="89"/>
      <c r="N4985" s="271">
        <v>0</v>
      </c>
      <c r="O4985" s="271">
        <v>1061.3900000000001</v>
      </c>
      <c r="P4985" s="89" t="s">
        <v>670</v>
      </c>
    </row>
    <row r="4986" spans="1:16" ht="51">
      <c r="A4986" s="268" t="s">
        <v>565</v>
      </c>
      <c r="B4986" s="89"/>
      <c r="C4986" s="269" t="s">
        <v>615</v>
      </c>
      <c r="D4986" s="84">
        <v>43621</v>
      </c>
      <c r="E4986" s="85" t="s">
        <v>9479</v>
      </c>
      <c r="F4986" s="85" t="s">
        <v>3</v>
      </c>
      <c r="G4986" s="85">
        <v>1748065</v>
      </c>
      <c r="H4986" s="89"/>
      <c r="I4986" s="270" t="s">
        <v>11115</v>
      </c>
      <c r="J4986" s="89"/>
      <c r="K4986" s="89"/>
      <c r="L4986" s="89"/>
      <c r="M4986" s="89"/>
      <c r="N4986" s="271">
        <v>0</v>
      </c>
      <c r="O4986" s="271">
        <v>477.54</v>
      </c>
      <c r="P4986" s="89" t="s">
        <v>670</v>
      </c>
    </row>
    <row r="4987" spans="1:16" ht="38.25">
      <c r="A4987" s="268" t="s">
        <v>565</v>
      </c>
      <c r="B4987" s="89"/>
      <c r="C4987" s="269" t="s">
        <v>615</v>
      </c>
      <c r="D4987" s="84">
        <v>43621</v>
      </c>
      <c r="E4987" s="85" t="s">
        <v>9480</v>
      </c>
      <c r="F4987" s="85" t="s">
        <v>3</v>
      </c>
      <c r="G4987" s="85">
        <v>1748063</v>
      </c>
      <c r="H4987" s="89"/>
      <c r="I4987" s="270" t="s">
        <v>8517</v>
      </c>
      <c r="J4987" s="89"/>
      <c r="K4987" s="89"/>
      <c r="L4987" s="89"/>
      <c r="M4987" s="89"/>
      <c r="N4987" s="271">
        <v>0</v>
      </c>
      <c r="O4987" s="271">
        <v>36182.410000000003</v>
      </c>
      <c r="P4987" s="89" t="s">
        <v>670</v>
      </c>
    </row>
    <row r="4988" spans="1:16" ht="63.75">
      <c r="A4988" s="268" t="s">
        <v>565</v>
      </c>
      <c r="B4988" s="89"/>
      <c r="C4988" s="269" t="s">
        <v>615</v>
      </c>
      <c r="D4988" s="84">
        <v>43621</v>
      </c>
      <c r="E4988" s="85" t="s">
        <v>9481</v>
      </c>
      <c r="F4988" s="85" t="s">
        <v>3</v>
      </c>
      <c r="G4988" s="85">
        <v>1748061</v>
      </c>
      <c r="H4988" s="89"/>
      <c r="I4988" s="270" t="s">
        <v>11116</v>
      </c>
      <c r="J4988" s="89"/>
      <c r="K4988" s="89"/>
      <c r="L4988" s="89"/>
      <c r="M4988" s="89"/>
      <c r="N4988" s="271">
        <v>0</v>
      </c>
      <c r="O4988" s="271">
        <v>2732.2000000000003</v>
      </c>
      <c r="P4988" s="89" t="s">
        <v>670</v>
      </c>
    </row>
    <row r="4989" spans="1:16" ht="38.25">
      <c r="A4989" s="268">
        <v>212</v>
      </c>
      <c r="B4989" s="89"/>
      <c r="C4989" s="269" t="s">
        <v>100</v>
      </c>
      <c r="D4989" s="84">
        <v>43621</v>
      </c>
      <c r="E4989" s="85" t="s">
        <v>9482</v>
      </c>
      <c r="F4989" s="85" t="s">
        <v>3</v>
      </c>
      <c r="G4989" s="85">
        <v>1748056</v>
      </c>
      <c r="H4989" s="89"/>
      <c r="I4989" s="270" t="s">
        <v>11117</v>
      </c>
      <c r="J4989" s="89"/>
      <c r="K4989" s="89"/>
      <c r="L4989" s="89"/>
      <c r="M4989" s="89"/>
      <c r="N4989" s="271">
        <v>0</v>
      </c>
      <c r="O4989" s="271">
        <v>480</v>
      </c>
      <c r="P4989" s="89" t="s">
        <v>670</v>
      </c>
    </row>
    <row r="4990" spans="1:16" ht="38.25">
      <c r="A4990" s="268" t="s">
        <v>565</v>
      </c>
      <c r="B4990" s="89"/>
      <c r="C4990" s="269" t="s">
        <v>615</v>
      </c>
      <c r="D4990" s="84">
        <v>43621</v>
      </c>
      <c r="E4990" s="85" t="s">
        <v>9483</v>
      </c>
      <c r="F4990" s="85" t="s">
        <v>3</v>
      </c>
      <c r="G4990" s="85">
        <v>1748050</v>
      </c>
      <c r="H4990" s="89"/>
      <c r="I4990" s="270" t="s">
        <v>11118</v>
      </c>
      <c r="J4990" s="89"/>
      <c r="K4990" s="89"/>
      <c r="L4990" s="89"/>
      <c r="M4990" s="89"/>
      <c r="N4990" s="271">
        <v>0</v>
      </c>
      <c r="O4990" s="271">
        <v>800</v>
      </c>
      <c r="P4990" s="89" t="s">
        <v>670</v>
      </c>
    </row>
    <row r="4991" spans="1:16" ht="51">
      <c r="A4991" s="268">
        <v>52</v>
      </c>
      <c r="B4991" s="89"/>
      <c r="C4991" s="269" t="s">
        <v>51</v>
      </c>
      <c r="D4991" s="84">
        <v>43621</v>
      </c>
      <c r="E4991" s="85" t="s">
        <v>9484</v>
      </c>
      <c r="F4991" s="85" t="s">
        <v>3</v>
      </c>
      <c r="G4991" s="85">
        <v>1748031</v>
      </c>
      <c r="H4991" s="89"/>
      <c r="I4991" s="270" t="s">
        <v>11119</v>
      </c>
      <c r="J4991" s="89"/>
      <c r="K4991" s="89"/>
      <c r="L4991" s="89"/>
      <c r="M4991" s="89"/>
      <c r="N4991" s="271">
        <v>0</v>
      </c>
      <c r="O4991" s="271">
        <v>110</v>
      </c>
      <c r="P4991" s="89" t="s">
        <v>670</v>
      </c>
    </row>
    <row r="4992" spans="1:16" ht="51">
      <c r="A4992" s="268" t="s">
        <v>565</v>
      </c>
      <c r="B4992" s="89"/>
      <c r="C4992" s="269" t="s">
        <v>615</v>
      </c>
      <c r="D4992" s="84">
        <v>43621</v>
      </c>
      <c r="E4992" s="85" t="s">
        <v>9485</v>
      </c>
      <c r="F4992" s="85" t="s">
        <v>3</v>
      </c>
      <c r="G4992" s="85">
        <v>1748002</v>
      </c>
      <c r="H4992" s="89"/>
      <c r="I4992" s="270" t="s">
        <v>11120</v>
      </c>
      <c r="J4992" s="89"/>
      <c r="K4992" s="89"/>
      <c r="L4992" s="89"/>
      <c r="M4992" s="89"/>
      <c r="N4992" s="271">
        <v>0</v>
      </c>
      <c r="O4992" s="271">
        <v>3440.46</v>
      </c>
      <c r="P4992" s="89" t="s">
        <v>670</v>
      </c>
    </row>
    <row r="4993" spans="1:16" ht="51">
      <c r="A4993" s="268">
        <v>35</v>
      </c>
      <c r="B4993" s="89"/>
      <c r="C4993" s="269" t="s">
        <v>46</v>
      </c>
      <c r="D4993" s="84">
        <v>43621</v>
      </c>
      <c r="E4993" s="85" t="s">
        <v>9486</v>
      </c>
      <c r="F4993" s="85" t="s">
        <v>3</v>
      </c>
      <c r="G4993" s="85">
        <v>1748006</v>
      </c>
      <c r="H4993" s="89"/>
      <c r="I4993" s="270" t="s">
        <v>11121</v>
      </c>
      <c r="J4993" s="89"/>
      <c r="K4993" s="89"/>
      <c r="L4993" s="89"/>
      <c r="M4993" s="89"/>
      <c r="N4993" s="271">
        <v>0</v>
      </c>
      <c r="O4993" s="271">
        <v>290</v>
      </c>
      <c r="P4993" s="89" t="s">
        <v>670</v>
      </c>
    </row>
    <row r="4994" spans="1:16" ht="51">
      <c r="A4994" s="268" t="s">
        <v>565</v>
      </c>
      <c r="B4994" s="89"/>
      <c r="C4994" s="269" t="s">
        <v>615</v>
      </c>
      <c r="D4994" s="84">
        <v>43621</v>
      </c>
      <c r="E4994" s="85" t="s">
        <v>9487</v>
      </c>
      <c r="F4994" s="85" t="s">
        <v>3</v>
      </c>
      <c r="G4994" s="85">
        <v>1748010</v>
      </c>
      <c r="H4994" s="89"/>
      <c r="I4994" s="270" t="s">
        <v>11122</v>
      </c>
      <c r="J4994" s="89"/>
      <c r="K4994" s="89"/>
      <c r="L4994" s="89"/>
      <c r="M4994" s="89"/>
      <c r="N4994" s="271">
        <v>0</v>
      </c>
      <c r="O4994" s="271">
        <v>220</v>
      </c>
      <c r="P4994" s="89" t="s">
        <v>670</v>
      </c>
    </row>
    <row r="4995" spans="1:16" ht="76.5">
      <c r="A4995" s="268">
        <v>373</v>
      </c>
      <c r="B4995" s="89"/>
      <c r="C4995" s="269" t="s">
        <v>636</v>
      </c>
      <c r="D4995" s="84">
        <v>43621</v>
      </c>
      <c r="E4995" s="85" t="s">
        <v>9488</v>
      </c>
      <c r="F4995" s="85" t="s">
        <v>671</v>
      </c>
      <c r="G4995" s="85">
        <v>473582</v>
      </c>
      <c r="H4995" s="89"/>
      <c r="I4995" s="270" t="s">
        <v>11123</v>
      </c>
      <c r="J4995" s="89"/>
      <c r="K4995" s="89"/>
      <c r="L4995" s="89"/>
      <c r="M4995" s="89"/>
      <c r="N4995" s="271">
        <v>0</v>
      </c>
      <c r="O4995" s="271">
        <v>3206290.23</v>
      </c>
      <c r="P4995" s="89" t="s">
        <v>670</v>
      </c>
    </row>
    <row r="4996" spans="1:16" ht="102">
      <c r="A4996" s="268">
        <v>66</v>
      </c>
      <c r="B4996" s="89"/>
      <c r="C4996" s="269" t="s">
        <v>52</v>
      </c>
      <c r="D4996" s="84">
        <v>43621</v>
      </c>
      <c r="E4996" s="85" t="s">
        <v>9489</v>
      </c>
      <c r="F4996" s="85" t="s">
        <v>629</v>
      </c>
      <c r="G4996" s="85">
        <v>8200</v>
      </c>
      <c r="H4996" s="89"/>
      <c r="I4996" s="270" t="s">
        <v>11124</v>
      </c>
      <c r="J4996" s="89"/>
      <c r="K4996" s="89"/>
      <c r="L4996" s="89"/>
      <c r="M4996" s="89"/>
      <c r="N4996" s="271">
        <v>3755.66</v>
      </c>
      <c r="O4996" s="271">
        <v>0</v>
      </c>
      <c r="P4996" s="89" t="s">
        <v>670</v>
      </c>
    </row>
    <row r="4997" spans="1:16" ht="102">
      <c r="A4997" s="268">
        <v>249</v>
      </c>
      <c r="B4997" s="89"/>
      <c r="C4997" s="269" t="s">
        <v>112</v>
      </c>
      <c r="D4997" s="84">
        <v>43621</v>
      </c>
      <c r="E4997" s="85" t="s">
        <v>9490</v>
      </c>
      <c r="F4997" s="85" t="s">
        <v>629</v>
      </c>
      <c r="G4997" s="85">
        <v>8201</v>
      </c>
      <c r="H4997" s="89"/>
      <c r="I4997" s="270" t="s">
        <v>11125</v>
      </c>
      <c r="J4997" s="89"/>
      <c r="K4997" s="89"/>
      <c r="L4997" s="89"/>
      <c r="M4997" s="89"/>
      <c r="N4997" s="271">
        <v>28168.09</v>
      </c>
      <c r="O4997" s="271">
        <v>0</v>
      </c>
      <c r="P4997" s="89" t="s">
        <v>670</v>
      </c>
    </row>
    <row r="4998" spans="1:16" ht="63.75">
      <c r="A4998" s="268">
        <v>16</v>
      </c>
      <c r="B4998" s="89"/>
      <c r="C4998" s="269" t="s">
        <v>43</v>
      </c>
      <c r="D4998" s="84">
        <v>43621</v>
      </c>
      <c r="E4998" s="85" t="s">
        <v>9491</v>
      </c>
      <c r="F4998" s="85" t="s">
        <v>629</v>
      </c>
      <c r="G4998" s="85">
        <v>8188</v>
      </c>
      <c r="H4998" s="89"/>
      <c r="I4998" s="270" t="s">
        <v>11126</v>
      </c>
      <c r="J4998" s="89"/>
      <c r="K4998" s="89"/>
      <c r="L4998" s="89"/>
      <c r="M4998" s="89"/>
      <c r="N4998" s="271">
        <v>310.70999999999998</v>
      </c>
      <c r="O4998" s="271">
        <v>0</v>
      </c>
      <c r="P4998" s="89" t="s">
        <v>670</v>
      </c>
    </row>
    <row r="4999" spans="1:16" ht="51">
      <c r="A4999" s="268">
        <v>10</v>
      </c>
      <c r="B4999" s="89"/>
      <c r="C4999" s="269" t="s">
        <v>41</v>
      </c>
      <c r="D4999" s="84">
        <v>43621</v>
      </c>
      <c r="E4999" s="85" t="s">
        <v>9492</v>
      </c>
      <c r="F4999" s="85" t="s">
        <v>6</v>
      </c>
      <c r="G4999" s="85">
        <v>1057486</v>
      </c>
      <c r="H4999" s="89"/>
      <c r="I4999" s="270" t="s">
        <v>11127</v>
      </c>
      <c r="J4999" s="89"/>
      <c r="K4999" s="89"/>
      <c r="L4999" s="89"/>
      <c r="M4999" s="89"/>
      <c r="N4999" s="271">
        <v>0</v>
      </c>
      <c r="O4999" s="271">
        <v>160798.39999999999</v>
      </c>
      <c r="P4999" s="89" t="s">
        <v>670</v>
      </c>
    </row>
    <row r="5000" spans="1:16" ht="63.75">
      <c r="A5000" s="268">
        <v>10</v>
      </c>
      <c r="B5000" s="89"/>
      <c r="C5000" s="269" t="s">
        <v>41</v>
      </c>
      <c r="D5000" s="84">
        <v>43621</v>
      </c>
      <c r="E5000" s="85" t="s">
        <v>9493</v>
      </c>
      <c r="F5000" s="85" t="s">
        <v>6</v>
      </c>
      <c r="G5000" s="85">
        <v>1057484</v>
      </c>
      <c r="H5000" s="89"/>
      <c r="I5000" s="270" t="s">
        <v>11128</v>
      </c>
      <c r="J5000" s="89"/>
      <c r="K5000" s="89"/>
      <c r="L5000" s="89"/>
      <c r="M5000" s="89"/>
      <c r="N5000" s="271">
        <v>0</v>
      </c>
      <c r="O5000" s="271">
        <v>7854.7</v>
      </c>
      <c r="P5000" s="89" t="s">
        <v>670</v>
      </c>
    </row>
    <row r="5001" spans="1:16" ht="63.75">
      <c r="A5001" s="268">
        <v>10</v>
      </c>
      <c r="B5001" s="89"/>
      <c r="C5001" s="269" t="s">
        <v>41</v>
      </c>
      <c r="D5001" s="84">
        <v>43621</v>
      </c>
      <c r="E5001" s="85" t="s">
        <v>9494</v>
      </c>
      <c r="F5001" s="85" t="s">
        <v>15</v>
      </c>
      <c r="G5001" s="85">
        <v>1057485</v>
      </c>
      <c r="H5001" s="89"/>
      <c r="I5001" s="270" t="s">
        <v>11129</v>
      </c>
      <c r="J5001" s="89"/>
      <c r="K5001" s="89"/>
      <c r="L5001" s="89"/>
      <c r="M5001" s="89"/>
      <c r="N5001" s="271">
        <v>50</v>
      </c>
      <c r="O5001" s="271">
        <v>0</v>
      </c>
      <c r="P5001" s="89" t="s">
        <v>670</v>
      </c>
    </row>
    <row r="5002" spans="1:16" ht="51">
      <c r="A5002" s="268">
        <v>10</v>
      </c>
      <c r="B5002" s="89"/>
      <c r="C5002" s="269" t="s">
        <v>41</v>
      </c>
      <c r="D5002" s="84">
        <v>43621</v>
      </c>
      <c r="E5002" s="85" t="s">
        <v>9495</v>
      </c>
      <c r="F5002" s="85" t="s">
        <v>15</v>
      </c>
      <c r="G5002" s="85">
        <v>1057487</v>
      </c>
      <c r="H5002" s="89"/>
      <c r="I5002" s="270" t="s">
        <v>11130</v>
      </c>
      <c r="J5002" s="89"/>
      <c r="K5002" s="89"/>
      <c r="L5002" s="89"/>
      <c r="M5002" s="89"/>
      <c r="N5002" s="271">
        <v>50</v>
      </c>
      <c r="O5002" s="271">
        <v>0</v>
      </c>
      <c r="P5002" s="89" t="s">
        <v>670</v>
      </c>
    </row>
    <row r="5003" spans="1:16" ht="51">
      <c r="A5003" s="268">
        <v>513</v>
      </c>
      <c r="B5003" s="89"/>
      <c r="C5003" s="269" t="s">
        <v>171</v>
      </c>
      <c r="D5003" s="84">
        <v>43621</v>
      </c>
      <c r="E5003" s="85" t="s">
        <v>9496</v>
      </c>
      <c r="F5003" s="85" t="s">
        <v>15</v>
      </c>
      <c r="G5003" s="85">
        <v>1057586</v>
      </c>
      <c r="H5003" s="89"/>
      <c r="I5003" s="270" t="s">
        <v>11131</v>
      </c>
      <c r="J5003" s="89"/>
      <c r="K5003" s="89"/>
      <c r="L5003" s="89"/>
      <c r="M5003" s="89"/>
      <c r="N5003" s="271">
        <v>50</v>
      </c>
      <c r="O5003" s="271">
        <v>0</v>
      </c>
      <c r="P5003" s="89" t="s">
        <v>670</v>
      </c>
    </row>
    <row r="5004" spans="1:16" ht="63.75">
      <c r="A5004" s="268">
        <v>25</v>
      </c>
      <c r="B5004" s="89"/>
      <c r="C5004" s="269" t="s">
        <v>45</v>
      </c>
      <c r="D5004" s="84">
        <v>43621</v>
      </c>
      <c r="E5004" s="85" t="s">
        <v>9497</v>
      </c>
      <c r="F5004" s="85" t="s">
        <v>6</v>
      </c>
      <c r="G5004" s="85">
        <v>1128058</v>
      </c>
      <c r="H5004" s="89"/>
      <c r="I5004" s="270" t="s">
        <v>11132</v>
      </c>
      <c r="J5004" s="89"/>
      <c r="K5004" s="89"/>
      <c r="L5004" s="89"/>
      <c r="M5004" s="89"/>
      <c r="N5004" s="271">
        <v>0</v>
      </c>
      <c r="O5004" s="271">
        <v>160088.68</v>
      </c>
      <c r="P5004" s="89" t="s">
        <v>670</v>
      </c>
    </row>
    <row r="5005" spans="1:16" ht="76.5">
      <c r="A5005" s="268">
        <v>25</v>
      </c>
      <c r="B5005" s="89"/>
      <c r="C5005" s="269" t="s">
        <v>45</v>
      </c>
      <c r="D5005" s="84">
        <v>43621</v>
      </c>
      <c r="E5005" s="85" t="s">
        <v>9498</v>
      </c>
      <c r="F5005" s="85" t="s">
        <v>671</v>
      </c>
      <c r="G5005" s="85">
        <v>474314</v>
      </c>
      <c r="H5005" s="89"/>
      <c r="I5005" s="270" t="s">
        <v>11133</v>
      </c>
      <c r="J5005" s="89"/>
      <c r="K5005" s="89"/>
      <c r="L5005" s="89"/>
      <c r="M5005" s="89"/>
      <c r="N5005" s="271">
        <v>1233058.52</v>
      </c>
      <c r="O5005" s="271">
        <v>0</v>
      </c>
      <c r="P5005" s="89" t="s">
        <v>670</v>
      </c>
    </row>
    <row r="5006" spans="1:16" ht="76.5">
      <c r="A5006" s="268">
        <v>25</v>
      </c>
      <c r="B5006" s="89"/>
      <c r="C5006" s="269" t="s">
        <v>45</v>
      </c>
      <c r="D5006" s="84">
        <v>43621</v>
      </c>
      <c r="E5006" s="85" t="s">
        <v>9498</v>
      </c>
      <c r="F5006" s="85" t="s">
        <v>671</v>
      </c>
      <c r="G5006" s="85">
        <v>474315</v>
      </c>
      <c r="H5006" s="89"/>
      <c r="I5006" s="270" t="s">
        <v>11134</v>
      </c>
      <c r="J5006" s="89"/>
      <c r="K5006" s="89"/>
      <c r="L5006" s="89"/>
      <c r="M5006" s="89"/>
      <c r="N5006" s="271">
        <v>442458.44</v>
      </c>
      <c r="O5006" s="271">
        <v>0</v>
      </c>
      <c r="P5006" s="89" t="s">
        <v>670</v>
      </c>
    </row>
    <row r="5007" spans="1:16" ht="89.25">
      <c r="A5007" s="268">
        <v>25</v>
      </c>
      <c r="B5007" s="89"/>
      <c r="C5007" s="269" t="s">
        <v>45</v>
      </c>
      <c r="D5007" s="84">
        <v>43621</v>
      </c>
      <c r="E5007" s="85" t="s">
        <v>9498</v>
      </c>
      <c r="F5007" s="85" t="s">
        <v>671</v>
      </c>
      <c r="G5007" s="85">
        <v>474313</v>
      </c>
      <c r="H5007" s="89"/>
      <c r="I5007" s="270" t="s">
        <v>11135</v>
      </c>
      <c r="J5007" s="89"/>
      <c r="K5007" s="89"/>
      <c r="L5007" s="89"/>
      <c r="M5007" s="89"/>
      <c r="N5007" s="271">
        <v>580077.54</v>
      </c>
      <c r="O5007" s="271">
        <v>0</v>
      </c>
      <c r="P5007" s="89" t="s">
        <v>670</v>
      </c>
    </row>
    <row r="5008" spans="1:16" ht="51">
      <c r="A5008" s="268">
        <v>10</v>
      </c>
      <c r="B5008" s="89"/>
      <c r="C5008" s="269" t="s">
        <v>41</v>
      </c>
      <c r="D5008" s="84">
        <v>43621</v>
      </c>
      <c r="E5008" s="85" t="s">
        <v>9499</v>
      </c>
      <c r="F5008" s="85" t="s">
        <v>6</v>
      </c>
      <c r="G5008" s="85">
        <v>1058171</v>
      </c>
      <c r="H5008" s="89"/>
      <c r="I5008" s="270" t="s">
        <v>11136</v>
      </c>
      <c r="J5008" s="89"/>
      <c r="K5008" s="89"/>
      <c r="L5008" s="89"/>
      <c r="M5008" s="89"/>
      <c r="N5008" s="271">
        <v>0</v>
      </c>
      <c r="O5008" s="271">
        <v>12793.9</v>
      </c>
      <c r="P5008" s="89" t="s">
        <v>670</v>
      </c>
    </row>
    <row r="5009" spans="1:16" ht="51">
      <c r="A5009" s="268">
        <v>10</v>
      </c>
      <c r="B5009" s="89"/>
      <c r="C5009" s="269" t="s">
        <v>41</v>
      </c>
      <c r="D5009" s="84">
        <v>43621</v>
      </c>
      <c r="E5009" s="85" t="s">
        <v>9500</v>
      </c>
      <c r="F5009" s="85" t="s">
        <v>15</v>
      </c>
      <c r="G5009" s="85">
        <v>1058172</v>
      </c>
      <c r="H5009" s="89"/>
      <c r="I5009" s="270" t="s">
        <v>11137</v>
      </c>
      <c r="J5009" s="89"/>
      <c r="K5009" s="89"/>
      <c r="L5009" s="89"/>
      <c r="M5009" s="89"/>
      <c r="N5009" s="271">
        <v>50</v>
      </c>
      <c r="O5009" s="271">
        <v>0</v>
      </c>
      <c r="P5009" s="89" t="s">
        <v>670</v>
      </c>
    </row>
    <row r="5010" spans="1:16" ht="51">
      <c r="A5010" s="268">
        <v>513</v>
      </c>
      <c r="B5010" s="89"/>
      <c r="C5010" s="269" t="s">
        <v>171</v>
      </c>
      <c r="D5010" s="84">
        <v>43621</v>
      </c>
      <c r="E5010" s="85" t="s">
        <v>9501</v>
      </c>
      <c r="F5010" s="85" t="s">
        <v>15</v>
      </c>
      <c r="G5010" s="85">
        <v>1058275</v>
      </c>
      <c r="H5010" s="89"/>
      <c r="I5010" s="270" t="s">
        <v>11138</v>
      </c>
      <c r="J5010" s="89"/>
      <c r="K5010" s="89"/>
      <c r="L5010" s="89"/>
      <c r="M5010" s="89"/>
      <c r="N5010" s="271">
        <v>50</v>
      </c>
      <c r="O5010" s="271">
        <v>0</v>
      </c>
      <c r="P5010" s="89" t="s">
        <v>670</v>
      </c>
    </row>
    <row r="5011" spans="1:16" ht="63.75">
      <c r="A5011" s="268">
        <v>16</v>
      </c>
      <c r="B5011" s="89"/>
      <c r="C5011" s="269" t="s">
        <v>43</v>
      </c>
      <c r="D5011" s="84">
        <v>43621</v>
      </c>
      <c r="E5011" s="85" t="s">
        <v>9502</v>
      </c>
      <c r="F5011" s="85" t="s">
        <v>629</v>
      </c>
      <c r="G5011" s="85">
        <v>8190</v>
      </c>
      <c r="H5011" s="89"/>
      <c r="I5011" s="270" t="s">
        <v>11139</v>
      </c>
      <c r="J5011" s="89"/>
      <c r="K5011" s="89"/>
      <c r="L5011" s="89"/>
      <c r="M5011" s="89"/>
      <c r="N5011" s="271">
        <v>1365.7</v>
      </c>
      <c r="O5011" s="271">
        <v>0</v>
      </c>
      <c r="P5011" s="89" t="s">
        <v>670</v>
      </c>
    </row>
    <row r="5012" spans="1:16" ht="51">
      <c r="A5012" s="268">
        <v>119</v>
      </c>
      <c r="B5012" s="89"/>
      <c r="C5012" s="269" t="s">
        <v>63</v>
      </c>
      <c r="D5012" s="84">
        <v>43621</v>
      </c>
      <c r="E5012" s="85" t="s">
        <v>9503</v>
      </c>
      <c r="F5012" s="85" t="s">
        <v>11</v>
      </c>
      <c r="G5012" s="85">
        <v>956132</v>
      </c>
      <c r="H5012" s="89"/>
      <c r="I5012" s="270" t="s">
        <v>11140</v>
      </c>
      <c r="J5012" s="89"/>
      <c r="K5012" s="89"/>
      <c r="L5012" s="89"/>
      <c r="M5012" s="89"/>
      <c r="N5012" s="271">
        <v>50</v>
      </c>
      <c r="O5012" s="271">
        <v>0</v>
      </c>
      <c r="P5012" s="89" t="s">
        <v>670</v>
      </c>
    </row>
    <row r="5013" spans="1:16" ht="51">
      <c r="A5013" s="268">
        <v>117</v>
      </c>
      <c r="B5013" s="89"/>
      <c r="C5013" s="269" t="s">
        <v>62</v>
      </c>
      <c r="D5013" s="84">
        <v>43621</v>
      </c>
      <c r="E5013" s="85" t="s">
        <v>9504</v>
      </c>
      <c r="F5013" s="85" t="s">
        <v>11</v>
      </c>
      <c r="G5013" s="85">
        <v>956136</v>
      </c>
      <c r="H5013" s="89"/>
      <c r="I5013" s="270" t="s">
        <v>11141</v>
      </c>
      <c r="J5013" s="89"/>
      <c r="K5013" s="89"/>
      <c r="L5013" s="89"/>
      <c r="M5013" s="89"/>
      <c r="N5013" s="271">
        <v>50</v>
      </c>
      <c r="O5013" s="271">
        <v>0</v>
      </c>
      <c r="P5013" s="89" t="s">
        <v>670</v>
      </c>
    </row>
    <row r="5014" spans="1:16" ht="89.25">
      <c r="A5014" s="268">
        <v>132</v>
      </c>
      <c r="B5014" s="89"/>
      <c r="C5014" s="269" t="s">
        <v>68</v>
      </c>
      <c r="D5014" s="84">
        <v>43621</v>
      </c>
      <c r="E5014" s="85" t="s">
        <v>9505</v>
      </c>
      <c r="F5014" s="85" t="s">
        <v>11</v>
      </c>
      <c r="G5014" s="85">
        <v>956140</v>
      </c>
      <c r="H5014" s="89"/>
      <c r="I5014" s="270" t="s">
        <v>11142</v>
      </c>
      <c r="J5014" s="89"/>
      <c r="K5014" s="89"/>
      <c r="L5014" s="89"/>
      <c r="M5014" s="89"/>
      <c r="N5014" s="271">
        <v>1862.55</v>
      </c>
      <c r="O5014" s="271">
        <v>0</v>
      </c>
      <c r="P5014" s="89" t="s">
        <v>670</v>
      </c>
    </row>
    <row r="5015" spans="1:16" ht="63.75">
      <c r="A5015" s="268">
        <v>10</v>
      </c>
      <c r="B5015" s="89"/>
      <c r="C5015" s="269" t="s">
        <v>41</v>
      </c>
      <c r="D5015" s="84">
        <v>43621</v>
      </c>
      <c r="E5015" s="85" t="s">
        <v>9506</v>
      </c>
      <c r="F5015" s="85" t="s">
        <v>11</v>
      </c>
      <c r="G5015" s="85">
        <v>956148</v>
      </c>
      <c r="H5015" s="89"/>
      <c r="I5015" s="270" t="s">
        <v>11143</v>
      </c>
      <c r="J5015" s="89"/>
      <c r="K5015" s="89"/>
      <c r="L5015" s="89"/>
      <c r="M5015" s="89"/>
      <c r="N5015" s="271">
        <v>270</v>
      </c>
      <c r="O5015" s="271">
        <v>0</v>
      </c>
      <c r="P5015" s="89" t="s">
        <v>670</v>
      </c>
    </row>
    <row r="5016" spans="1:16" ht="38.25">
      <c r="A5016" s="268">
        <v>590</v>
      </c>
      <c r="B5016" s="89"/>
      <c r="C5016" s="269" t="s">
        <v>611</v>
      </c>
      <c r="D5016" s="84">
        <v>43622</v>
      </c>
      <c r="E5016" s="85" t="s">
        <v>9507</v>
      </c>
      <c r="F5016" s="85" t="s">
        <v>3</v>
      </c>
      <c r="G5016" s="85">
        <v>1748618</v>
      </c>
      <c r="H5016" s="89"/>
      <c r="I5016" s="270" t="s">
        <v>11144</v>
      </c>
      <c r="J5016" s="89"/>
      <c r="K5016" s="89"/>
      <c r="L5016" s="89"/>
      <c r="M5016" s="89"/>
      <c r="N5016" s="271">
        <v>0</v>
      </c>
      <c r="O5016" s="271">
        <v>560</v>
      </c>
      <c r="P5016" s="89" t="s">
        <v>670</v>
      </c>
    </row>
    <row r="5017" spans="1:16" ht="51">
      <c r="A5017" s="268" t="s">
        <v>565</v>
      </c>
      <c r="B5017" s="89"/>
      <c r="C5017" s="269" t="s">
        <v>615</v>
      </c>
      <c r="D5017" s="84">
        <v>43622</v>
      </c>
      <c r="E5017" s="85" t="s">
        <v>9508</v>
      </c>
      <c r="F5017" s="85" t="s">
        <v>3</v>
      </c>
      <c r="G5017" s="85">
        <v>1748616</v>
      </c>
      <c r="H5017" s="89"/>
      <c r="I5017" s="270" t="s">
        <v>11145</v>
      </c>
      <c r="J5017" s="89"/>
      <c r="K5017" s="89"/>
      <c r="L5017" s="89"/>
      <c r="M5017" s="89"/>
      <c r="N5017" s="271">
        <v>0</v>
      </c>
      <c r="O5017" s="271">
        <v>3924.13</v>
      </c>
      <c r="P5017" s="89" t="s">
        <v>670</v>
      </c>
    </row>
    <row r="5018" spans="1:16" ht="51">
      <c r="A5018" s="268">
        <v>46</v>
      </c>
      <c r="B5018" s="89"/>
      <c r="C5018" s="269" t="s">
        <v>48</v>
      </c>
      <c r="D5018" s="84">
        <v>43622</v>
      </c>
      <c r="E5018" s="85" t="s">
        <v>9509</v>
      </c>
      <c r="F5018" s="85" t="s">
        <v>3</v>
      </c>
      <c r="G5018" s="85">
        <v>1748611</v>
      </c>
      <c r="H5018" s="89"/>
      <c r="I5018" s="270" t="s">
        <v>11146</v>
      </c>
      <c r="J5018" s="89"/>
      <c r="K5018" s="89"/>
      <c r="L5018" s="89"/>
      <c r="M5018" s="89"/>
      <c r="N5018" s="271">
        <v>0</v>
      </c>
      <c r="O5018" s="271">
        <v>5000</v>
      </c>
      <c r="P5018" s="89" t="s">
        <v>670</v>
      </c>
    </row>
    <row r="5019" spans="1:16" ht="51">
      <c r="A5019" s="268" t="s">
        <v>565</v>
      </c>
      <c r="B5019" s="89"/>
      <c r="C5019" s="269" t="s">
        <v>615</v>
      </c>
      <c r="D5019" s="84">
        <v>43622</v>
      </c>
      <c r="E5019" s="85" t="s">
        <v>9510</v>
      </c>
      <c r="F5019" s="85" t="s">
        <v>3</v>
      </c>
      <c r="G5019" s="85">
        <v>1748603</v>
      </c>
      <c r="H5019" s="89"/>
      <c r="I5019" s="270" t="s">
        <v>11147</v>
      </c>
      <c r="J5019" s="89"/>
      <c r="K5019" s="89"/>
      <c r="L5019" s="89"/>
      <c r="M5019" s="89"/>
      <c r="N5019" s="271">
        <v>0</v>
      </c>
      <c r="O5019" s="271">
        <v>148</v>
      </c>
      <c r="P5019" s="89" t="s">
        <v>670</v>
      </c>
    </row>
    <row r="5020" spans="1:16" ht="38.25">
      <c r="A5020" s="268" t="s">
        <v>565</v>
      </c>
      <c r="B5020" s="89"/>
      <c r="C5020" s="269" t="s">
        <v>615</v>
      </c>
      <c r="D5020" s="84">
        <v>43622</v>
      </c>
      <c r="E5020" s="85" t="s">
        <v>9511</v>
      </c>
      <c r="F5020" s="85" t="s">
        <v>3</v>
      </c>
      <c r="G5020" s="85">
        <v>1748573</v>
      </c>
      <c r="H5020" s="89"/>
      <c r="I5020" s="270" t="s">
        <v>11148</v>
      </c>
      <c r="J5020" s="89"/>
      <c r="K5020" s="89"/>
      <c r="L5020" s="89"/>
      <c r="M5020" s="89"/>
      <c r="N5020" s="271">
        <v>0</v>
      </c>
      <c r="O5020" s="271">
        <v>5082.67</v>
      </c>
      <c r="P5020" s="89" t="s">
        <v>670</v>
      </c>
    </row>
    <row r="5021" spans="1:16" ht="51">
      <c r="A5021" s="268" t="s">
        <v>565</v>
      </c>
      <c r="B5021" s="89"/>
      <c r="C5021" s="269" t="s">
        <v>615</v>
      </c>
      <c r="D5021" s="84">
        <v>43622</v>
      </c>
      <c r="E5021" s="85" t="s">
        <v>9512</v>
      </c>
      <c r="F5021" s="85" t="s">
        <v>3</v>
      </c>
      <c r="G5021" s="85">
        <v>1748571</v>
      </c>
      <c r="H5021" s="89"/>
      <c r="I5021" s="270" t="s">
        <v>11147</v>
      </c>
      <c r="J5021" s="89"/>
      <c r="K5021" s="89"/>
      <c r="L5021" s="89"/>
      <c r="M5021" s="89"/>
      <c r="N5021" s="271">
        <v>0</v>
      </c>
      <c r="O5021" s="271">
        <v>4368.97</v>
      </c>
      <c r="P5021" s="89" t="s">
        <v>670</v>
      </c>
    </row>
    <row r="5022" spans="1:16" ht="51">
      <c r="A5022" s="268" t="s">
        <v>565</v>
      </c>
      <c r="B5022" s="89"/>
      <c r="C5022" s="269" t="s">
        <v>615</v>
      </c>
      <c r="D5022" s="84">
        <v>43622</v>
      </c>
      <c r="E5022" s="85" t="s">
        <v>9513</v>
      </c>
      <c r="F5022" s="85" t="s">
        <v>3</v>
      </c>
      <c r="G5022" s="85">
        <v>1748567</v>
      </c>
      <c r="H5022" s="89"/>
      <c r="I5022" s="270" t="s">
        <v>11149</v>
      </c>
      <c r="J5022" s="89"/>
      <c r="K5022" s="89"/>
      <c r="L5022" s="89"/>
      <c r="M5022" s="89"/>
      <c r="N5022" s="271">
        <v>0</v>
      </c>
      <c r="O5022" s="271">
        <v>149</v>
      </c>
      <c r="P5022" s="89" t="s">
        <v>670</v>
      </c>
    </row>
    <row r="5023" spans="1:16" ht="63.75">
      <c r="A5023" s="268" t="s">
        <v>565</v>
      </c>
      <c r="B5023" s="89"/>
      <c r="C5023" s="269" t="s">
        <v>615</v>
      </c>
      <c r="D5023" s="84">
        <v>43622</v>
      </c>
      <c r="E5023" s="85" t="s">
        <v>9514</v>
      </c>
      <c r="F5023" s="85" t="s">
        <v>3</v>
      </c>
      <c r="G5023" s="85">
        <v>1748561</v>
      </c>
      <c r="H5023" s="89"/>
      <c r="I5023" s="270" t="s">
        <v>11150</v>
      </c>
      <c r="J5023" s="89"/>
      <c r="K5023" s="89"/>
      <c r="L5023" s="89"/>
      <c r="M5023" s="89"/>
      <c r="N5023" s="271">
        <v>0</v>
      </c>
      <c r="O5023" s="271">
        <v>50</v>
      </c>
      <c r="P5023" s="89" t="s">
        <v>670</v>
      </c>
    </row>
    <row r="5024" spans="1:16" ht="63.75">
      <c r="A5024" s="268" t="s">
        <v>565</v>
      </c>
      <c r="B5024" s="89"/>
      <c r="C5024" s="269" t="s">
        <v>615</v>
      </c>
      <c r="D5024" s="84">
        <v>43622</v>
      </c>
      <c r="E5024" s="85" t="s">
        <v>9515</v>
      </c>
      <c r="F5024" s="85" t="s">
        <v>3</v>
      </c>
      <c r="G5024" s="85">
        <v>1748560</v>
      </c>
      <c r="H5024" s="89"/>
      <c r="I5024" s="270" t="s">
        <v>11150</v>
      </c>
      <c r="J5024" s="89"/>
      <c r="K5024" s="89"/>
      <c r="L5024" s="89"/>
      <c r="M5024" s="89"/>
      <c r="N5024" s="271">
        <v>0</v>
      </c>
      <c r="O5024" s="271">
        <v>348</v>
      </c>
      <c r="P5024" s="89" t="s">
        <v>670</v>
      </c>
    </row>
    <row r="5025" spans="1:16" ht="51">
      <c r="A5025" s="268" t="s">
        <v>565</v>
      </c>
      <c r="B5025" s="89"/>
      <c r="C5025" s="269" t="s">
        <v>615</v>
      </c>
      <c r="D5025" s="84">
        <v>43622</v>
      </c>
      <c r="E5025" s="85" t="s">
        <v>9516</v>
      </c>
      <c r="F5025" s="85" t="s">
        <v>3</v>
      </c>
      <c r="G5025" s="85">
        <v>1748555</v>
      </c>
      <c r="H5025" s="89"/>
      <c r="I5025" s="270" t="s">
        <v>11151</v>
      </c>
      <c r="J5025" s="89"/>
      <c r="K5025" s="89"/>
      <c r="L5025" s="89"/>
      <c r="M5025" s="89"/>
      <c r="N5025" s="271">
        <v>0</v>
      </c>
      <c r="O5025" s="271">
        <v>382.61</v>
      </c>
      <c r="P5025" s="89" t="s">
        <v>670</v>
      </c>
    </row>
    <row r="5026" spans="1:16" ht="51">
      <c r="A5026" s="268">
        <v>130</v>
      </c>
      <c r="B5026" s="89"/>
      <c r="C5026" s="269" t="s">
        <v>67</v>
      </c>
      <c r="D5026" s="84">
        <v>43622</v>
      </c>
      <c r="E5026" s="85" t="s">
        <v>9517</v>
      </c>
      <c r="F5026" s="85" t="s">
        <v>3</v>
      </c>
      <c r="G5026" s="85">
        <v>1748553</v>
      </c>
      <c r="H5026" s="89"/>
      <c r="I5026" s="270" t="s">
        <v>11152</v>
      </c>
      <c r="J5026" s="89"/>
      <c r="K5026" s="89"/>
      <c r="L5026" s="89"/>
      <c r="M5026" s="89"/>
      <c r="N5026" s="271">
        <v>0</v>
      </c>
      <c r="O5026" s="271">
        <v>120</v>
      </c>
      <c r="P5026" s="89" t="s">
        <v>670</v>
      </c>
    </row>
    <row r="5027" spans="1:16" ht="51">
      <c r="A5027" s="268">
        <v>41</v>
      </c>
      <c r="B5027" s="89"/>
      <c r="C5027" s="269" t="s">
        <v>47</v>
      </c>
      <c r="D5027" s="84">
        <v>43622</v>
      </c>
      <c r="E5027" s="85" t="s">
        <v>9518</v>
      </c>
      <c r="F5027" s="85" t="s">
        <v>3</v>
      </c>
      <c r="G5027" s="85">
        <v>1748541</v>
      </c>
      <c r="H5027" s="89"/>
      <c r="I5027" s="270" t="s">
        <v>11153</v>
      </c>
      <c r="J5027" s="89"/>
      <c r="K5027" s="89"/>
      <c r="L5027" s="89"/>
      <c r="M5027" s="89"/>
      <c r="N5027" s="271">
        <v>0</v>
      </c>
      <c r="O5027" s="271">
        <v>1113</v>
      </c>
      <c r="P5027" s="89" t="s">
        <v>670</v>
      </c>
    </row>
    <row r="5028" spans="1:16" ht="51">
      <c r="A5028" s="268">
        <v>41</v>
      </c>
      <c r="B5028" s="89"/>
      <c r="C5028" s="269" t="s">
        <v>47</v>
      </c>
      <c r="D5028" s="84">
        <v>43622</v>
      </c>
      <c r="E5028" s="85" t="s">
        <v>9519</v>
      </c>
      <c r="F5028" s="85" t="s">
        <v>3</v>
      </c>
      <c r="G5028" s="85">
        <v>1748539</v>
      </c>
      <c r="H5028" s="89"/>
      <c r="I5028" s="270" t="s">
        <v>11154</v>
      </c>
      <c r="J5028" s="89"/>
      <c r="K5028" s="89"/>
      <c r="L5028" s="89"/>
      <c r="M5028" s="89"/>
      <c r="N5028" s="271">
        <v>0</v>
      </c>
      <c r="O5028" s="271">
        <v>1113</v>
      </c>
      <c r="P5028" s="89" t="s">
        <v>670</v>
      </c>
    </row>
    <row r="5029" spans="1:16" ht="51">
      <c r="A5029" s="268">
        <v>591</v>
      </c>
      <c r="B5029" s="89"/>
      <c r="C5029" s="269" t="s">
        <v>1367</v>
      </c>
      <c r="D5029" s="84">
        <v>43622</v>
      </c>
      <c r="E5029" s="85" t="s">
        <v>9520</v>
      </c>
      <c r="F5029" s="85" t="s">
        <v>3</v>
      </c>
      <c r="G5029" s="85">
        <v>1748538</v>
      </c>
      <c r="H5029" s="89"/>
      <c r="I5029" s="270" t="s">
        <v>11155</v>
      </c>
      <c r="J5029" s="89"/>
      <c r="K5029" s="89"/>
      <c r="L5029" s="89"/>
      <c r="M5029" s="89"/>
      <c r="N5029" s="271">
        <v>0</v>
      </c>
      <c r="O5029" s="271">
        <v>26.900000000000002</v>
      </c>
      <c r="P5029" s="89" t="s">
        <v>670</v>
      </c>
    </row>
    <row r="5030" spans="1:16" ht="51">
      <c r="A5030" s="268" t="s">
        <v>565</v>
      </c>
      <c r="B5030" s="89"/>
      <c r="C5030" s="269" t="s">
        <v>615</v>
      </c>
      <c r="D5030" s="84">
        <v>43622</v>
      </c>
      <c r="E5030" s="85" t="s">
        <v>9521</v>
      </c>
      <c r="F5030" s="85" t="s">
        <v>3</v>
      </c>
      <c r="G5030" s="85">
        <v>1748535</v>
      </c>
      <c r="H5030" s="89"/>
      <c r="I5030" s="270" t="s">
        <v>11156</v>
      </c>
      <c r="J5030" s="89"/>
      <c r="K5030" s="89"/>
      <c r="L5030" s="89"/>
      <c r="M5030" s="89"/>
      <c r="N5030" s="271">
        <v>0</v>
      </c>
      <c r="O5030" s="271">
        <v>278.5</v>
      </c>
      <c r="P5030" s="89" t="s">
        <v>670</v>
      </c>
    </row>
    <row r="5031" spans="1:16" ht="38.25">
      <c r="A5031" s="268">
        <v>20</v>
      </c>
      <c r="B5031" s="89"/>
      <c r="C5031" s="269" t="s">
        <v>44</v>
      </c>
      <c r="D5031" s="84">
        <v>43622</v>
      </c>
      <c r="E5031" s="85" t="s">
        <v>9522</v>
      </c>
      <c r="F5031" s="85" t="s">
        <v>3</v>
      </c>
      <c r="G5031" s="85">
        <v>1748705</v>
      </c>
      <c r="H5031" s="89"/>
      <c r="I5031" s="270" t="s">
        <v>11157</v>
      </c>
      <c r="J5031" s="89"/>
      <c r="K5031" s="89"/>
      <c r="L5031" s="89"/>
      <c r="M5031" s="89"/>
      <c r="N5031" s="271">
        <v>0</v>
      </c>
      <c r="O5031" s="271">
        <v>172</v>
      </c>
      <c r="P5031" s="89" t="s">
        <v>670</v>
      </c>
    </row>
    <row r="5032" spans="1:16" ht="51">
      <c r="A5032" s="268">
        <v>46</v>
      </c>
      <c r="B5032" s="89"/>
      <c r="C5032" s="269" t="s">
        <v>48</v>
      </c>
      <c r="D5032" s="84">
        <v>43622</v>
      </c>
      <c r="E5032" s="85" t="s">
        <v>9523</v>
      </c>
      <c r="F5032" s="85" t="s">
        <v>3</v>
      </c>
      <c r="G5032" s="85">
        <v>1748686</v>
      </c>
      <c r="H5032" s="89"/>
      <c r="I5032" s="270" t="s">
        <v>11158</v>
      </c>
      <c r="J5032" s="89"/>
      <c r="K5032" s="89"/>
      <c r="L5032" s="89"/>
      <c r="M5032" s="89"/>
      <c r="N5032" s="271">
        <v>0</v>
      </c>
      <c r="O5032" s="271">
        <v>327.40000000000003</v>
      </c>
      <c r="P5032" s="89" t="s">
        <v>670</v>
      </c>
    </row>
    <row r="5033" spans="1:16" ht="51">
      <c r="A5033" s="268" t="s">
        <v>559</v>
      </c>
      <c r="B5033" s="89"/>
      <c r="C5033" s="269" t="s">
        <v>759</v>
      </c>
      <c r="D5033" s="84">
        <v>43622</v>
      </c>
      <c r="E5033" s="85" t="s">
        <v>9524</v>
      </c>
      <c r="F5033" s="85" t="s">
        <v>3</v>
      </c>
      <c r="G5033" s="85">
        <v>1748673</v>
      </c>
      <c r="H5033" s="89"/>
      <c r="I5033" s="270" t="s">
        <v>11159</v>
      </c>
      <c r="J5033" s="89"/>
      <c r="K5033" s="89"/>
      <c r="L5033" s="89"/>
      <c r="M5033" s="89"/>
      <c r="N5033" s="271">
        <v>0</v>
      </c>
      <c r="O5033" s="271">
        <v>6.78</v>
      </c>
      <c r="P5033" s="89" t="s">
        <v>670</v>
      </c>
    </row>
    <row r="5034" spans="1:16" ht="51">
      <c r="A5034" s="268">
        <v>373</v>
      </c>
      <c r="B5034" s="89"/>
      <c r="C5034" s="269" t="s">
        <v>636</v>
      </c>
      <c r="D5034" s="84">
        <v>43622</v>
      </c>
      <c r="E5034" s="85" t="s">
        <v>9525</v>
      </c>
      <c r="F5034" s="85" t="s">
        <v>3</v>
      </c>
      <c r="G5034" s="85">
        <v>1748663</v>
      </c>
      <c r="H5034" s="89"/>
      <c r="I5034" s="270" t="s">
        <v>11160</v>
      </c>
      <c r="J5034" s="89"/>
      <c r="K5034" s="89"/>
      <c r="L5034" s="89"/>
      <c r="M5034" s="89"/>
      <c r="N5034" s="271">
        <v>0</v>
      </c>
      <c r="O5034" s="271">
        <v>219</v>
      </c>
      <c r="P5034" s="89" t="s">
        <v>670</v>
      </c>
    </row>
    <row r="5035" spans="1:16" ht="38.25">
      <c r="A5035" s="268">
        <v>212</v>
      </c>
      <c r="B5035" s="89"/>
      <c r="C5035" s="269" t="s">
        <v>100</v>
      </c>
      <c r="D5035" s="84">
        <v>43622</v>
      </c>
      <c r="E5035" s="85" t="s">
        <v>9526</v>
      </c>
      <c r="F5035" s="85" t="s">
        <v>3</v>
      </c>
      <c r="G5035" s="85">
        <v>1748650</v>
      </c>
      <c r="H5035" s="89"/>
      <c r="I5035" s="270" t="s">
        <v>11161</v>
      </c>
      <c r="J5035" s="89"/>
      <c r="K5035" s="89"/>
      <c r="L5035" s="89"/>
      <c r="M5035" s="89"/>
      <c r="N5035" s="271">
        <v>0</v>
      </c>
      <c r="O5035" s="271">
        <v>2134</v>
      </c>
      <c r="P5035" s="89" t="s">
        <v>670</v>
      </c>
    </row>
    <row r="5036" spans="1:16" ht="38.25">
      <c r="A5036" s="268">
        <v>551</v>
      </c>
      <c r="B5036" s="89"/>
      <c r="C5036" s="269" t="s">
        <v>176</v>
      </c>
      <c r="D5036" s="84">
        <v>43622</v>
      </c>
      <c r="E5036" s="85" t="s">
        <v>9527</v>
      </c>
      <c r="F5036" s="85" t="s">
        <v>3</v>
      </c>
      <c r="G5036" s="85">
        <v>1748456</v>
      </c>
      <c r="H5036" s="89"/>
      <c r="I5036" s="270" t="s">
        <v>11162</v>
      </c>
      <c r="J5036" s="89"/>
      <c r="K5036" s="89"/>
      <c r="L5036" s="89"/>
      <c r="M5036" s="89"/>
      <c r="N5036" s="271">
        <v>0</v>
      </c>
      <c r="O5036" s="271">
        <v>7200</v>
      </c>
      <c r="P5036" s="89" t="s">
        <v>670</v>
      </c>
    </row>
    <row r="5037" spans="1:16" ht="51">
      <c r="A5037" s="268">
        <v>309</v>
      </c>
      <c r="B5037" s="89"/>
      <c r="C5037" s="269" t="s">
        <v>1354</v>
      </c>
      <c r="D5037" s="84">
        <v>43622</v>
      </c>
      <c r="E5037" s="85" t="s">
        <v>9528</v>
      </c>
      <c r="F5037" s="85" t="s">
        <v>3</v>
      </c>
      <c r="G5037" s="85">
        <v>1748566</v>
      </c>
      <c r="H5037" s="89"/>
      <c r="I5037" s="270" t="s">
        <v>11163</v>
      </c>
      <c r="J5037" s="89"/>
      <c r="K5037" s="89"/>
      <c r="L5037" s="89"/>
      <c r="M5037" s="89"/>
      <c r="N5037" s="271">
        <v>0</v>
      </c>
      <c r="O5037" s="271">
        <v>3837.71</v>
      </c>
      <c r="P5037" s="89" t="s">
        <v>670</v>
      </c>
    </row>
    <row r="5038" spans="1:16" ht="63.75">
      <c r="A5038" s="268" t="s">
        <v>565</v>
      </c>
      <c r="B5038" s="89"/>
      <c r="C5038" s="269" t="s">
        <v>615</v>
      </c>
      <c r="D5038" s="84">
        <v>43622</v>
      </c>
      <c r="E5038" s="85" t="s">
        <v>9529</v>
      </c>
      <c r="F5038" s="85" t="s">
        <v>3</v>
      </c>
      <c r="G5038" s="85">
        <v>1748556</v>
      </c>
      <c r="H5038" s="89"/>
      <c r="I5038" s="270" t="s">
        <v>11164</v>
      </c>
      <c r="J5038" s="89"/>
      <c r="K5038" s="89"/>
      <c r="L5038" s="89"/>
      <c r="M5038" s="89"/>
      <c r="N5038" s="271">
        <v>0</v>
      </c>
      <c r="O5038" s="271">
        <v>35995.5</v>
      </c>
      <c r="P5038" s="89" t="s">
        <v>670</v>
      </c>
    </row>
    <row r="5039" spans="1:16" ht="51">
      <c r="A5039" s="268">
        <v>86</v>
      </c>
      <c r="B5039" s="89"/>
      <c r="C5039" s="269" t="s">
        <v>56</v>
      </c>
      <c r="D5039" s="84">
        <v>43622</v>
      </c>
      <c r="E5039" s="85" t="s">
        <v>9530</v>
      </c>
      <c r="F5039" s="85" t="s">
        <v>3</v>
      </c>
      <c r="G5039" s="85">
        <v>1748495</v>
      </c>
      <c r="H5039" s="89"/>
      <c r="I5039" s="270" t="s">
        <v>11165</v>
      </c>
      <c r="J5039" s="89"/>
      <c r="K5039" s="89"/>
      <c r="L5039" s="89"/>
      <c r="M5039" s="89"/>
      <c r="N5039" s="271">
        <v>0</v>
      </c>
      <c r="O5039" s="271">
        <v>3795</v>
      </c>
      <c r="P5039" s="89" t="s">
        <v>670</v>
      </c>
    </row>
    <row r="5040" spans="1:16" ht="51">
      <c r="A5040" s="268">
        <v>86</v>
      </c>
      <c r="B5040" s="89"/>
      <c r="C5040" s="269" t="s">
        <v>56</v>
      </c>
      <c r="D5040" s="84">
        <v>43622</v>
      </c>
      <c r="E5040" s="85" t="s">
        <v>9531</v>
      </c>
      <c r="F5040" s="85" t="s">
        <v>3</v>
      </c>
      <c r="G5040" s="85">
        <v>1748494</v>
      </c>
      <c r="H5040" s="89"/>
      <c r="I5040" s="270" t="s">
        <v>11166</v>
      </c>
      <c r="J5040" s="89"/>
      <c r="K5040" s="89"/>
      <c r="L5040" s="89"/>
      <c r="M5040" s="89"/>
      <c r="N5040" s="271">
        <v>0</v>
      </c>
      <c r="O5040" s="271">
        <v>4100</v>
      </c>
      <c r="P5040" s="89" t="s">
        <v>670</v>
      </c>
    </row>
    <row r="5041" spans="1:16" ht="38.25">
      <c r="A5041" s="268">
        <v>86</v>
      </c>
      <c r="B5041" s="89"/>
      <c r="C5041" s="269" t="s">
        <v>56</v>
      </c>
      <c r="D5041" s="84">
        <v>43622</v>
      </c>
      <c r="E5041" s="85" t="s">
        <v>9532</v>
      </c>
      <c r="F5041" s="85" t="s">
        <v>3</v>
      </c>
      <c r="G5041" s="85">
        <v>1748492</v>
      </c>
      <c r="H5041" s="89"/>
      <c r="I5041" s="270" t="s">
        <v>11167</v>
      </c>
      <c r="J5041" s="89"/>
      <c r="K5041" s="89"/>
      <c r="L5041" s="89"/>
      <c r="M5041" s="89"/>
      <c r="N5041" s="271">
        <v>0</v>
      </c>
      <c r="O5041" s="271">
        <v>14347</v>
      </c>
      <c r="P5041" s="89" t="s">
        <v>670</v>
      </c>
    </row>
    <row r="5042" spans="1:16" ht="63.75">
      <c r="A5042" s="268">
        <v>35</v>
      </c>
      <c r="B5042" s="89"/>
      <c r="C5042" s="269" t="s">
        <v>46</v>
      </c>
      <c r="D5042" s="84">
        <v>43622</v>
      </c>
      <c r="E5042" s="85" t="s">
        <v>9533</v>
      </c>
      <c r="F5042" s="85" t="s">
        <v>3</v>
      </c>
      <c r="G5042" s="85">
        <v>1748475</v>
      </c>
      <c r="H5042" s="89"/>
      <c r="I5042" s="270" t="s">
        <v>11168</v>
      </c>
      <c r="J5042" s="89"/>
      <c r="K5042" s="89"/>
      <c r="L5042" s="89"/>
      <c r="M5042" s="89"/>
      <c r="N5042" s="271">
        <v>0</v>
      </c>
      <c r="O5042" s="271">
        <v>1042</v>
      </c>
      <c r="P5042" s="89" t="s">
        <v>670</v>
      </c>
    </row>
    <row r="5043" spans="1:16" ht="38.25">
      <c r="A5043" s="268">
        <v>526</v>
      </c>
      <c r="B5043" s="89"/>
      <c r="C5043" s="269" t="s">
        <v>610</v>
      </c>
      <c r="D5043" s="84">
        <v>43622</v>
      </c>
      <c r="E5043" s="85" t="s">
        <v>9534</v>
      </c>
      <c r="F5043" s="85" t="s">
        <v>3</v>
      </c>
      <c r="G5043" s="85">
        <v>1748534</v>
      </c>
      <c r="H5043" s="89"/>
      <c r="I5043" s="270" t="s">
        <v>11169</v>
      </c>
      <c r="J5043" s="89"/>
      <c r="K5043" s="89"/>
      <c r="L5043" s="89"/>
      <c r="M5043" s="89"/>
      <c r="N5043" s="271">
        <v>0</v>
      </c>
      <c r="O5043" s="271">
        <v>30</v>
      </c>
      <c r="P5043" s="89" t="s">
        <v>670</v>
      </c>
    </row>
    <row r="5044" spans="1:16" ht="51">
      <c r="A5044" s="268">
        <v>291</v>
      </c>
      <c r="B5044" s="89"/>
      <c r="C5044" s="269" t="s">
        <v>129</v>
      </c>
      <c r="D5044" s="84">
        <v>43622</v>
      </c>
      <c r="E5044" s="85" t="s">
        <v>9535</v>
      </c>
      <c r="F5044" s="85" t="s">
        <v>3</v>
      </c>
      <c r="G5044" s="85">
        <v>1748515</v>
      </c>
      <c r="H5044" s="89"/>
      <c r="I5044" s="270" t="s">
        <v>11170</v>
      </c>
      <c r="J5044" s="89"/>
      <c r="K5044" s="89"/>
      <c r="L5044" s="89"/>
      <c r="M5044" s="89"/>
      <c r="N5044" s="271">
        <v>0</v>
      </c>
      <c r="O5044" s="271">
        <v>1289.92</v>
      </c>
      <c r="P5044" s="89" t="s">
        <v>670</v>
      </c>
    </row>
    <row r="5045" spans="1:16" ht="51">
      <c r="A5045" s="268">
        <v>291</v>
      </c>
      <c r="B5045" s="89"/>
      <c r="C5045" s="269" t="s">
        <v>129</v>
      </c>
      <c r="D5045" s="84">
        <v>43622</v>
      </c>
      <c r="E5045" s="85" t="s">
        <v>9536</v>
      </c>
      <c r="F5045" s="85" t="s">
        <v>3</v>
      </c>
      <c r="G5045" s="85">
        <v>1748514</v>
      </c>
      <c r="H5045" s="89"/>
      <c r="I5045" s="270" t="s">
        <v>11171</v>
      </c>
      <c r="J5045" s="89"/>
      <c r="K5045" s="89"/>
      <c r="L5045" s="89"/>
      <c r="M5045" s="89"/>
      <c r="N5045" s="271">
        <v>0</v>
      </c>
      <c r="O5045" s="271">
        <v>3996.2000000000003</v>
      </c>
      <c r="P5045" s="89" t="s">
        <v>670</v>
      </c>
    </row>
    <row r="5046" spans="1:16" ht="51">
      <c r="A5046" s="268" t="s">
        <v>565</v>
      </c>
      <c r="B5046" s="89"/>
      <c r="C5046" s="269" t="s">
        <v>615</v>
      </c>
      <c r="D5046" s="84">
        <v>43622</v>
      </c>
      <c r="E5046" s="85" t="s">
        <v>9537</v>
      </c>
      <c r="F5046" s="85" t="s">
        <v>3</v>
      </c>
      <c r="G5046" s="85">
        <v>1748510</v>
      </c>
      <c r="H5046" s="89"/>
      <c r="I5046" s="270" t="s">
        <v>11172</v>
      </c>
      <c r="J5046" s="89"/>
      <c r="K5046" s="89"/>
      <c r="L5046" s="89"/>
      <c r="M5046" s="89"/>
      <c r="N5046" s="271">
        <v>0</v>
      </c>
      <c r="O5046" s="271">
        <v>100</v>
      </c>
      <c r="P5046" s="89" t="s">
        <v>670</v>
      </c>
    </row>
    <row r="5047" spans="1:16" ht="51">
      <c r="A5047" s="268" t="s">
        <v>565</v>
      </c>
      <c r="B5047" s="89"/>
      <c r="C5047" s="269" t="s">
        <v>615</v>
      </c>
      <c r="D5047" s="84">
        <v>43622</v>
      </c>
      <c r="E5047" s="85" t="s">
        <v>9538</v>
      </c>
      <c r="F5047" s="85" t="s">
        <v>3</v>
      </c>
      <c r="G5047" s="85">
        <v>1748509</v>
      </c>
      <c r="H5047" s="89"/>
      <c r="I5047" s="270" t="s">
        <v>11173</v>
      </c>
      <c r="J5047" s="89"/>
      <c r="K5047" s="89"/>
      <c r="L5047" s="89"/>
      <c r="M5047" s="89"/>
      <c r="N5047" s="271">
        <v>0</v>
      </c>
      <c r="O5047" s="271">
        <v>1336.45</v>
      </c>
      <c r="P5047" s="89" t="s">
        <v>670</v>
      </c>
    </row>
    <row r="5048" spans="1:16" ht="51">
      <c r="A5048" s="268">
        <v>526</v>
      </c>
      <c r="B5048" s="89"/>
      <c r="C5048" s="269" t="s">
        <v>610</v>
      </c>
      <c r="D5048" s="84">
        <v>43622</v>
      </c>
      <c r="E5048" s="85" t="s">
        <v>9539</v>
      </c>
      <c r="F5048" s="85" t="s">
        <v>3</v>
      </c>
      <c r="G5048" s="85">
        <v>1748472</v>
      </c>
      <c r="H5048" s="89"/>
      <c r="I5048" s="270" t="s">
        <v>11174</v>
      </c>
      <c r="J5048" s="89"/>
      <c r="K5048" s="89"/>
      <c r="L5048" s="89"/>
      <c r="M5048" s="89"/>
      <c r="N5048" s="271">
        <v>0</v>
      </c>
      <c r="O5048" s="271">
        <v>72.91</v>
      </c>
      <c r="P5048" s="89" t="s">
        <v>670</v>
      </c>
    </row>
    <row r="5049" spans="1:16" ht="38.25">
      <c r="A5049" s="268" t="s">
        <v>565</v>
      </c>
      <c r="B5049" s="89"/>
      <c r="C5049" s="269" t="s">
        <v>615</v>
      </c>
      <c r="D5049" s="84">
        <v>43622</v>
      </c>
      <c r="E5049" s="85" t="s">
        <v>9540</v>
      </c>
      <c r="F5049" s="85" t="s">
        <v>3</v>
      </c>
      <c r="G5049" s="85">
        <v>1748470</v>
      </c>
      <c r="H5049" s="89"/>
      <c r="I5049" s="270" t="s">
        <v>11175</v>
      </c>
      <c r="J5049" s="89"/>
      <c r="K5049" s="89"/>
      <c r="L5049" s="89"/>
      <c r="M5049" s="89"/>
      <c r="N5049" s="271">
        <v>0</v>
      </c>
      <c r="O5049" s="271">
        <v>295.55</v>
      </c>
      <c r="P5049" s="89" t="s">
        <v>670</v>
      </c>
    </row>
    <row r="5050" spans="1:16" ht="38.25">
      <c r="A5050" s="268">
        <v>35</v>
      </c>
      <c r="B5050" s="89"/>
      <c r="C5050" s="269" t="s">
        <v>46</v>
      </c>
      <c r="D5050" s="84">
        <v>43622</v>
      </c>
      <c r="E5050" s="85" t="s">
        <v>9541</v>
      </c>
      <c r="F5050" s="85" t="s">
        <v>3</v>
      </c>
      <c r="G5050" s="85">
        <v>1748461</v>
      </c>
      <c r="H5050" s="89"/>
      <c r="I5050" s="270" t="s">
        <v>11176</v>
      </c>
      <c r="J5050" s="89"/>
      <c r="K5050" s="89"/>
      <c r="L5050" s="89"/>
      <c r="M5050" s="89"/>
      <c r="N5050" s="271">
        <v>0</v>
      </c>
      <c r="O5050" s="271">
        <v>460</v>
      </c>
      <c r="P5050" s="89" t="s">
        <v>670</v>
      </c>
    </row>
    <row r="5051" spans="1:16" ht="76.5">
      <c r="A5051" s="268">
        <v>373</v>
      </c>
      <c r="B5051" s="89"/>
      <c r="C5051" s="269" t="s">
        <v>636</v>
      </c>
      <c r="D5051" s="84">
        <v>43622</v>
      </c>
      <c r="E5051" s="85" t="s">
        <v>9542</v>
      </c>
      <c r="F5051" s="85" t="s">
        <v>671</v>
      </c>
      <c r="G5051" s="85">
        <v>480237</v>
      </c>
      <c r="H5051" s="89"/>
      <c r="I5051" s="270" t="s">
        <v>11177</v>
      </c>
      <c r="J5051" s="89"/>
      <c r="K5051" s="89"/>
      <c r="L5051" s="89"/>
      <c r="M5051" s="89"/>
      <c r="N5051" s="271">
        <v>0</v>
      </c>
      <c r="O5051" s="271">
        <v>3259717.21</v>
      </c>
      <c r="P5051" s="89" t="s">
        <v>670</v>
      </c>
    </row>
    <row r="5052" spans="1:16" ht="102">
      <c r="A5052" s="268">
        <v>197</v>
      </c>
      <c r="B5052" s="89"/>
      <c r="C5052" s="269" t="s">
        <v>1352</v>
      </c>
      <c r="D5052" s="84">
        <v>43622</v>
      </c>
      <c r="E5052" s="85" t="s">
        <v>9543</v>
      </c>
      <c r="F5052" s="85" t="s">
        <v>629</v>
      </c>
      <c r="G5052" s="85">
        <v>8223</v>
      </c>
      <c r="H5052" s="89"/>
      <c r="I5052" s="270" t="s">
        <v>11178</v>
      </c>
      <c r="J5052" s="89"/>
      <c r="K5052" s="89"/>
      <c r="L5052" s="89"/>
      <c r="M5052" s="89"/>
      <c r="N5052" s="271">
        <v>2166.04</v>
      </c>
      <c r="O5052" s="271">
        <v>0</v>
      </c>
      <c r="P5052" s="89" t="s">
        <v>670</v>
      </c>
    </row>
    <row r="5053" spans="1:16" ht="63.75">
      <c r="A5053" s="268">
        <v>10</v>
      </c>
      <c r="B5053" s="89"/>
      <c r="C5053" s="269" t="s">
        <v>41</v>
      </c>
      <c r="D5053" s="84">
        <v>43622</v>
      </c>
      <c r="E5053" s="85" t="s">
        <v>9544</v>
      </c>
      <c r="F5053" s="85" t="s">
        <v>6</v>
      </c>
      <c r="G5053" s="85">
        <v>1059139</v>
      </c>
      <c r="H5053" s="89"/>
      <c r="I5053" s="270" t="s">
        <v>11179</v>
      </c>
      <c r="J5053" s="89"/>
      <c r="K5053" s="89"/>
      <c r="L5053" s="89"/>
      <c r="M5053" s="89"/>
      <c r="N5053" s="271">
        <v>0</v>
      </c>
      <c r="O5053" s="271">
        <v>7696.92</v>
      </c>
      <c r="P5053" s="89" t="s">
        <v>670</v>
      </c>
    </row>
    <row r="5054" spans="1:16" ht="63.75">
      <c r="A5054" s="268">
        <v>513</v>
      </c>
      <c r="B5054" s="89"/>
      <c r="C5054" s="269" t="s">
        <v>171</v>
      </c>
      <c r="D5054" s="84">
        <v>43622</v>
      </c>
      <c r="E5054" s="85" t="s">
        <v>9545</v>
      </c>
      <c r="F5054" s="85" t="s">
        <v>15</v>
      </c>
      <c r="G5054" s="85">
        <v>1059138</v>
      </c>
      <c r="H5054" s="89"/>
      <c r="I5054" s="270" t="s">
        <v>11180</v>
      </c>
      <c r="J5054" s="89"/>
      <c r="K5054" s="89"/>
      <c r="L5054" s="89"/>
      <c r="M5054" s="89"/>
      <c r="N5054" s="271">
        <v>50</v>
      </c>
      <c r="O5054" s="271">
        <v>0</v>
      </c>
      <c r="P5054" s="89" t="s">
        <v>670</v>
      </c>
    </row>
    <row r="5055" spans="1:16" ht="63.75">
      <c r="A5055" s="268">
        <v>10</v>
      </c>
      <c r="B5055" s="89"/>
      <c r="C5055" s="269" t="s">
        <v>41</v>
      </c>
      <c r="D5055" s="84">
        <v>43622</v>
      </c>
      <c r="E5055" s="85" t="s">
        <v>9546</v>
      </c>
      <c r="F5055" s="85" t="s">
        <v>15</v>
      </c>
      <c r="G5055" s="85">
        <v>1059140</v>
      </c>
      <c r="H5055" s="89"/>
      <c r="I5055" s="270" t="s">
        <v>11181</v>
      </c>
      <c r="J5055" s="89"/>
      <c r="K5055" s="89"/>
      <c r="L5055" s="89"/>
      <c r="M5055" s="89"/>
      <c r="N5055" s="271">
        <v>50</v>
      </c>
      <c r="O5055" s="271">
        <v>0</v>
      </c>
      <c r="P5055" s="89" t="s">
        <v>670</v>
      </c>
    </row>
    <row r="5056" spans="1:16" ht="51">
      <c r="A5056" s="268">
        <v>513</v>
      </c>
      <c r="B5056" s="89"/>
      <c r="C5056" s="269" t="s">
        <v>171</v>
      </c>
      <c r="D5056" s="84">
        <v>43622</v>
      </c>
      <c r="E5056" s="85" t="s">
        <v>9547</v>
      </c>
      <c r="F5056" s="85" t="s">
        <v>15</v>
      </c>
      <c r="G5056" s="85">
        <v>1059144</v>
      </c>
      <c r="H5056" s="89"/>
      <c r="I5056" s="270" t="s">
        <v>6134</v>
      </c>
      <c r="J5056" s="89"/>
      <c r="K5056" s="89"/>
      <c r="L5056" s="89"/>
      <c r="M5056" s="89"/>
      <c r="N5056" s="271">
        <v>50</v>
      </c>
      <c r="O5056" s="271">
        <v>0</v>
      </c>
      <c r="P5056" s="89" t="s">
        <v>670</v>
      </c>
    </row>
    <row r="5057" spans="1:16" ht="63.75">
      <c r="A5057" s="268" t="s">
        <v>556</v>
      </c>
      <c r="B5057" s="89"/>
      <c r="C5057" s="269" t="s">
        <v>616</v>
      </c>
      <c r="D5057" s="84">
        <v>43622</v>
      </c>
      <c r="E5057" s="85" t="s">
        <v>9548</v>
      </c>
      <c r="F5057" s="85" t="s">
        <v>11</v>
      </c>
      <c r="G5057" s="85">
        <v>956195</v>
      </c>
      <c r="H5057" s="89"/>
      <c r="I5057" s="270" t="s">
        <v>11182</v>
      </c>
      <c r="J5057" s="89"/>
      <c r="K5057" s="89"/>
      <c r="L5057" s="89"/>
      <c r="M5057" s="89"/>
      <c r="N5057" s="271">
        <v>50</v>
      </c>
      <c r="O5057" s="271">
        <v>0</v>
      </c>
      <c r="P5057" s="89" t="s">
        <v>670</v>
      </c>
    </row>
    <row r="5058" spans="1:16" ht="51">
      <c r="A5058" s="268">
        <v>513</v>
      </c>
      <c r="B5058" s="89"/>
      <c r="C5058" s="269" t="s">
        <v>171</v>
      </c>
      <c r="D5058" s="84">
        <v>43622</v>
      </c>
      <c r="E5058" s="85" t="s">
        <v>9549</v>
      </c>
      <c r="F5058" s="85" t="s">
        <v>11</v>
      </c>
      <c r="G5058" s="85">
        <v>956204</v>
      </c>
      <c r="H5058" s="89"/>
      <c r="I5058" s="270" t="s">
        <v>11183</v>
      </c>
      <c r="J5058" s="89"/>
      <c r="K5058" s="89"/>
      <c r="L5058" s="89"/>
      <c r="M5058" s="89"/>
      <c r="N5058" s="271">
        <v>50</v>
      </c>
      <c r="O5058" s="271">
        <v>0</v>
      </c>
      <c r="P5058" s="89" t="s">
        <v>670</v>
      </c>
    </row>
    <row r="5059" spans="1:16" ht="51">
      <c r="A5059" s="268">
        <v>10</v>
      </c>
      <c r="B5059" s="89"/>
      <c r="C5059" s="269" t="s">
        <v>41</v>
      </c>
      <c r="D5059" s="84">
        <v>43622</v>
      </c>
      <c r="E5059" s="85" t="s">
        <v>9550</v>
      </c>
      <c r="F5059" s="85" t="s">
        <v>6</v>
      </c>
      <c r="G5059" s="85">
        <v>1059383</v>
      </c>
      <c r="H5059" s="89"/>
      <c r="I5059" s="270" t="s">
        <v>11184</v>
      </c>
      <c r="J5059" s="89"/>
      <c r="K5059" s="89"/>
      <c r="L5059" s="89"/>
      <c r="M5059" s="89"/>
      <c r="N5059" s="271">
        <v>0</v>
      </c>
      <c r="O5059" s="271">
        <v>73701.100000000006</v>
      </c>
      <c r="P5059" s="89" t="s">
        <v>670</v>
      </c>
    </row>
    <row r="5060" spans="1:16" ht="76.5">
      <c r="A5060" s="268" t="s">
        <v>557</v>
      </c>
      <c r="B5060" s="89"/>
      <c r="C5060" s="269" t="s">
        <v>780</v>
      </c>
      <c r="D5060" s="84">
        <v>43622</v>
      </c>
      <c r="E5060" s="85" t="s">
        <v>9551</v>
      </c>
      <c r="F5060" s="85" t="s">
        <v>6</v>
      </c>
      <c r="G5060" s="85">
        <v>1128950</v>
      </c>
      <c r="H5060" s="89"/>
      <c r="I5060" s="270" t="s">
        <v>11185</v>
      </c>
      <c r="J5060" s="89"/>
      <c r="K5060" s="89"/>
      <c r="L5060" s="89"/>
      <c r="M5060" s="89"/>
      <c r="N5060" s="271">
        <v>0</v>
      </c>
      <c r="O5060" s="271">
        <v>120000</v>
      </c>
      <c r="P5060" s="89" t="s">
        <v>670</v>
      </c>
    </row>
    <row r="5061" spans="1:16" ht="51">
      <c r="A5061" s="268">
        <v>10</v>
      </c>
      <c r="B5061" s="89"/>
      <c r="C5061" s="269" t="s">
        <v>41</v>
      </c>
      <c r="D5061" s="84">
        <v>43622</v>
      </c>
      <c r="E5061" s="85" t="s">
        <v>9552</v>
      </c>
      <c r="F5061" s="85" t="s">
        <v>15</v>
      </c>
      <c r="G5061" s="85">
        <v>1059384</v>
      </c>
      <c r="H5061" s="89"/>
      <c r="I5061" s="270" t="s">
        <v>11186</v>
      </c>
      <c r="J5061" s="89"/>
      <c r="K5061" s="89"/>
      <c r="L5061" s="89"/>
      <c r="M5061" s="89"/>
      <c r="N5061" s="271">
        <v>50</v>
      </c>
      <c r="O5061" s="271">
        <v>0</v>
      </c>
      <c r="P5061" s="89" t="s">
        <v>670</v>
      </c>
    </row>
    <row r="5062" spans="1:16" ht="51">
      <c r="A5062" s="268">
        <v>513</v>
      </c>
      <c r="B5062" s="89"/>
      <c r="C5062" s="269" t="s">
        <v>171</v>
      </c>
      <c r="D5062" s="84">
        <v>43622</v>
      </c>
      <c r="E5062" s="85" t="s">
        <v>9553</v>
      </c>
      <c r="F5062" s="85" t="s">
        <v>15</v>
      </c>
      <c r="G5062" s="85">
        <v>1059386</v>
      </c>
      <c r="H5062" s="89"/>
      <c r="I5062" s="270" t="s">
        <v>6067</v>
      </c>
      <c r="J5062" s="89"/>
      <c r="K5062" s="89"/>
      <c r="L5062" s="89"/>
      <c r="M5062" s="89"/>
      <c r="N5062" s="271">
        <v>50</v>
      </c>
      <c r="O5062" s="271">
        <v>0</v>
      </c>
      <c r="P5062" s="89" t="s">
        <v>670</v>
      </c>
    </row>
    <row r="5063" spans="1:16" ht="63.75">
      <c r="A5063" s="268">
        <v>373</v>
      </c>
      <c r="B5063" s="89"/>
      <c r="C5063" s="269" t="s">
        <v>636</v>
      </c>
      <c r="D5063" s="84">
        <v>43622</v>
      </c>
      <c r="E5063" s="85" t="s">
        <v>9554</v>
      </c>
      <c r="F5063" s="85" t="s">
        <v>6</v>
      </c>
      <c r="G5063" s="85">
        <v>1128963</v>
      </c>
      <c r="H5063" s="89"/>
      <c r="I5063" s="270" t="s">
        <v>11187</v>
      </c>
      <c r="J5063" s="89"/>
      <c r="K5063" s="89"/>
      <c r="L5063" s="89"/>
      <c r="M5063" s="89"/>
      <c r="N5063" s="271">
        <v>0</v>
      </c>
      <c r="O5063" s="271">
        <v>422039.81</v>
      </c>
      <c r="P5063" s="89" t="s">
        <v>670</v>
      </c>
    </row>
    <row r="5064" spans="1:16" ht="51">
      <c r="A5064" s="268">
        <v>10</v>
      </c>
      <c r="B5064" s="89"/>
      <c r="C5064" s="269" t="s">
        <v>41</v>
      </c>
      <c r="D5064" s="84">
        <v>43622</v>
      </c>
      <c r="E5064" s="85" t="s">
        <v>9555</v>
      </c>
      <c r="F5064" s="85" t="s">
        <v>6</v>
      </c>
      <c r="G5064" s="85">
        <v>1059391</v>
      </c>
      <c r="H5064" s="89"/>
      <c r="I5064" s="270" t="s">
        <v>11188</v>
      </c>
      <c r="J5064" s="89"/>
      <c r="K5064" s="89"/>
      <c r="L5064" s="89"/>
      <c r="M5064" s="89"/>
      <c r="N5064" s="271">
        <v>0</v>
      </c>
      <c r="O5064" s="271">
        <v>156817.82</v>
      </c>
      <c r="P5064" s="89" t="s">
        <v>670</v>
      </c>
    </row>
    <row r="5065" spans="1:16" ht="51">
      <c r="A5065" s="268">
        <v>513</v>
      </c>
      <c r="B5065" s="89"/>
      <c r="C5065" s="269" t="s">
        <v>171</v>
      </c>
      <c r="D5065" s="84">
        <v>43622</v>
      </c>
      <c r="E5065" s="85" t="s">
        <v>9556</v>
      </c>
      <c r="F5065" s="85" t="s">
        <v>15</v>
      </c>
      <c r="G5065" s="85">
        <v>1059388</v>
      </c>
      <c r="H5065" s="89"/>
      <c r="I5065" s="270" t="s">
        <v>744</v>
      </c>
      <c r="J5065" s="89"/>
      <c r="K5065" s="89"/>
      <c r="L5065" s="89"/>
      <c r="M5065" s="89"/>
      <c r="N5065" s="271">
        <v>50</v>
      </c>
      <c r="O5065" s="271">
        <v>0</v>
      </c>
      <c r="P5065" s="89" t="s">
        <v>670</v>
      </c>
    </row>
    <row r="5066" spans="1:16" ht="51">
      <c r="A5066" s="268">
        <v>10</v>
      </c>
      <c r="B5066" s="89"/>
      <c r="C5066" s="269" t="s">
        <v>41</v>
      </c>
      <c r="D5066" s="84">
        <v>43622</v>
      </c>
      <c r="E5066" s="85" t="s">
        <v>9557</v>
      </c>
      <c r="F5066" s="85" t="s">
        <v>15</v>
      </c>
      <c r="G5066" s="85">
        <v>1059392</v>
      </c>
      <c r="H5066" s="89"/>
      <c r="I5066" s="270" t="s">
        <v>7999</v>
      </c>
      <c r="J5066" s="89"/>
      <c r="K5066" s="89"/>
      <c r="L5066" s="89"/>
      <c r="M5066" s="89"/>
      <c r="N5066" s="271">
        <v>50</v>
      </c>
      <c r="O5066" s="271">
        <v>0</v>
      </c>
      <c r="P5066" s="89" t="s">
        <v>670</v>
      </c>
    </row>
    <row r="5067" spans="1:16" ht="51">
      <c r="A5067" s="268">
        <v>119</v>
      </c>
      <c r="B5067" s="89"/>
      <c r="C5067" s="269" t="s">
        <v>63</v>
      </c>
      <c r="D5067" s="84">
        <v>43622</v>
      </c>
      <c r="E5067" s="85" t="s">
        <v>9558</v>
      </c>
      <c r="F5067" s="85" t="s">
        <v>11</v>
      </c>
      <c r="G5067" s="85">
        <v>956229</v>
      </c>
      <c r="H5067" s="89"/>
      <c r="I5067" s="270" t="s">
        <v>11189</v>
      </c>
      <c r="J5067" s="89"/>
      <c r="K5067" s="89"/>
      <c r="L5067" s="89"/>
      <c r="M5067" s="89"/>
      <c r="N5067" s="271">
        <v>50</v>
      </c>
      <c r="O5067" s="271">
        <v>0</v>
      </c>
      <c r="P5067" s="89" t="s">
        <v>670</v>
      </c>
    </row>
    <row r="5068" spans="1:16" ht="63.75">
      <c r="A5068" s="268">
        <v>6</v>
      </c>
      <c r="B5068" s="89"/>
      <c r="C5068" s="269" t="s">
        <v>40</v>
      </c>
      <c r="D5068" s="84">
        <v>43623</v>
      </c>
      <c r="E5068" s="85" t="s">
        <v>9559</v>
      </c>
      <c r="F5068" s="85" t="s">
        <v>3</v>
      </c>
      <c r="G5068" s="85">
        <v>1749022</v>
      </c>
      <c r="H5068" s="89"/>
      <c r="I5068" s="270" t="s">
        <v>11190</v>
      </c>
      <c r="J5068" s="89"/>
      <c r="K5068" s="89"/>
      <c r="L5068" s="89"/>
      <c r="M5068" s="89"/>
      <c r="N5068" s="271">
        <v>0</v>
      </c>
      <c r="O5068" s="271">
        <v>35</v>
      </c>
      <c r="P5068" s="89" t="s">
        <v>670</v>
      </c>
    </row>
    <row r="5069" spans="1:16" ht="51">
      <c r="A5069" s="268">
        <v>41</v>
      </c>
      <c r="B5069" s="89"/>
      <c r="C5069" s="269" t="s">
        <v>47</v>
      </c>
      <c r="D5069" s="84">
        <v>43623</v>
      </c>
      <c r="E5069" s="85" t="s">
        <v>9560</v>
      </c>
      <c r="F5069" s="85" t="s">
        <v>3</v>
      </c>
      <c r="G5069" s="85">
        <v>1749023</v>
      </c>
      <c r="H5069" s="89"/>
      <c r="I5069" s="270" t="s">
        <v>11191</v>
      </c>
      <c r="J5069" s="89"/>
      <c r="K5069" s="89"/>
      <c r="L5069" s="89"/>
      <c r="M5069" s="89"/>
      <c r="N5069" s="271">
        <v>0</v>
      </c>
      <c r="O5069" s="271">
        <v>371</v>
      </c>
      <c r="P5069" s="89" t="s">
        <v>670</v>
      </c>
    </row>
    <row r="5070" spans="1:16" ht="51">
      <c r="A5070" s="268">
        <v>41</v>
      </c>
      <c r="B5070" s="89"/>
      <c r="C5070" s="269" t="s">
        <v>47</v>
      </c>
      <c r="D5070" s="84">
        <v>43623</v>
      </c>
      <c r="E5070" s="85" t="s">
        <v>9561</v>
      </c>
      <c r="F5070" s="85" t="s">
        <v>3</v>
      </c>
      <c r="G5070" s="85">
        <v>1749024</v>
      </c>
      <c r="H5070" s="89"/>
      <c r="I5070" s="270" t="s">
        <v>11192</v>
      </c>
      <c r="J5070" s="89"/>
      <c r="K5070" s="89"/>
      <c r="L5070" s="89"/>
      <c r="M5070" s="89"/>
      <c r="N5070" s="271">
        <v>0</v>
      </c>
      <c r="O5070" s="271">
        <v>371</v>
      </c>
      <c r="P5070" s="89" t="s">
        <v>670</v>
      </c>
    </row>
    <row r="5071" spans="1:16" ht="51">
      <c r="A5071" s="268">
        <v>41</v>
      </c>
      <c r="B5071" s="89"/>
      <c r="C5071" s="269" t="s">
        <v>47</v>
      </c>
      <c r="D5071" s="84">
        <v>43623</v>
      </c>
      <c r="E5071" s="85" t="s">
        <v>9562</v>
      </c>
      <c r="F5071" s="85" t="s">
        <v>3</v>
      </c>
      <c r="G5071" s="85">
        <v>1749040</v>
      </c>
      <c r="H5071" s="89"/>
      <c r="I5071" s="270" t="s">
        <v>11193</v>
      </c>
      <c r="J5071" s="89"/>
      <c r="K5071" s="89"/>
      <c r="L5071" s="89"/>
      <c r="M5071" s="89"/>
      <c r="N5071" s="271">
        <v>0</v>
      </c>
      <c r="O5071" s="271">
        <v>50</v>
      </c>
      <c r="P5071" s="89" t="s">
        <v>670</v>
      </c>
    </row>
    <row r="5072" spans="1:16" ht="51">
      <c r="A5072" s="268">
        <v>35</v>
      </c>
      <c r="B5072" s="89"/>
      <c r="C5072" s="269" t="s">
        <v>46</v>
      </c>
      <c r="D5072" s="84">
        <v>43623</v>
      </c>
      <c r="E5072" s="85" t="s">
        <v>9563</v>
      </c>
      <c r="F5072" s="85" t="s">
        <v>3</v>
      </c>
      <c r="G5072" s="85">
        <v>1749048</v>
      </c>
      <c r="H5072" s="89"/>
      <c r="I5072" s="270" t="s">
        <v>11194</v>
      </c>
      <c r="J5072" s="89"/>
      <c r="K5072" s="89"/>
      <c r="L5072" s="89"/>
      <c r="M5072" s="89"/>
      <c r="N5072" s="271">
        <v>0</v>
      </c>
      <c r="O5072" s="271">
        <v>20</v>
      </c>
      <c r="P5072" s="89" t="s">
        <v>670</v>
      </c>
    </row>
    <row r="5073" spans="1:16" ht="38.25">
      <c r="A5073" s="268" t="s">
        <v>565</v>
      </c>
      <c r="B5073" s="89"/>
      <c r="C5073" s="269" t="s">
        <v>615</v>
      </c>
      <c r="D5073" s="84">
        <v>43623</v>
      </c>
      <c r="E5073" s="85" t="s">
        <v>9564</v>
      </c>
      <c r="F5073" s="85" t="s">
        <v>3</v>
      </c>
      <c r="G5073" s="85">
        <v>1749064</v>
      </c>
      <c r="H5073" s="89"/>
      <c r="I5073" s="270" t="s">
        <v>11195</v>
      </c>
      <c r="J5073" s="89"/>
      <c r="K5073" s="89"/>
      <c r="L5073" s="89"/>
      <c r="M5073" s="89"/>
      <c r="N5073" s="271">
        <v>0</v>
      </c>
      <c r="O5073" s="271">
        <v>71.5</v>
      </c>
      <c r="P5073" s="89" t="s">
        <v>670</v>
      </c>
    </row>
    <row r="5074" spans="1:16" ht="63.75">
      <c r="A5074" s="268">
        <v>299</v>
      </c>
      <c r="B5074" s="89"/>
      <c r="C5074" s="269" t="s">
        <v>136</v>
      </c>
      <c r="D5074" s="84">
        <v>43623</v>
      </c>
      <c r="E5074" s="85" t="s">
        <v>9565</v>
      </c>
      <c r="F5074" s="85" t="s">
        <v>3</v>
      </c>
      <c r="G5074" s="85">
        <v>1749069</v>
      </c>
      <c r="H5074" s="89"/>
      <c r="I5074" s="270" t="s">
        <v>11196</v>
      </c>
      <c r="J5074" s="89"/>
      <c r="K5074" s="89"/>
      <c r="L5074" s="89"/>
      <c r="M5074" s="89"/>
      <c r="N5074" s="271">
        <v>0</v>
      </c>
      <c r="O5074" s="271">
        <v>35.76</v>
      </c>
      <c r="P5074" s="89" t="s">
        <v>670</v>
      </c>
    </row>
    <row r="5075" spans="1:16" ht="51">
      <c r="A5075" s="268" t="s">
        <v>565</v>
      </c>
      <c r="B5075" s="89"/>
      <c r="C5075" s="269" t="s">
        <v>615</v>
      </c>
      <c r="D5075" s="84">
        <v>43623</v>
      </c>
      <c r="E5075" s="85" t="s">
        <v>9566</v>
      </c>
      <c r="F5075" s="85" t="s">
        <v>3</v>
      </c>
      <c r="G5075" s="85">
        <v>1749073</v>
      </c>
      <c r="H5075" s="89"/>
      <c r="I5075" s="270" t="s">
        <v>2162</v>
      </c>
      <c r="J5075" s="89"/>
      <c r="K5075" s="89"/>
      <c r="L5075" s="89"/>
      <c r="M5075" s="89"/>
      <c r="N5075" s="271">
        <v>0</v>
      </c>
      <c r="O5075" s="271">
        <v>1726</v>
      </c>
      <c r="P5075" s="89" t="s">
        <v>670</v>
      </c>
    </row>
    <row r="5076" spans="1:16" ht="38.25">
      <c r="A5076" s="268">
        <v>46</v>
      </c>
      <c r="B5076" s="89"/>
      <c r="C5076" s="269" t="s">
        <v>48</v>
      </c>
      <c r="D5076" s="84">
        <v>43623</v>
      </c>
      <c r="E5076" s="85" t="s">
        <v>9567</v>
      </c>
      <c r="F5076" s="85" t="s">
        <v>3</v>
      </c>
      <c r="G5076" s="85">
        <v>1748970</v>
      </c>
      <c r="H5076" s="89"/>
      <c r="I5076" s="270" t="s">
        <v>11197</v>
      </c>
      <c r="J5076" s="89"/>
      <c r="K5076" s="89"/>
      <c r="L5076" s="89"/>
      <c r="M5076" s="89"/>
      <c r="N5076" s="271">
        <v>0</v>
      </c>
      <c r="O5076" s="271">
        <v>0.1</v>
      </c>
      <c r="P5076" s="89" t="s">
        <v>670</v>
      </c>
    </row>
    <row r="5077" spans="1:16" ht="51">
      <c r="A5077" s="268" t="s">
        <v>565</v>
      </c>
      <c r="B5077" s="89"/>
      <c r="C5077" s="269" t="s">
        <v>615</v>
      </c>
      <c r="D5077" s="84">
        <v>43623</v>
      </c>
      <c r="E5077" s="85" t="s">
        <v>9568</v>
      </c>
      <c r="F5077" s="85" t="s">
        <v>3</v>
      </c>
      <c r="G5077" s="85">
        <v>1748961</v>
      </c>
      <c r="H5077" s="89"/>
      <c r="I5077" s="270" t="s">
        <v>11198</v>
      </c>
      <c r="J5077" s="89"/>
      <c r="K5077" s="89"/>
      <c r="L5077" s="89"/>
      <c r="M5077" s="89"/>
      <c r="N5077" s="271">
        <v>0</v>
      </c>
      <c r="O5077" s="271">
        <v>208.19</v>
      </c>
      <c r="P5077" s="89" t="s">
        <v>670</v>
      </c>
    </row>
    <row r="5078" spans="1:16" ht="51">
      <c r="A5078" s="268">
        <v>35</v>
      </c>
      <c r="B5078" s="89"/>
      <c r="C5078" s="269" t="s">
        <v>46</v>
      </c>
      <c r="D5078" s="84">
        <v>43623</v>
      </c>
      <c r="E5078" s="85" t="s">
        <v>9569</v>
      </c>
      <c r="F5078" s="85" t="s">
        <v>3</v>
      </c>
      <c r="G5078" s="85">
        <v>1748940</v>
      </c>
      <c r="H5078" s="89"/>
      <c r="I5078" s="270" t="s">
        <v>11199</v>
      </c>
      <c r="J5078" s="89"/>
      <c r="K5078" s="89"/>
      <c r="L5078" s="89"/>
      <c r="M5078" s="89"/>
      <c r="N5078" s="271">
        <v>0</v>
      </c>
      <c r="O5078" s="271">
        <v>1500</v>
      </c>
      <c r="P5078" s="89" t="s">
        <v>670</v>
      </c>
    </row>
    <row r="5079" spans="1:16" ht="51">
      <c r="A5079" s="268">
        <v>10</v>
      </c>
      <c r="B5079" s="89"/>
      <c r="C5079" s="269" t="s">
        <v>41</v>
      </c>
      <c r="D5079" s="84">
        <v>43623</v>
      </c>
      <c r="E5079" s="85" t="s">
        <v>9570</v>
      </c>
      <c r="F5079" s="85" t="s">
        <v>3</v>
      </c>
      <c r="G5079" s="85">
        <v>1749201</v>
      </c>
      <c r="H5079" s="89"/>
      <c r="I5079" s="270" t="s">
        <v>11200</v>
      </c>
      <c r="J5079" s="89"/>
      <c r="K5079" s="89"/>
      <c r="L5079" s="89"/>
      <c r="M5079" s="89"/>
      <c r="N5079" s="271">
        <v>0</v>
      </c>
      <c r="O5079" s="271">
        <v>591.6</v>
      </c>
      <c r="P5079" s="89" t="s">
        <v>670</v>
      </c>
    </row>
    <row r="5080" spans="1:16" ht="63.75">
      <c r="A5080" s="268" t="s">
        <v>565</v>
      </c>
      <c r="B5080" s="89"/>
      <c r="C5080" s="269" t="s">
        <v>615</v>
      </c>
      <c r="D5080" s="84">
        <v>43623</v>
      </c>
      <c r="E5080" s="85" t="s">
        <v>9571</v>
      </c>
      <c r="F5080" s="85" t="s">
        <v>3</v>
      </c>
      <c r="G5080" s="85">
        <v>1749190</v>
      </c>
      <c r="H5080" s="89"/>
      <c r="I5080" s="270" t="s">
        <v>11201</v>
      </c>
      <c r="J5080" s="89"/>
      <c r="K5080" s="89"/>
      <c r="L5080" s="89"/>
      <c r="M5080" s="89"/>
      <c r="N5080" s="271">
        <v>0</v>
      </c>
      <c r="O5080" s="271">
        <v>790.93000000000006</v>
      </c>
      <c r="P5080" s="89" t="s">
        <v>670</v>
      </c>
    </row>
    <row r="5081" spans="1:16" ht="51">
      <c r="A5081" s="268" t="s">
        <v>565</v>
      </c>
      <c r="B5081" s="89"/>
      <c r="C5081" s="269" t="s">
        <v>615</v>
      </c>
      <c r="D5081" s="84">
        <v>43623</v>
      </c>
      <c r="E5081" s="85" t="s">
        <v>9572</v>
      </c>
      <c r="F5081" s="85" t="s">
        <v>3</v>
      </c>
      <c r="G5081" s="85">
        <v>1749185</v>
      </c>
      <c r="H5081" s="89"/>
      <c r="I5081" s="270" t="s">
        <v>11202</v>
      </c>
      <c r="J5081" s="89"/>
      <c r="K5081" s="89"/>
      <c r="L5081" s="89"/>
      <c r="M5081" s="89"/>
      <c r="N5081" s="271">
        <v>0</v>
      </c>
      <c r="O5081" s="271">
        <v>59.1</v>
      </c>
      <c r="P5081" s="89" t="s">
        <v>670</v>
      </c>
    </row>
    <row r="5082" spans="1:16" ht="51">
      <c r="A5082" s="268">
        <v>132</v>
      </c>
      <c r="B5082" s="89"/>
      <c r="C5082" s="269" t="s">
        <v>68</v>
      </c>
      <c r="D5082" s="84">
        <v>43623</v>
      </c>
      <c r="E5082" s="85" t="s">
        <v>9573</v>
      </c>
      <c r="F5082" s="85" t="s">
        <v>3</v>
      </c>
      <c r="G5082" s="85">
        <v>1749181</v>
      </c>
      <c r="H5082" s="89"/>
      <c r="I5082" s="270" t="s">
        <v>11203</v>
      </c>
      <c r="J5082" s="89"/>
      <c r="K5082" s="89"/>
      <c r="L5082" s="89"/>
      <c r="M5082" s="89"/>
      <c r="N5082" s="271">
        <v>0</v>
      </c>
      <c r="O5082" s="271">
        <v>1472.82</v>
      </c>
      <c r="P5082" s="89" t="s">
        <v>670</v>
      </c>
    </row>
    <row r="5083" spans="1:16" ht="51">
      <c r="A5083" s="268" t="s">
        <v>565</v>
      </c>
      <c r="B5083" s="89"/>
      <c r="C5083" s="269" t="s">
        <v>615</v>
      </c>
      <c r="D5083" s="84">
        <v>43623</v>
      </c>
      <c r="E5083" s="85" t="s">
        <v>9574</v>
      </c>
      <c r="F5083" s="85" t="s">
        <v>3</v>
      </c>
      <c r="G5083" s="85">
        <v>1749180</v>
      </c>
      <c r="H5083" s="89"/>
      <c r="I5083" s="270" t="s">
        <v>11204</v>
      </c>
      <c r="J5083" s="89"/>
      <c r="K5083" s="89"/>
      <c r="L5083" s="89"/>
      <c r="M5083" s="89"/>
      <c r="N5083" s="271">
        <v>0</v>
      </c>
      <c r="O5083" s="271">
        <v>7070.56</v>
      </c>
      <c r="P5083" s="89" t="s">
        <v>670</v>
      </c>
    </row>
    <row r="5084" spans="1:16" ht="51">
      <c r="A5084" s="268" t="s">
        <v>565</v>
      </c>
      <c r="B5084" s="89"/>
      <c r="C5084" s="269" t="s">
        <v>615</v>
      </c>
      <c r="D5084" s="84">
        <v>43623</v>
      </c>
      <c r="E5084" s="85" t="s">
        <v>9575</v>
      </c>
      <c r="F5084" s="85" t="s">
        <v>3</v>
      </c>
      <c r="G5084" s="85">
        <v>1749162</v>
      </c>
      <c r="H5084" s="89"/>
      <c r="I5084" s="270" t="s">
        <v>11205</v>
      </c>
      <c r="J5084" s="89"/>
      <c r="K5084" s="89"/>
      <c r="L5084" s="89"/>
      <c r="M5084" s="89"/>
      <c r="N5084" s="271">
        <v>0</v>
      </c>
      <c r="O5084" s="271">
        <v>2550</v>
      </c>
      <c r="P5084" s="89" t="s">
        <v>670</v>
      </c>
    </row>
    <row r="5085" spans="1:16" ht="51">
      <c r="A5085" s="268" t="s">
        <v>565</v>
      </c>
      <c r="B5085" s="89"/>
      <c r="C5085" s="269" t="s">
        <v>615</v>
      </c>
      <c r="D5085" s="84">
        <v>43623</v>
      </c>
      <c r="E5085" s="85" t="s">
        <v>9576</v>
      </c>
      <c r="F5085" s="85" t="s">
        <v>3</v>
      </c>
      <c r="G5085" s="85">
        <v>1749143</v>
      </c>
      <c r="H5085" s="89"/>
      <c r="I5085" s="270" t="s">
        <v>11206</v>
      </c>
      <c r="J5085" s="89"/>
      <c r="K5085" s="89"/>
      <c r="L5085" s="89"/>
      <c r="M5085" s="89"/>
      <c r="N5085" s="271">
        <v>0</v>
      </c>
      <c r="O5085" s="271">
        <v>987.19</v>
      </c>
      <c r="P5085" s="89" t="s">
        <v>670</v>
      </c>
    </row>
    <row r="5086" spans="1:16" ht="51">
      <c r="A5086" s="268">
        <v>16</v>
      </c>
      <c r="B5086" s="89"/>
      <c r="C5086" s="269" t="s">
        <v>43</v>
      </c>
      <c r="D5086" s="84">
        <v>43623</v>
      </c>
      <c r="E5086" s="85" t="s">
        <v>9577</v>
      </c>
      <c r="F5086" s="85" t="s">
        <v>3</v>
      </c>
      <c r="G5086" s="85">
        <v>1749132</v>
      </c>
      <c r="H5086" s="89"/>
      <c r="I5086" s="270" t="s">
        <v>11207</v>
      </c>
      <c r="J5086" s="89"/>
      <c r="K5086" s="89"/>
      <c r="L5086" s="89"/>
      <c r="M5086" s="89"/>
      <c r="N5086" s="271">
        <v>0</v>
      </c>
      <c r="O5086" s="271">
        <v>10178</v>
      </c>
      <c r="P5086" s="89" t="s">
        <v>670</v>
      </c>
    </row>
    <row r="5087" spans="1:16" ht="51">
      <c r="A5087" s="268">
        <v>46</v>
      </c>
      <c r="B5087" s="89"/>
      <c r="C5087" s="269" t="s">
        <v>48</v>
      </c>
      <c r="D5087" s="84">
        <v>43623</v>
      </c>
      <c r="E5087" s="85" t="s">
        <v>9578</v>
      </c>
      <c r="F5087" s="85" t="s">
        <v>3</v>
      </c>
      <c r="G5087" s="85">
        <v>1749131</v>
      </c>
      <c r="H5087" s="89"/>
      <c r="I5087" s="270" t="s">
        <v>11208</v>
      </c>
      <c r="J5087" s="89"/>
      <c r="K5087" s="89"/>
      <c r="L5087" s="89"/>
      <c r="M5087" s="89"/>
      <c r="N5087" s="271">
        <v>0</v>
      </c>
      <c r="O5087" s="271">
        <v>1000</v>
      </c>
      <c r="P5087" s="89" t="s">
        <v>670</v>
      </c>
    </row>
    <row r="5088" spans="1:16" ht="51">
      <c r="A5088" s="268" t="s">
        <v>565</v>
      </c>
      <c r="B5088" s="89"/>
      <c r="C5088" s="269" t="s">
        <v>615</v>
      </c>
      <c r="D5088" s="84">
        <v>43623</v>
      </c>
      <c r="E5088" s="85" t="s">
        <v>9579</v>
      </c>
      <c r="F5088" s="85" t="s">
        <v>3</v>
      </c>
      <c r="G5088" s="85">
        <v>1749130</v>
      </c>
      <c r="H5088" s="89"/>
      <c r="I5088" s="270" t="s">
        <v>6223</v>
      </c>
      <c r="J5088" s="89"/>
      <c r="K5088" s="89"/>
      <c r="L5088" s="89"/>
      <c r="M5088" s="89"/>
      <c r="N5088" s="271">
        <v>0</v>
      </c>
      <c r="O5088" s="271">
        <v>2195</v>
      </c>
      <c r="P5088" s="89" t="s">
        <v>670</v>
      </c>
    </row>
    <row r="5089" spans="1:16" ht="51">
      <c r="A5089" s="268">
        <v>15</v>
      </c>
      <c r="B5089" s="89"/>
      <c r="C5089" s="269" t="s">
        <v>42</v>
      </c>
      <c r="D5089" s="84">
        <v>43623</v>
      </c>
      <c r="E5089" s="85" t="s">
        <v>9580</v>
      </c>
      <c r="F5089" s="85" t="s">
        <v>3</v>
      </c>
      <c r="G5089" s="85">
        <v>1749125</v>
      </c>
      <c r="H5089" s="89"/>
      <c r="I5089" s="270" t="s">
        <v>11209</v>
      </c>
      <c r="J5089" s="89"/>
      <c r="K5089" s="89"/>
      <c r="L5089" s="89"/>
      <c r="M5089" s="89"/>
      <c r="N5089" s="271">
        <v>0</v>
      </c>
      <c r="O5089" s="271">
        <v>46.9</v>
      </c>
      <c r="P5089" s="89" t="s">
        <v>670</v>
      </c>
    </row>
    <row r="5090" spans="1:16" ht="63.75">
      <c r="A5090" s="268">
        <v>15</v>
      </c>
      <c r="B5090" s="89"/>
      <c r="C5090" s="269" t="s">
        <v>42</v>
      </c>
      <c r="D5090" s="84">
        <v>43623</v>
      </c>
      <c r="E5090" s="85" t="s">
        <v>9581</v>
      </c>
      <c r="F5090" s="85" t="s">
        <v>3</v>
      </c>
      <c r="G5090" s="85">
        <v>1749122</v>
      </c>
      <c r="H5090" s="89"/>
      <c r="I5090" s="270" t="s">
        <v>11210</v>
      </c>
      <c r="J5090" s="89"/>
      <c r="K5090" s="89"/>
      <c r="L5090" s="89"/>
      <c r="M5090" s="89"/>
      <c r="N5090" s="271">
        <v>0</v>
      </c>
      <c r="O5090" s="271">
        <v>28.6</v>
      </c>
      <c r="P5090" s="89" t="s">
        <v>670</v>
      </c>
    </row>
    <row r="5091" spans="1:16" ht="38.25">
      <c r="A5091" s="268" t="s">
        <v>565</v>
      </c>
      <c r="B5091" s="89"/>
      <c r="C5091" s="269" t="s">
        <v>615</v>
      </c>
      <c r="D5091" s="84">
        <v>43623</v>
      </c>
      <c r="E5091" s="85" t="s">
        <v>9582</v>
      </c>
      <c r="F5091" s="85" t="s">
        <v>3</v>
      </c>
      <c r="G5091" s="85">
        <v>1749119</v>
      </c>
      <c r="H5091" s="89"/>
      <c r="I5091" s="270" t="s">
        <v>1414</v>
      </c>
      <c r="J5091" s="89"/>
      <c r="K5091" s="89"/>
      <c r="L5091" s="89"/>
      <c r="M5091" s="89"/>
      <c r="N5091" s="271">
        <v>0</v>
      </c>
      <c r="O5091" s="271">
        <v>500</v>
      </c>
      <c r="P5091" s="89" t="s">
        <v>670</v>
      </c>
    </row>
    <row r="5092" spans="1:16" ht="51">
      <c r="A5092" s="268">
        <v>586</v>
      </c>
      <c r="B5092" s="89"/>
      <c r="C5092" s="269" t="s">
        <v>184</v>
      </c>
      <c r="D5092" s="84">
        <v>43623</v>
      </c>
      <c r="E5092" s="85" t="s">
        <v>9583</v>
      </c>
      <c r="F5092" s="85" t="s">
        <v>3</v>
      </c>
      <c r="G5092" s="85">
        <v>1749106</v>
      </c>
      <c r="H5092" s="89"/>
      <c r="I5092" s="270" t="s">
        <v>11211</v>
      </c>
      <c r="J5092" s="89"/>
      <c r="K5092" s="89"/>
      <c r="L5092" s="89"/>
      <c r="M5092" s="89"/>
      <c r="N5092" s="271">
        <v>0</v>
      </c>
      <c r="O5092" s="271">
        <v>646.5</v>
      </c>
      <c r="P5092" s="89" t="s">
        <v>670</v>
      </c>
    </row>
    <row r="5093" spans="1:16" ht="51">
      <c r="A5093" s="268">
        <v>46</v>
      </c>
      <c r="B5093" s="89"/>
      <c r="C5093" s="269" t="s">
        <v>48</v>
      </c>
      <c r="D5093" s="84">
        <v>43623</v>
      </c>
      <c r="E5093" s="85" t="s">
        <v>9584</v>
      </c>
      <c r="F5093" s="85" t="s">
        <v>3</v>
      </c>
      <c r="G5093" s="85">
        <v>1749088</v>
      </c>
      <c r="H5093" s="89"/>
      <c r="I5093" s="270" t="s">
        <v>11212</v>
      </c>
      <c r="J5093" s="89"/>
      <c r="K5093" s="89"/>
      <c r="L5093" s="89"/>
      <c r="M5093" s="89"/>
      <c r="N5093" s="271">
        <v>0</v>
      </c>
      <c r="O5093" s="271">
        <v>371</v>
      </c>
      <c r="P5093" s="89" t="s">
        <v>670</v>
      </c>
    </row>
    <row r="5094" spans="1:16" ht="63.75">
      <c r="A5094" s="268">
        <v>35</v>
      </c>
      <c r="B5094" s="89"/>
      <c r="C5094" s="269" t="s">
        <v>46</v>
      </c>
      <c r="D5094" s="84">
        <v>43623</v>
      </c>
      <c r="E5094" s="85" t="s">
        <v>9585</v>
      </c>
      <c r="F5094" s="85" t="s">
        <v>3</v>
      </c>
      <c r="G5094" s="85">
        <v>1748986</v>
      </c>
      <c r="H5094" s="89"/>
      <c r="I5094" s="270" t="s">
        <v>11213</v>
      </c>
      <c r="J5094" s="89"/>
      <c r="K5094" s="89"/>
      <c r="L5094" s="89"/>
      <c r="M5094" s="89"/>
      <c r="N5094" s="271">
        <v>0</v>
      </c>
      <c r="O5094" s="271">
        <v>230</v>
      </c>
      <c r="P5094" s="89" t="s">
        <v>670</v>
      </c>
    </row>
    <row r="5095" spans="1:16" ht="63.75">
      <c r="A5095" s="268">
        <v>35</v>
      </c>
      <c r="B5095" s="89"/>
      <c r="C5095" s="269" t="s">
        <v>46</v>
      </c>
      <c r="D5095" s="84">
        <v>43623</v>
      </c>
      <c r="E5095" s="85" t="s">
        <v>9586</v>
      </c>
      <c r="F5095" s="85" t="s">
        <v>3</v>
      </c>
      <c r="G5095" s="85">
        <v>1748984</v>
      </c>
      <c r="H5095" s="89"/>
      <c r="I5095" s="270" t="s">
        <v>11214</v>
      </c>
      <c r="J5095" s="89"/>
      <c r="K5095" s="89"/>
      <c r="L5095" s="89"/>
      <c r="M5095" s="89"/>
      <c r="N5095" s="271">
        <v>0</v>
      </c>
      <c r="O5095" s="271">
        <v>16000</v>
      </c>
      <c r="P5095" s="89" t="s">
        <v>670</v>
      </c>
    </row>
    <row r="5096" spans="1:16" ht="63.75">
      <c r="A5096" s="268">
        <v>35</v>
      </c>
      <c r="B5096" s="89"/>
      <c r="C5096" s="269" t="s">
        <v>46</v>
      </c>
      <c r="D5096" s="84">
        <v>43623</v>
      </c>
      <c r="E5096" s="85" t="s">
        <v>9587</v>
      </c>
      <c r="F5096" s="85" t="s">
        <v>3</v>
      </c>
      <c r="G5096" s="85">
        <v>1748981</v>
      </c>
      <c r="H5096" s="89"/>
      <c r="I5096" s="270" t="s">
        <v>11215</v>
      </c>
      <c r="J5096" s="89"/>
      <c r="K5096" s="89"/>
      <c r="L5096" s="89"/>
      <c r="M5096" s="89"/>
      <c r="N5096" s="271">
        <v>0</v>
      </c>
      <c r="O5096" s="271">
        <v>7500</v>
      </c>
      <c r="P5096" s="89" t="s">
        <v>670</v>
      </c>
    </row>
    <row r="5097" spans="1:16" ht="51">
      <c r="A5097" s="268">
        <v>35</v>
      </c>
      <c r="B5097" s="89"/>
      <c r="C5097" s="269" t="s">
        <v>46</v>
      </c>
      <c r="D5097" s="84">
        <v>43623</v>
      </c>
      <c r="E5097" s="85" t="s">
        <v>9588</v>
      </c>
      <c r="F5097" s="85" t="s">
        <v>3</v>
      </c>
      <c r="G5097" s="85">
        <v>1748979</v>
      </c>
      <c r="H5097" s="89"/>
      <c r="I5097" s="270" t="s">
        <v>11216</v>
      </c>
      <c r="J5097" s="89"/>
      <c r="K5097" s="89"/>
      <c r="L5097" s="89"/>
      <c r="M5097" s="89"/>
      <c r="N5097" s="271">
        <v>0</v>
      </c>
      <c r="O5097" s="271">
        <v>7588</v>
      </c>
      <c r="P5097" s="89" t="s">
        <v>670</v>
      </c>
    </row>
    <row r="5098" spans="1:16" ht="63.75">
      <c r="A5098" s="268">
        <v>35</v>
      </c>
      <c r="B5098" s="89"/>
      <c r="C5098" s="269" t="s">
        <v>46</v>
      </c>
      <c r="D5098" s="84">
        <v>43623</v>
      </c>
      <c r="E5098" s="85" t="s">
        <v>9589</v>
      </c>
      <c r="F5098" s="85" t="s">
        <v>3</v>
      </c>
      <c r="G5098" s="85">
        <v>1748976</v>
      </c>
      <c r="H5098" s="89"/>
      <c r="I5098" s="270" t="s">
        <v>11217</v>
      </c>
      <c r="J5098" s="89"/>
      <c r="K5098" s="89"/>
      <c r="L5098" s="89"/>
      <c r="M5098" s="89"/>
      <c r="N5098" s="271">
        <v>0</v>
      </c>
      <c r="O5098" s="271">
        <v>310</v>
      </c>
      <c r="P5098" s="89" t="s">
        <v>670</v>
      </c>
    </row>
    <row r="5099" spans="1:16" ht="63.75">
      <c r="A5099" s="268">
        <v>35</v>
      </c>
      <c r="B5099" s="89"/>
      <c r="C5099" s="269" t="s">
        <v>46</v>
      </c>
      <c r="D5099" s="84">
        <v>43623</v>
      </c>
      <c r="E5099" s="85" t="s">
        <v>9590</v>
      </c>
      <c r="F5099" s="85" t="s">
        <v>3</v>
      </c>
      <c r="G5099" s="85">
        <v>1748969</v>
      </c>
      <c r="H5099" s="89"/>
      <c r="I5099" s="270" t="s">
        <v>11218</v>
      </c>
      <c r="J5099" s="89"/>
      <c r="K5099" s="89"/>
      <c r="L5099" s="89"/>
      <c r="M5099" s="89"/>
      <c r="N5099" s="271">
        <v>0</v>
      </c>
      <c r="O5099" s="271">
        <v>21600</v>
      </c>
      <c r="P5099" s="89" t="s">
        <v>670</v>
      </c>
    </row>
    <row r="5100" spans="1:16" ht="63.75">
      <c r="A5100" s="268">
        <v>290</v>
      </c>
      <c r="B5100" s="89"/>
      <c r="C5100" s="269" t="s">
        <v>128</v>
      </c>
      <c r="D5100" s="84">
        <v>43623</v>
      </c>
      <c r="E5100" s="85" t="s">
        <v>9591</v>
      </c>
      <c r="F5100" s="85" t="s">
        <v>3</v>
      </c>
      <c r="G5100" s="85">
        <v>1748967</v>
      </c>
      <c r="H5100" s="89"/>
      <c r="I5100" s="270" t="s">
        <v>11219</v>
      </c>
      <c r="J5100" s="89"/>
      <c r="K5100" s="89"/>
      <c r="L5100" s="89"/>
      <c r="M5100" s="89"/>
      <c r="N5100" s="271">
        <v>0</v>
      </c>
      <c r="O5100" s="271">
        <v>988</v>
      </c>
      <c r="P5100" s="89" t="s">
        <v>670</v>
      </c>
    </row>
    <row r="5101" spans="1:16" ht="51">
      <c r="A5101" s="268">
        <v>46</v>
      </c>
      <c r="B5101" s="89"/>
      <c r="C5101" s="269" t="s">
        <v>48</v>
      </c>
      <c r="D5101" s="84">
        <v>43623</v>
      </c>
      <c r="E5101" s="85" t="s">
        <v>9592</v>
      </c>
      <c r="F5101" s="85" t="s">
        <v>3</v>
      </c>
      <c r="G5101" s="85">
        <v>1748966</v>
      </c>
      <c r="H5101" s="89"/>
      <c r="I5101" s="270" t="s">
        <v>11220</v>
      </c>
      <c r="J5101" s="89"/>
      <c r="K5101" s="89"/>
      <c r="L5101" s="89"/>
      <c r="M5101" s="89"/>
      <c r="N5101" s="271">
        <v>0</v>
      </c>
      <c r="O5101" s="271">
        <v>3000</v>
      </c>
      <c r="P5101" s="89" t="s">
        <v>670</v>
      </c>
    </row>
    <row r="5102" spans="1:16" ht="51">
      <c r="A5102" s="268">
        <v>290</v>
      </c>
      <c r="B5102" s="89"/>
      <c r="C5102" s="269" t="s">
        <v>128</v>
      </c>
      <c r="D5102" s="84">
        <v>43623</v>
      </c>
      <c r="E5102" s="85" t="s">
        <v>9593</v>
      </c>
      <c r="F5102" s="85" t="s">
        <v>3</v>
      </c>
      <c r="G5102" s="85">
        <v>1748964</v>
      </c>
      <c r="H5102" s="89"/>
      <c r="I5102" s="270" t="s">
        <v>11221</v>
      </c>
      <c r="J5102" s="89"/>
      <c r="K5102" s="89"/>
      <c r="L5102" s="89"/>
      <c r="M5102" s="89"/>
      <c r="N5102" s="271">
        <v>0</v>
      </c>
      <c r="O5102" s="271">
        <v>6033.85</v>
      </c>
      <c r="P5102" s="89" t="s">
        <v>670</v>
      </c>
    </row>
    <row r="5103" spans="1:16" ht="63.75">
      <c r="A5103" s="268">
        <v>290</v>
      </c>
      <c r="B5103" s="89"/>
      <c r="C5103" s="269" t="s">
        <v>128</v>
      </c>
      <c r="D5103" s="84">
        <v>43623</v>
      </c>
      <c r="E5103" s="85" t="s">
        <v>9594</v>
      </c>
      <c r="F5103" s="85" t="s">
        <v>3</v>
      </c>
      <c r="G5103" s="85">
        <v>1748962</v>
      </c>
      <c r="H5103" s="89"/>
      <c r="I5103" s="270" t="s">
        <v>11222</v>
      </c>
      <c r="J5103" s="89"/>
      <c r="K5103" s="89"/>
      <c r="L5103" s="89"/>
      <c r="M5103" s="89"/>
      <c r="N5103" s="271">
        <v>0</v>
      </c>
      <c r="O5103" s="271">
        <v>4888.37</v>
      </c>
      <c r="P5103" s="89" t="s">
        <v>670</v>
      </c>
    </row>
    <row r="5104" spans="1:16" ht="63.75">
      <c r="A5104" s="268">
        <v>290</v>
      </c>
      <c r="B5104" s="89"/>
      <c r="C5104" s="269" t="s">
        <v>128</v>
      </c>
      <c r="D5104" s="84">
        <v>43623</v>
      </c>
      <c r="E5104" s="85" t="s">
        <v>9595</v>
      </c>
      <c r="F5104" s="85" t="s">
        <v>3</v>
      </c>
      <c r="G5104" s="85">
        <v>1748960</v>
      </c>
      <c r="H5104" s="89"/>
      <c r="I5104" s="270" t="s">
        <v>11223</v>
      </c>
      <c r="J5104" s="89"/>
      <c r="K5104" s="89"/>
      <c r="L5104" s="89"/>
      <c r="M5104" s="89"/>
      <c r="N5104" s="271">
        <v>0</v>
      </c>
      <c r="O5104" s="271">
        <v>12935.75</v>
      </c>
      <c r="P5104" s="89" t="s">
        <v>670</v>
      </c>
    </row>
    <row r="5105" spans="1:16" ht="63.75">
      <c r="A5105" s="268">
        <v>254</v>
      </c>
      <c r="B5105" s="89"/>
      <c r="C5105" s="269" t="s">
        <v>115</v>
      </c>
      <c r="D5105" s="84">
        <v>43623</v>
      </c>
      <c r="E5105" s="85" t="s">
        <v>9596</v>
      </c>
      <c r="F5105" s="85" t="s">
        <v>3</v>
      </c>
      <c r="G5105" s="85">
        <v>1748959</v>
      </c>
      <c r="H5105" s="89"/>
      <c r="I5105" s="270" t="s">
        <v>11224</v>
      </c>
      <c r="J5105" s="89"/>
      <c r="K5105" s="89"/>
      <c r="L5105" s="89"/>
      <c r="M5105" s="89"/>
      <c r="N5105" s="271">
        <v>0</v>
      </c>
      <c r="O5105" s="271">
        <v>110224</v>
      </c>
      <c r="P5105" s="89" t="s">
        <v>670</v>
      </c>
    </row>
    <row r="5106" spans="1:16" ht="51">
      <c r="A5106" s="268">
        <v>290</v>
      </c>
      <c r="B5106" s="89"/>
      <c r="C5106" s="269" t="s">
        <v>128</v>
      </c>
      <c r="D5106" s="84">
        <v>43623</v>
      </c>
      <c r="E5106" s="85" t="s">
        <v>9597</v>
      </c>
      <c r="F5106" s="85" t="s">
        <v>3</v>
      </c>
      <c r="G5106" s="85">
        <v>1748954</v>
      </c>
      <c r="H5106" s="89"/>
      <c r="I5106" s="270" t="s">
        <v>11225</v>
      </c>
      <c r="J5106" s="89"/>
      <c r="K5106" s="89"/>
      <c r="L5106" s="89"/>
      <c r="M5106" s="89"/>
      <c r="N5106" s="271">
        <v>0</v>
      </c>
      <c r="O5106" s="271">
        <v>220347.75</v>
      </c>
      <c r="P5106" s="89" t="s">
        <v>670</v>
      </c>
    </row>
    <row r="5107" spans="1:16" ht="63.75">
      <c r="A5107" s="268">
        <v>290</v>
      </c>
      <c r="B5107" s="89"/>
      <c r="C5107" s="269" t="s">
        <v>128</v>
      </c>
      <c r="D5107" s="84">
        <v>43623</v>
      </c>
      <c r="E5107" s="85" t="s">
        <v>9598</v>
      </c>
      <c r="F5107" s="85" t="s">
        <v>3</v>
      </c>
      <c r="G5107" s="85">
        <v>1748951</v>
      </c>
      <c r="H5107" s="89"/>
      <c r="I5107" s="270" t="s">
        <v>11226</v>
      </c>
      <c r="J5107" s="89"/>
      <c r="K5107" s="89"/>
      <c r="L5107" s="89"/>
      <c r="M5107" s="89"/>
      <c r="N5107" s="271">
        <v>0</v>
      </c>
      <c r="O5107" s="271">
        <v>5937.37</v>
      </c>
      <c r="P5107" s="89" t="s">
        <v>670</v>
      </c>
    </row>
    <row r="5108" spans="1:16" ht="51">
      <c r="A5108" s="268">
        <v>212</v>
      </c>
      <c r="B5108" s="89"/>
      <c r="C5108" s="269" t="s">
        <v>100</v>
      </c>
      <c r="D5108" s="84">
        <v>43623</v>
      </c>
      <c r="E5108" s="85" t="s">
        <v>9599</v>
      </c>
      <c r="F5108" s="85" t="s">
        <v>3</v>
      </c>
      <c r="G5108" s="85">
        <v>1748937</v>
      </c>
      <c r="H5108" s="89"/>
      <c r="I5108" s="270" t="s">
        <v>11227</v>
      </c>
      <c r="J5108" s="89"/>
      <c r="K5108" s="89"/>
      <c r="L5108" s="89"/>
      <c r="M5108" s="89"/>
      <c r="N5108" s="271">
        <v>0</v>
      </c>
      <c r="O5108" s="271">
        <v>208200</v>
      </c>
      <c r="P5108" s="89" t="s">
        <v>670</v>
      </c>
    </row>
    <row r="5109" spans="1:16" ht="51">
      <c r="A5109" s="268">
        <v>155</v>
      </c>
      <c r="B5109" s="89"/>
      <c r="C5109" s="269" t="s">
        <v>85</v>
      </c>
      <c r="D5109" s="84">
        <v>43623</v>
      </c>
      <c r="E5109" s="85" t="s">
        <v>9600</v>
      </c>
      <c r="F5109" s="85" t="s">
        <v>3</v>
      </c>
      <c r="G5109" s="85">
        <v>1748935</v>
      </c>
      <c r="H5109" s="89"/>
      <c r="I5109" s="270" t="s">
        <v>11228</v>
      </c>
      <c r="J5109" s="89"/>
      <c r="K5109" s="89"/>
      <c r="L5109" s="89"/>
      <c r="M5109" s="89"/>
      <c r="N5109" s="271">
        <v>0</v>
      </c>
      <c r="O5109" s="271">
        <v>16333.85</v>
      </c>
      <c r="P5109" s="89" t="s">
        <v>670</v>
      </c>
    </row>
    <row r="5110" spans="1:16" ht="51">
      <c r="A5110" s="268">
        <v>650</v>
      </c>
      <c r="B5110" s="89"/>
      <c r="C5110" s="269" t="s">
        <v>187</v>
      </c>
      <c r="D5110" s="84">
        <v>43623</v>
      </c>
      <c r="E5110" s="85" t="s">
        <v>9601</v>
      </c>
      <c r="F5110" s="85" t="s">
        <v>3</v>
      </c>
      <c r="G5110" s="85">
        <v>1748932</v>
      </c>
      <c r="H5110" s="89"/>
      <c r="I5110" s="270" t="s">
        <v>11229</v>
      </c>
      <c r="J5110" s="89"/>
      <c r="K5110" s="89"/>
      <c r="L5110" s="89"/>
      <c r="M5110" s="89"/>
      <c r="N5110" s="271">
        <v>0</v>
      </c>
      <c r="O5110" s="271">
        <v>13768.4</v>
      </c>
      <c r="P5110" s="89" t="s">
        <v>670</v>
      </c>
    </row>
    <row r="5111" spans="1:16" ht="51">
      <c r="A5111" s="268">
        <v>46</v>
      </c>
      <c r="B5111" s="89"/>
      <c r="C5111" s="269" t="s">
        <v>48</v>
      </c>
      <c r="D5111" s="84">
        <v>43623</v>
      </c>
      <c r="E5111" s="85" t="s">
        <v>9602</v>
      </c>
      <c r="F5111" s="85" t="s">
        <v>3</v>
      </c>
      <c r="G5111" s="85">
        <v>1748931</v>
      </c>
      <c r="H5111" s="89"/>
      <c r="I5111" s="270" t="s">
        <v>11230</v>
      </c>
      <c r="J5111" s="89"/>
      <c r="K5111" s="89"/>
      <c r="L5111" s="89"/>
      <c r="M5111" s="89"/>
      <c r="N5111" s="271">
        <v>0</v>
      </c>
      <c r="O5111" s="271">
        <v>11829.24</v>
      </c>
      <c r="P5111" s="89" t="s">
        <v>670</v>
      </c>
    </row>
    <row r="5112" spans="1:16" ht="76.5">
      <c r="A5112" s="268">
        <v>374</v>
      </c>
      <c r="B5112" s="89"/>
      <c r="C5112" s="269" t="s">
        <v>637</v>
      </c>
      <c r="D5112" s="84">
        <v>43623</v>
      </c>
      <c r="E5112" s="85" t="s">
        <v>9603</v>
      </c>
      <c r="F5112" s="85" t="s">
        <v>3</v>
      </c>
      <c r="G5112" s="85">
        <v>1748930</v>
      </c>
      <c r="H5112" s="89"/>
      <c r="I5112" s="270" t="s">
        <v>11231</v>
      </c>
      <c r="J5112" s="89"/>
      <c r="K5112" s="89"/>
      <c r="L5112" s="89"/>
      <c r="M5112" s="89"/>
      <c r="N5112" s="271">
        <v>0</v>
      </c>
      <c r="O5112" s="271">
        <v>3970.39</v>
      </c>
      <c r="P5112" s="89" t="s">
        <v>670</v>
      </c>
    </row>
    <row r="5113" spans="1:16" ht="51">
      <c r="A5113" s="268" t="s">
        <v>565</v>
      </c>
      <c r="B5113" s="89"/>
      <c r="C5113" s="269" t="s">
        <v>615</v>
      </c>
      <c r="D5113" s="84">
        <v>43623</v>
      </c>
      <c r="E5113" s="85" t="s">
        <v>9604</v>
      </c>
      <c r="F5113" s="85" t="s">
        <v>3</v>
      </c>
      <c r="G5113" s="85">
        <v>1748926</v>
      </c>
      <c r="H5113" s="89"/>
      <c r="I5113" s="270" t="s">
        <v>11232</v>
      </c>
      <c r="J5113" s="89"/>
      <c r="K5113" s="89"/>
      <c r="L5113" s="89"/>
      <c r="M5113" s="89"/>
      <c r="N5113" s="271">
        <v>0</v>
      </c>
      <c r="O5113" s="271">
        <v>6193.9800000000005</v>
      </c>
      <c r="P5113" s="89" t="s">
        <v>670</v>
      </c>
    </row>
    <row r="5114" spans="1:16" ht="63.75">
      <c r="A5114" s="268">
        <v>597</v>
      </c>
      <c r="B5114" s="89"/>
      <c r="C5114" s="269" t="s">
        <v>734</v>
      </c>
      <c r="D5114" s="84">
        <v>43623</v>
      </c>
      <c r="E5114" s="85" t="s">
        <v>9605</v>
      </c>
      <c r="F5114" s="85" t="s">
        <v>3</v>
      </c>
      <c r="G5114" s="85">
        <v>1748924</v>
      </c>
      <c r="H5114" s="89"/>
      <c r="I5114" s="270" t="s">
        <v>11233</v>
      </c>
      <c r="J5114" s="89"/>
      <c r="K5114" s="89"/>
      <c r="L5114" s="89"/>
      <c r="M5114" s="89"/>
      <c r="N5114" s="271">
        <v>0</v>
      </c>
      <c r="O5114" s="271">
        <v>2370.4500000000003</v>
      </c>
      <c r="P5114" s="89" t="s">
        <v>670</v>
      </c>
    </row>
    <row r="5115" spans="1:16" ht="51">
      <c r="A5115" s="268">
        <v>87</v>
      </c>
      <c r="B5115" s="89"/>
      <c r="C5115" s="269" t="s">
        <v>57</v>
      </c>
      <c r="D5115" s="84">
        <v>43623</v>
      </c>
      <c r="E5115" s="85" t="s">
        <v>9606</v>
      </c>
      <c r="F5115" s="85" t="s">
        <v>3</v>
      </c>
      <c r="G5115" s="85">
        <v>1748919</v>
      </c>
      <c r="H5115" s="89"/>
      <c r="I5115" s="270" t="s">
        <v>11234</v>
      </c>
      <c r="J5115" s="89"/>
      <c r="K5115" s="89"/>
      <c r="L5115" s="89"/>
      <c r="M5115" s="89"/>
      <c r="N5115" s="271">
        <v>0</v>
      </c>
      <c r="O5115" s="271">
        <v>21415.19</v>
      </c>
      <c r="P5115" s="89" t="s">
        <v>670</v>
      </c>
    </row>
    <row r="5116" spans="1:16" ht="51">
      <c r="A5116" s="268">
        <v>650</v>
      </c>
      <c r="B5116" s="89"/>
      <c r="C5116" s="269" t="s">
        <v>187</v>
      </c>
      <c r="D5116" s="84">
        <v>43623</v>
      </c>
      <c r="E5116" s="85" t="s">
        <v>9607</v>
      </c>
      <c r="F5116" s="85" t="s">
        <v>3</v>
      </c>
      <c r="G5116" s="85">
        <v>1748916</v>
      </c>
      <c r="H5116" s="89"/>
      <c r="I5116" s="270" t="s">
        <v>11235</v>
      </c>
      <c r="J5116" s="89"/>
      <c r="K5116" s="89"/>
      <c r="L5116" s="89"/>
      <c r="M5116" s="89"/>
      <c r="N5116" s="271">
        <v>0</v>
      </c>
      <c r="O5116" s="271">
        <v>17154.5</v>
      </c>
      <c r="P5116" s="89" t="s">
        <v>670</v>
      </c>
    </row>
    <row r="5117" spans="1:16" ht="51">
      <c r="A5117" s="268" t="s">
        <v>565</v>
      </c>
      <c r="B5117" s="89"/>
      <c r="C5117" s="269" t="s">
        <v>615</v>
      </c>
      <c r="D5117" s="84">
        <v>43623</v>
      </c>
      <c r="E5117" s="85" t="s">
        <v>9608</v>
      </c>
      <c r="F5117" s="85" t="s">
        <v>3</v>
      </c>
      <c r="G5117" s="85">
        <v>1748927</v>
      </c>
      <c r="H5117" s="89"/>
      <c r="I5117" s="270" t="s">
        <v>11236</v>
      </c>
      <c r="J5117" s="89"/>
      <c r="K5117" s="89"/>
      <c r="L5117" s="89"/>
      <c r="M5117" s="89"/>
      <c r="N5117" s="271">
        <v>0</v>
      </c>
      <c r="O5117" s="271">
        <v>7010.34</v>
      </c>
      <c r="P5117" s="89" t="s">
        <v>670</v>
      </c>
    </row>
    <row r="5118" spans="1:16" ht="38.25">
      <c r="A5118" s="268">
        <v>46</v>
      </c>
      <c r="B5118" s="89"/>
      <c r="C5118" s="269" t="s">
        <v>48</v>
      </c>
      <c r="D5118" s="84">
        <v>43623</v>
      </c>
      <c r="E5118" s="85" t="s">
        <v>9609</v>
      </c>
      <c r="F5118" s="85" t="s">
        <v>3</v>
      </c>
      <c r="G5118" s="85">
        <v>1748908</v>
      </c>
      <c r="H5118" s="89"/>
      <c r="I5118" s="270" t="s">
        <v>11237</v>
      </c>
      <c r="J5118" s="89"/>
      <c r="K5118" s="89"/>
      <c r="L5118" s="89"/>
      <c r="M5118" s="89"/>
      <c r="N5118" s="271">
        <v>0</v>
      </c>
      <c r="O5118" s="271">
        <v>5000</v>
      </c>
      <c r="P5118" s="89" t="s">
        <v>670</v>
      </c>
    </row>
    <row r="5119" spans="1:16" ht="51">
      <c r="A5119" s="268">
        <v>6</v>
      </c>
      <c r="B5119" s="89"/>
      <c r="C5119" s="269" t="s">
        <v>40</v>
      </c>
      <c r="D5119" s="84">
        <v>43623</v>
      </c>
      <c r="E5119" s="85" t="s">
        <v>9610</v>
      </c>
      <c r="F5119" s="85" t="s">
        <v>3</v>
      </c>
      <c r="G5119" s="85">
        <v>1748907</v>
      </c>
      <c r="H5119" s="89"/>
      <c r="I5119" s="270" t="s">
        <v>11238</v>
      </c>
      <c r="J5119" s="89"/>
      <c r="K5119" s="89"/>
      <c r="L5119" s="89"/>
      <c r="M5119" s="89"/>
      <c r="N5119" s="271">
        <v>0</v>
      </c>
      <c r="O5119" s="271">
        <v>164</v>
      </c>
      <c r="P5119" s="89" t="s">
        <v>670</v>
      </c>
    </row>
    <row r="5120" spans="1:16" ht="51">
      <c r="A5120" s="268">
        <v>46</v>
      </c>
      <c r="B5120" s="89"/>
      <c r="C5120" s="269" t="s">
        <v>48</v>
      </c>
      <c r="D5120" s="84">
        <v>43623</v>
      </c>
      <c r="E5120" s="85" t="s">
        <v>9611</v>
      </c>
      <c r="F5120" s="85" t="s">
        <v>3</v>
      </c>
      <c r="G5120" s="85">
        <v>1748906</v>
      </c>
      <c r="H5120" s="89"/>
      <c r="I5120" s="270" t="s">
        <v>11239</v>
      </c>
      <c r="J5120" s="89"/>
      <c r="K5120" s="89"/>
      <c r="L5120" s="89"/>
      <c r="M5120" s="89"/>
      <c r="N5120" s="271">
        <v>0</v>
      </c>
      <c r="O5120" s="271">
        <v>5000</v>
      </c>
      <c r="P5120" s="89" t="s">
        <v>670</v>
      </c>
    </row>
    <row r="5121" spans="1:16" ht="51">
      <c r="A5121" s="268">
        <v>592</v>
      </c>
      <c r="B5121" s="89"/>
      <c r="C5121" s="269" t="s">
        <v>645</v>
      </c>
      <c r="D5121" s="84">
        <v>43623</v>
      </c>
      <c r="E5121" s="85" t="s">
        <v>9612</v>
      </c>
      <c r="F5121" s="85" t="s">
        <v>3</v>
      </c>
      <c r="G5121" s="85">
        <v>1748890</v>
      </c>
      <c r="H5121" s="89"/>
      <c r="I5121" s="270" t="s">
        <v>11240</v>
      </c>
      <c r="J5121" s="89"/>
      <c r="K5121" s="89"/>
      <c r="L5121" s="89"/>
      <c r="M5121" s="89"/>
      <c r="N5121" s="271">
        <v>0</v>
      </c>
      <c r="O5121" s="271">
        <v>31837</v>
      </c>
      <c r="P5121" s="89" t="s">
        <v>670</v>
      </c>
    </row>
    <row r="5122" spans="1:16" ht="38.25">
      <c r="A5122" s="268">
        <v>20</v>
      </c>
      <c r="B5122" s="89"/>
      <c r="C5122" s="269" t="s">
        <v>44</v>
      </c>
      <c r="D5122" s="84">
        <v>43623</v>
      </c>
      <c r="E5122" s="85" t="s">
        <v>9613</v>
      </c>
      <c r="F5122" s="85" t="s">
        <v>3</v>
      </c>
      <c r="G5122" s="85">
        <v>1748889</v>
      </c>
      <c r="H5122" s="89"/>
      <c r="I5122" s="270" t="s">
        <v>11241</v>
      </c>
      <c r="J5122" s="89"/>
      <c r="K5122" s="89"/>
      <c r="L5122" s="89"/>
      <c r="M5122" s="89"/>
      <c r="N5122" s="271">
        <v>0</v>
      </c>
      <c r="O5122" s="271">
        <v>100</v>
      </c>
      <c r="P5122" s="89" t="s">
        <v>670</v>
      </c>
    </row>
    <row r="5123" spans="1:16" ht="51">
      <c r="A5123" s="268">
        <v>592</v>
      </c>
      <c r="B5123" s="89"/>
      <c r="C5123" s="269" t="s">
        <v>645</v>
      </c>
      <c r="D5123" s="84">
        <v>43623</v>
      </c>
      <c r="E5123" s="85" t="s">
        <v>9614</v>
      </c>
      <c r="F5123" s="85" t="s">
        <v>3</v>
      </c>
      <c r="G5123" s="85">
        <v>1748888</v>
      </c>
      <c r="H5123" s="89"/>
      <c r="I5123" s="270" t="s">
        <v>6251</v>
      </c>
      <c r="J5123" s="89"/>
      <c r="K5123" s="89"/>
      <c r="L5123" s="89"/>
      <c r="M5123" s="89"/>
      <c r="N5123" s="271">
        <v>0</v>
      </c>
      <c r="O5123" s="271">
        <v>6980</v>
      </c>
      <c r="P5123" s="89" t="s">
        <v>670</v>
      </c>
    </row>
    <row r="5124" spans="1:16" ht="51">
      <c r="A5124" s="268">
        <v>20</v>
      </c>
      <c r="B5124" s="89"/>
      <c r="C5124" s="269" t="s">
        <v>44</v>
      </c>
      <c r="D5124" s="84">
        <v>43623</v>
      </c>
      <c r="E5124" s="85" t="s">
        <v>9615</v>
      </c>
      <c r="F5124" s="85" t="s">
        <v>3</v>
      </c>
      <c r="G5124" s="85">
        <v>1748887</v>
      </c>
      <c r="H5124" s="89"/>
      <c r="I5124" s="270" t="s">
        <v>11242</v>
      </c>
      <c r="J5124" s="89"/>
      <c r="K5124" s="89"/>
      <c r="L5124" s="89"/>
      <c r="M5124" s="89"/>
      <c r="N5124" s="271">
        <v>0</v>
      </c>
      <c r="O5124" s="271">
        <v>100</v>
      </c>
      <c r="P5124" s="89" t="s">
        <v>670</v>
      </c>
    </row>
    <row r="5125" spans="1:16" ht="51">
      <c r="A5125" s="268">
        <v>592</v>
      </c>
      <c r="B5125" s="89"/>
      <c r="C5125" s="269" t="s">
        <v>645</v>
      </c>
      <c r="D5125" s="84">
        <v>43623</v>
      </c>
      <c r="E5125" s="85" t="s">
        <v>9616</v>
      </c>
      <c r="F5125" s="85" t="s">
        <v>3</v>
      </c>
      <c r="G5125" s="85">
        <v>1748886</v>
      </c>
      <c r="H5125" s="89"/>
      <c r="I5125" s="270" t="s">
        <v>11243</v>
      </c>
      <c r="J5125" s="89"/>
      <c r="K5125" s="89"/>
      <c r="L5125" s="89"/>
      <c r="M5125" s="89"/>
      <c r="N5125" s="271">
        <v>0</v>
      </c>
      <c r="O5125" s="271">
        <v>25426</v>
      </c>
      <c r="P5125" s="89" t="s">
        <v>670</v>
      </c>
    </row>
    <row r="5126" spans="1:16" ht="51">
      <c r="A5126" s="268">
        <v>592</v>
      </c>
      <c r="B5126" s="89"/>
      <c r="C5126" s="269" t="s">
        <v>645</v>
      </c>
      <c r="D5126" s="84">
        <v>43623</v>
      </c>
      <c r="E5126" s="85" t="s">
        <v>9617</v>
      </c>
      <c r="F5126" s="85" t="s">
        <v>3</v>
      </c>
      <c r="G5126" s="85">
        <v>1748885</v>
      </c>
      <c r="H5126" s="89"/>
      <c r="I5126" s="270" t="s">
        <v>6251</v>
      </c>
      <c r="J5126" s="89"/>
      <c r="K5126" s="89"/>
      <c r="L5126" s="89"/>
      <c r="M5126" s="89"/>
      <c r="N5126" s="271">
        <v>0</v>
      </c>
      <c r="O5126" s="271">
        <v>5560</v>
      </c>
      <c r="P5126" s="89" t="s">
        <v>670</v>
      </c>
    </row>
    <row r="5127" spans="1:16" ht="51">
      <c r="A5127" s="268">
        <v>592</v>
      </c>
      <c r="B5127" s="89"/>
      <c r="C5127" s="269" t="s">
        <v>645</v>
      </c>
      <c r="D5127" s="84">
        <v>43623</v>
      </c>
      <c r="E5127" s="85" t="s">
        <v>9618</v>
      </c>
      <c r="F5127" s="85" t="s">
        <v>3</v>
      </c>
      <c r="G5127" s="85">
        <v>1748883</v>
      </c>
      <c r="H5127" s="89"/>
      <c r="I5127" s="270" t="s">
        <v>11244</v>
      </c>
      <c r="J5127" s="89"/>
      <c r="K5127" s="89"/>
      <c r="L5127" s="89"/>
      <c r="M5127" s="89"/>
      <c r="N5127" s="271">
        <v>0</v>
      </c>
      <c r="O5127" s="271">
        <v>453</v>
      </c>
      <c r="P5127" s="89" t="s">
        <v>670</v>
      </c>
    </row>
    <row r="5128" spans="1:16" ht="63.75">
      <c r="A5128" s="268">
        <v>35</v>
      </c>
      <c r="B5128" s="89"/>
      <c r="C5128" s="269" t="s">
        <v>46</v>
      </c>
      <c r="D5128" s="84">
        <v>43623</v>
      </c>
      <c r="E5128" s="85" t="s">
        <v>9619</v>
      </c>
      <c r="F5128" s="85" t="s">
        <v>3</v>
      </c>
      <c r="G5128" s="85">
        <v>1748988</v>
      </c>
      <c r="H5128" s="89"/>
      <c r="I5128" s="270" t="s">
        <v>11245</v>
      </c>
      <c r="J5128" s="89"/>
      <c r="K5128" s="89"/>
      <c r="L5128" s="89"/>
      <c r="M5128" s="89"/>
      <c r="N5128" s="271">
        <v>0</v>
      </c>
      <c r="O5128" s="271">
        <v>41380</v>
      </c>
      <c r="P5128" s="89" t="s">
        <v>670</v>
      </c>
    </row>
    <row r="5129" spans="1:16" ht="63.75">
      <c r="A5129" s="268">
        <v>35</v>
      </c>
      <c r="B5129" s="89"/>
      <c r="C5129" s="269" t="s">
        <v>46</v>
      </c>
      <c r="D5129" s="84">
        <v>43623</v>
      </c>
      <c r="E5129" s="85" t="s">
        <v>9620</v>
      </c>
      <c r="F5129" s="85" t="s">
        <v>3</v>
      </c>
      <c r="G5129" s="85">
        <v>1748995</v>
      </c>
      <c r="H5129" s="89"/>
      <c r="I5129" s="270" t="s">
        <v>11246</v>
      </c>
      <c r="J5129" s="89"/>
      <c r="K5129" s="89"/>
      <c r="L5129" s="89"/>
      <c r="M5129" s="89"/>
      <c r="N5129" s="271">
        <v>0</v>
      </c>
      <c r="O5129" s="271">
        <v>17000</v>
      </c>
      <c r="P5129" s="89" t="s">
        <v>670</v>
      </c>
    </row>
    <row r="5130" spans="1:16" ht="51">
      <c r="A5130" s="268">
        <v>35</v>
      </c>
      <c r="B5130" s="89"/>
      <c r="C5130" s="269" t="s">
        <v>46</v>
      </c>
      <c r="D5130" s="84">
        <v>43623</v>
      </c>
      <c r="E5130" s="85" t="s">
        <v>9621</v>
      </c>
      <c r="F5130" s="85" t="s">
        <v>3</v>
      </c>
      <c r="G5130" s="85">
        <v>1749000</v>
      </c>
      <c r="H5130" s="89"/>
      <c r="I5130" s="270" t="s">
        <v>11247</v>
      </c>
      <c r="J5130" s="89"/>
      <c r="K5130" s="89"/>
      <c r="L5130" s="89"/>
      <c r="M5130" s="89"/>
      <c r="N5130" s="271">
        <v>0</v>
      </c>
      <c r="O5130" s="271">
        <v>211058.80000000002</v>
      </c>
      <c r="P5130" s="89" t="s">
        <v>670</v>
      </c>
    </row>
    <row r="5131" spans="1:16" ht="63.75">
      <c r="A5131" s="268">
        <v>35</v>
      </c>
      <c r="B5131" s="89"/>
      <c r="C5131" s="269" t="s">
        <v>46</v>
      </c>
      <c r="D5131" s="84">
        <v>43623</v>
      </c>
      <c r="E5131" s="85" t="s">
        <v>9622</v>
      </c>
      <c r="F5131" s="85" t="s">
        <v>3</v>
      </c>
      <c r="G5131" s="85">
        <v>1749002</v>
      </c>
      <c r="H5131" s="89"/>
      <c r="I5131" s="270" t="s">
        <v>11248</v>
      </c>
      <c r="J5131" s="89"/>
      <c r="K5131" s="89"/>
      <c r="L5131" s="89"/>
      <c r="M5131" s="89"/>
      <c r="N5131" s="271">
        <v>0</v>
      </c>
      <c r="O5131" s="271">
        <v>220</v>
      </c>
      <c r="P5131" s="89" t="s">
        <v>670</v>
      </c>
    </row>
    <row r="5132" spans="1:16" ht="51">
      <c r="A5132" s="268">
        <v>35</v>
      </c>
      <c r="B5132" s="89"/>
      <c r="C5132" s="269" t="s">
        <v>46</v>
      </c>
      <c r="D5132" s="84">
        <v>43623</v>
      </c>
      <c r="E5132" s="85" t="s">
        <v>9623</v>
      </c>
      <c r="F5132" s="85" t="s">
        <v>3</v>
      </c>
      <c r="G5132" s="85">
        <v>1749006</v>
      </c>
      <c r="H5132" s="89"/>
      <c r="I5132" s="270" t="s">
        <v>11249</v>
      </c>
      <c r="J5132" s="89"/>
      <c r="K5132" s="89"/>
      <c r="L5132" s="89"/>
      <c r="M5132" s="89"/>
      <c r="N5132" s="271">
        <v>0</v>
      </c>
      <c r="O5132" s="271">
        <v>300</v>
      </c>
      <c r="P5132" s="89" t="s">
        <v>670</v>
      </c>
    </row>
    <row r="5133" spans="1:16" ht="63.75">
      <c r="A5133" s="268">
        <v>35</v>
      </c>
      <c r="B5133" s="89"/>
      <c r="C5133" s="269" t="s">
        <v>46</v>
      </c>
      <c r="D5133" s="84">
        <v>43623</v>
      </c>
      <c r="E5133" s="85" t="s">
        <v>9624</v>
      </c>
      <c r="F5133" s="85" t="s">
        <v>3</v>
      </c>
      <c r="G5133" s="85">
        <v>1749007</v>
      </c>
      <c r="H5133" s="89"/>
      <c r="I5133" s="270" t="s">
        <v>11250</v>
      </c>
      <c r="J5133" s="89"/>
      <c r="K5133" s="89"/>
      <c r="L5133" s="89"/>
      <c r="M5133" s="89"/>
      <c r="N5133" s="271">
        <v>0</v>
      </c>
      <c r="O5133" s="271">
        <v>308524</v>
      </c>
      <c r="P5133" s="89" t="s">
        <v>670</v>
      </c>
    </row>
    <row r="5134" spans="1:16" ht="51">
      <c r="A5134" s="268">
        <v>35</v>
      </c>
      <c r="B5134" s="89"/>
      <c r="C5134" s="269" t="s">
        <v>46</v>
      </c>
      <c r="D5134" s="84">
        <v>43623</v>
      </c>
      <c r="E5134" s="85" t="s">
        <v>9625</v>
      </c>
      <c r="F5134" s="85" t="s">
        <v>3</v>
      </c>
      <c r="G5134" s="85">
        <v>1749009</v>
      </c>
      <c r="H5134" s="89"/>
      <c r="I5134" s="270" t="s">
        <v>11251</v>
      </c>
      <c r="J5134" s="89"/>
      <c r="K5134" s="89"/>
      <c r="L5134" s="89"/>
      <c r="M5134" s="89"/>
      <c r="N5134" s="271">
        <v>0</v>
      </c>
      <c r="O5134" s="271">
        <v>131116.5</v>
      </c>
      <c r="P5134" s="89" t="s">
        <v>670</v>
      </c>
    </row>
    <row r="5135" spans="1:16" ht="51">
      <c r="A5135" s="268">
        <v>35</v>
      </c>
      <c r="B5135" s="89"/>
      <c r="C5135" s="269" t="s">
        <v>46</v>
      </c>
      <c r="D5135" s="84">
        <v>43623</v>
      </c>
      <c r="E5135" s="85" t="s">
        <v>9626</v>
      </c>
      <c r="F5135" s="85" t="s">
        <v>3</v>
      </c>
      <c r="G5135" s="85">
        <v>1749011</v>
      </c>
      <c r="H5135" s="89"/>
      <c r="I5135" s="270" t="s">
        <v>11252</v>
      </c>
      <c r="J5135" s="89"/>
      <c r="K5135" s="89"/>
      <c r="L5135" s="89"/>
      <c r="M5135" s="89"/>
      <c r="N5135" s="271">
        <v>0</v>
      </c>
      <c r="O5135" s="271">
        <v>12228</v>
      </c>
      <c r="P5135" s="89" t="s">
        <v>670</v>
      </c>
    </row>
    <row r="5136" spans="1:16" ht="63.75">
      <c r="A5136" s="268">
        <v>253</v>
      </c>
      <c r="B5136" s="89"/>
      <c r="C5136" s="269" t="s">
        <v>114</v>
      </c>
      <c r="D5136" s="84">
        <v>43623</v>
      </c>
      <c r="E5136" s="85" t="s">
        <v>9627</v>
      </c>
      <c r="F5136" s="85" t="s">
        <v>3</v>
      </c>
      <c r="G5136" s="85">
        <v>1749016</v>
      </c>
      <c r="H5136" s="89"/>
      <c r="I5136" s="270" t="s">
        <v>11253</v>
      </c>
      <c r="J5136" s="89"/>
      <c r="K5136" s="89"/>
      <c r="L5136" s="89"/>
      <c r="M5136" s="89"/>
      <c r="N5136" s="271">
        <v>0</v>
      </c>
      <c r="O5136" s="271">
        <v>1193575.82</v>
      </c>
      <c r="P5136" s="89" t="s">
        <v>670</v>
      </c>
    </row>
    <row r="5137" spans="1:16" ht="51">
      <c r="A5137" s="268">
        <v>591</v>
      </c>
      <c r="B5137" s="89"/>
      <c r="C5137" s="269" t="s">
        <v>1367</v>
      </c>
      <c r="D5137" s="84">
        <v>43623</v>
      </c>
      <c r="E5137" s="85" t="s">
        <v>9628</v>
      </c>
      <c r="F5137" s="85" t="s">
        <v>3</v>
      </c>
      <c r="G5137" s="85">
        <v>1749025</v>
      </c>
      <c r="H5137" s="89"/>
      <c r="I5137" s="270" t="s">
        <v>11254</v>
      </c>
      <c r="J5137" s="89"/>
      <c r="K5137" s="89"/>
      <c r="L5137" s="89"/>
      <c r="M5137" s="89"/>
      <c r="N5137" s="271">
        <v>0</v>
      </c>
      <c r="O5137" s="271">
        <v>3124.92</v>
      </c>
      <c r="P5137" s="89" t="s">
        <v>670</v>
      </c>
    </row>
    <row r="5138" spans="1:16" ht="51">
      <c r="A5138" s="268">
        <v>41</v>
      </c>
      <c r="B5138" s="89"/>
      <c r="C5138" s="269" t="s">
        <v>47</v>
      </c>
      <c r="D5138" s="84">
        <v>43623</v>
      </c>
      <c r="E5138" s="85" t="s">
        <v>9629</v>
      </c>
      <c r="F5138" s="85" t="s">
        <v>3</v>
      </c>
      <c r="G5138" s="85">
        <v>1748868</v>
      </c>
      <c r="H5138" s="89"/>
      <c r="I5138" s="270" t="s">
        <v>6202</v>
      </c>
      <c r="J5138" s="89"/>
      <c r="K5138" s="89"/>
      <c r="L5138" s="89"/>
      <c r="M5138" s="89"/>
      <c r="N5138" s="271">
        <v>0</v>
      </c>
      <c r="O5138" s="271">
        <v>20</v>
      </c>
      <c r="P5138" s="89" t="s">
        <v>670</v>
      </c>
    </row>
    <row r="5139" spans="1:16" ht="51">
      <c r="A5139" s="268">
        <v>592</v>
      </c>
      <c r="B5139" s="89"/>
      <c r="C5139" s="269" t="s">
        <v>645</v>
      </c>
      <c r="D5139" s="84">
        <v>43623</v>
      </c>
      <c r="E5139" s="85" t="s">
        <v>9630</v>
      </c>
      <c r="F5139" s="85" t="s">
        <v>3</v>
      </c>
      <c r="G5139" s="85">
        <v>1748882</v>
      </c>
      <c r="H5139" s="89"/>
      <c r="I5139" s="270" t="s">
        <v>11255</v>
      </c>
      <c r="J5139" s="89"/>
      <c r="K5139" s="89"/>
      <c r="L5139" s="89"/>
      <c r="M5139" s="89"/>
      <c r="N5139" s="271">
        <v>0</v>
      </c>
      <c r="O5139" s="271">
        <v>476</v>
      </c>
      <c r="P5139" s="89" t="s">
        <v>670</v>
      </c>
    </row>
    <row r="5140" spans="1:16" ht="63.75">
      <c r="A5140" s="268" t="s">
        <v>557</v>
      </c>
      <c r="B5140" s="89"/>
      <c r="C5140" s="269" t="s">
        <v>780</v>
      </c>
      <c r="D5140" s="84">
        <v>43623</v>
      </c>
      <c r="E5140" s="85" t="s">
        <v>9631</v>
      </c>
      <c r="F5140" s="85" t="s">
        <v>6</v>
      </c>
      <c r="G5140" s="85">
        <v>1059939</v>
      </c>
      <c r="H5140" s="89"/>
      <c r="I5140" s="270" t="s">
        <v>11256</v>
      </c>
      <c r="J5140" s="89"/>
      <c r="K5140" s="89"/>
      <c r="L5140" s="89"/>
      <c r="M5140" s="89"/>
      <c r="N5140" s="271">
        <v>0</v>
      </c>
      <c r="O5140" s="271">
        <v>3304946.82</v>
      </c>
      <c r="P5140" s="89" t="s">
        <v>670</v>
      </c>
    </row>
    <row r="5141" spans="1:16" ht="102">
      <c r="A5141" s="268">
        <v>197</v>
      </c>
      <c r="B5141" s="89"/>
      <c r="C5141" s="269" t="s">
        <v>1352</v>
      </c>
      <c r="D5141" s="84">
        <v>43623</v>
      </c>
      <c r="E5141" s="85" t="s">
        <v>9632</v>
      </c>
      <c r="F5141" s="85" t="s">
        <v>629</v>
      </c>
      <c r="G5141" s="85">
        <v>8244</v>
      </c>
      <c r="H5141" s="89"/>
      <c r="I5141" s="270" t="s">
        <v>11257</v>
      </c>
      <c r="J5141" s="89"/>
      <c r="K5141" s="89"/>
      <c r="L5141" s="89"/>
      <c r="M5141" s="89"/>
      <c r="N5141" s="271">
        <v>6237.14</v>
      </c>
      <c r="O5141" s="271">
        <v>0</v>
      </c>
      <c r="P5141" s="89" t="s">
        <v>670</v>
      </c>
    </row>
    <row r="5142" spans="1:16" ht="102">
      <c r="A5142" s="268">
        <v>197</v>
      </c>
      <c r="B5142" s="89"/>
      <c r="C5142" s="269" t="s">
        <v>1352</v>
      </c>
      <c r="D5142" s="84">
        <v>43623</v>
      </c>
      <c r="E5142" s="85" t="s">
        <v>9633</v>
      </c>
      <c r="F5142" s="85" t="s">
        <v>629</v>
      </c>
      <c r="G5142" s="85">
        <v>8243</v>
      </c>
      <c r="H5142" s="89"/>
      <c r="I5142" s="270" t="s">
        <v>11258</v>
      </c>
      <c r="J5142" s="89"/>
      <c r="K5142" s="89"/>
      <c r="L5142" s="89"/>
      <c r="M5142" s="89"/>
      <c r="N5142" s="271">
        <v>304.76</v>
      </c>
      <c r="O5142" s="271">
        <v>0</v>
      </c>
      <c r="P5142" s="89" t="s">
        <v>670</v>
      </c>
    </row>
    <row r="5143" spans="1:16" ht="63.75">
      <c r="A5143" s="268">
        <v>16</v>
      </c>
      <c r="B5143" s="89"/>
      <c r="C5143" s="269" t="s">
        <v>43</v>
      </c>
      <c r="D5143" s="84">
        <v>43623</v>
      </c>
      <c r="E5143" s="85" t="s">
        <v>9634</v>
      </c>
      <c r="F5143" s="85" t="s">
        <v>629</v>
      </c>
      <c r="G5143" s="85">
        <v>8238</v>
      </c>
      <c r="H5143" s="89"/>
      <c r="I5143" s="270" t="s">
        <v>11259</v>
      </c>
      <c r="J5143" s="89"/>
      <c r="K5143" s="89"/>
      <c r="L5143" s="89"/>
      <c r="M5143" s="89"/>
      <c r="N5143" s="271">
        <v>581.51</v>
      </c>
      <c r="O5143" s="271">
        <v>0</v>
      </c>
      <c r="P5143" s="89" t="s">
        <v>670</v>
      </c>
    </row>
    <row r="5144" spans="1:16" ht="63.75">
      <c r="A5144" s="268">
        <v>16</v>
      </c>
      <c r="B5144" s="89"/>
      <c r="C5144" s="269" t="s">
        <v>43</v>
      </c>
      <c r="D5144" s="84">
        <v>43623</v>
      </c>
      <c r="E5144" s="85" t="s">
        <v>9635</v>
      </c>
      <c r="F5144" s="85" t="s">
        <v>629</v>
      </c>
      <c r="G5144" s="85">
        <v>8194</v>
      </c>
      <c r="H5144" s="89"/>
      <c r="I5144" s="270" t="s">
        <v>11260</v>
      </c>
      <c r="J5144" s="89"/>
      <c r="K5144" s="89"/>
      <c r="L5144" s="89"/>
      <c r="M5144" s="89"/>
      <c r="N5144" s="271">
        <v>967.74</v>
      </c>
      <c r="O5144" s="271">
        <v>0</v>
      </c>
      <c r="P5144" s="89" t="s">
        <v>670</v>
      </c>
    </row>
    <row r="5145" spans="1:16" ht="63.75">
      <c r="A5145" s="268">
        <v>16</v>
      </c>
      <c r="B5145" s="89"/>
      <c r="C5145" s="269" t="s">
        <v>43</v>
      </c>
      <c r="D5145" s="84">
        <v>43623</v>
      </c>
      <c r="E5145" s="85" t="s">
        <v>9636</v>
      </c>
      <c r="F5145" s="85" t="s">
        <v>629</v>
      </c>
      <c r="G5145" s="85">
        <v>8192</v>
      </c>
      <c r="H5145" s="89"/>
      <c r="I5145" s="270" t="s">
        <v>11261</v>
      </c>
      <c r="J5145" s="89"/>
      <c r="K5145" s="89"/>
      <c r="L5145" s="89"/>
      <c r="M5145" s="89"/>
      <c r="N5145" s="271">
        <v>1500.98</v>
      </c>
      <c r="O5145" s="271">
        <v>0</v>
      </c>
      <c r="P5145" s="89" t="s">
        <v>670</v>
      </c>
    </row>
    <row r="5146" spans="1:16" ht="63.75">
      <c r="A5146" s="268">
        <v>287</v>
      </c>
      <c r="B5146" s="89"/>
      <c r="C5146" s="269" t="s">
        <v>126</v>
      </c>
      <c r="D5146" s="84">
        <v>43623</v>
      </c>
      <c r="E5146" s="85" t="s">
        <v>9637</v>
      </c>
      <c r="F5146" s="85" t="s">
        <v>11</v>
      </c>
      <c r="G5146" s="85">
        <v>1060294</v>
      </c>
      <c r="H5146" s="89"/>
      <c r="I5146" s="270" t="s">
        <v>11262</v>
      </c>
      <c r="J5146" s="89"/>
      <c r="K5146" s="89"/>
      <c r="L5146" s="89"/>
      <c r="M5146" s="89"/>
      <c r="N5146" s="271">
        <v>50</v>
      </c>
      <c r="O5146" s="271">
        <v>0</v>
      </c>
      <c r="P5146" s="89" t="s">
        <v>670</v>
      </c>
    </row>
    <row r="5147" spans="1:16" ht="76.5">
      <c r="A5147" s="268" t="s">
        <v>557</v>
      </c>
      <c r="B5147" s="89"/>
      <c r="C5147" s="269" t="s">
        <v>780</v>
      </c>
      <c r="D5147" s="84">
        <v>43623</v>
      </c>
      <c r="E5147" s="85" t="s">
        <v>9638</v>
      </c>
      <c r="F5147" s="85" t="s">
        <v>6</v>
      </c>
      <c r="G5147" s="85">
        <v>1129446</v>
      </c>
      <c r="H5147" s="89"/>
      <c r="I5147" s="270" t="s">
        <v>11263</v>
      </c>
      <c r="J5147" s="89"/>
      <c r="K5147" s="89"/>
      <c r="L5147" s="89"/>
      <c r="M5147" s="89"/>
      <c r="N5147" s="271">
        <v>0</v>
      </c>
      <c r="O5147" s="271">
        <v>50000</v>
      </c>
      <c r="P5147" s="89" t="s">
        <v>670</v>
      </c>
    </row>
    <row r="5148" spans="1:16" ht="63.75">
      <c r="A5148" s="268">
        <v>10</v>
      </c>
      <c r="B5148" s="89"/>
      <c r="C5148" s="269" t="s">
        <v>41</v>
      </c>
      <c r="D5148" s="84">
        <v>43623</v>
      </c>
      <c r="E5148" s="85" t="s">
        <v>9639</v>
      </c>
      <c r="F5148" s="85" t="s">
        <v>6</v>
      </c>
      <c r="G5148" s="85">
        <v>1060596</v>
      </c>
      <c r="H5148" s="89"/>
      <c r="I5148" s="270" t="s">
        <v>11264</v>
      </c>
      <c r="J5148" s="89"/>
      <c r="K5148" s="89"/>
      <c r="L5148" s="89"/>
      <c r="M5148" s="89"/>
      <c r="N5148" s="271">
        <v>0</v>
      </c>
      <c r="O5148" s="271">
        <v>9844.1</v>
      </c>
      <c r="P5148" s="89" t="s">
        <v>670</v>
      </c>
    </row>
    <row r="5149" spans="1:16" ht="38.25">
      <c r="A5149" s="268">
        <v>10</v>
      </c>
      <c r="B5149" s="89"/>
      <c r="C5149" s="269" t="s">
        <v>41</v>
      </c>
      <c r="D5149" s="84">
        <v>43623</v>
      </c>
      <c r="E5149" s="85" t="s">
        <v>9640</v>
      </c>
      <c r="F5149" s="85" t="s">
        <v>6</v>
      </c>
      <c r="G5149" s="85">
        <v>1060433</v>
      </c>
      <c r="H5149" s="89"/>
      <c r="I5149" s="270" t="s">
        <v>11265</v>
      </c>
      <c r="J5149" s="89"/>
      <c r="K5149" s="89"/>
      <c r="L5149" s="89"/>
      <c r="M5149" s="89"/>
      <c r="N5149" s="271">
        <v>0</v>
      </c>
      <c r="O5149" s="271">
        <v>15509.71</v>
      </c>
      <c r="P5149" s="89" t="s">
        <v>670</v>
      </c>
    </row>
    <row r="5150" spans="1:16" ht="63.75">
      <c r="A5150" s="268">
        <v>10</v>
      </c>
      <c r="B5150" s="89"/>
      <c r="C5150" s="269" t="s">
        <v>41</v>
      </c>
      <c r="D5150" s="84">
        <v>43623</v>
      </c>
      <c r="E5150" s="85" t="s">
        <v>9641</v>
      </c>
      <c r="F5150" s="85" t="s">
        <v>6</v>
      </c>
      <c r="G5150" s="85">
        <v>1060435</v>
      </c>
      <c r="H5150" s="89"/>
      <c r="I5150" s="270" t="s">
        <v>11266</v>
      </c>
      <c r="J5150" s="89"/>
      <c r="K5150" s="89"/>
      <c r="L5150" s="89"/>
      <c r="M5150" s="89"/>
      <c r="N5150" s="271">
        <v>0</v>
      </c>
      <c r="O5150" s="271">
        <v>95396.67</v>
      </c>
      <c r="P5150" s="89" t="s">
        <v>670</v>
      </c>
    </row>
    <row r="5151" spans="1:16" ht="63.75">
      <c r="A5151" s="268">
        <v>16</v>
      </c>
      <c r="B5151" s="89"/>
      <c r="C5151" s="269" t="s">
        <v>43</v>
      </c>
      <c r="D5151" s="84">
        <v>43623</v>
      </c>
      <c r="E5151" s="85" t="s">
        <v>9642</v>
      </c>
      <c r="F5151" s="85" t="s">
        <v>629</v>
      </c>
      <c r="G5151" s="85">
        <v>8191</v>
      </c>
      <c r="H5151" s="89"/>
      <c r="I5151" s="270" t="s">
        <v>11267</v>
      </c>
      <c r="J5151" s="89"/>
      <c r="K5151" s="89"/>
      <c r="L5151" s="89"/>
      <c r="M5151" s="89"/>
      <c r="N5151" s="271">
        <v>1170.42</v>
      </c>
      <c r="O5151" s="271">
        <v>0</v>
      </c>
      <c r="P5151" s="89" t="s">
        <v>670</v>
      </c>
    </row>
    <row r="5152" spans="1:16" ht="63.75">
      <c r="A5152" s="268">
        <v>513</v>
      </c>
      <c r="B5152" s="89"/>
      <c r="C5152" s="269" t="s">
        <v>171</v>
      </c>
      <c r="D5152" s="84">
        <v>43623</v>
      </c>
      <c r="E5152" s="85" t="s">
        <v>9643</v>
      </c>
      <c r="F5152" s="85" t="s">
        <v>15</v>
      </c>
      <c r="G5152" s="85">
        <v>1060430</v>
      </c>
      <c r="H5152" s="89"/>
      <c r="I5152" s="270" t="s">
        <v>11268</v>
      </c>
      <c r="J5152" s="89"/>
      <c r="K5152" s="89"/>
      <c r="L5152" s="89"/>
      <c r="M5152" s="89"/>
      <c r="N5152" s="271">
        <v>50</v>
      </c>
      <c r="O5152" s="271">
        <v>0</v>
      </c>
      <c r="P5152" s="89" t="s">
        <v>670</v>
      </c>
    </row>
    <row r="5153" spans="1:16" ht="38.25">
      <c r="A5153" s="268">
        <v>10</v>
      </c>
      <c r="B5153" s="89"/>
      <c r="C5153" s="269" t="s">
        <v>41</v>
      </c>
      <c r="D5153" s="84">
        <v>43623</v>
      </c>
      <c r="E5153" s="85" t="s">
        <v>9644</v>
      </c>
      <c r="F5153" s="85" t="s">
        <v>15</v>
      </c>
      <c r="G5153" s="85">
        <v>1060434</v>
      </c>
      <c r="H5153" s="89"/>
      <c r="I5153" s="270" t="s">
        <v>11269</v>
      </c>
      <c r="J5153" s="89"/>
      <c r="K5153" s="89"/>
      <c r="L5153" s="89"/>
      <c r="M5153" s="89"/>
      <c r="N5153" s="271">
        <v>50</v>
      </c>
      <c r="O5153" s="271">
        <v>0</v>
      </c>
      <c r="P5153" s="89" t="s">
        <v>670</v>
      </c>
    </row>
    <row r="5154" spans="1:16" ht="63.75">
      <c r="A5154" s="268">
        <v>10</v>
      </c>
      <c r="B5154" s="89"/>
      <c r="C5154" s="269" t="s">
        <v>41</v>
      </c>
      <c r="D5154" s="84">
        <v>43623</v>
      </c>
      <c r="E5154" s="85" t="s">
        <v>9645</v>
      </c>
      <c r="F5154" s="85" t="s">
        <v>15</v>
      </c>
      <c r="G5154" s="85">
        <v>1060436</v>
      </c>
      <c r="H5154" s="89"/>
      <c r="I5154" s="270" t="s">
        <v>11270</v>
      </c>
      <c r="J5154" s="89"/>
      <c r="K5154" s="89"/>
      <c r="L5154" s="89"/>
      <c r="M5154" s="89"/>
      <c r="N5154" s="271">
        <v>50</v>
      </c>
      <c r="O5154" s="271">
        <v>0</v>
      </c>
      <c r="P5154" s="89" t="s">
        <v>670</v>
      </c>
    </row>
    <row r="5155" spans="1:16" ht="63.75">
      <c r="A5155" s="268">
        <v>597</v>
      </c>
      <c r="B5155" s="89"/>
      <c r="C5155" s="269" t="s">
        <v>734</v>
      </c>
      <c r="D5155" s="84">
        <v>43623</v>
      </c>
      <c r="E5155" s="85" t="s">
        <v>9646</v>
      </c>
      <c r="F5155" s="85" t="s">
        <v>15</v>
      </c>
      <c r="G5155" s="85">
        <v>1060438</v>
      </c>
      <c r="H5155" s="89"/>
      <c r="I5155" s="270" t="s">
        <v>11271</v>
      </c>
      <c r="J5155" s="89"/>
      <c r="K5155" s="89"/>
      <c r="L5155" s="89"/>
      <c r="M5155" s="89"/>
      <c r="N5155" s="271">
        <v>50</v>
      </c>
      <c r="O5155" s="271">
        <v>0</v>
      </c>
      <c r="P5155" s="89" t="s">
        <v>670</v>
      </c>
    </row>
    <row r="5156" spans="1:16" ht="51">
      <c r="A5156" s="268">
        <v>513</v>
      </c>
      <c r="B5156" s="89"/>
      <c r="C5156" s="269" t="s">
        <v>171</v>
      </c>
      <c r="D5156" s="84">
        <v>43623</v>
      </c>
      <c r="E5156" s="85" t="s">
        <v>9647</v>
      </c>
      <c r="F5156" s="85" t="s">
        <v>15</v>
      </c>
      <c r="G5156" s="85">
        <v>1060440</v>
      </c>
      <c r="H5156" s="89"/>
      <c r="I5156" s="270" t="s">
        <v>11272</v>
      </c>
      <c r="J5156" s="89"/>
      <c r="K5156" s="89"/>
      <c r="L5156" s="89"/>
      <c r="M5156" s="89"/>
      <c r="N5156" s="271">
        <v>50</v>
      </c>
      <c r="O5156" s="271">
        <v>0</v>
      </c>
      <c r="P5156" s="89" t="s">
        <v>670</v>
      </c>
    </row>
    <row r="5157" spans="1:16" ht="63.75">
      <c r="A5157" s="268">
        <v>513</v>
      </c>
      <c r="B5157" s="89"/>
      <c r="C5157" s="269" t="s">
        <v>171</v>
      </c>
      <c r="D5157" s="84">
        <v>43623</v>
      </c>
      <c r="E5157" s="85" t="s">
        <v>9648</v>
      </c>
      <c r="F5157" s="85" t="s">
        <v>15</v>
      </c>
      <c r="G5157" s="85">
        <v>1060445</v>
      </c>
      <c r="H5157" s="89"/>
      <c r="I5157" s="270" t="s">
        <v>11273</v>
      </c>
      <c r="J5157" s="89"/>
      <c r="K5157" s="89"/>
      <c r="L5157" s="89"/>
      <c r="M5157" s="89"/>
      <c r="N5157" s="271">
        <v>50</v>
      </c>
      <c r="O5157" s="271">
        <v>0</v>
      </c>
      <c r="P5157" s="89" t="s">
        <v>670</v>
      </c>
    </row>
    <row r="5158" spans="1:16" ht="63.75">
      <c r="A5158" s="268">
        <v>10</v>
      </c>
      <c r="B5158" s="89"/>
      <c r="C5158" s="269" t="s">
        <v>41</v>
      </c>
      <c r="D5158" s="84">
        <v>43623</v>
      </c>
      <c r="E5158" s="85" t="s">
        <v>9649</v>
      </c>
      <c r="F5158" s="85" t="s">
        <v>15</v>
      </c>
      <c r="G5158" s="85">
        <v>1060597</v>
      </c>
      <c r="H5158" s="89"/>
      <c r="I5158" s="270" t="s">
        <v>11274</v>
      </c>
      <c r="J5158" s="89"/>
      <c r="K5158" s="89"/>
      <c r="L5158" s="89"/>
      <c r="M5158" s="89"/>
      <c r="N5158" s="271">
        <v>50</v>
      </c>
      <c r="O5158" s="271">
        <v>0</v>
      </c>
      <c r="P5158" s="89" t="s">
        <v>670</v>
      </c>
    </row>
    <row r="5159" spans="1:16" ht="89.25">
      <c r="A5159" s="268">
        <v>20</v>
      </c>
      <c r="B5159" s="89"/>
      <c r="C5159" s="269" t="s">
        <v>44</v>
      </c>
      <c r="D5159" s="84">
        <v>43623</v>
      </c>
      <c r="E5159" s="85" t="s">
        <v>9650</v>
      </c>
      <c r="F5159" s="85" t="s">
        <v>11</v>
      </c>
      <c r="G5159" s="85">
        <v>956265</v>
      </c>
      <c r="H5159" s="89"/>
      <c r="I5159" s="270" t="s">
        <v>11275</v>
      </c>
      <c r="J5159" s="89"/>
      <c r="K5159" s="89"/>
      <c r="L5159" s="89"/>
      <c r="M5159" s="89"/>
      <c r="N5159" s="271">
        <v>466.06</v>
      </c>
      <c r="O5159" s="271">
        <v>0</v>
      </c>
      <c r="P5159" s="89" t="s">
        <v>670</v>
      </c>
    </row>
    <row r="5160" spans="1:16" ht="51">
      <c r="A5160" s="268">
        <v>117</v>
      </c>
      <c r="B5160" s="89"/>
      <c r="C5160" s="269" t="s">
        <v>62</v>
      </c>
      <c r="D5160" s="84">
        <v>43623</v>
      </c>
      <c r="E5160" s="85" t="s">
        <v>9651</v>
      </c>
      <c r="F5160" s="85" t="s">
        <v>11</v>
      </c>
      <c r="G5160" s="85">
        <v>956279</v>
      </c>
      <c r="H5160" s="89"/>
      <c r="I5160" s="270" t="s">
        <v>11276</v>
      </c>
      <c r="J5160" s="89"/>
      <c r="K5160" s="89"/>
      <c r="L5160" s="89"/>
      <c r="M5160" s="89"/>
      <c r="N5160" s="271">
        <v>50</v>
      </c>
      <c r="O5160" s="271">
        <v>0</v>
      </c>
      <c r="P5160" s="89" t="s">
        <v>670</v>
      </c>
    </row>
    <row r="5161" spans="1:16" ht="51">
      <c r="A5161" s="268">
        <v>117</v>
      </c>
      <c r="B5161" s="89"/>
      <c r="C5161" s="269" t="s">
        <v>62</v>
      </c>
      <c r="D5161" s="84">
        <v>43623</v>
      </c>
      <c r="E5161" s="85" t="s">
        <v>9652</v>
      </c>
      <c r="F5161" s="85" t="s">
        <v>11</v>
      </c>
      <c r="G5161" s="85">
        <v>956281</v>
      </c>
      <c r="H5161" s="89"/>
      <c r="I5161" s="270" t="s">
        <v>11277</v>
      </c>
      <c r="J5161" s="89"/>
      <c r="K5161" s="89"/>
      <c r="L5161" s="89"/>
      <c r="M5161" s="89"/>
      <c r="N5161" s="271">
        <v>50</v>
      </c>
      <c r="O5161" s="271">
        <v>0</v>
      </c>
      <c r="P5161" s="89" t="s">
        <v>670</v>
      </c>
    </row>
    <row r="5162" spans="1:16" ht="102">
      <c r="A5162" s="268">
        <v>20</v>
      </c>
      <c r="B5162" s="89"/>
      <c r="C5162" s="269" t="s">
        <v>44</v>
      </c>
      <c r="D5162" s="84">
        <v>43623</v>
      </c>
      <c r="E5162" s="85" t="s">
        <v>9653</v>
      </c>
      <c r="F5162" s="85" t="s">
        <v>11</v>
      </c>
      <c r="G5162" s="85">
        <v>956290</v>
      </c>
      <c r="H5162" s="89"/>
      <c r="I5162" s="270" t="s">
        <v>11278</v>
      </c>
      <c r="J5162" s="89"/>
      <c r="K5162" s="89"/>
      <c r="L5162" s="89"/>
      <c r="M5162" s="89"/>
      <c r="N5162" s="271">
        <v>4418.93</v>
      </c>
      <c r="O5162" s="271">
        <v>0</v>
      </c>
      <c r="P5162" s="89" t="s">
        <v>670</v>
      </c>
    </row>
    <row r="5163" spans="1:16" ht="51">
      <c r="A5163" s="268">
        <v>117</v>
      </c>
      <c r="B5163" s="89"/>
      <c r="C5163" s="269" t="s">
        <v>62</v>
      </c>
      <c r="D5163" s="84">
        <v>43623</v>
      </c>
      <c r="E5163" s="85" t="s">
        <v>9654</v>
      </c>
      <c r="F5163" s="85" t="s">
        <v>11</v>
      </c>
      <c r="G5163" s="85">
        <v>956294</v>
      </c>
      <c r="H5163" s="89"/>
      <c r="I5163" s="270" t="s">
        <v>11279</v>
      </c>
      <c r="J5163" s="89"/>
      <c r="K5163" s="89"/>
      <c r="L5163" s="89"/>
      <c r="M5163" s="89"/>
      <c r="N5163" s="271">
        <v>50</v>
      </c>
      <c r="O5163" s="271">
        <v>0</v>
      </c>
      <c r="P5163" s="89" t="s">
        <v>670</v>
      </c>
    </row>
    <row r="5164" spans="1:16" ht="51">
      <c r="A5164" s="268">
        <v>513</v>
      </c>
      <c r="B5164" s="89"/>
      <c r="C5164" s="269" t="s">
        <v>171</v>
      </c>
      <c r="D5164" s="84">
        <v>43623</v>
      </c>
      <c r="E5164" s="85" t="s">
        <v>9655</v>
      </c>
      <c r="F5164" s="85" t="s">
        <v>11</v>
      </c>
      <c r="G5164" s="85">
        <v>956314</v>
      </c>
      <c r="H5164" s="89"/>
      <c r="I5164" s="270" t="s">
        <v>11280</v>
      </c>
      <c r="J5164" s="89"/>
      <c r="K5164" s="89"/>
      <c r="L5164" s="89"/>
      <c r="M5164" s="89"/>
      <c r="N5164" s="271">
        <v>50</v>
      </c>
      <c r="O5164" s="271">
        <v>0</v>
      </c>
      <c r="P5164" s="89" t="s">
        <v>670</v>
      </c>
    </row>
    <row r="5165" spans="1:16" ht="76.5">
      <c r="A5165" s="268">
        <v>132</v>
      </c>
      <c r="B5165" s="89"/>
      <c r="C5165" s="269" t="s">
        <v>68</v>
      </c>
      <c r="D5165" s="84">
        <v>43623</v>
      </c>
      <c r="E5165" s="85" t="s">
        <v>9656</v>
      </c>
      <c r="F5165" s="85" t="s">
        <v>13</v>
      </c>
      <c r="G5165" s="85">
        <v>956315</v>
      </c>
      <c r="H5165" s="89"/>
      <c r="I5165" s="270" t="s">
        <v>11281</v>
      </c>
      <c r="J5165" s="89"/>
      <c r="K5165" s="89"/>
      <c r="L5165" s="89"/>
      <c r="M5165" s="89"/>
      <c r="N5165" s="271">
        <v>78.44</v>
      </c>
      <c r="O5165" s="271">
        <v>0</v>
      </c>
      <c r="P5165" s="89" t="s">
        <v>670</v>
      </c>
    </row>
    <row r="5166" spans="1:16" ht="89.25">
      <c r="A5166" s="268">
        <v>132</v>
      </c>
      <c r="B5166" s="89"/>
      <c r="C5166" s="269" t="s">
        <v>68</v>
      </c>
      <c r="D5166" s="84">
        <v>43623</v>
      </c>
      <c r="E5166" s="85" t="s">
        <v>9657</v>
      </c>
      <c r="F5166" s="85" t="s">
        <v>11</v>
      </c>
      <c r="G5166" s="85">
        <v>956315</v>
      </c>
      <c r="H5166" s="89"/>
      <c r="I5166" s="270" t="s">
        <v>11282</v>
      </c>
      <c r="J5166" s="89"/>
      <c r="K5166" s="89"/>
      <c r="L5166" s="89"/>
      <c r="M5166" s="89"/>
      <c r="N5166" s="271">
        <v>50</v>
      </c>
      <c r="O5166" s="271">
        <v>0</v>
      </c>
      <c r="P5166" s="89" t="s">
        <v>670</v>
      </c>
    </row>
    <row r="5167" spans="1:16" ht="76.5">
      <c r="A5167" s="268">
        <v>197</v>
      </c>
      <c r="B5167" s="89"/>
      <c r="C5167" s="269" t="s">
        <v>1352</v>
      </c>
      <c r="D5167" s="84">
        <v>43623</v>
      </c>
      <c r="E5167" s="85" t="s">
        <v>9658</v>
      </c>
      <c r="F5167" s="85" t="s">
        <v>13</v>
      </c>
      <c r="G5167" s="85">
        <v>956318</v>
      </c>
      <c r="H5167" s="89"/>
      <c r="I5167" s="270" t="s">
        <v>11283</v>
      </c>
      <c r="J5167" s="89"/>
      <c r="K5167" s="89"/>
      <c r="L5167" s="89"/>
      <c r="M5167" s="89"/>
      <c r="N5167" s="271">
        <v>98.04</v>
      </c>
      <c r="O5167" s="271">
        <v>0</v>
      </c>
      <c r="P5167" s="89" t="s">
        <v>670</v>
      </c>
    </row>
    <row r="5168" spans="1:16" ht="76.5">
      <c r="A5168" s="268">
        <v>197</v>
      </c>
      <c r="B5168" s="89"/>
      <c r="C5168" s="269" t="s">
        <v>1352</v>
      </c>
      <c r="D5168" s="84">
        <v>43623</v>
      </c>
      <c r="E5168" s="85" t="s">
        <v>9659</v>
      </c>
      <c r="F5168" s="85" t="s">
        <v>11</v>
      </c>
      <c r="G5168" s="85">
        <v>956318</v>
      </c>
      <c r="H5168" s="89"/>
      <c r="I5168" s="270" t="s">
        <v>11284</v>
      </c>
      <c r="J5168" s="89"/>
      <c r="K5168" s="89"/>
      <c r="L5168" s="89"/>
      <c r="M5168" s="89"/>
      <c r="N5168" s="271">
        <v>50</v>
      </c>
      <c r="O5168" s="271">
        <v>0</v>
      </c>
      <c r="P5168" s="89" t="s">
        <v>670</v>
      </c>
    </row>
    <row r="5169" spans="1:16" ht="63.75">
      <c r="A5169" s="268">
        <v>16</v>
      </c>
      <c r="B5169" s="89"/>
      <c r="C5169" s="269" t="s">
        <v>43</v>
      </c>
      <c r="D5169" s="84">
        <v>43623</v>
      </c>
      <c r="E5169" s="85" t="s">
        <v>9660</v>
      </c>
      <c r="F5169" s="85" t="s">
        <v>13</v>
      </c>
      <c r="G5169" s="85">
        <v>956324</v>
      </c>
      <c r="H5169" s="89"/>
      <c r="I5169" s="270" t="s">
        <v>11285</v>
      </c>
      <c r="J5169" s="89"/>
      <c r="K5169" s="89"/>
      <c r="L5169" s="89"/>
      <c r="M5169" s="89"/>
      <c r="N5169" s="271">
        <v>117.65</v>
      </c>
      <c r="O5169" s="271">
        <v>0</v>
      </c>
      <c r="P5169" s="89" t="s">
        <v>670</v>
      </c>
    </row>
    <row r="5170" spans="1:16" ht="63.75">
      <c r="A5170" s="268">
        <v>16</v>
      </c>
      <c r="B5170" s="89"/>
      <c r="C5170" s="269" t="s">
        <v>43</v>
      </c>
      <c r="D5170" s="84">
        <v>43623</v>
      </c>
      <c r="E5170" s="85" t="s">
        <v>9661</v>
      </c>
      <c r="F5170" s="85" t="s">
        <v>11</v>
      </c>
      <c r="G5170" s="85">
        <v>956324</v>
      </c>
      <c r="H5170" s="89"/>
      <c r="I5170" s="270" t="s">
        <v>11286</v>
      </c>
      <c r="J5170" s="89"/>
      <c r="K5170" s="89"/>
      <c r="L5170" s="89"/>
      <c r="M5170" s="89"/>
      <c r="N5170" s="271">
        <v>50</v>
      </c>
      <c r="O5170" s="271">
        <v>0</v>
      </c>
      <c r="P5170" s="89" t="s">
        <v>670</v>
      </c>
    </row>
    <row r="5171" spans="1:16" ht="76.5">
      <c r="A5171" s="268">
        <v>16</v>
      </c>
      <c r="B5171" s="89"/>
      <c r="C5171" s="269" t="s">
        <v>43</v>
      </c>
      <c r="D5171" s="84">
        <v>43623</v>
      </c>
      <c r="E5171" s="85" t="s">
        <v>9662</v>
      </c>
      <c r="F5171" s="85" t="s">
        <v>13</v>
      </c>
      <c r="G5171" s="85">
        <v>956332</v>
      </c>
      <c r="H5171" s="89"/>
      <c r="I5171" s="270" t="s">
        <v>11287</v>
      </c>
      <c r="J5171" s="89"/>
      <c r="K5171" s="89"/>
      <c r="L5171" s="89"/>
      <c r="M5171" s="89"/>
      <c r="N5171" s="271">
        <v>27.42</v>
      </c>
      <c r="O5171" s="271">
        <v>0</v>
      </c>
      <c r="P5171" s="89" t="s">
        <v>670</v>
      </c>
    </row>
    <row r="5172" spans="1:16" ht="76.5">
      <c r="A5172" s="268">
        <v>16</v>
      </c>
      <c r="B5172" s="89"/>
      <c r="C5172" s="269" t="s">
        <v>43</v>
      </c>
      <c r="D5172" s="84">
        <v>43623</v>
      </c>
      <c r="E5172" s="85" t="s">
        <v>9663</v>
      </c>
      <c r="F5172" s="85" t="s">
        <v>11</v>
      </c>
      <c r="G5172" s="85">
        <v>956332</v>
      </c>
      <c r="H5172" s="89"/>
      <c r="I5172" s="270" t="s">
        <v>11288</v>
      </c>
      <c r="J5172" s="89"/>
      <c r="K5172" s="89"/>
      <c r="L5172" s="89"/>
      <c r="M5172" s="89"/>
      <c r="N5172" s="271">
        <v>50</v>
      </c>
      <c r="O5172" s="271">
        <v>0</v>
      </c>
      <c r="P5172" s="89" t="s">
        <v>670</v>
      </c>
    </row>
    <row r="5173" spans="1:16" ht="51">
      <c r="A5173" s="268">
        <v>119</v>
      </c>
      <c r="B5173" s="89"/>
      <c r="C5173" s="269" t="s">
        <v>63</v>
      </c>
      <c r="D5173" s="84">
        <v>43623</v>
      </c>
      <c r="E5173" s="85" t="s">
        <v>9664</v>
      </c>
      <c r="F5173" s="85" t="s">
        <v>11</v>
      </c>
      <c r="G5173" s="85">
        <v>956336</v>
      </c>
      <c r="H5173" s="89"/>
      <c r="I5173" s="270" t="s">
        <v>11289</v>
      </c>
      <c r="J5173" s="89"/>
      <c r="K5173" s="89"/>
      <c r="L5173" s="89"/>
      <c r="M5173" s="89"/>
      <c r="N5173" s="271">
        <v>50</v>
      </c>
      <c r="O5173" s="271">
        <v>0</v>
      </c>
      <c r="P5173" s="89" t="s">
        <v>670</v>
      </c>
    </row>
    <row r="5174" spans="1:16" ht="89.25">
      <c r="A5174" s="268">
        <v>41</v>
      </c>
      <c r="B5174" s="89"/>
      <c r="C5174" s="269" t="s">
        <v>47</v>
      </c>
      <c r="D5174" s="84">
        <v>43623</v>
      </c>
      <c r="E5174" s="85" t="s">
        <v>9665</v>
      </c>
      <c r="F5174" s="85" t="s">
        <v>13</v>
      </c>
      <c r="G5174" s="85">
        <v>956344</v>
      </c>
      <c r="H5174" s="89"/>
      <c r="I5174" s="270" t="s">
        <v>11290</v>
      </c>
      <c r="J5174" s="89"/>
      <c r="K5174" s="89"/>
      <c r="L5174" s="89"/>
      <c r="M5174" s="89"/>
      <c r="N5174" s="271">
        <v>156.88</v>
      </c>
      <c r="O5174" s="271">
        <v>0</v>
      </c>
      <c r="P5174" s="89" t="s">
        <v>670</v>
      </c>
    </row>
    <row r="5175" spans="1:16" ht="89.25">
      <c r="A5175" s="268">
        <v>41</v>
      </c>
      <c r="B5175" s="89"/>
      <c r="C5175" s="269" t="s">
        <v>47</v>
      </c>
      <c r="D5175" s="84">
        <v>43623</v>
      </c>
      <c r="E5175" s="85" t="s">
        <v>9666</v>
      </c>
      <c r="F5175" s="85" t="s">
        <v>11</v>
      </c>
      <c r="G5175" s="85">
        <v>956344</v>
      </c>
      <c r="H5175" s="89"/>
      <c r="I5175" s="270" t="s">
        <v>11291</v>
      </c>
      <c r="J5175" s="89"/>
      <c r="K5175" s="89"/>
      <c r="L5175" s="89"/>
      <c r="M5175" s="89"/>
      <c r="N5175" s="271">
        <v>50</v>
      </c>
      <c r="O5175" s="271">
        <v>0</v>
      </c>
      <c r="P5175" s="89" t="s">
        <v>670</v>
      </c>
    </row>
    <row r="5176" spans="1:16" ht="63.75">
      <c r="A5176" s="268">
        <v>86</v>
      </c>
      <c r="B5176" s="89"/>
      <c r="C5176" s="269" t="s">
        <v>56</v>
      </c>
      <c r="D5176" s="84">
        <v>43623</v>
      </c>
      <c r="E5176" s="85" t="s">
        <v>9667</v>
      </c>
      <c r="F5176" s="85" t="s">
        <v>6</v>
      </c>
      <c r="G5176" s="85">
        <v>956354</v>
      </c>
      <c r="H5176" s="89"/>
      <c r="I5176" s="270" t="s">
        <v>11292</v>
      </c>
      <c r="J5176" s="89"/>
      <c r="K5176" s="89"/>
      <c r="L5176" s="89"/>
      <c r="M5176" s="89"/>
      <c r="N5176" s="271">
        <v>0</v>
      </c>
      <c r="O5176" s="271">
        <v>92766480</v>
      </c>
      <c r="P5176" s="89" t="s">
        <v>670</v>
      </c>
    </row>
    <row r="5177" spans="1:16" ht="76.5">
      <c r="A5177" s="268">
        <v>86</v>
      </c>
      <c r="B5177" s="89"/>
      <c r="C5177" s="269" t="s">
        <v>56</v>
      </c>
      <c r="D5177" s="84">
        <v>43623</v>
      </c>
      <c r="E5177" s="85" t="s">
        <v>9668</v>
      </c>
      <c r="F5177" s="85" t="s">
        <v>11</v>
      </c>
      <c r="G5177" s="85">
        <v>956354</v>
      </c>
      <c r="H5177" s="89"/>
      <c r="I5177" s="270" t="s">
        <v>11293</v>
      </c>
      <c r="J5177" s="89"/>
      <c r="K5177" s="89"/>
      <c r="L5177" s="89"/>
      <c r="M5177" s="89"/>
      <c r="N5177" s="271">
        <v>50</v>
      </c>
      <c r="O5177" s="271">
        <v>0</v>
      </c>
      <c r="P5177" s="89" t="s">
        <v>670</v>
      </c>
    </row>
    <row r="5178" spans="1:16" ht="89.25">
      <c r="A5178" s="268" t="s">
        <v>557</v>
      </c>
      <c r="B5178" s="89"/>
      <c r="C5178" s="269" t="s">
        <v>780</v>
      </c>
      <c r="D5178" s="84">
        <v>43623</v>
      </c>
      <c r="E5178" s="85" t="s">
        <v>9669</v>
      </c>
      <c r="F5178" s="85" t="s">
        <v>6</v>
      </c>
      <c r="G5178" s="85">
        <v>956260</v>
      </c>
      <c r="H5178" s="89"/>
      <c r="I5178" s="270" t="s">
        <v>11294</v>
      </c>
      <c r="J5178" s="89"/>
      <c r="K5178" s="89"/>
      <c r="L5178" s="89"/>
      <c r="M5178" s="89"/>
      <c r="N5178" s="271">
        <v>0</v>
      </c>
      <c r="O5178" s="271">
        <v>469455982.87</v>
      </c>
      <c r="P5178" s="89" t="s">
        <v>670</v>
      </c>
    </row>
    <row r="5179" spans="1:16" ht="51">
      <c r="A5179" s="268" t="s">
        <v>556</v>
      </c>
      <c r="B5179" s="89"/>
      <c r="C5179" s="269" t="s">
        <v>616</v>
      </c>
      <c r="D5179" s="84">
        <v>43623</v>
      </c>
      <c r="E5179" s="85" t="s">
        <v>9670</v>
      </c>
      <c r="F5179" s="85" t="s">
        <v>11</v>
      </c>
      <c r="G5179" s="85">
        <v>956357</v>
      </c>
      <c r="H5179" s="89"/>
      <c r="I5179" s="270" t="s">
        <v>11295</v>
      </c>
      <c r="J5179" s="89"/>
      <c r="K5179" s="89"/>
      <c r="L5179" s="89"/>
      <c r="M5179" s="89"/>
      <c r="N5179" s="271">
        <v>50</v>
      </c>
      <c r="O5179" s="271">
        <v>0</v>
      </c>
      <c r="P5179" s="89" t="s">
        <v>670</v>
      </c>
    </row>
    <row r="5180" spans="1:16" ht="38.25">
      <c r="A5180" s="268">
        <v>342</v>
      </c>
      <c r="B5180" s="89"/>
      <c r="C5180" s="269" t="s">
        <v>148</v>
      </c>
      <c r="D5180" s="84">
        <v>43626</v>
      </c>
      <c r="E5180" s="85" t="s">
        <v>9671</v>
      </c>
      <c r="F5180" s="85" t="s">
        <v>3</v>
      </c>
      <c r="G5180" s="85">
        <v>1749535</v>
      </c>
      <c r="H5180" s="89"/>
      <c r="I5180" s="270" t="s">
        <v>11296</v>
      </c>
      <c r="J5180" s="89"/>
      <c r="K5180" s="89"/>
      <c r="L5180" s="89"/>
      <c r="M5180" s="89"/>
      <c r="N5180" s="271">
        <v>0</v>
      </c>
      <c r="O5180" s="271">
        <v>371</v>
      </c>
      <c r="P5180" s="89" t="s">
        <v>670</v>
      </c>
    </row>
    <row r="5181" spans="1:16" ht="51">
      <c r="A5181" s="268" t="s">
        <v>565</v>
      </c>
      <c r="B5181" s="89"/>
      <c r="C5181" s="269" t="s">
        <v>615</v>
      </c>
      <c r="D5181" s="84">
        <v>43626</v>
      </c>
      <c r="E5181" s="85" t="s">
        <v>9672</v>
      </c>
      <c r="F5181" s="85" t="s">
        <v>3</v>
      </c>
      <c r="G5181" s="85">
        <v>1749523</v>
      </c>
      <c r="H5181" s="89"/>
      <c r="I5181" s="270" t="s">
        <v>11297</v>
      </c>
      <c r="J5181" s="89"/>
      <c r="K5181" s="89"/>
      <c r="L5181" s="89"/>
      <c r="M5181" s="89"/>
      <c r="N5181" s="271">
        <v>0</v>
      </c>
      <c r="O5181" s="271">
        <v>5979.4400000000005</v>
      </c>
      <c r="P5181" s="89" t="s">
        <v>670</v>
      </c>
    </row>
    <row r="5182" spans="1:16" ht="63.75">
      <c r="A5182" s="268">
        <v>81</v>
      </c>
      <c r="B5182" s="89"/>
      <c r="C5182" s="269" t="s">
        <v>55</v>
      </c>
      <c r="D5182" s="84">
        <v>43626</v>
      </c>
      <c r="E5182" s="85" t="s">
        <v>9673</v>
      </c>
      <c r="F5182" s="85" t="s">
        <v>3</v>
      </c>
      <c r="G5182" s="85">
        <v>1749522</v>
      </c>
      <c r="H5182" s="89"/>
      <c r="I5182" s="270" t="s">
        <v>11298</v>
      </c>
      <c r="J5182" s="89"/>
      <c r="K5182" s="89"/>
      <c r="L5182" s="89"/>
      <c r="M5182" s="89"/>
      <c r="N5182" s="271">
        <v>0</v>
      </c>
      <c r="O5182" s="271">
        <v>0.18</v>
      </c>
      <c r="P5182" s="89" t="s">
        <v>741</v>
      </c>
    </row>
    <row r="5183" spans="1:16" ht="51">
      <c r="A5183" s="268">
        <v>591</v>
      </c>
      <c r="B5183" s="89"/>
      <c r="C5183" s="269" t="s">
        <v>1367</v>
      </c>
      <c r="D5183" s="84">
        <v>43626</v>
      </c>
      <c r="E5183" s="85" t="s">
        <v>9674</v>
      </c>
      <c r="F5183" s="85" t="s">
        <v>3</v>
      </c>
      <c r="G5183" s="85">
        <v>1749520</v>
      </c>
      <c r="H5183" s="89"/>
      <c r="I5183" s="270" t="s">
        <v>11299</v>
      </c>
      <c r="J5183" s="89"/>
      <c r="K5183" s="89"/>
      <c r="L5183" s="89"/>
      <c r="M5183" s="89"/>
      <c r="N5183" s="271">
        <v>0</v>
      </c>
      <c r="O5183" s="271">
        <v>67.05</v>
      </c>
      <c r="P5183" s="89" t="s">
        <v>670</v>
      </c>
    </row>
    <row r="5184" spans="1:16" ht="51">
      <c r="A5184" s="268">
        <v>591</v>
      </c>
      <c r="B5184" s="89"/>
      <c r="C5184" s="269" t="s">
        <v>1367</v>
      </c>
      <c r="D5184" s="84">
        <v>43626</v>
      </c>
      <c r="E5184" s="85" t="s">
        <v>9675</v>
      </c>
      <c r="F5184" s="85" t="s">
        <v>3</v>
      </c>
      <c r="G5184" s="85">
        <v>1749519</v>
      </c>
      <c r="H5184" s="89"/>
      <c r="I5184" s="270" t="s">
        <v>11300</v>
      </c>
      <c r="J5184" s="89"/>
      <c r="K5184" s="89"/>
      <c r="L5184" s="89"/>
      <c r="M5184" s="89"/>
      <c r="N5184" s="271">
        <v>0</v>
      </c>
      <c r="O5184" s="271">
        <v>15.700000000000001</v>
      </c>
      <c r="P5184" s="89" t="s">
        <v>670</v>
      </c>
    </row>
    <row r="5185" spans="1:16" ht="51">
      <c r="A5185" s="268">
        <v>591</v>
      </c>
      <c r="B5185" s="89"/>
      <c r="C5185" s="269" t="s">
        <v>1367</v>
      </c>
      <c r="D5185" s="84">
        <v>43626</v>
      </c>
      <c r="E5185" s="85" t="s">
        <v>9676</v>
      </c>
      <c r="F5185" s="85" t="s">
        <v>3</v>
      </c>
      <c r="G5185" s="85">
        <v>1749517</v>
      </c>
      <c r="H5185" s="89"/>
      <c r="I5185" s="270" t="s">
        <v>11301</v>
      </c>
      <c r="J5185" s="89"/>
      <c r="K5185" s="89"/>
      <c r="L5185" s="89"/>
      <c r="M5185" s="89"/>
      <c r="N5185" s="271">
        <v>0</v>
      </c>
      <c r="O5185" s="271">
        <v>15.700000000000001</v>
      </c>
      <c r="P5185" s="89" t="s">
        <v>670</v>
      </c>
    </row>
    <row r="5186" spans="1:16" ht="51">
      <c r="A5186" s="268">
        <v>591</v>
      </c>
      <c r="B5186" s="89"/>
      <c r="C5186" s="269" t="s">
        <v>1367</v>
      </c>
      <c r="D5186" s="84">
        <v>43626</v>
      </c>
      <c r="E5186" s="85" t="s">
        <v>9677</v>
      </c>
      <c r="F5186" s="85" t="s">
        <v>3</v>
      </c>
      <c r="G5186" s="85">
        <v>1749516</v>
      </c>
      <c r="H5186" s="89"/>
      <c r="I5186" s="270" t="s">
        <v>11302</v>
      </c>
      <c r="J5186" s="89"/>
      <c r="K5186" s="89"/>
      <c r="L5186" s="89"/>
      <c r="M5186" s="89"/>
      <c r="N5186" s="271">
        <v>0</v>
      </c>
      <c r="O5186" s="271">
        <v>67.05</v>
      </c>
      <c r="P5186" s="89" t="s">
        <v>670</v>
      </c>
    </row>
    <row r="5187" spans="1:16" ht="51">
      <c r="A5187" s="268">
        <v>591</v>
      </c>
      <c r="B5187" s="89"/>
      <c r="C5187" s="269" t="s">
        <v>1367</v>
      </c>
      <c r="D5187" s="84">
        <v>43626</v>
      </c>
      <c r="E5187" s="85" t="s">
        <v>9678</v>
      </c>
      <c r="F5187" s="85" t="s">
        <v>3</v>
      </c>
      <c r="G5187" s="85">
        <v>1749515</v>
      </c>
      <c r="H5187" s="89"/>
      <c r="I5187" s="270" t="s">
        <v>11303</v>
      </c>
      <c r="J5187" s="89"/>
      <c r="K5187" s="89"/>
      <c r="L5187" s="89"/>
      <c r="M5187" s="89"/>
      <c r="N5187" s="271">
        <v>0</v>
      </c>
      <c r="O5187" s="271">
        <v>15.700000000000001</v>
      </c>
      <c r="P5187" s="89" t="s">
        <v>670</v>
      </c>
    </row>
    <row r="5188" spans="1:16" ht="38.25">
      <c r="A5188" s="268" t="s">
        <v>565</v>
      </c>
      <c r="B5188" s="89"/>
      <c r="C5188" s="269" t="s">
        <v>615</v>
      </c>
      <c r="D5188" s="84">
        <v>43626</v>
      </c>
      <c r="E5188" s="85" t="s">
        <v>9679</v>
      </c>
      <c r="F5188" s="85" t="s">
        <v>3</v>
      </c>
      <c r="G5188" s="85">
        <v>1749514</v>
      </c>
      <c r="H5188" s="89"/>
      <c r="I5188" s="270" t="s">
        <v>2047</v>
      </c>
      <c r="J5188" s="89"/>
      <c r="K5188" s="89"/>
      <c r="L5188" s="89"/>
      <c r="M5188" s="89"/>
      <c r="N5188" s="271">
        <v>0</v>
      </c>
      <c r="O5188" s="271">
        <v>1310</v>
      </c>
      <c r="P5188" s="89" t="s">
        <v>670</v>
      </c>
    </row>
    <row r="5189" spans="1:16" ht="51">
      <c r="A5189" s="268">
        <v>591</v>
      </c>
      <c r="B5189" s="89"/>
      <c r="C5189" s="269" t="s">
        <v>1367</v>
      </c>
      <c r="D5189" s="84">
        <v>43626</v>
      </c>
      <c r="E5189" s="85" t="s">
        <v>9680</v>
      </c>
      <c r="F5189" s="85" t="s">
        <v>3</v>
      </c>
      <c r="G5189" s="85">
        <v>1749513</v>
      </c>
      <c r="H5189" s="89"/>
      <c r="I5189" s="270" t="s">
        <v>11304</v>
      </c>
      <c r="J5189" s="89"/>
      <c r="K5189" s="89"/>
      <c r="L5189" s="89"/>
      <c r="M5189" s="89"/>
      <c r="N5189" s="271">
        <v>0</v>
      </c>
      <c r="O5189" s="271">
        <v>67.05</v>
      </c>
      <c r="P5189" s="89" t="s">
        <v>670</v>
      </c>
    </row>
    <row r="5190" spans="1:16" ht="38.25">
      <c r="A5190" s="268">
        <v>35</v>
      </c>
      <c r="B5190" s="89"/>
      <c r="C5190" s="269" t="s">
        <v>46</v>
      </c>
      <c r="D5190" s="84">
        <v>43626</v>
      </c>
      <c r="E5190" s="85" t="s">
        <v>9681</v>
      </c>
      <c r="F5190" s="85" t="s">
        <v>3</v>
      </c>
      <c r="G5190" s="85">
        <v>1749512</v>
      </c>
      <c r="H5190" s="89"/>
      <c r="I5190" s="270" t="s">
        <v>11305</v>
      </c>
      <c r="J5190" s="89"/>
      <c r="K5190" s="89"/>
      <c r="L5190" s="89"/>
      <c r="M5190" s="89"/>
      <c r="N5190" s="271">
        <v>0</v>
      </c>
      <c r="O5190" s="271">
        <v>1500</v>
      </c>
      <c r="P5190" s="89" t="s">
        <v>670</v>
      </c>
    </row>
    <row r="5191" spans="1:16" ht="51">
      <c r="A5191" s="268">
        <v>132</v>
      </c>
      <c r="B5191" s="89"/>
      <c r="C5191" s="269" t="s">
        <v>68</v>
      </c>
      <c r="D5191" s="84">
        <v>43626</v>
      </c>
      <c r="E5191" s="85" t="s">
        <v>9682</v>
      </c>
      <c r="F5191" s="85" t="s">
        <v>3</v>
      </c>
      <c r="G5191" s="85">
        <v>1749498</v>
      </c>
      <c r="H5191" s="89"/>
      <c r="I5191" s="270" t="s">
        <v>11306</v>
      </c>
      <c r="J5191" s="89"/>
      <c r="K5191" s="89"/>
      <c r="L5191" s="89"/>
      <c r="M5191" s="89"/>
      <c r="N5191" s="271">
        <v>0</v>
      </c>
      <c r="O5191" s="271">
        <v>4252.07</v>
      </c>
      <c r="P5191" s="89" t="s">
        <v>670</v>
      </c>
    </row>
    <row r="5192" spans="1:16" ht="51">
      <c r="A5192" s="268">
        <v>526</v>
      </c>
      <c r="B5192" s="89"/>
      <c r="C5192" s="269" t="s">
        <v>610</v>
      </c>
      <c r="D5192" s="84">
        <v>43626</v>
      </c>
      <c r="E5192" s="85" t="s">
        <v>9683</v>
      </c>
      <c r="F5192" s="85" t="s">
        <v>3</v>
      </c>
      <c r="G5192" s="85">
        <v>1749497</v>
      </c>
      <c r="H5192" s="89"/>
      <c r="I5192" s="270" t="s">
        <v>11307</v>
      </c>
      <c r="J5192" s="89"/>
      <c r="K5192" s="89"/>
      <c r="L5192" s="89"/>
      <c r="M5192" s="89"/>
      <c r="N5192" s="271">
        <v>0</v>
      </c>
      <c r="O5192" s="271">
        <v>122.28</v>
      </c>
      <c r="P5192" s="89" t="s">
        <v>670</v>
      </c>
    </row>
    <row r="5193" spans="1:16" ht="51">
      <c r="A5193" s="268" t="s">
        <v>565</v>
      </c>
      <c r="B5193" s="89"/>
      <c r="C5193" s="269" t="s">
        <v>615</v>
      </c>
      <c r="D5193" s="84">
        <v>43626</v>
      </c>
      <c r="E5193" s="85" t="s">
        <v>9684</v>
      </c>
      <c r="F5193" s="85" t="s">
        <v>3</v>
      </c>
      <c r="G5193" s="85">
        <v>1749496</v>
      </c>
      <c r="H5193" s="89"/>
      <c r="I5193" s="270" t="s">
        <v>11308</v>
      </c>
      <c r="J5193" s="89"/>
      <c r="K5193" s="89"/>
      <c r="L5193" s="89"/>
      <c r="M5193" s="89"/>
      <c r="N5193" s="271">
        <v>0</v>
      </c>
      <c r="O5193" s="271">
        <v>3555.5</v>
      </c>
      <c r="P5193" s="89" t="s">
        <v>670</v>
      </c>
    </row>
    <row r="5194" spans="1:16" ht="38.25">
      <c r="A5194" s="268">
        <v>212</v>
      </c>
      <c r="B5194" s="89"/>
      <c r="C5194" s="269" t="s">
        <v>100</v>
      </c>
      <c r="D5194" s="84">
        <v>43626</v>
      </c>
      <c r="E5194" s="85" t="s">
        <v>9685</v>
      </c>
      <c r="F5194" s="85" t="s">
        <v>3</v>
      </c>
      <c r="G5194" s="85">
        <v>1749487</v>
      </c>
      <c r="H5194" s="89"/>
      <c r="I5194" s="270" t="s">
        <v>11309</v>
      </c>
      <c r="J5194" s="89"/>
      <c r="K5194" s="89"/>
      <c r="L5194" s="89"/>
      <c r="M5194" s="89"/>
      <c r="N5194" s="271">
        <v>0</v>
      </c>
      <c r="O5194" s="271">
        <v>60</v>
      </c>
      <c r="P5194" s="89" t="s">
        <v>670</v>
      </c>
    </row>
    <row r="5195" spans="1:16" ht="51">
      <c r="A5195" s="268" t="s">
        <v>565</v>
      </c>
      <c r="B5195" s="89"/>
      <c r="C5195" s="269" t="s">
        <v>615</v>
      </c>
      <c r="D5195" s="84">
        <v>43626</v>
      </c>
      <c r="E5195" s="85" t="s">
        <v>9686</v>
      </c>
      <c r="F5195" s="85" t="s">
        <v>3</v>
      </c>
      <c r="G5195" s="85">
        <v>1749479</v>
      </c>
      <c r="H5195" s="89"/>
      <c r="I5195" s="270" t="s">
        <v>11310</v>
      </c>
      <c r="J5195" s="89"/>
      <c r="K5195" s="89"/>
      <c r="L5195" s="89"/>
      <c r="M5195" s="89"/>
      <c r="N5195" s="271">
        <v>0</v>
      </c>
      <c r="O5195" s="271">
        <v>140</v>
      </c>
      <c r="P5195" s="89" t="s">
        <v>670</v>
      </c>
    </row>
    <row r="5196" spans="1:16" ht="51">
      <c r="A5196" s="268" t="s">
        <v>565</v>
      </c>
      <c r="B5196" s="89"/>
      <c r="C5196" s="269" t="s">
        <v>615</v>
      </c>
      <c r="D5196" s="84">
        <v>43626</v>
      </c>
      <c r="E5196" s="85" t="s">
        <v>9687</v>
      </c>
      <c r="F5196" s="85" t="s">
        <v>3</v>
      </c>
      <c r="G5196" s="85">
        <v>1749595</v>
      </c>
      <c r="H5196" s="89"/>
      <c r="I5196" s="270" t="s">
        <v>11311</v>
      </c>
      <c r="J5196" s="89"/>
      <c r="K5196" s="89"/>
      <c r="L5196" s="89"/>
      <c r="M5196" s="89"/>
      <c r="N5196" s="271">
        <v>0</v>
      </c>
      <c r="O5196" s="271">
        <v>371</v>
      </c>
      <c r="P5196" s="89" t="s">
        <v>670</v>
      </c>
    </row>
    <row r="5197" spans="1:16" ht="51">
      <c r="A5197" s="268">
        <v>41</v>
      </c>
      <c r="B5197" s="89"/>
      <c r="C5197" s="269" t="s">
        <v>47</v>
      </c>
      <c r="D5197" s="84">
        <v>43626</v>
      </c>
      <c r="E5197" s="85" t="s">
        <v>9688</v>
      </c>
      <c r="F5197" s="85" t="s">
        <v>3</v>
      </c>
      <c r="G5197" s="85">
        <v>1749592</v>
      </c>
      <c r="H5197" s="89"/>
      <c r="I5197" s="270" t="s">
        <v>11312</v>
      </c>
      <c r="J5197" s="89"/>
      <c r="K5197" s="89"/>
      <c r="L5197" s="89"/>
      <c r="M5197" s="89"/>
      <c r="N5197" s="271">
        <v>0</v>
      </c>
      <c r="O5197" s="271">
        <v>120</v>
      </c>
      <c r="P5197" s="89" t="s">
        <v>670</v>
      </c>
    </row>
    <row r="5198" spans="1:16" ht="51">
      <c r="A5198" s="268" t="s">
        <v>565</v>
      </c>
      <c r="B5198" s="89"/>
      <c r="C5198" s="269" t="s">
        <v>615</v>
      </c>
      <c r="D5198" s="84">
        <v>43626</v>
      </c>
      <c r="E5198" s="85" t="s">
        <v>9689</v>
      </c>
      <c r="F5198" s="85" t="s">
        <v>3</v>
      </c>
      <c r="G5198" s="85">
        <v>1749583</v>
      </c>
      <c r="H5198" s="89"/>
      <c r="I5198" s="270" t="s">
        <v>11313</v>
      </c>
      <c r="J5198" s="89"/>
      <c r="K5198" s="89"/>
      <c r="L5198" s="89"/>
      <c r="M5198" s="89"/>
      <c r="N5198" s="271">
        <v>0</v>
      </c>
      <c r="O5198" s="271">
        <v>1655.5900000000001</v>
      </c>
      <c r="P5198" s="89" t="s">
        <v>670</v>
      </c>
    </row>
    <row r="5199" spans="1:16" ht="38.25">
      <c r="A5199" s="268">
        <v>70</v>
      </c>
      <c r="B5199" s="89"/>
      <c r="C5199" s="269" t="s">
        <v>53</v>
      </c>
      <c r="D5199" s="84">
        <v>43626</v>
      </c>
      <c r="E5199" s="85" t="s">
        <v>9690</v>
      </c>
      <c r="F5199" s="85" t="s">
        <v>3</v>
      </c>
      <c r="G5199" s="85">
        <v>1749566</v>
      </c>
      <c r="H5199" s="89"/>
      <c r="I5199" s="270" t="s">
        <v>11314</v>
      </c>
      <c r="J5199" s="89"/>
      <c r="K5199" s="89"/>
      <c r="L5199" s="89"/>
      <c r="M5199" s="89"/>
      <c r="N5199" s="271">
        <v>0</v>
      </c>
      <c r="O5199" s="271">
        <v>0.75</v>
      </c>
      <c r="P5199" s="89" t="s">
        <v>741</v>
      </c>
    </row>
    <row r="5200" spans="1:16" ht="38.25">
      <c r="A5200" s="268">
        <v>46</v>
      </c>
      <c r="B5200" s="89"/>
      <c r="C5200" s="269" t="s">
        <v>48</v>
      </c>
      <c r="D5200" s="84">
        <v>43626</v>
      </c>
      <c r="E5200" s="85" t="s">
        <v>9691</v>
      </c>
      <c r="F5200" s="85" t="s">
        <v>3</v>
      </c>
      <c r="G5200" s="85">
        <v>1749563</v>
      </c>
      <c r="H5200" s="89"/>
      <c r="I5200" s="270" t="s">
        <v>11315</v>
      </c>
      <c r="J5200" s="89"/>
      <c r="K5200" s="89"/>
      <c r="L5200" s="89"/>
      <c r="M5200" s="89"/>
      <c r="N5200" s="271">
        <v>0</v>
      </c>
      <c r="O5200" s="271">
        <v>107</v>
      </c>
      <c r="P5200" s="89" t="s">
        <v>670</v>
      </c>
    </row>
    <row r="5201" spans="1:16" ht="38.25">
      <c r="A5201" s="268" t="s">
        <v>565</v>
      </c>
      <c r="B5201" s="89"/>
      <c r="C5201" s="269" t="s">
        <v>615</v>
      </c>
      <c r="D5201" s="84">
        <v>43626</v>
      </c>
      <c r="E5201" s="85" t="s">
        <v>9692</v>
      </c>
      <c r="F5201" s="85" t="s">
        <v>3</v>
      </c>
      <c r="G5201" s="85">
        <v>1749559</v>
      </c>
      <c r="H5201" s="89"/>
      <c r="I5201" s="270" t="s">
        <v>11316</v>
      </c>
      <c r="J5201" s="89"/>
      <c r="K5201" s="89"/>
      <c r="L5201" s="89"/>
      <c r="M5201" s="89"/>
      <c r="N5201" s="271">
        <v>0</v>
      </c>
      <c r="O5201" s="271">
        <v>341.25</v>
      </c>
      <c r="P5201" s="89" t="s">
        <v>670</v>
      </c>
    </row>
    <row r="5202" spans="1:16" ht="51">
      <c r="A5202" s="268" t="s">
        <v>565</v>
      </c>
      <c r="B5202" s="89"/>
      <c r="C5202" s="269" t="s">
        <v>615</v>
      </c>
      <c r="D5202" s="84">
        <v>43626</v>
      </c>
      <c r="E5202" s="85" t="s">
        <v>9693</v>
      </c>
      <c r="F5202" s="85" t="s">
        <v>3</v>
      </c>
      <c r="G5202" s="85">
        <v>1749558</v>
      </c>
      <c r="H5202" s="89"/>
      <c r="I5202" s="270" t="s">
        <v>11317</v>
      </c>
      <c r="J5202" s="89"/>
      <c r="K5202" s="89"/>
      <c r="L5202" s="89"/>
      <c r="M5202" s="89"/>
      <c r="N5202" s="271">
        <v>0</v>
      </c>
      <c r="O5202" s="271">
        <v>1105</v>
      </c>
      <c r="P5202" s="89" t="s">
        <v>741</v>
      </c>
    </row>
    <row r="5203" spans="1:16" ht="51">
      <c r="A5203" s="268">
        <v>47</v>
      </c>
      <c r="B5203" s="89"/>
      <c r="C5203" s="269" t="s">
        <v>49</v>
      </c>
      <c r="D5203" s="84">
        <v>43626</v>
      </c>
      <c r="E5203" s="85" t="s">
        <v>9694</v>
      </c>
      <c r="F5203" s="85" t="s">
        <v>3</v>
      </c>
      <c r="G5203" s="85">
        <v>1749539</v>
      </c>
      <c r="H5203" s="89"/>
      <c r="I5203" s="270" t="s">
        <v>11318</v>
      </c>
      <c r="J5203" s="89"/>
      <c r="K5203" s="89"/>
      <c r="L5203" s="89"/>
      <c r="M5203" s="89"/>
      <c r="N5203" s="271">
        <v>0</v>
      </c>
      <c r="O5203" s="271">
        <v>1598</v>
      </c>
      <c r="P5203" s="89" t="s">
        <v>670</v>
      </c>
    </row>
    <row r="5204" spans="1:16" ht="51">
      <c r="A5204" s="268">
        <v>47</v>
      </c>
      <c r="B5204" s="89"/>
      <c r="C5204" s="269" t="s">
        <v>49</v>
      </c>
      <c r="D5204" s="84">
        <v>43626</v>
      </c>
      <c r="E5204" s="85" t="s">
        <v>9695</v>
      </c>
      <c r="F5204" s="85" t="s">
        <v>3</v>
      </c>
      <c r="G5204" s="85">
        <v>1749537</v>
      </c>
      <c r="H5204" s="89"/>
      <c r="I5204" s="270" t="s">
        <v>11319</v>
      </c>
      <c r="J5204" s="89"/>
      <c r="K5204" s="89"/>
      <c r="L5204" s="89"/>
      <c r="M5204" s="89"/>
      <c r="N5204" s="271">
        <v>0</v>
      </c>
      <c r="O5204" s="271">
        <v>704</v>
      </c>
      <c r="P5204" s="89" t="s">
        <v>670</v>
      </c>
    </row>
    <row r="5205" spans="1:16" ht="51">
      <c r="A5205" s="268">
        <v>85</v>
      </c>
      <c r="B5205" s="89"/>
      <c r="C5205" s="269" t="s">
        <v>735</v>
      </c>
      <c r="D5205" s="84">
        <v>43626</v>
      </c>
      <c r="E5205" s="85" t="s">
        <v>9696</v>
      </c>
      <c r="F5205" s="85" t="s">
        <v>3</v>
      </c>
      <c r="G5205" s="85">
        <v>1749430</v>
      </c>
      <c r="H5205" s="89"/>
      <c r="I5205" s="270" t="s">
        <v>11320</v>
      </c>
      <c r="J5205" s="89"/>
      <c r="K5205" s="89"/>
      <c r="L5205" s="89"/>
      <c r="M5205" s="89"/>
      <c r="N5205" s="271">
        <v>0</v>
      </c>
      <c r="O5205" s="271">
        <v>456</v>
      </c>
      <c r="P5205" s="89" t="s">
        <v>670</v>
      </c>
    </row>
    <row r="5206" spans="1:16" ht="63.75">
      <c r="A5206" s="268" t="s">
        <v>556</v>
      </c>
      <c r="B5206" s="89"/>
      <c r="C5206" s="269" t="s">
        <v>616</v>
      </c>
      <c r="D5206" s="84">
        <v>43626</v>
      </c>
      <c r="E5206" s="85" t="s">
        <v>9697</v>
      </c>
      <c r="F5206" s="85" t="s">
        <v>3</v>
      </c>
      <c r="G5206" s="85">
        <v>1749428</v>
      </c>
      <c r="H5206" s="89"/>
      <c r="I5206" s="270" t="s">
        <v>11321</v>
      </c>
      <c r="J5206" s="89"/>
      <c r="K5206" s="89"/>
      <c r="L5206" s="89"/>
      <c r="M5206" s="89"/>
      <c r="N5206" s="271">
        <v>0</v>
      </c>
      <c r="O5206" s="271">
        <v>175</v>
      </c>
      <c r="P5206" s="89" t="s">
        <v>670</v>
      </c>
    </row>
    <row r="5207" spans="1:16" ht="51">
      <c r="A5207" s="268" t="s">
        <v>565</v>
      </c>
      <c r="B5207" s="89"/>
      <c r="C5207" s="269" t="s">
        <v>615</v>
      </c>
      <c r="D5207" s="84">
        <v>43626</v>
      </c>
      <c r="E5207" s="85" t="s">
        <v>9698</v>
      </c>
      <c r="F5207" s="85" t="s">
        <v>3</v>
      </c>
      <c r="G5207" s="85">
        <v>1749427</v>
      </c>
      <c r="H5207" s="89"/>
      <c r="I5207" s="270" t="s">
        <v>11322</v>
      </c>
      <c r="J5207" s="89"/>
      <c r="K5207" s="89"/>
      <c r="L5207" s="89"/>
      <c r="M5207" s="89"/>
      <c r="N5207" s="271">
        <v>0</v>
      </c>
      <c r="O5207" s="271">
        <v>1257</v>
      </c>
      <c r="P5207" s="89" t="s">
        <v>670</v>
      </c>
    </row>
    <row r="5208" spans="1:16" ht="51">
      <c r="A5208" s="268">
        <v>163</v>
      </c>
      <c r="B5208" s="89"/>
      <c r="C5208" s="269" t="s">
        <v>88</v>
      </c>
      <c r="D5208" s="84">
        <v>43626</v>
      </c>
      <c r="E5208" s="85" t="s">
        <v>9699</v>
      </c>
      <c r="F5208" s="85" t="s">
        <v>3</v>
      </c>
      <c r="G5208" s="85">
        <v>1749424</v>
      </c>
      <c r="H5208" s="89"/>
      <c r="I5208" s="270" t="s">
        <v>11323</v>
      </c>
      <c r="J5208" s="89"/>
      <c r="K5208" s="89"/>
      <c r="L5208" s="89"/>
      <c r="M5208" s="89"/>
      <c r="N5208" s="271">
        <v>0</v>
      </c>
      <c r="O5208" s="271">
        <v>1257</v>
      </c>
      <c r="P5208" s="89" t="s">
        <v>670</v>
      </c>
    </row>
    <row r="5209" spans="1:16" ht="63.75">
      <c r="A5209" s="268">
        <v>340</v>
      </c>
      <c r="B5209" s="89"/>
      <c r="C5209" s="269" t="s">
        <v>147</v>
      </c>
      <c r="D5209" s="84">
        <v>43626</v>
      </c>
      <c r="E5209" s="85" t="s">
        <v>9700</v>
      </c>
      <c r="F5209" s="85" t="s">
        <v>3</v>
      </c>
      <c r="G5209" s="85">
        <v>1749422</v>
      </c>
      <c r="H5209" s="89"/>
      <c r="I5209" s="270" t="s">
        <v>11324</v>
      </c>
      <c r="J5209" s="89"/>
      <c r="K5209" s="89"/>
      <c r="L5209" s="89"/>
      <c r="M5209" s="89"/>
      <c r="N5209" s="271">
        <v>0</v>
      </c>
      <c r="O5209" s="271">
        <v>160</v>
      </c>
      <c r="P5209" s="89" t="s">
        <v>670</v>
      </c>
    </row>
    <row r="5210" spans="1:16" ht="51">
      <c r="A5210" s="268" t="s">
        <v>565</v>
      </c>
      <c r="B5210" s="89"/>
      <c r="C5210" s="269" t="s">
        <v>615</v>
      </c>
      <c r="D5210" s="84">
        <v>43626</v>
      </c>
      <c r="E5210" s="85" t="s">
        <v>9701</v>
      </c>
      <c r="F5210" s="85" t="s">
        <v>3</v>
      </c>
      <c r="G5210" s="85">
        <v>1749417</v>
      </c>
      <c r="H5210" s="89"/>
      <c r="I5210" s="270" t="s">
        <v>11325</v>
      </c>
      <c r="J5210" s="89"/>
      <c r="K5210" s="89"/>
      <c r="L5210" s="89"/>
      <c r="M5210" s="89"/>
      <c r="N5210" s="271">
        <v>0</v>
      </c>
      <c r="O5210" s="271">
        <v>1388</v>
      </c>
      <c r="P5210" s="89" t="s">
        <v>670</v>
      </c>
    </row>
    <row r="5211" spans="1:16" ht="63.75">
      <c r="A5211" s="268">
        <v>340</v>
      </c>
      <c r="B5211" s="89"/>
      <c r="C5211" s="269" t="s">
        <v>147</v>
      </c>
      <c r="D5211" s="84">
        <v>43626</v>
      </c>
      <c r="E5211" s="85" t="s">
        <v>9702</v>
      </c>
      <c r="F5211" s="85" t="s">
        <v>3</v>
      </c>
      <c r="G5211" s="85">
        <v>1749414</v>
      </c>
      <c r="H5211" s="89"/>
      <c r="I5211" s="270" t="s">
        <v>11326</v>
      </c>
      <c r="J5211" s="89"/>
      <c r="K5211" s="89"/>
      <c r="L5211" s="89"/>
      <c r="M5211" s="89"/>
      <c r="N5211" s="271">
        <v>0</v>
      </c>
      <c r="O5211" s="271">
        <v>64</v>
      </c>
      <c r="P5211" s="89" t="s">
        <v>670</v>
      </c>
    </row>
    <row r="5212" spans="1:16" ht="51">
      <c r="A5212" s="268" t="s">
        <v>565</v>
      </c>
      <c r="B5212" s="89"/>
      <c r="C5212" s="269" t="s">
        <v>615</v>
      </c>
      <c r="D5212" s="84">
        <v>43626</v>
      </c>
      <c r="E5212" s="85" t="s">
        <v>9703</v>
      </c>
      <c r="F5212" s="85" t="s">
        <v>3</v>
      </c>
      <c r="G5212" s="85">
        <v>1749413</v>
      </c>
      <c r="H5212" s="89"/>
      <c r="I5212" s="270" t="s">
        <v>11327</v>
      </c>
      <c r="J5212" s="89"/>
      <c r="K5212" s="89"/>
      <c r="L5212" s="89"/>
      <c r="M5212" s="89"/>
      <c r="N5212" s="271">
        <v>0</v>
      </c>
      <c r="O5212" s="271">
        <v>473</v>
      </c>
      <c r="P5212" s="89" t="s">
        <v>670</v>
      </c>
    </row>
    <row r="5213" spans="1:16" ht="63.75">
      <c r="A5213" s="268">
        <v>315</v>
      </c>
      <c r="B5213" s="89"/>
      <c r="C5213" s="269" t="s">
        <v>1355</v>
      </c>
      <c r="D5213" s="84">
        <v>43626</v>
      </c>
      <c r="E5213" s="85" t="s">
        <v>9704</v>
      </c>
      <c r="F5213" s="85" t="s">
        <v>3</v>
      </c>
      <c r="G5213" s="85">
        <v>1749412</v>
      </c>
      <c r="H5213" s="89"/>
      <c r="I5213" s="270" t="s">
        <v>11328</v>
      </c>
      <c r="J5213" s="89"/>
      <c r="K5213" s="89"/>
      <c r="L5213" s="89"/>
      <c r="M5213" s="89"/>
      <c r="N5213" s="271">
        <v>0</v>
      </c>
      <c r="O5213" s="271">
        <v>6292.89</v>
      </c>
      <c r="P5213" s="89" t="s">
        <v>670</v>
      </c>
    </row>
    <row r="5214" spans="1:16" ht="51">
      <c r="A5214" s="268">
        <v>15</v>
      </c>
      <c r="B5214" s="89"/>
      <c r="C5214" s="269" t="s">
        <v>42</v>
      </c>
      <c r="D5214" s="84">
        <v>43626</v>
      </c>
      <c r="E5214" s="85" t="s">
        <v>9705</v>
      </c>
      <c r="F5214" s="85" t="s">
        <v>3</v>
      </c>
      <c r="G5214" s="85">
        <v>1749376</v>
      </c>
      <c r="H5214" s="89"/>
      <c r="I5214" s="270" t="s">
        <v>11329</v>
      </c>
      <c r="J5214" s="89"/>
      <c r="K5214" s="89"/>
      <c r="L5214" s="89"/>
      <c r="M5214" s="89"/>
      <c r="N5214" s="271">
        <v>0</v>
      </c>
      <c r="O5214" s="271">
        <v>4160</v>
      </c>
      <c r="P5214" s="89" t="s">
        <v>670</v>
      </c>
    </row>
    <row r="5215" spans="1:16" ht="51">
      <c r="A5215" s="268">
        <v>15</v>
      </c>
      <c r="B5215" s="89"/>
      <c r="C5215" s="269" t="s">
        <v>42</v>
      </c>
      <c r="D5215" s="84">
        <v>43626</v>
      </c>
      <c r="E5215" s="85" t="s">
        <v>9706</v>
      </c>
      <c r="F5215" s="85" t="s">
        <v>3</v>
      </c>
      <c r="G5215" s="85">
        <v>1749375</v>
      </c>
      <c r="H5215" s="89"/>
      <c r="I5215" s="270" t="s">
        <v>11330</v>
      </c>
      <c r="J5215" s="89"/>
      <c r="K5215" s="89"/>
      <c r="L5215" s="89"/>
      <c r="M5215" s="89"/>
      <c r="N5215" s="271">
        <v>0</v>
      </c>
      <c r="O5215" s="271">
        <v>360</v>
      </c>
      <c r="P5215" s="89" t="s">
        <v>670</v>
      </c>
    </row>
    <row r="5216" spans="1:16" ht="51">
      <c r="A5216" s="268">
        <v>15</v>
      </c>
      <c r="B5216" s="89"/>
      <c r="C5216" s="269" t="s">
        <v>42</v>
      </c>
      <c r="D5216" s="84">
        <v>43626</v>
      </c>
      <c r="E5216" s="85" t="s">
        <v>9707</v>
      </c>
      <c r="F5216" s="85" t="s">
        <v>3</v>
      </c>
      <c r="G5216" s="85">
        <v>1749369</v>
      </c>
      <c r="H5216" s="89"/>
      <c r="I5216" s="270" t="s">
        <v>11331</v>
      </c>
      <c r="J5216" s="89"/>
      <c r="K5216" s="89"/>
      <c r="L5216" s="89"/>
      <c r="M5216" s="89"/>
      <c r="N5216" s="271">
        <v>0</v>
      </c>
      <c r="O5216" s="271">
        <v>3500</v>
      </c>
      <c r="P5216" s="89" t="s">
        <v>670</v>
      </c>
    </row>
    <row r="5217" spans="1:16" ht="51">
      <c r="A5217" s="268">
        <v>15</v>
      </c>
      <c r="B5217" s="89"/>
      <c r="C5217" s="269" t="s">
        <v>42</v>
      </c>
      <c r="D5217" s="84">
        <v>43626</v>
      </c>
      <c r="E5217" s="85" t="s">
        <v>9708</v>
      </c>
      <c r="F5217" s="85" t="s">
        <v>3</v>
      </c>
      <c r="G5217" s="85">
        <v>1749368</v>
      </c>
      <c r="H5217" s="89"/>
      <c r="I5217" s="270" t="s">
        <v>11332</v>
      </c>
      <c r="J5217" s="89"/>
      <c r="K5217" s="89"/>
      <c r="L5217" s="89"/>
      <c r="M5217" s="89"/>
      <c r="N5217" s="271">
        <v>0</v>
      </c>
      <c r="O5217" s="271">
        <v>200</v>
      </c>
      <c r="P5217" s="89" t="s">
        <v>670</v>
      </c>
    </row>
    <row r="5218" spans="1:16" ht="51">
      <c r="A5218" s="268">
        <v>20</v>
      </c>
      <c r="B5218" s="89"/>
      <c r="C5218" s="269" t="s">
        <v>44</v>
      </c>
      <c r="D5218" s="84">
        <v>43626</v>
      </c>
      <c r="E5218" s="85" t="s">
        <v>9709</v>
      </c>
      <c r="F5218" s="85" t="s">
        <v>3</v>
      </c>
      <c r="G5218" s="85">
        <v>1749462</v>
      </c>
      <c r="H5218" s="89"/>
      <c r="I5218" s="270" t="s">
        <v>11333</v>
      </c>
      <c r="J5218" s="89"/>
      <c r="K5218" s="89"/>
      <c r="L5218" s="89"/>
      <c r="M5218" s="89"/>
      <c r="N5218" s="271">
        <v>0</v>
      </c>
      <c r="O5218" s="271">
        <v>100</v>
      </c>
      <c r="P5218" s="89" t="s">
        <v>670</v>
      </c>
    </row>
    <row r="5219" spans="1:16" ht="51">
      <c r="A5219" s="268">
        <v>20</v>
      </c>
      <c r="B5219" s="89"/>
      <c r="C5219" s="269" t="s">
        <v>44</v>
      </c>
      <c r="D5219" s="84">
        <v>43626</v>
      </c>
      <c r="E5219" s="85" t="s">
        <v>9710</v>
      </c>
      <c r="F5219" s="85" t="s">
        <v>3</v>
      </c>
      <c r="G5219" s="85">
        <v>1749459</v>
      </c>
      <c r="H5219" s="89"/>
      <c r="I5219" s="270" t="s">
        <v>11334</v>
      </c>
      <c r="J5219" s="89"/>
      <c r="K5219" s="89"/>
      <c r="L5219" s="89"/>
      <c r="M5219" s="89"/>
      <c r="N5219" s="271">
        <v>0</v>
      </c>
      <c r="O5219" s="271">
        <v>100</v>
      </c>
      <c r="P5219" s="89" t="s">
        <v>670</v>
      </c>
    </row>
    <row r="5220" spans="1:16" ht="51">
      <c r="A5220" s="268">
        <v>526</v>
      </c>
      <c r="B5220" s="89"/>
      <c r="C5220" s="269" t="s">
        <v>610</v>
      </c>
      <c r="D5220" s="84">
        <v>43626</v>
      </c>
      <c r="E5220" s="85" t="s">
        <v>9711</v>
      </c>
      <c r="F5220" s="85" t="s">
        <v>3</v>
      </c>
      <c r="G5220" s="85">
        <v>1749457</v>
      </c>
      <c r="H5220" s="89"/>
      <c r="I5220" s="270" t="s">
        <v>11335</v>
      </c>
      <c r="J5220" s="89"/>
      <c r="K5220" s="89"/>
      <c r="L5220" s="89"/>
      <c r="M5220" s="89"/>
      <c r="N5220" s="271">
        <v>0</v>
      </c>
      <c r="O5220" s="271">
        <v>800</v>
      </c>
      <c r="P5220" s="89" t="s">
        <v>670</v>
      </c>
    </row>
    <row r="5221" spans="1:16" ht="63.75">
      <c r="A5221" s="268">
        <v>46</v>
      </c>
      <c r="B5221" s="89"/>
      <c r="C5221" s="269" t="s">
        <v>48</v>
      </c>
      <c r="D5221" s="84">
        <v>43626</v>
      </c>
      <c r="E5221" s="85" t="s">
        <v>9712</v>
      </c>
      <c r="F5221" s="85" t="s">
        <v>3</v>
      </c>
      <c r="G5221" s="85">
        <v>1749442</v>
      </c>
      <c r="H5221" s="89"/>
      <c r="I5221" s="270" t="s">
        <v>11336</v>
      </c>
      <c r="J5221" s="89"/>
      <c r="K5221" s="89"/>
      <c r="L5221" s="89"/>
      <c r="M5221" s="89"/>
      <c r="N5221" s="271">
        <v>0</v>
      </c>
      <c r="O5221" s="271">
        <v>371</v>
      </c>
      <c r="P5221" s="89" t="s">
        <v>670</v>
      </c>
    </row>
    <row r="5222" spans="1:16" ht="38.25">
      <c r="A5222" s="268">
        <v>35</v>
      </c>
      <c r="B5222" s="89"/>
      <c r="C5222" s="269" t="s">
        <v>46</v>
      </c>
      <c r="D5222" s="84">
        <v>43626</v>
      </c>
      <c r="E5222" s="85" t="s">
        <v>9713</v>
      </c>
      <c r="F5222" s="85" t="s">
        <v>3</v>
      </c>
      <c r="G5222" s="85">
        <v>1749419</v>
      </c>
      <c r="H5222" s="89"/>
      <c r="I5222" s="270" t="s">
        <v>11337</v>
      </c>
      <c r="J5222" s="89"/>
      <c r="K5222" s="89"/>
      <c r="L5222" s="89"/>
      <c r="M5222" s="89"/>
      <c r="N5222" s="271">
        <v>0</v>
      </c>
      <c r="O5222" s="271">
        <v>1203.3900000000001</v>
      </c>
      <c r="P5222" s="89" t="s">
        <v>670</v>
      </c>
    </row>
    <row r="5223" spans="1:16" ht="51">
      <c r="A5223" s="268">
        <v>661</v>
      </c>
      <c r="B5223" s="89"/>
      <c r="C5223" s="269" t="s">
        <v>189</v>
      </c>
      <c r="D5223" s="84">
        <v>43626</v>
      </c>
      <c r="E5223" s="85" t="s">
        <v>9714</v>
      </c>
      <c r="F5223" s="85" t="s">
        <v>3</v>
      </c>
      <c r="G5223" s="85">
        <v>1749399</v>
      </c>
      <c r="H5223" s="89"/>
      <c r="I5223" s="270" t="s">
        <v>11338</v>
      </c>
      <c r="J5223" s="89"/>
      <c r="K5223" s="89"/>
      <c r="L5223" s="89"/>
      <c r="M5223" s="89"/>
      <c r="N5223" s="271">
        <v>0</v>
      </c>
      <c r="O5223" s="271">
        <v>20654.82</v>
      </c>
      <c r="P5223" s="89" t="s">
        <v>670</v>
      </c>
    </row>
    <row r="5224" spans="1:16" ht="63.75">
      <c r="A5224" s="268">
        <v>660</v>
      </c>
      <c r="B5224" s="89"/>
      <c r="C5224" s="269" t="s">
        <v>188</v>
      </c>
      <c r="D5224" s="84">
        <v>43626</v>
      </c>
      <c r="E5224" s="85" t="s">
        <v>9715</v>
      </c>
      <c r="F5224" s="85" t="s">
        <v>3</v>
      </c>
      <c r="G5224" s="85">
        <v>1749450</v>
      </c>
      <c r="H5224" s="89"/>
      <c r="I5224" s="270" t="s">
        <v>11339</v>
      </c>
      <c r="J5224" s="89"/>
      <c r="K5224" s="89"/>
      <c r="L5224" s="89"/>
      <c r="M5224" s="89"/>
      <c r="N5224" s="271">
        <v>0</v>
      </c>
      <c r="O5224" s="271">
        <v>323</v>
      </c>
      <c r="P5224" s="89" t="s">
        <v>670</v>
      </c>
    </row>
    <row r="5225" spans="1:16" ht="51">
      <c r="A5225" s="268">
        <v>660</v>
      </c>
      <c r="B5225" s="89"/>
      <c r="C5225" s="269" t="s">
        <v>188</v>
      </c>
      <c r="D5225" s="84">
        <v>43626</v>
      </c>
      <c r="E5225" s="85" t="s">
        <v>9716</v>
      </c>
      <c r="F5225" s="85" t="s">
        <v>3</v>
      </c>
      <c r="G5225" s="85">
        <v>1749453</v>
      </c>
      <c r="H5225" s="89"/>
      <c r="I5225" s="270" t="s">
        <v>11340</v>
      </c>
      <c r="J5225" s="89"/>
      <c r="K5225" s="89"/>
      <c r="L5225" s="89"/>
      <c r="M5225" s="89"/>
      <c r="N5225" s="271">
        <v>0</v>
      </c>
      <c r="O5225" s="271">
        <v>38.06</v>
      </c>
      <c r="P5225" s="89" t="s">
        <v>670</v>
      </c>
    </row>
    <row r="5226" spans="1:16" ht="63.75">
      <c r="A5226" s="268">
        <v>291</v>
      </c>
      <c r="B5226" s="89"/>
      <c r="C5226" s="269" t="s">
        <v>129</v>
      </c>
      <c r="D5226" s="84">
        <v>43626</v>
      </c>
      <c r="E5226" s="85" t="s">
        <v>9717</v>
      </c>
      <c r="F5226" s="85" t="s">
        <v>3</v>
      </c>
      <c r="G5226" s="85">
        <v>1749454</v>
      </c>
      <c r="H5226" s="89"/>
      <c r="I5226" s="270" t="s">
        <v>11341</v>
      </c>
      <c r="J5226" s="89"/>
      <c r="K5226" s="89"/>
      <c r="L5226" s="89"/>
      <c r="M5226" s="89"/>
      <c r="N5226" s="271">
        <v>0</v>
      </c>
      <c r="O5226" s="271">
        <v>62201.200000000004</v>
      </c>
      <c r="P5226" s="89" t="s">
        <v>670</v>
      </c>
    </row>
    <row r="5227" spans="1:16" ht="51">
      <c r="A5227" s="268">
        <v>130</v>
      </c>
      <c r="B5227" s="89"/>
      <c r="C5227" s="269" t="s">
        <v>67</v>
      </c>
      <c r="D5227" s="84">
        <v>43626</v>
      </c>
      <c r="E5227" s="85" t="s">
        <v>9718</v>
      </c>
      <c r="F5227" s="85" t="s">
        <v>3</v>
      </c>
      <c r="G5227" s="85">
        <v>1749379</v>
      </c>
      <c r="H5227" s="89"/>
      <c r="I5227" s="270" t="s">
        <v>11342</v>
      </c>
      <c r="J5227" s="89"/>
      <c r="K5227" s="89"/>
      <c r="L5227" s="89"/>
      <c r="M5227" s="89"/>
      <c r="N5227" s="271">
        <v>0</v>
      </c>
      <c r="O5227" s="271">
        <v>222</v>
      </c>
      <c r="P5227" s="89" t="s">
        <v>670</v>
      </c>
    </row>
    <row r="5228" spans="1:16" ht="51">
      <c r="A5228" s="268">
        <v>130</v>
      </c>
      <c r="B5228" s="89"/>
      <c r="C5228" s="269" t="s">
        <v>67</v>
      </c>
      <c r="D5228" s="84">
        <v>43626</v>
      </c>
      <c r="E5228" s="85" t="s">
        <v>9719</v>
      </c>
      <c r="F5228" s="85" t="s">
        <v>3</v>
      </c>
      <c r="G5228" s="85">
        <v>1749384</v>
      </c>
      <c r="H5228" s="89"/>
      <c r="I5228" s="270" t="s">
        <v>11343</v>
      </c>
      <c r="J5228" s="89"/>
      <c r="K5228" s="89"/>
      <c r="L5228" s="89"/>
      <c r="M5228" s="89"/>
      <c r="N5228" s="271">
        <v>0</v>
      </c>
      <c r="O5228" s="271">
        <v>222</v>
      </c>
      <c r="P5228" s="89" t="s">
        <v>670</v>
      </c>
    </row>
    <row r="5229" spans="1:16" ht="63.75">
      <c r="A5229" s="268" t="s">
        <v>556</v>
      </c>
      <c r="B5229" s="89"/>
      <c r="C5229" s="269" t="s">
        <v>616</v>
      </c>
      <c r="D5229" s="84">
        <v>43626</v>
      </c>
      <c r="E5229" s="85" t="s">
        <v>9720</v>
      </c>
      <c r="F5229" s="85" t="s">
        <v>671</v>
      </c>
      <c r="G5229" s="85">
        <v>484203</v>
      </c>
      <c r="H5229" s="89"/>
      <c r="I5229" s="270" t="s">
        <v>11344</v>
      </c>
      <c r="J5229" s="89"/>
      <c r="K5229" s="89"/>
      <c r="L5229" s="89"/>
      <c r="M5229" s="89"/>
      <c r="N5229" s="271">
        <v>0</v>
      </c>
      <c r="O5229" s="271">
        <v>418451</v>
      </c>
      <c r="P5229" s="89" t="s">
        <v>670</v>
      </c>
    </row>
    <row r="5230" spans="1:16" ht="63.75">
      <c r="A5230" s="268" t="s">
        <v>556</v>
      </c>
      <c r="B5230" s="89"/>
      <c r="C5230" s="269" t="s">
        <v>616</v>
      </c>
      <c r="D5230" s="84">
        <v>43626</v>
      </c>
      <c r="E5230" s="85" t="s">
        <v>9721</v>
      </c>
      <c r="F5230" s="85" t="s">
        <v>671</v>
      </c>
      <c r="G5230" s="85">
        <v>484227</v>
      </c>
      <c r="H5230" s="89"/>
      <c r="I5230" s="270" t="s">
        <v>11345</v>
      </c>
      <c r="J5230" s="89"/>
      <c r="K5230" s="89"/>
      <c r="L5230" s="89"/>
      <c r="M5230" s="89"/>
      <c r="N5230" s="271">
        <v>0</v>
      </c>
      <c r="O5230" s="271">
        <v>30120</v>
      </c>
      <c r="P5230" s="89" t="s">
        <v>670</v>
      </c>
    </row>
    <row r="5231" spans="1:16" ht="63.75">
      <c r="A5231" s="268">
        <v>16</v>
      </c>
      <c r="B5231" s="89"/>
      <c r="C5231" s="269" t="s">
        <v>43</v>
      </c>
      <c r="D5231" s="84">
        <v>43626</v>
      </c>
      <c r="E5231" s="85" t="s">
        <v>9722</v>
      </c>
      <c r="F5231" s="85" t="s">
        <v>629</v>
      </c>
      <c r="G5231" s="85">
        <v>8258</v>
      </c>
      <c r="H5231" s="89"/>
      <c r="I5231" s="270" t="s">
        <v>11346</v>
      </c>
      <c r="J5231" s="89"/>
      <c r="K5231" s="89"/>
      <c r="L5231" s="89"/>
      <c r="M5231" s="89"/>
      <c r="N5231" s="271">
        <v>36.47</v>
      </c>
      <c r="O5231" s="271">
        <v>0</v>
      </c>
      <c r="P5231" s="89" t="s">
        <v>670</v>
      </c>
    </row>
    <row r="5232" spans="1:16" ht="63.75">
      <c r="A5232" s="268">
        <v>291</v>
      </c>
      <c r="B5232" s="89"/>
      <c r="C5232" s="269" t="s">
        <v>129</v>
      </c>
      <c r="D5232" s="84">
        <v>43626</v>
      </c>
      <c r="E5232" s="85" t="s">
        <v>9723</v>
      </c>
      <c r="F5232" s="85" t="s">
        <v>11</v>
      </c>
      <c r="G5232" s="85">
        <v>1061227</v>
      </c>
      <c r="H5232" s="89"/>
      <c r="I5232" s="270" t="s">
        <v>11347</v>
      </c>
      <c r="J5232" s="89"/>
      <c r="K5232" s="89"/>
      <c r="L5232" s="89"/>
      <c r="M5232" s="89"/>
      <c r="N5232" s="271">
        <v>50</v>
      </c>
      <c r="O5232" s="271">
        <v>0</v>
      </c>
      <c r="P5232" s="89" t="s">
        <v>670</v>
      </c>
    </row>
    <row r="5233" spans="1:16" ht="51">
      <c r="A5233" s="268" t="s">
        <v>557</v>
      </c>
      <c r="B5233" s="89"/>
      <c r="C5233" s="269" t="s">
        <v>780</v>
      </c>
      <c r="D5233" s="84">
        <v>43626</v>
      </c>
      <c r="E5233" s="85" t="s">
        <v>9724</v>
      </c>
      <c r="F5233" s="85" t="s">
        <v>11</v>
      </c>
      <c r="G5233" s="85">
        <v>956391</v>
      </c>
      <c r="H5233" s="89"/>
      <c r="I5233" s="270" t="s">
        <v>11348</v>
      </c>
      <c r="J5233" s="89"/>
      <c r="K5233" s="89"/>
      <c r="L5233" s="89"/>
      <c r="M5233" s="89"/>
      <c r="N5233" s="271">
        <v>807.55</v>
      </c>
      <c r="O5233" s="271">
        <v>0</v>
      </c>
      <c r="P5233" s="89" t="s">
        <v>670</v>
      </c>
    </row>
    <row r="5234" spans="1:16" ht="51">
      <c r="A5234" s="268">
        <v>513</v>
      </c>
      <c r="B5234" s="89"/>
      <c r="C5234" s="269" t="s">
        <v>171</v>
      </c>
      <c r="D5234" s="84">
        <v>43626</v>
      </c>
      <c r="E5234" s="85" t="s">
        <v>9725</v>
      </c>
      <c r="F5234" s="85" t="s">
        <v>15</v>
      </c>
      <c r="G5234" s="85">
        <v>1061337</v>
      </c>
      <c r="H5234" s="89"/>
      <c r="I5234" s="270" t="s">
        <v>746</v>
      </c>
      <c r="J5234" s="89"/>
      <c r="K5234" s="89"/>
      <c r="L5234" s="89"/>
      <c r="M5234" s="89"/>
      <c r="N5234" s="271">
        <v>50</v>
      </c>
      <c r="O5234" s="271">
        <v>0</v>
      </c>
      <c r="P5234" s="89" t="s">
        <v>670</v>
      </c>
    </row>
    <row r="5235" spans="1:16" ht="76.5">
      <c r="A5235" s="268">
        <v>291</v>
      </c>
      <c r="B5235" s="89"/>
      <c r="C5235" s="269" t="s">
        <v>129</v>
      </c>
      <c r="D5235" s="84">
        <v>43626</v>
      </c>
      <c r="E5235" s="85" t="s">
        <v>9726</v>
      </c>
      <c r="F5235" s="85" t="s">
        <v>6</v>
      </c>
      <c r="G5235" s="85">
        <v>1129736</v>
      </c>
      <c r="H5235" s="89"/>
      <c r="I5235" s="270" t="s">
        <v>11349</v>
      </c>
      <c r="J5235" s="89"/>
      <c r="K5235" s="89"/>
      <c r="L5235" s="89"/>
      <c r="M5235" s="89"/>
      <c r="N5235" s="271">
        <v>0</v>
      </c>
      <c r="O5235" s="271">
        <v>39208475.68</v>
      </c>
      <c r="P5235" s="89" t="s">
        <v>670</v>
      </c>
    </row>
    <row r="5236" spans="1:16" ht="63.75">
      <c r="A5236" s="268">
        <v>10</v>
      </c>
      <c r="B5236" s="89"/>
      <c r="C5236" s="269" t="s">
        <v>41</v>
      </c>
      <c r="D5236" s="84">
        <v>43626</v>
      </c>
      <c r="E5236" s="85" t="s">
        <v>9727</v>
      </c>
      <c r="F5236" s="85" t="s">
        <v>6</v>
      </c>
      <c r="G5236" s="85">
        <v>1061803</v>
      </c>
      <c r="H5236" s="89"/>
      <c r="I5236" s="270" t="s">
        <v>11350</v>
      </c>
      <c r="J5236" s="89"/>
      <c r="K5236" s="89"/>
      <c r="L5236" s="89"/>
      <c r="M5236" s="89"/>
      <c r="N5236" s="271">
        <v>0</v>
      </c>
      <c r="O5236" s="271">
        <v>22459.64</v>
      </c>
      <c r="P5236" s="89" t="s">
        <v>670</v>
      </c>
    </row>
    <row r="5237" spans="1:16" ht="63.75">
      <c r="A5237" s="268">
        <v>10</v>
      </c>
      <c r="B5237" s="89"/>
      <c r="C5237" s="269" t="s">
        <v>41</v>
      </c>
      <c r="D5237" s="84">
        <v>43626</v>
      </c>
      <c r="E5237" s="85" t="s">
        <v>9728</v>
      </c>
      <c r="F5237" s="85" t="s">
        <v>15</v>
      </c>
      <c r="G5237" s="85">
        <v>1061804</v>
      </c>
      <c r="H5237" s="89"/>
      <c r="I5237" s="270" t="s">
        <v>11351</v>
      </c>
      <c r="J5237" s="89"/>
      <c r="K5237" s="89"/>
      <c r="L5237" s="89"/>
      <c r="M5237" s="89"/>
      <c r="N5237" s="271">
        <v>50</v>
      </c>
      <c r="O5237" s="271">
        <v>0</v>
      </c>
      <c r="P5237" s="89" t="s">
        <v>670</v>
      </c>
    </row>
    <row r="5238" spans="1:16" ht="76.5">
      <c r="A5238" s="268" t="s">
        <v>556</v>
      </c>
      <c r="B5238" s="89"/>
      <c r="C5238" s="269" t="s">
        <v>616</v>
      </c>
      <c r="D5238" s="84">
        <v>43626</v>
      </c>
      <c r="E5238" s="85" t="s">
        <v>9729</v>
      </c>
      <c r="F5238" s="85" t="s">
        <v>6</v>
      </c>
      <c r="G5238" s="85">
        <v>956568</v>
      </c>
      <c r="H5238" s="89"/>
      <c r="I5238" s="270" t="s">
        <v>11352</v>
      </c>
      <c r="J5238" s="89"/>
      <c r="K5238" s="89"/>
      <c r="L5238" s="89"/>
      <c r="M5238" s="89"/>
      <c r="N5238" s="271">
        <v>0</v>
      </c>
      <c r="O5238" s="271">
        <v>3510.19</v>
      </c>
      <c r="P5238" s="89" t="s">
        <v>670</v>
      </c>
    </row>
    <row r="5239" spans="1:16" ht="76.5">
      <c r="A5239" s="268" t="s">
        <v>557</v>
      </c>
      <c r="B5239" s="89"/>
      <c r="C5239" s="269" t="s">
        <v>780</v>
      </c>
      <c r="D5239" s="84">
        <v>43626</v>
      </c>
      <c r="E5239" s="85" t="s">
        <v>9730</v>
      </c>
      <c r="F5239" s="85" t="s">
        <v>6</v>
      </c>
      <c r="G5239" s="85">
        <v>1130082</v>
      </c>
      <c r="H5239" s="89"/>
      <c r="I5239" s="270" t="s">
        <v>11353</v>
      </c>
      <c r="J5239" s="89"/>
      <c r="K5239" s="89"/>
      <c r="L5239" s="89"/>
      <c r="M5239" s="89"/>
      <c r="N5239" s="271">
        <v>0</v>
      </c>
      <c r="O5239" s="271">
        <v>100000</v>
      </c>
      <c r="P5239" s="89" t="s">
        <v>670</v>
      </c>
    </row>
    <row r="5240" spans="1:16" ht="76.5">
      <c r="A5240" s="268">
        <v>222</v>
      </c>
      <c r="B5240" s="89"/>
      <c r="C5240" s="269" t="s">
        <v>103</v>
      </c>
      <c r="D5240" s="84">
        <v>43626</v>
      </c>
      <c r="E5240" s="85" t="s">
        <v>9731</v>
      </c>
      <c r="F5240" s="85" t="s">
        <v>6</v>
      </c>
      <c r="G5240" s="85">
        <v>956566</v>
      </c>
      <c r="H5240" s="89"/>
      <c r="I5240" s="270" t="s">
        <v>11354</v>
      </c>
      <c r="J5240" s="89"/>
      <c r="K5240" s="89"/>
      <c r="L5240" s="89"/>
      <c r="M5240" s="89"/>
      <c r="N5240" s="271">
        <v>0</v>
      </c>
      <c r="O5240" s="271">
        <v>487060</v>
      </c>
      <c r="P5240" s="89" t="s">
        <v>670</v>
      </c>
    </row>
    <row r="5241" spans="1:16" ht="89.25">
      <c r="A5241" s="268" t="s">
        <v>556</v>
      </c>
      <c r="B5241" s="89"/>
      <c r="C5241" s="269" t="s">
        <v>616</v>
      </c>
      <c r="D5241" s="84">
        <v>43626</v>
      </c>
      <c r="E5241" s="85" t="s">
        <v>9732</v>
      </c>
      <c r="F5241" s="85" t="s">
        <v>6</v>
      </c>
      <c r="G5241" s="85">
        <v>956568</v>
      </c>
      <c r="H5241" s="89"/>
      <c r="I5241" s="270" t="s">
        <v>11355</v>
      </c>
      <c r="J5241" s="89"/>
      <c r="K5241" s="89"/>
      <c r="L5241" s="89"/>
      <c r="M5241" s="89"/>
      <c r="N5241" s="271">
        <v>0</v>
      </c>
      <c r="O5241" s="271">
        <v>14545.9</v>
      </c>
      <c r="P5241" s="89" t="s">
        <v>670</v>
      </c>
    </row>
    <row r="5242" spans="1:16" ht="76.5">
      <c r="A5242" s="268" t="s">
        <v>556</v>
      </c>
      <c r="B5242" s="89"/>
      <c r="C5242" s="269" t="s">
        <v>616</v>
      </c>
      <c r="D5242" s="84">
        <v>43626</v>
      </c>
      <c r="E5242" s="85" t="s">
        <v>9733</v>
      </c>
      <c r="F5242" s="85" t="s">
        <v>6</v>
      </c>
      <c r="G5242" s="85">
        <v>956568</v>
      </c>
      <c r="H5242" s="89"/>
      <c r="I5242" s="270" t="s">
        <v>11356</v>
      </c>
      <c r="J5242" s="89"/>
      <c r="K5242" s="89"/>
      <c r="L5242" s="89"/>
      <c r="M5242" s="89"/>
      <c r="N5242" s="271">
        <v>0</v>
      </c>
      <c r="O5242" s="271">
        <v>5323.83</v>
      </c>
      <c r="P5242" s="89" t="s">
        <v>670</v>
      </c>
    </row>
    <row r="5243" spans="1:16" ht="51">
      <c r="A5243" s="268">
        <v>513</v>
      </c>
      <c r="B5243" s="89"/>
      <c r="C5243" s="269" t="s">
        <v>171</v>
      </c>
      <c r="D5243" s="84">
        <v>43626</v>
      </c>
      <c r="E5243" s="85" t="s">
        <v>9734</v>
      </c>
      <c r="F5243" s="85" t="s">
        <v>15</v>
      </c>
      <c r="G5243" s="85">
        <v>1061935</v>
      </c>
      <c r="H5243" s="89"/>
      <c r="I5243" s="270" t="s">
        <v>11357</v>
      </c>
      <c r="J5243" s="89"/>
      <c r="K5243" s="89"/>
      <c r="L5243" s="89"/>
      <c r="M5243" s="89"/>
      <c r="N5243" s="271">
        <v>50</v>
      </c>
      <c r="O5243" s="271">
        <v>0</v>
      </c>
      <c r="P5243" s="89" t="s">
        <v>670</v>
      </c>
    </row>
    <row r="5244" spans="1:16" ht="51">
      <c r="A5244" s="268">
        <v>513</v>
      </c>
      <c r="B5244" s="89"/>
      <c r="C5244" s="269" t="s">
        <v>171</v>
      </c>
      <c r="D5244" s="84">
        <v>43626</v>
      </c>
      <c r="E5244" s="85" t="s">
        <v>9735</v>
      </c>
      <c r="F5244" s="85" t="s">
        <v>15</v>
      </c>
      <c r="G5244" s="85">
        <v>1061937</v>
      </c>
      <c r="H5244" s="89"/>
      <c r="I5244" s="270" t="s">
        <v>3677</v>
      </c>
      <c r="J5244" s="89"/>
      <c r="K5244" s="89"/>
      <c r="L5244" s="89"/>
      <c r="M5244" s="89"/>
      <c r="N5244" s="271">
        <v>50</v>
      </c>
      <c r="O5244" s="271">
        <v>0</v>
      </c>
      <c r="P5244" s="89" t="s">
        <v>670</v>
      </c>
    </row>
    <row r="5245" spans="1:16" ht="51">
      <c r="A5245" s="268">
        <v>119</v>
      </c>
      <c r="B5245" s="89"/>
      <c r="C5245" s="269" t="s">
        <v>63</v>
      </c>
      <c r="D5245" s="84">
        <v>43626</v>
      </c>
      <c r="E5245" s="85" t="s">
        <v>9736</v>
      </c>
      <c r="F5245" s="85" t="s">
        <v>11</v>
      </c>
      <c r="G5245" s="85">
        <v>956545</v>
      </c>
      <c r="H5245" s="89"/>
      <c r="I5245" s="270" t="s">
        <v>11358</v>
      </c>
      <c r="J5245" s="89"/>
      <c r="K5245" s="89"/>
      <c r="L5245" s="89"/>
      <c r="M5245" s="89"/>
      <c r="N5245" s="271">
        <v>50</v>
      </c>
      <c r="O5245" s="271">
        <v>0</v>
      </c>
      <c r="P5245" s="89" t="s">
        <v>670</v>
      </c>
    </row>
    <row r="5246" spans="1:16" ht="51">
      <c r="A5246" s="268">
        <v>117</v>
      </c>
      <c r="B5246" s="89"/>
      <c r="C5246" s="269" t="s">
        <v>62</v>
      </c>
      <c r="D5246" s="84">
        <v>43626</v>
      </c>
      <c r="E5246" s="85" t="s">
        <v>9737</v>
      </c>
      <c r="F5246" s="85" t="s">
        <v>11</v>
      </c>
      <c r="G5246" s="85">
        <v>956549</v>
      </c>
      <c r="H5246" s="89"/>
      <c r="I5246" s="270" t="s">
        <v>11359</v>
      </c>
      <c r="J5246" s="89"/>
      <c r="K5246" s="89"/>
      <c r="L5246" s="89"/>
      <c r="M5246" s="89"/>
      <c r="N5246" s="271">
        <v>50</v>
      </c>
      <c r="O5246" s="271">
        <v>0</v>
      </c>
      <c r="P5246" s="89" t="s">
        <v>670</v>
      </c>
    </row>
    <row r="5247" spans="1:16" ht="51">
      <c r="A5247" s="268">
        <v>66</v>
      </c>
      <c r="B5247" s="89"/>
      <c r="C5247" s="269" t="s">
        <v>52</v>
      </c>
      <c r="D5247" s="84">
        <v>43626</v>
      </c>
      <c r="E5247" s="85" t="s">
        <v>9738</v>
      </c>
      <c r="F5247" s="85" t="s">
        <v>6</v>
      </c>
      <c r="G5247" s="85">
        <v>956602</v>
      </c>
      <c r="H5247" s="89"/>
      <c r="I5247" s="270" t="s">
        <v>11360</v>
      </c>
      <c r="J5247" s="89"/>
      <c r="K5247" s="89"/>
      <c r="L5247" s="89"/>
      <c r="M5247" s="89"/>
      <c r="N5247" s="271">
        <v>0</v>
      </c>
      <c r="O5247" s="271">
        <v>139891.18</v>
      </c>
      <c r="P5247" s="89" t="s">
        <v>670</v>
      </c>
    </row>
    <row r="5248" spans="1:16" ht="51">
      <c r="A5248" s="268">
        <v>513</v>
      </c>
      <c r="B5248" s="89"/>
      <c r="C5248" s="269" t="s">
        <v>171</v>
      </c>
      <c r="D5248" s="84">
        <v>43626</v>
      </c>
      <c r="E5248" s="85" t="s">
        <v>9739</v>
      </c>
      <c r="F5248" s="85" t="s">
        <v>15</v>
      </c>
      <c r="G5248" s="85">
        <v>1062194</v>
      </c>
      <c r="H5248" s="89"/>
      <c r="I5248" s="270" t="s">
        <v>11361</v>
      </c>
      <c r="J5248" s="89"/>
      <c r="K5248" s="89"/>
      <c r="L5248" s="89"/>
      <c r="M5248" s="89"/>
      <c r="N5248" s="271">
        <v>50</v>
      </c>
      <c r="O5248" s="271">
        <v>0</v>
      </c>
      <c r="P5248" s="89" t="s">
        <v>670</v>
      </c>
    </row>
    <row r="5249" spans="1:16" ht="51">
      <c r="A5249" s="268">
        <v>513</v>
      </c>
      <c r="B5249" s="89"/>
      <c r="C5249" s="269" t="s">
        <v>171</v>
      </c>
      <c r="D5249" s="84">
        <v>43626</v>
      </c>
      <c r="E5249" s="85" t="s">
        <v>9740</v>
      </c>
      <c r="F5249" s="85" t="s">
        <v>15</v>
      </c>
      <c r="G5249" s="85">
        <v>1062199</v>
      </c>
      <c r="H5249" s="89"/>
      <c r="I5249" s="270" t="s">
        <v>11362</v>
      </c>
      <c r="J5249" s="89"/>
      <c r="K5249" s="89"/>
      <c r="L5249" s="89"/>
      <c r="M5249" s="89"/>
      <c r="N5249" s="271">
        <v>50</v>
      </c>
      <c r="O5249" s="271">
        <v>0</v>
      </c>
      <c r="P5249" s="89" t="s">
        <v>670</v>
      </c>
    </row>
    <row r="5250" spans="1:16" ht="76.5">
      <c r="A5250" s="268">
        <v>597</v>
      </c>
      <c r="B5250" s="89"/>
      <c r="C5250" s="269" t="s">
        <v>734</v>
      </c>
      <c r="D5250" s="84">
        <v>43626</v>
      </c>
      <c r="E5250" s="85" t="s">
        <v>9741</v>
      </c>
      <c r="F5250" s="85" t="s">
        <v>11</v>
      </c>
      <c r="G5250" s="85">
        <v>956366</v>
      </c>
      <c r="H5250" s="89"/>
      <c r="I5250" s="270" t="s">
        <v>11363</v>
      </c>
      <c r="J5250" s="89"/>
      <c r="K5250" s="89"/>
      <c r="L5250" s="89"/>
      <c r="M5250" s="89"/>
      <c r="N5250" s="271">
        <v>250</v>
      </c>
      <c r="O5250" s="271">
        <v>0</v>
      </c>
      <c r="P5250" s="89" t="s">
        <v>670</v>
      </c>
    </row>
    <row r="5251" spans="1:16" ht="76.5">
      <c r="A5251" s="268">
        <v>597</v>
      </c>
      <c r="B5251" s="89"/>
      <c r="C5251" s="269" t="s">
        <v>734</v>
      </c>
      <c r="D5251" s="84">
        <v>43626</v>
      </c>
      <c r="E5251" s="85" t="s">
        <v>9742</v>
      </c>
      <c r="F5251" s="85" t="s">
        <v>11</v>
      </c>
      <c r="G5251" s="85">
        <v>956420</v>
      </c>
      <c r="H5251" s="89"/>
      <c r="I5251" s="270" t="s">
        <v>11364</v>
      </c>
      <c r="J5251" s="89"/>
      <c r="K5251" s="89"/>
      <c r="L5251" s="89"/>
      <c r="M5251" s="89"/>
      <c r="N5251" s="271">
        <v>150</v>
      </c>
      <c r="O5251" s="271">
        <v>0</v>
      </c>
      <c r="P5251" s="89" t="s">
        <v>670</v>
      </c>
    </row>
    <row r="5252" spans="1:16" ht="89.25">
      <c r="A5252" s="268">
        <v>78</v>
      </c>
      <c r="B5252" s="89"/>
      <c r="C5252" s="269" t="s">
        <v>674</v>
      </c>
      <c r="D5252" s="84">
        <v>43626</v>
      </c>
      <c r="E5252" s="85" t="s">
        <v>9743</v>
      </c>
      <c r="F5252" s="85" t="s">
        <v>11</v>
      </c>
      <c r="G5252" s="85">
        <v>956463</v>
      </c>
      <c r="H5252" s="89"/>
      <c r="I5252" s="270" t="s">
        <v>11365</v>
      </c>
      <c r="J5252" s="89"/>
      <c r="K5252" s="89"/>
      <c r="L5252" s="89"/>
      <c r="M5252" s="89"/>
      <c r="N5252" s="271">
        <v>5358.68</v>
      </c>
      <c r="O5252" s="271">
        <v>0</v>
      </c>
      <c r="P5252" s="89" t="s">
        <v>670</v>
      </c>
    </row>
    <row r="5253" spans="1:16" ht="89.25">
      <c r="A5253" s="268">
        <v>78</v>
      </c>
      <c r="B5253" s="89"/>
      <c r="C5253" s="269" t="s">
        <v>674</v>
      </c>
      <c r="D5253" s="84">
        <v>43626</v>
      </c>
      <c r="E5253" s="85" t="s">
        <v>9744</v>
      </c>
      <c r="F5253" s="85" t="s">
        <v>11</v>
      </c>
      <c r="G5253" s="85">
        <v>956493</v>
      </c>
      <c r="H5253" s="89"/>
      <c r="I5253" s="270" t="s">
        <v>11366</v>
      </c>
      <c r="J5253" s="89"/>
      <c r="K5253" s="89"/>
      <c r="L5253" s="89"/>
      <c r="M5253" s="89"/>
      <c r="N5253" s="271">
        <v>6290.95</v>
      </c>
      <c r="O5253" s="271">
        <v>0</v>
      </c>
      <c r="P5253" s="89" t="s">
        <v>670</v>
      </c>
    </row>
    <row r="5254" spans="1:16" ht="89.25">
      <c r="A5254" s="268">
        <v>291</v>
      </c>
      <c r="B5254" s="89"/>
      <c r="C5254" s="269" t="s">
        <v>129</v>
      </c>
      <c r="D5254" s="84">
        <v>43626</v>
      </c>
      <c r="E5254" s="85" t="s">
        <v>9745</v>
      </c>
      <c r="F5254" s="85" t="s">
        <v>11</v>
      </c>
      <c r="G5254" s="85">
        <v>956534</v>
      </c>
      <c r="H5254" s="89"/>
      <c r="I5254" s="270" t="s">
        <v>11367</v>
      </c>
      <c r="J5254" s="89"/>
      <c r="K5254" s="89"/>
      <c r="L5254" s="89"/>
      <c r="M5254" s="89"/>
      <c r="N5254" s="271">
        <v>270</v>
      </c>
      <c r="O5254" s="271">
        <v>0</v>
      </c>
      <c r="P5254" s="89" t="s">
        <v>670</v>
      </c>
    </row>
    <row r="5255" spans="1:16" ht="51">
      <c r="A5255" s="268">
        <v>119</v>
      </c>
      <c r="B5255" s="89"/>
      <c r="C5255" s="269" t="s">
        <v>63</v>
      </c>
      <c r="D5255" s="84">
        <v>43626</v>
      </c>
      <c r="E5255" s="85" t="s">
        <v>9746</v>
      </c>
      <c r="F5255" s="85" t="s">
        <v>11</v>
      </c>
      <c r="G5255" s="85">
        <v>956599</v>
      </c>
      <c r="H5255" s="89"/>
      <c r="I5255" s="270" t="s">
        <v>11368</v>
      </c>
      <c r="J5255" s="89"/>
      <c r="K5255" s="89"/>
      <c r="L5255" s="89"/>
      <c r="M5255" s="89"/>
      <c r="N5255" s="271">
        <v>50</v>
      </c>
      <c r="O5255" s="271">
        <v>0</v>
      </c>
      <c r="P5255" s="89" t="s">
        <v>670</v>
      </c>
    </row>
    <row r="5256" spans="1:16" ht="51">
      <c r="A5256" s="268">
        <v>119</v>
      </c>
      <c r="B5256" s="89"/>
      <c r="C5256" s="269" t="s">
        <v>63</v>
      </c>
      <c r="D5256" s="84">
        <v>43626</v>
      </c>
      <c r="E5256" s="85" t="s">
        <v>9747</v>
      </c>
      <c r="F5256" s="85" t="s">
        <v>11</v>
      </c>
      <c r="G5256" s="85">
        <v>956600</v>
      </c>
      <c r="H5256" s="89"/>
      <c r="I5256" s="270" t="s">
        <v>11369</v>
      </c>
      <c r="J5256" s="89"/>
      <c r="K5256" s="89"/>
      <c r="L5256" s="89"/>
      <c r="M5256" s="89"/>
      <c r="N5256" s="271">
        <v>50</v>
      </c>
      <c r="O5256" s="271">
        <v>0</v>
      </c>
      <c r="P5256" s="89" t="s">
        <v>670</v>
      </c>
    </row>
    <row r="5257" spans="1:16" ht="76.5">
      <c r="A5257" s="268">
        <v>373</v>
      </c>
      <c r="B5257" s="89"/>
      <c r="C5257" s="269" t="s">
        <v>636</v>
      </c>
      <c r="D5257" s="84">
        <v>43626</v>
      </c>
      <c r="E5257" s="85" t="s">
        <v>9748</v>
      </c>
      <c r="F5257" s="85" t="s">
        <v>671</v>
      </c>
      <c r="G5257" s="85">
        <v>489111</v>
      </c>
      <c r="H5257" s="89"/>
      <c r="I5257" s="270" t="s">
        <v>11370</v>
      </c>
      <c r="J5257" s="89"/>
      <c r="K5257" s="89"/>
      <c r="L5257" s="89"/>
      <c r="M5257" s="89"/>
      <c r="N5257" s="271">
        <v>0</v>
      </c>
      <c r="O5257" s="271">
        <v>57299221.719999999</v>
      </c>
      <c r="P5257" s="89" t="s">
        <v>670</v>
      </c>
    </row>
    <row r="5258" spans="1:16" ht="63.75">
      <c r="A5258" s="268">
        <v>86</v>
      </c>
      <c r="B5258" s="89"/>
      <c r="C5258" s="269" t="s">
        <v>56</v>
      </c>
      <c r="D5258" s="84">
        <v>43627</v>
      </c>
      <c r="E5258" s="85" t="s">
        <v>9749</v>
      </c>
      <c r="F5258" s="85" t="s">
        <v>3</v>
      </c>
      <c r="G5258" s="85">
        <v>1749975</v>
      </c>
      <c r="H5258" s="89"/>
      <c r="I5258" s="270" t="s">
        <v>11371</v>
      </c>
      <c r="J5258" s="89"/>
      <c r="K5258" s="89"/>
      <c r="L5258" s="89"/>
      <c r="M5258" s="89"/>
      <c r="N5258" s="271">
        <v>0</v>
      </c>
      <c r="O5258" s="271">
        <v>856.5</v>
      </c>
      <c r="P5258" s="89" t="s">
        <v>670</v>
      </c>
    </row>
    <row r="5259" spans="1:16" ht="63.75">
      <c r="A5259" s="268">
        <v>35</v>
      </c>
      <c r="B5259" s="89"/>
      <c r="C5259" s="269" t="s">
        <v>46</v>
      </c>
      <c r="D5259" s="84">
        <v>43627</v>
      </c>
      <c r="E5259" s="85" t="s">
        <v>9750</v>
      </c>
      <c r="F5259" s="85" t="s">
        <v>3</v>
      </c>
      <c r="G5259" s="85">
        <v>1749936</v>
      </c>
      <c r="H5259" s="89"/>
      <c r="I5259" s="270" t="s">
        <v>11372</v>
      </c>
      <c r="J5259" s="89"/>
      <c r="K5259" s="89"/>
      <c r="L5259" s="89"/>
      <c r="M5259" s="89"/>
      <c r="N5259" s="271">
        <v>0</v>
      </c>
      <c r="O5259" s="271">
        <v>1020</v>
      </c>
      <c r="P5259" s="89" t="s">
        <v>670</v>
      </c>
    </row>
    <row r="5260" spans="1:16" ht="38.25">
      <c r="A5260" s="268" t="s">
        <v>565</v>
      </c>
      <c r="B5260" s="89"/>
      <c r="C5260" s="269" t="s">
        <v>615</v>
      </c>
      <c r="D5260" s="84">
        <v>43627</v>
      </c>
      <c r="E5260" s="85" t="s">
        <v>9751</v>
      </c>
      <c r="F5260" s="85" t="s">
        <v>3</v>
      </c>
      <c r="G5260" s="85">
        <v>1749929</v>
      </c>
      <c r="H5260" s="89"/>
      <c r="I5260" s="270" t="s">
        <v>11373</v>
      </c>
      <c r="J5260" s="89"/>
      <c r="K5260" s="89"/>
      <c r="L5260" s="89"/>
      <c r="M5260" s="89"/>
      <c r="N5260" s="271">
        <v>0</v>
      </c>
      <c r="O5260" s="271">
        <v>938.5</v>
      </c>
      <c r="P5260" s="89" t="s">
        <v>670</v>
      </c>
    </row>
    <row r="5261" spans="1:16" ht="51">
      <c r="A5261" s="268" t="s">
        <v>565</v>
      </c>
      <c r="B5261" s="89"/>
      <c r="C5261" s="269" t="s">
        <v>615</v>
      </c>
      <c r="D5261" s="84">
        <v>43627</v>
      </c>
      <c r="E5261" s="85" t="s">
        <v>9752</v>
      </c>
      <c r="F5261" s="85" t="s">
        <v>3</v>
      </c>
      <c r="G5261" s="85">
        <v>1749928</v>
      </c>
      <c r="H5261" s="89"/>
      <c r="I5261" s="270" t="s">
        <v>11374</v>
      </c>
      <c r="J5261" s="89"/>
      <c r="K5261" s="89"/>
      <c r="L5261" s="89"/>
      <c r="M5261" s="89"/>
      <c r="N5261" s="271">
        <v>0</v>
      </c>
      <c r="O5261" s="271">
        <v>3055.3</v>
      </c>
      <c r="P5261" s="89" t="s">
        <v>670</v>
      </c>
    </row>
    <row r="5262" spans="1:16" ht="38.25">
      <c r="A5262" s="268" t="s">
        <v>565</v>
      </c>
      <c r="B5262" s="89"/>
      <c r="C5262" s="269" t="s">
        <v>615</v>
      </c>
      <c r="D5262" s="84">
        <v>43627</v>
      </c>
      <c r="E5262" s="85" t="s">
        <v>9753</v>
      </c>
      <c r="F5262" s="85" t="s">
        <v>3</v>
      </c>
      <c r="G5262" s="85">
        <v>1749927</v>
      </c>
      <c r="H5262" s="89"/>
      <c r="I5262" s="270" t="s">
        <v>11375</v>
      </c>
      <c r="J5262" s="89"/>
      <c r="K5262" s="89"/>
      <c r="L5262" s="89"/>
      <c r="M5262" s="89"/>
      <c r="N5262" s="271">
        <v>0</v>
      </c>
      <c r="O5262" s="271">
        <v>321.60000000000002</v>
      </c>
      <c r="P5262" s="89" t="s">
        <v>670</v>
      </c>
    </row>
    <row r="5263" spans="1:16" ht="38.25">
      <c r="A5263" s="268" t="s">
        <v>565</v>
      </c>
      <c r="B5263" s="89"/>
      <c r="C5263" s="269" t="s">
        <v>615</v>
      </c>
      <c r="D5263" s="84">
        <v>43627</v>
      </c>
      <c r="E5263" s="85" t="s">
        <v>9754</v>
      </c>
      <c r="F5263" s="85" t="s">
        <v>3</v>
      </c>
      <c r="G5263" s="85">
        <v>1749925</v>
      </c>
      <c r="H5263" s="89"/>
      <c r="I5263" s="270" t="s">
        <v>2324</v>
      </c>
      <c r="J5263" s="89"/>
      <c r="K5263" s="89"/>
      <c r="L5263" s="89"/>
      <c r="M5263" s="89"/>
      <c r="N5263" s="271">
        <v>0</v>
      </c>
      <c r="O5263" s="271">
        <v>1739.6000000000001</v>
      </c>
      <c r="P5263" s="89" t="s">
        <v>670</v>
      </c>
    </row>
    <row r="5264" spans="1:16" ht="51">
      <c r="A5264" s="268" t="s">
        <v>565</v>
      </c>
      <c r="B5264" s="89"/>
      <c r="C5264" s="269" t="s">
        <v>615</v>
      </c>
      <c r="D5264" s="84">
        <v>43627</v>
      </c>
      <c r="E5264" s="85" t="s">
        <v>9755</v>
      </c>
      <c r="F5264" s="85" t="s">
        <v>3</v>
      </c>
      <c r="G5264" s="85">
        <v>1749924</v>
      </c>
      <c r="H5264" s="89"/>
      <c r="I5264" s="270" t="s">
        <v>11376</v>
      </c>
      <c r="J5264" s="89"/>
      <c r="K5264" s="89"/>
      <c r="L5264" s="89"/>
      <c r="M5264" s="89"/>
      <c r="N5264" s="271">
        <v>0</v>
      </c>
      <c r="O5264" s="271">
        <v>693</v>
      </c>
      <c r="P5264" s="89" t="s">
        <v>670</v>
      </c>
    </row>
    <row r="5265" spans="1:16" ht="51">
      <c r="A5265" s="268">
        <v>46</v>
      </c>
      <c r="B5265" s="89"/>
      <c r="C5265" s="269" t="s">
        <v>48</v>
      </c>
      <c r="D5265" s="84">
        <v>43627</v>
      </c>
      <c r="E5265" s="85" t="s">
        <v>9756</v>
      </c>
      <c r="F5265" s="85" t="s">
        <v>3</v>
      </c>
      <c r="G5265" s="85">
        <v>1749923</v>
      </c>
      <c r="H5265" s="89"/>
      <c r="I5265" s="270" t="s">
        <v>11377</v>
      </c>
      <c r="J5265" s="89"/>
      <c r="K5265" s="89"/>
      <c r="L5265" s="89"/>
      <c r="M5265" s="89"/>
      <c r="N5265" s="271">
        <v>0</v>
      </c>
      <c r="O5265" s="271">
        <v>1400</v>
      </c>
      <c r="P5265" s="89" t="s">
        <v>670</v>
      </c>
    </row>
    <row r="5266" spans="1:16" ht="51">
      <c r="A5266" s="268">
        <v>599</v>
      </c>
      <c r="B5266" s="89"/>
      <c r="C5266" s="269" t="s">
        <v>1369</v>
      </c>
      <c r="D5266" s="84">
        <v>43627</v>
      </c>
      <c r="E5266" s="85" t="s">
        <v>9757</v>
      </c>
      <c r="F5266" s="85" t="s">
        <v>3</v>
      </c>
      <c r="G5266" s="85">
        <v>1749921</v>
      </c>
      <c r="H5266" s="89"/>
      <c r="I5266" s="270" t="s">
        <v>11378</v>
      </c>
      <c r="J5266" s="89"/>
      <c r="K5266" s="89"/>
      <c r="L5266" s="89"/>
      <c r="M5266" s="89"/>
      <c r="N5266" s="271">
        <v>0</v>
      </c>
      <c r="O5266" s="271">
        <v>0.06</v>
      </c>
      <c r="P5266" s="89" t="s">
        <v>670</v>
      </c>
    </row>
    <row r="5267" spans="1:16" ht="38.25">
      <c r="A5267" s="268" t="s">
        <v>565</v>
      </c>
      <c r="B5267" s="89"/>
      <c r="C5267" s="269" t="s">
        <v>615</v>
      </c>
      <c r="D5267" s="84">
        <v>43627</v>
      </c>
      <c r="E5267" s="85" t="s">
        <v>9758</v>
      </c>
      <c r="F5267" s="85" t="s">
        <v>3</v>
      </c>
      <c r="G5267" s="85">
        <v>1749918</v>
      </c>
      <c r="H5267" s="89"/>
      <c r="I5267" s="270" t="s">
        <v>11379</v>
      </c>
      <c r="J5267" s="89"/>
      <c r="K5267" s="89"/>
      <c r="L5267" s="89"/>
      <c r="M5267" s="89"/>
      <c r="N5267" s="271">
        <v>0</v>
      </c>
      <c r="O5267" s="271">
        <v>371</v>
      </c>
      <c r="P5267" s="89" t="s">
        <v>670</v>
      </c>
    </row>
    <row r="5268" spans="1:16" ht="38.25">
      <c r="A5268" s="268" t="s">
        <v>565</v>
      </c>
      <c r="B5268" s="89"/>
      <c r="C5268" s="269" t="s">
        <v>615</v>
      </c>
      <c r="D5268" s="84">
        <v>43627</v>
      </c>
      <c r="E5268" s="85" t="s">
        <v>9759</v>
      </c>
      <c r="F5268" s="85" t="s">
        <v>3</v>
      </c>
      <c r="G5268" s="85">
        <v>1749917</v>
      </c>
      <c r="H5268" s="89"/>
      <c r="I5268" s="270" t="s">
        <v>11380</v>
      </c>
      <c r="J5268" s="89"/>
      <c r="K5268" s="89"/>
      <c r="L5268" s="89"/>
      <c r="M5268" s="89"/>
      <c r="N5268" s="271">
        <v>0</v>
      </c>
      <c r="O5268" s="271">
        <v>371</v>
      </c>
      <c r="P5268" s="89" t="s">
        <v>670</v>
      </c>
    </row>
    <row r="5269" spans="1:16" ht="38.25">
      <c r="A5269" s="268">
        <v>206</v>
      </c>
      <c r="B5269" s="89"/>
      <c r="C5269" s="269" t="s">
        <v>97</v>
      </c>
      <c r="D5269" s="84">
        <v>43627</v>
      </c>
      <c r="E5269" s="85" t="s">
        <v>9760</v>
      </c>
      <c r="F5269" s="85" t="s">
        <v>3</v>
      </c>
      <c r="G5269" s="85">
        <v>1750054</v>
      </c>
      <c r="H5269" s="89"/>
      <c r="I5269" s="270" t="s">
        <v>11381</v>
      </c>
      <c r="J5269" s="89"/>
      <c r="K5269" s="89"/>
      <c r="L5269" s="89"/>
      <c r="M5269" s="89"/>
      <c r="N5269" s="271">
        <v>0</v>
      </c>
      <c r="O5269" s="271">
        <v>15</v>
      </c>
      <c r="P5269" s="89" t="s">
        <v>670</v>
      </c>
    </row>
    <row r="5270" spans="1:16" ht="51">
      <c r="A5270" s="268">
        <v>35</v>
      </c>
      <c r="B5270" s="89"/>
      <c r="C5270" s="269" t="s">
        <v>46</v>
      </c>
      <c r="D5270" s="84">
        <v>43627</v>
      </c>
      <c r="E5270" s="85" t="s">
        <v>9761</v>
      </c>
      <c r="F5270" s="85" t="s">
        <v>3</v>
      </c>
      <c r="G5270" s="85">
        <v>1750048</v>
      </c>
      <c r="H5270" s="89"/>
      <c r="I5270" s="270" t="s">
        <v>11382</v>
      </c>
      <c r="J5270" s="89"/>
      <c r="K5270" s="89"/>
      <c r="L5270" s="89"/>
      <c r="M5270" s="89"/>
      <c r="N5270" s="271">
        <v>0</v>
      </c>
      <c r="O5270" s="271">
        <v>733</v>
      </c>
      <c r="P5270" s="89" t="s">
        <v>670</v>
      </c>
    </row>
    <row r="5271" spans="1:16" ht="51">
      <c r="A5271" s="268">
        <v>66</v>
      </c>
      <c r="B5271" s="89"/>
      <c r="C5271" s="269" t="s">
        <v>52</v>
      </c>
      <c r="D5271" s="84">
        <v>43627</v>
      </c>
      <c r="E5271" s="85" t="s">
        <v>9762</v>
      </c>
      <c r="F5271" s="85" t="s">
        <v>3</v>
      </c>
      <c r="G5271" s="85">
        <v>1750039</v>
      </c>
      <c r="H5271" s="89"/>
      <c r="I5271" s="270" t="s">
        <v>11383</v>
      </c>
      <c r="J5271" s="89"/>
      <c r="K5271" s="89"/>
      <c r="L5271" s="89"/>
      <c r="M5271" s="89"/>
      <c r="N5271" s="271">
        <v>0</v>
      </c>
      <c r="O5271" s="271">
        <v>450</v>
      </c>
      <c r="P5271" s="89" t="s">
        <v>670</v>
      </c>
    </row>
    <row r="5272" spans="1:16" ht="38.25">
      <c r="A5272" s="268" t="s">
        <v>565</v>
      </c>
      <c r="B5272" s="89"/>
      <c r="C5272" s="269" t="s">
        <v>615</v>
      </c>
      <c r="D5272" s="84">
        <v>43627</v>
      </c>
      <c r="E5272" s="85" t="s">
        <v>9763</v>
      </c>
      <c r="F5272" s="85" t="s">
        <v>3</v>
      </c>
      <c r="G5272" s="85">
        <v>1750029</v>
      </c>
      <c r="H5272" s="89"/>
      <c r="I5272" s="270" t="s">
        <v>11384</v>
      </c>
      <c r="J5272" s="89"/>
      <c r="K5272" s="89"/>
      <c r="L5272" s="89"/>
      <c r="M5272" s="89"/>
      <c r="N5272" s="271">
        <v>0</v>
      </c>
      <c r="O5272" s="271">
        <v>371</v>
      </c>
      <c r="P5272" s="89" t="s">
        <v>670</v>
      </c>
    </row>
    <row r="5273" spans="1:16" ht="51">
      <c r="A5273" s="268">
        <v>249</v>
      </c>
      <c r="B5273" s="89"/>
      <c r="C5273" s="269" t="s">
        <v>112</v>
      </c>
      <c r="D5273" s="84">
        <v>43627</v>
      </c>
      <c r="E5273" s="85" t="s">
        <v>9764</v>
      </c>
      <c r="F5273" s="85" t="s">
        <v>3</v>
      </c>
      <c r="G5273" s="85">
        <v>1750023</v>
      </c>
      <c r="H5273" s="89"/>
      <c r="I5273" s="270" t="s">
        <v>11385</v>
      </c>
      <c r="J5273" s="89"/>
      <c r="K5273" s="89"/>
      <c r="L5273" s="89"/>
      <c r="M5273" s="89"/>
      <c r="N5273" s="271">
        <v>0</v>
      </c>
      <c r="O5273" s="271">
        <v>19</v>
      </c>
      <c r="P5273" s="89" t="s">
        <v>670</v>
      </c>
    </row>
    <row r="5274" spans="1:16" ht="51">
      <c r="A5274" s="268">
        <v>132</v>
      </c>
      <c r="B5274" s="89"/>
      <c r="C5274" s="269" t="s">
        <v>68</v>
      </c>
      <c r="D5274" s="84">
        <v>43627</v>
      </c>
      <c r="E5274" s="85" t="s">
        <v>9765</v>
      </c>
      <c r="F5274" s="85" t="s">
        <v>3</v>
      </c>
      <c r="G5274" s="85">
        <v>1750014</v>
      </c>
      <c r="H5274" s="89"/>
      <c r="I5274" s="270" t="s">
        <v>11386</v>
      </c>
      <c r="J5274" s="89"/>
      <c r="K5274" s="89"/>
      <c r="L5274" s="89"/>
      <c r="M5274" s="89"/>
      <c r="N5274" s="271">
        <v>0</v>
      </c>
      <c r="O5274" s="271">
        <v>26040</v>
      </c>
      <c r="P5274" s="89" t="s">
        <v>670</v>
      </c>
    </row>
    <row r="5275" spans="1:16" ht="51">
      <c r="A5275" s="268">
        <v>132</v>
      </c>
      <c r="B5275" s="89"/>
      <c r="C5275" s="269" t="s">
        <v>68</v>
      </c>
      <c r="D5275" s="84">
        <v>43627</v>
      </c>
      <c r="E5275" s="85" t="s">
        <v>9766</v>
      </c>
      <c r="F5275" s="85" t="s">
        <v>3</v>
      </c>
      <c r="G5275" s="85">
        <v>1750012</v>
      </c>
      <c r="H5275" s="89"/>
      <c r="I5275" s="270" t="s">
        <v>11387</v>
      </c>
      <c r="J5275" s="89"/>
      <c r="K5275" s="89"/>
      <c r="L5275" s="89"/>
      <c r="M5275" s="89"/>
      <c r="N5275" s="271">
        <v>0</v>
      </c>
      <c r="O5275" s="271">
        <v>718</v>
      </c>
      <c r="P5275" s="89" t="s">
        <v>670</v>
      </c>
    </row>
    <row r="5276" spans="1:16" ht="51">
      <c r="A5276" s="268" t="s">
        <v>565</v>
      </c>
      <c r="B5276" s="89"/>
      <c r="C5276" s="269" t="s">
        <v>615</v>
      </c>
      <c r="D5276" s="84">
        <v>43627</v>
      </c>
      <c r="E5276" s="85" t="s">
        <v>9767</v>
      </c>
      <c r="F5276" s="85" t="s">
        <v>3</v>
      </c>
      <c r="G5276" s="85">
        <v>1750003</v>
      </c>
      <c r="H5276" s="89"/>
      <c r="I5276" s="270" t="s">
        <v>11388</v>
      </c>
      <c r="J5276" s="89"/>
      <c r="K5276" s="89"/>
      <c r="L5276" s="89"/>
      <c r="M5276" s="89"/>
      <c r="N5276" s="271">
        <v>0</v>
      </c>
      <c r="O5276" s="271">
        <v>2250</v>
      </c>
      <c r="P5276" s="89" t="s">
        <v>670</v>
      </c>
    </row>
    <row r="5277" spans="1:16" ht="38.25">
      <c r="A5277" s="268" t="s">
        <v>565</v>
      </c>
      <c r="B5277" s="89"/>
      <c r="C5277" s="269" t="s">
        <v>615</v>
      </c>
      <c r="D5277" s="84">
        <v>43627</v>
      </c>
      <c r="E5277" s="85" t="s">
        <v>9768</v>
      </c>
      <c r="F5277" s="85" t="s">
        <v>3</v>
      </c>
      <c r="G5277" s="85">
        <v>1750002</v>
      </c>
      <c r="H5277" s="89"/>
      <c r="I5277" s="270" t="s">
        <v>11389</v>
      </c>
      <c r="J5277" s="89"/>
      <c r="K5277" s="89"/>
      <c r="L5277" s="89"/>
      <c r="M5277" s="89"/>
      <c r="N5277" s="271">
        <v>0</v>
      </c>
      <c r="O5277" s="271">
        <v>0.77</v>
      </c>
      <c r="P5277" s="89" t="s">
        <v>670</v>
      </c>
    </row>
    <row r="5278" spans="1:16" ht="51">
      <c r="A5278" s="268">
        <v>599</v>
      </c>
      <c r="B5278" s="89"/>
      <c r="C5278" s="269" t="s">
        <v>1369</v>
      </c>
      <c r="D5278" s="84">
        <v>43627</v>
      </c>
      <c r="E5278" s="85" t="s">
        <v>9769</v>
      </c>
      <c r="F5278" s="85" t="s">
        <v>3</v>
      </c>
      <c r="G5278" s="85">
        <v>1749998</v>
      </c>
      <c r="H5278" s="89"/>
      <c r="I5278" s="270" t="s">
        <v>11390</v>
      </c>
      <c r="J5278" s="89"/>
      <c r="K5278" s="89"/>
      <c r="L5278" s="89"/>
      <c r="M5278" s="89"/>
      <c r="N5278" s="271">
        <v>0</v>
      </c>
      <c r="O5278" s="271">
        <v>9090.59</v>
      </c>
      <c r="P5278" s="89" t="s">
        <v>670</v>
      </c>
    </row>
    <row r="5279" spans="1:16" ht="51">
      <c r="A5279" s="268">
        <v>526</v>
      </c>
      <c r="B5279" s="89"/>
      <c r="C5279" s="269" t="s">
        <v>610</v>
      </c>
      <c r="D5279" s="84">
        <v>43627</v>
      </c>
      <c r="E5279" s="85" t="s">
        <v>9770</v>
      </c>
      <c r="F5279" s="85" t="s">
        <v>3</v>
      </c>
      <c r="G5279" s="85">
        <v>1749987</v>
      </c>
      <c r="H5279" s="89"/>
      <c r="I5279" s="270" t="s">
        <v>11391</v>
      </c>
      <c r="J5279" s="89"/>
      <c r="K5279" s="89"/>
      <c r="L5279" s="89"/>
      <c r="M5279" s="89"/>
      <c r="N5279" s="271">
        <v>0</v>
      </c>
      <c r="O5279" s="271">
        <v>56</v>
      </c>
      <c r="P5279" s="89" t="s">
        <v>670</v>
      </c>
    </row>
    <row r="5280" spans="1:16" ht="51">
      <c r="A5280" s="268" t="s">
        <v>565</v>
      </c>
      <c r="B5280" s="89"/>
      <c r="C5280" s="269" t="s">
        <v>615</v>
      </c>
      <c r="D5280" s="84">
        <v>43627</v>
      </c>
      <c r="E5280" s="85" t="s">
        <v>9771</v>
      </c>
      <c r="F5280" s="85" t="s">
        <v>3</v>
      </c>
      <c r="G5280" s="85">
        <v>1749986</v>
      </c>
      <c r="H5280" s="89"/>
      <c r="I5280" s="270" t="s">
        <v>11392</v>
      </c>
      <c r="J5280" s="89"/>
      <c r="K5280" s="89"/>
      <c r="L5280" s="89"/>
      <c r="M5280" s="89"/>
      <c r="N5280" s="271">
        <v>0</v>
      </c>
      <c r="O5280" s="271">
        <v>531.20000000000005</v>
      </c>
      <c r="P5280" s="89" t="s">
        <v>670</v>
      </c>
    </row>
    <row r="5281" spans="1:16" ht="89.25">
      <c r="A5281" s="268">
        <v>587</v>
      </c>
      <c r="B5281" s="89"/>
      <c r="C5281" s="269" t="s">
        <v>730</v>
      </c>
      <c r="D5281" s="84">
        <v>43627</v>
      </c>
      <c r="E5281" s="85" t="s">
        <v>9772</v>
      </c>
      <c r="F5281" s="85" t="s">
        <v>3</v>
      </c>
      <c r="G5281" s="85">
        <v>1749983</v>
      </c>
      <c r="H5281" s="89"/>
      <c r="I5281" s="270" t="s">
        <v>11393</v>
      </c>
      <c r="J5281" s="89"/>
      <c r="K5281" s="89"/>
      <c r="L5281" s="89"/>
      <c r="M5281" s="89"/>
      <c r="N5281" s="271">
        <v>0</v>
      </c>
      <c r="O5281" s="271">
        <v>26.23</v>
      </c>
      <c r="P5281" s="89" t="s">
        <v>670</v>
      </c>
    </row>
    <row r="5282" spans="1:16" ht="38.25">
      <c r="A5282" s="268" t="s">
        <v>565</v>
      </c>
      <c r="B5282" s="89"/>
      <c r="C5282" s="269" t="s">
        <v>615</v>
      </c>
      <c r="D5282" s="84">
        <v>43627</v>
      </c>
      <c r="E5282" s="85" t="s">
        <v>9773</v>
      </c>
      <c r="F5282" s="85" t="s">
        <v>3</v>
      </c>
      <c r="G5282" s="85">
        <v>1749778</v>
      </c>
      <c r="H5282" s="89"/>
      <c r="I5282" s="270" t="s">
        <v>1415</v>
      </c>
      <c r="J5282" s="89"/>
      <c r="K5282" s="89"/>
      <c r="L5282" s="89"/>
      <c r="M5282" s="89"/>
      <c r="N5282" s="271">
        <v>0</v>
      </c>
      <c r="O5282" s="271">
        <v>1669</v>
      </c>
      <c r="P5282" s="89" t="s">
        <v>670</v>
      </c>
    </row>
    <row r="5283" spans="1:16" ht="38.25">
      <c r="A5283" s="268">
        <v>526</v>
      </c>
      <c r="B5283" s="89"/>
      <c r="C5283" s="269" t="s">
        <v>610</v>
      </c>
      <c r="D5283" s="84">
        <v>43627</v>
      </c>
      <c r="E5283" s="85" t="s">
        <v>9774</v>
      </c>
      <c r="F5283" s="85" t="s">
        <v>3</v>
      </c>
      <c r="G5283" s="85">
        <v>1749771</v>
      </c>
      <c r="H5283" s="89"/>
      <c r="I5283" s="270" t="s">
        <v>11394</v>
      </c>
      <c r="J5283" s="89"/>
      <c r="K5283" s="89"/>
      <c r="L5283" s="89"/>
      <c r="M5283" s="89"/>
      <c r="N5283" s="271">
        <v>0</v>
      </c>
      <c r="O5283" s="271">
        <v>605</v>
      </c>
      <c r="P5283" s="89" t="s">
        <v>670</v>
      </c>
    </row>
    <row r="5284" spans="1:16" ht="51">
      <c r="A5284" s="268">
        <v>130</v>
      </c>
      <c r="B5284" s="89"/>
      <c r="C5284" s="269" t="s">
        <v>67</v>
      </c>
      <c r="D5284" s="84">
        <v>43627</v>
      </c>
      <c r="E5284" s="85" t="s">
        <v>9775</v>
      </c>
      <c r="F5284" s="85" t="s">
        <v>3</v>
      </c>
      <c r="G5284" s="85">
        <v>1749768</v>
      </c>
      <c r="H5284" s="89"/>
      <c r="I5284" s="270" t="s">
        <v>11395</v>
      </c>
      <c r="J5284" s="89"/>
      <c r="K5284" s="89"/>
      <c r="L5284" s="89"/>
      <c r="M5284" s="89"/>
      <c r="N5284" s="271">
        <v>0</v>
      </c>
      <c r="O5284" s="271">
        <v>231</v>
      </c>
      <c r="P5284" s="89" t="s">
        <v>670</v>
      </c>
    </row>
    <row r="5285" spans="1:16" ht="38.25">
      <c r="A5285" s="268">
        <v>20</v>
      </c>
      <c r="B5285" s="89"/>
      <c r="C5285" s="269" t="s">
        <v>44</v>
      </c>
      <c r="D5285" s="84">
        <v>43627</v>
      </c>
      <c r="E5285" s="85" t="s">
        <v>9776</v>
      </c>
      <c r="F5285" s="85" t="s">
        <v>3</v>
      </c>
      <c r="G5285" s="85">
        <v>1749761</v>
      </c>
      <c r="H5285" s="89"/>
      <c r="I5285" s="270" t="s">
        <v>11396</v>
      </c>
      <c r="J5285" s="89"/>
      <c r="K5285" s="89"/>
      <c r="L5285" s="89"/>
      <c r="M5285" s="89"/>
      <c r="N5285" s="271">
        <v>0</v>
      </c>
      <c r="O5285" s="271">
        <v>173.32</v>
      </c>
      <c r="P5285" s="89" t="s">
        <v>670</v>
      </c>
    </row>
    <row r="5286" spans="1:16" ht="51">
      <c r="A5286" s="268" t="s">
        <v>565</v>
      </c>
      <c r="B5286" s="89"/>
      <c r="C5286" s="269" t="s">
        <v>615</v>
      </c>
      <c r="D5286" s="84">
        <v>43627</v>
      </c>
      <c r="E5286" s="85" t="s">
        <v>9777</v>
      </c>
      <c r="F5286" s="85" t="s">
        <v>3</v>
      </c>
      <c r="G5286" s="85">
        <v>1749890</v>
      </c>
      <c r="H5286" s="89"/>
      <c r="I5286" s="270" t="s">
        <v>11397</v>
      </c>
      <c r="J5286" s="89"/>
      <c r="K5286" s="89"/>
      <c r="L5286" s="89"/>
      <c r="M5286" s="89"/>
      <c r="N5286" s="271">
        <v>0</v>
      </c>
      <c r="O5286" s="271">
        <v>83</v>
      </c>
      <c r="P5286" s="89" t="s">
        <v>670</v>
      </c>
    </row>
    <row r="5287" spans="1:16" ht="51">
      <c r="A5287" s="268" t="s">
        <v>565</v>
      </c>
      <c r="B5287" s="89"/>
      <c r="C5287" s="269" t="s">
        <v>615</v>
      </c>
      <c r="D5287" s="84">
        <v>43627</v>
      </c>
      <c r="E5287" s="85" t="s">
        <v>9778</v>
      </c>
      <c r="F5287" s="85" t="s">
        <v>3</v>
      </c>
      <c r="G5287" s="85">
        <v>1749885</v>
      </c>
      <c r="H5287" s="89"/>
      <c r="I5287" s="270" t="s">
        <v>11398</v>
      </c>
      <c r="J5287" s="89"/>
      <c r="K5287" s="89"/>
      <c r="L5287" s="89"/>
      <c r="M5287" s="89"/>
      <c r="N5287" s="271">
        <v>0</v>
      </c>
      <c r="O5287" s="271">
        <v>13064.460000000001</v>
      </c>
      <c r="P5287" s="89" t="s">
        <v>670</v>
      </c>
    </row>
    <row r="5288" spans="1:16" ht="51">
      <c r="A5288" s="268" t="s">
        <v>565</v>
      </c>
      <c r="B5288" s="89"/>
      <c r="C5288" s="269" t="s">
        <v>615</v>
      </c>
      <c r="D5288" s="84">
        <v>43627</v>
      </c>
      <c r="E5288" s="85" t="s">
        <v>9779</v>
      </c>
      <c r="F5288" s="85" t="s">
        <v>3</v>
      </c>
      <c r="G5288" s="85">
        <v>1749871</v>
      </c>
      <c r="H5288" s="89"/>
      <c r="I5288" s="270" t="s">
        <v>11399</v>
      </c>
      <c r="J5288" s="89"/>
      <c r="K5288" s="89"/>
      <c r="L5288" s="89"/>
      <c r="M5288" s="89"/>
      <c r="N5288" s="271">
        <v>0</v>
      </c>
      <c r="O5288" s="271">
        <v>209.5</v>
      </c>
      <c r="P5288" s="89" t="s">
        <v>670</v>
      </c>
    </row>
    <row r="5289" spans="1:16" ht="51">
      <c r="A5289" s="268">
        <v>592</v>
      </c>
      <c r="B5289" s="89"/>
      <c r="C5289" s="269" t="s">
        <v>645</v>
      </c>
      <c r="D5289" s="84">
        <v>43627</v>
      </c>
      <c r="E5289" s="85" t="s">
        <v>9780</v>
      </c>
      <c r="F5289" s="85" t="s">
        <v>3</v>
      </c>
      <c r="G5289" s="85">
        <v>1749862</v>
      </c>
      <c r="H5289" s="89"/>
      <c r="I5289" s="270" t="s">
        <v>11400</v>
      </c>
      <c r="J5289" s="89"/>
      <c r="K5289" s="89"/>
      <c r="L5289" s="89"/>
      <c r="M5289" s="89"/>
      <c r="N5289" s="271">
        <v>0</v>
      </c>
      <c r="O5289" s="271">
        <v>55150</v>
      </c>
      <c r="P5289" s="89" t="s">
        <v>670</v>
      </c>
    </row>
    <row r="5290" spans="1:16" ht="51">
      <c r="A5290" s="268">
        <v>290</v>
      </c>
      <c r="B5290" s="89"/>
      <c r="C5290" s="269" t="s">
        <v>128</v>
      </c>
      <c r="D5290" s="84">
        <v>43627</v>
      </c>
      <c r="E5290" s="85" t="s">
        <v>9781</v>
      </c>
      <c r="F5290" s="85" t="s">
        <v>3</v>
      </c>
      <c r="G5290" s="85">
        <v>1749846</v>
      </c>
      <c r="H5290" s="89"/>
      <c r="I5290" s="270" t="s">
        <v>11401</v>
      </c>
      <c r="J5290" s="89"/>
      <c r="K5290" s="89"/>
      <c r="L5290" s="89"/>
      <c r="M5290" s="89"/>
      <c r="N5290" s="271">
        <v>0</v>
      </c>
      <c r="O5290" s="271">
        <v>382</v>
      </c>
      <c r="P5290" s="89" t="s">
        <v>670</v>
      </c>
    </row>
    <row r="5291" spans="1:16" ht="51">
      <c r="A5291" s="268">
        <v>35</v>
      </c>
      <c r="B5291" s="89"/>
      <c r="C5291" s="269" t="s">
        <v>46</v>
      </c>
      <c r="D5291" s="84">
        <v>43627</v>
      </c>
      <c r="E5291" s="85" t="s">
        <v>9782</v>
      </c>
      <c r="F5291" s="85" t="s">
        <v>3</v>
      </c>
      <c r="G5291" s="85">
        <v>1749815</v>
      </c>
      <c r="H5291" s="89"/>
      <c r="I5291" s="270" t="s">
        <v>11402</v>
      </c>
      <c r="J5291" s="89"/>
      <c r="K5291" s="89"/>
      <c r="L5291" s="89"/>
      <c r="M5291" s="89"/>
      <c r="N5291" s="271">
        <v>0</v>
      </c>
      <c r="O5291" s="271">
        <v>23841.93</v>
      </c>
      <c r="P5291" s="89" t="s">
        <v>741</v>
      </c>
    </row>
    <row r="5292" spans="1:16" ht="38.25">
      <c r="A5292" s="268">
        <v>46</v>
      </c>
      <c r="B5292" s="89"/>
      <c r="C5292" s="269" t="s">
        <v>48</v>
      </c>
      <c r="D5292" s="84">
        <v>43627</v>
      </c>
      <c r="E5292" s="85" t="s">
        <v>9783</v>
      </c>
      <c r="F5292" s="85" t="s">
        <v>3</v>
      </c>
      <c r="G5292" s="85">
        <v>1749916</v>
      </c>
      <c r="H5292" s="89"/>
      <c r="I5292" s="270" t="s">
        <v>11403</v>
      </c>
      <c r="J5292" s="89"/>
      <c r="K5292" s="89"/>
      <c r="L5292" s="89"/>
      <c r="M5292" s="89"/>
      <c r="N5292" s="271">
        <v>0</v>
      </c>
      <c r="O5292" s="271">
        <v>371</v>
      </c>
      <c r="P5292" s="89" t="s">
        <v>670</v>
      </c>
    </row>
    <row r="5293" spans="1:16" ht="51">
      <c r="A5293" s="268">
        <v>86</v>
      </c>
      <c r="B5293" s="89"/>
      <c r="C5293" s="269" t="s">
        <v>56</v>
      </c>
      <c r="D5293" s="84">
        <v>43627</v>
      </c>
      <c r="E5293" s="85" t="s">
        <v>9784</v>
      </c>
      <c r="F5293" s="85" t="s">
        <v>3</v>
      </c>
      <c r="G5293" s="85">
        <v>1749915</v>
      </c>
      <c r="H5293" s="89"/>
      <c r="I5293" s="270" t="s">
        <v>11404</v>
      </c>
      <c r="J5293" s="89"/>
      <c r="K5293" s="89"/>
      <c r="L5293" s="89"/>
      <c r="M5293" s="89"/>
      <c r="N5293" s="271">
        <v>0</v>
      </c>
      <c r="O5293" s="271">
        <v>1442</v>
      </c>
      <c r="P5293" s="89" t="s">
        <v>670</v>
      </c>
    </row>
    <row r="5294" spans="1:16" ht="51">
      <c r="A5294" s="268" t="s">
        <v>565</v>
      </c>
      <c r="B5294" s="89"/>
      <c r="C5294" s="269" t="s">
        <v>615</v>
      </c>
      <c r="D5294" s="84">
        <v>43627</v>
      </c>
      <c r="E5294" s="85" t="s">
        <v>9785</v>
      </c>
      <c r="F5294" s="85" t="s">
        <v>3</v>
      </c>
      <c r="G5294" s="85">
        <v>1749894</v>
      </c>
      <c r="H5294" s="89"/>
      <c r="I5294" s="270" t="s">
        <v>11405</v>
      </c>
      <c r="J5294" s="89"/>
      <c r="K5294" s="89"/>
      <c r="L5294" s="89"/>
      <c r="M5294" s="89"/>
      <c r="N5294" s="271">
        <v>0</v>
      </c>
      <c r="O5294" s="271">
        <v>90</v>
      </c>
      <c r="P5294" s="89" t="s">
        <v>670</v>
      </c>
    </row>
    <row r="5295" spans="1:16" ht="51">
      <c r="A5295" s="268">
        <v>86</v>
      </c>
      <c r="B5295" s="89"/>
      <c r="C5295" s="269" t="s">
        <v>56</v>
      </c>
      <c r="D5295" s="84">
        <v>43627</v>
      </c>
      <c r="E5295" s="85" t="s">
        <v>9786</v>
      </c>
      <c r="F5295" s="85" t="s">
        <v>3</v>
      </c>
      <c r="G5295" s="85">
        <v>1749863</v>
      </c>
      <c r="H5295" s="89"/>
      <c r="I5295" s="270" t="s">
        <v>11406</v>
      </c>
      <c r="J5295" s="89"/>
      <c r="K5295" s="89"/>
      <c r="L5295" s="89"/>
      <c r="M5295" s="89"/>
      <c r="N5295" s="271">
        <v>0</v>
      </c>
      <c r="O5295" s="271">
        <v>114.98</v>
      </c>
      <c r="P5295" s="89" t="s">
        <v>670</v>
      </c>
    </row>
    <row r="5296" spans="1:16" ht="38.25">
      <c r="A5296" s="268">
        <v>48</v>
      </c>
      <c r="B5296" s="89"/>
      <c r="C5296" s="269" t="s">
        <v>50</v>
      </c>
      <c r="D5296" s="84">
        <v>43627</v>
      </c>
      <c r="E5296" s="85" t="s">
        <v>9787</v>
      </c>
      <c r="F5296" s="85" t="s">
        <v>3</v>
      </c>
      <c r="G5296" s="85">
        <v>1749861</v>
      </c>
      <c r="H5296" s="89"/>
      <c r="I5296" s="270" t="s">
        <v>11407</v>
      </c>
      <c r="J5296" s="89"/>
      <c r="K5296" s="89"/>
      <c r="L5296" s="89"/>
      <c r="M5296" s="89"/>
      <c r="N5296" s="271">
        <v>0</v>
      </c>
      <c r="O5296" s="271">
        <v>6245.21</v>
      </c>
      <c r="P5296" s="89" t="s">
        <v>670</v>
      </c>
    </row>
    <row r="5297" spans="1:16" ht="51">
      <c r="A5297" s="268">
        <v>46</v>
      </c>
      <c r="B5297" s="89"/>
      <c r="C5297" s="269" t="s">
        <v>48</v>
      </c>
      <c r="D5297" s="84">
        <v>43627</v>
      </c>
      <c r="E5297" s="85" t="s">
        <v>9788</v>
      </c>
      <c r="F5297" s="85" t="s">
        <v>3</v>
      </c>
      <c r="G5297" s="85">
        <v>1749855</v>
      </c>
      <c r="H5297" s="89"/>
      <c r="I5297" s="270" t="s">
        <v>11408</v>
      </c>
      <c r="J5297" s="89"/>
      <c r="K5297" s="89"/>
      <c r="L5297" s="89"/>
      <c r="M5297" s="89"/>
      <c r="N5297" s="271">
        <v>0</v>
      </c>
      <c r="O5297" s="271">
        <v>75</v>
      </c>
      <c r="P5297" s="89" t="s">
        <v>670</v>
      </c>
    </row>
    <row r="5298" spans="1:16" ht="38.25">
      <c r="A5298" s="268" t="s">
        <v>565</v>
      </c>
      <c r="B5298" s="89"/>
      <c r="C5298" s="269" t="s">
        <v>615</v>
      </c>
      <c r="D5298" s="84">
        <v>43627</v>
      </c>
      <c r="E5298" s="85" t="s">
        <v>9789</v>
      </c>
      <c r="F5298" s="85" t="s">
        <v>3</v>
      </c>
      <c r="G5298" s="85">
        <v>1749784</v>
      </c>
      <c r="H5298" s="89"/>
      <c r="I5298" s="270" t="s">
        <v>11409</v>
      </c>
      <c r="J5298" s="89"/>
      <c r="K5298" s="89"/>
      <c r="L5298" s="89"/>
      <c r="M5298" s="89"/>
      <c r="N5298" s="271">
        <v>0</v>
      </c>
      <c r="O5298" s="271">
        <v>2469.19</v>
      </c>
      <c r="P5298" s="89" t="s">
        <v>670</v>
      </c>
    </row>
    <row r="5299" spans="1:16" ht="38.25">
      <c r="A5299" s="268" t="s">
        <v>565</v>
      </c>
      <c r="B5299" s="89"/>
      <c r="C5299" s="269" t="s">
        <v>615</v>
      </c>
      <c r="D5299" s="84">
        <v>43627</v>
      </c>
      <c r="E5299" s="85" t="s">
        <v>9790</v>
      </c>
      <c r="F5299" s="85" t="s">
        <v>3</v>
      </c>
      <c r="G5299" s="85">
        <v>1749810</v>
      </c>
      <c r="H5299" s="89"/>
      <c r="I5299" s="270" t="s">
        <v>11410</v>
      </c>
      <c r="J5299" s="89"/>
      <c r="K5299" s="89"/>
      <c r="L5299" s="89"/>
      <c r="M5299" s="89"/>
      <c r="N5299" s="271">
        <v>0</v>
      </c>
      <c r="O5299" s="271">
        <v>1293.8</v>
      </c>
      <c r="P5299" s="89" t="s">
        <v>670</v>
      </c>
    </row>
    <row r="5300" spans="1:16" ht="51">
      <c r="A5300" s="268" t="s">
        <v>565</v>
      </c>
      <c r="B5300" s="89"/>
      <c r="C5300" s="269" t="s">
        <v>615</v>
      </c>
      <c r="D5300" s="84">
        <v>43627</v>
      </c>
      <c r="E5300" s="85" t="s">
        <v>9791</v>
      </c>
      <c r="F5300" s="85" t="s">
        <v>3</v>
      </c>
      <c r="G5300" s="85">
        <v>1749819</v>
      </c>
      <c r="H5300" s="89"/>
      <c r="I5300" s="270" t="s">
        <v>11411</v>
      </c>
      <c r="J5300" s="89"/>
      <c r="K5300" s="89"/>
      <c r="L5300" s="89"/>
      <c r="M5300" s="89"/>
      <c r="N5300" s="271">
        <v>0</v>
      </c>
      <c r="O5300" s="271">
        <v>1553.06</v>
      </c>
      <c r="P5300" s="89" t="s">
        <v>670</v>
      </c>
    </row>
    <row r="5301" spans="1:16" ht="38.25">
      <c r="A5301" s="268">
        <v>586</v>
      </c>
      <c r="B5301" s="89"/>
      <c r="C5301" s="269" t="s">
        <v>184</v>
      </c>
      <c r="D5301" s="84">
        <v>43627</v>
      </c>
      <c r="E5301" s="85" t="s">
        <v>9792</v>
      </c>
      <c r="F5301" s="85" t="s">
        <v>3</v>
      </c>
      <c r="G5301" s="85">
        <v>1749820</v>
      </c>
      <c r="H5301" s="89"/>
      <c r="I5301" s="270" t="s">
        <v>11412</v>
      </c>
      <c r="J5301" s="89"/>
      <c r="K5301" s="89"/>
      <c r="L5301" s="89"/>
      <c r="M5301" s="89"/>
      <c r="N5301" s="271">
        <v>0</v>
      </c>
      <c r="O5301" s="271">
        <v>1492.92</v>
      </c>
      <c r="P5301" s="89" t="s">
        <v>670</v>
      </c>
    </row>
    <row r="5302" spans="1:16" ht="38.25">
      <c r="A5302" s="268">
        <v>20</v>
      </c>
      <c r="B5302" s="89"/>
      <c r="C5302" s="269" t="s">
        <v>44</v>
      </c>
      <c r="D5302" s="84">
        <v>43627</v>
      </c>
      <c r="E5302" s="85" t="s">
        <v>9793</v>
      </c>
      <c r="F5302" s="85" t="s">
        <v>3</v>
      </c>
      <c r="G5302" s="85">
        <v>1749832</v>
      </c>
      <c r="H5302" s="89"/>
      <c r="I5302" s="270" t="s">
        <v>11413</v>
      </c>
      <c r="J5302" s="89"/>
      <c r="K5302" s="89"/>
      <c r="L5302" s="89"/>
      <c r="M5302" s="89"/>
      <c r="N5302" s="271">
        <v>0</v>
      </c>
      <c r="O5302" s="271">
        <v>100</v>
      </c>
      <c r="P5302" s="89" t="s">
        <v>670</v>
      </c>
    </row>
    <row r="5303" spans="1:16" ht="51">
      <c r="A5303" s="268">
        <v>15</v>
      </c>
      <c r="B5303" s="89"/>
      <c r="C5303" s="269" t="s">
        <v>42</v>
      </c>
      <c r="D5303" s="84">
        <v>43627</v>
      </c>
      <c r="E5303" s="85" t="s">
        <v>9794</v>
      </c>
      <c r="F5303" s="85" t="s">
        <v>3</v>
      </c>
      <c r="G5303" s="85">
        <v>1749840</v>
      </c>
      <c r="H5303" s="89"/>
      <c r="I5303" s="270" t="s">
        <v>11414</v>
      </c>
      <c r="J5303" s="89"/>
      <c r="K5303" s="89"/>
      <c r="L5303" s="89"/>
      <c r="M5303" s="89"/>
      <c r="N5303" s="271">
        <v>0</v>
      </c>
      <c r="O5303" s="271">
        <v>30</v>
      </c>
      <c r="P5303" s="89" t="s">
        <v>670</v>
      </c>
    </row>
    <row r="5304" spans="1:16" ht="76.5">
      <c r="A5304" s="268">
        <v>25</v>
      </c>
      <c r="B5304" s="89"/>
      <c r="C5304" s="269" t="s">
        <v>45</v>
      </c>
      <c r="D5304" s="84">
        <v>43627</v>
      </c>
      <c r="E5304" s="85" t="s">
        <v>9795</v>
      </c>
      <c r="F5304" s="85" t="s">
        <v>671</v>
      </c>
      <c r="G5304" s="85">
        <v>487445</v>
      </c>
      <c r="H5304" s="89"/>
      <c r="I5304" s="270" t="s">
        <v>11415</v>
      </c>
      <c r="J5304" s="89"/>
      <c r="K5304" s="89"/>
      <c r="L5304" s="89"/>
      <c r="M5304" s="89"/>
      <c r="N5304" s="271">
        <v>521964.29</v>
      </c>
      <c r="O5304" s="271">
        <v>0</v>
      </c>
      <c r="P5304" s="89" t="s">
        <v>670</v>
      </c>
    </row>
    <row r="5305" spans="1:16" ht="76.5">
      <c r="A5305" s="268">
        <v>25</v>
      </c>
      <c r="B5305" s="89"/>
      <c r="C5305" s="269" t="s">
        <v>45</v>
      </c>
      <c r="D5305" s="84">
        <v>43627</v>
      </c>
      <c r="E5305" s="85" t="s">
        <v>9795</v>
      </c>
      <c r="F5305" s="85" t="s">
        <v>671</v>
      </c>
      <c r="G5305" s="85">
        <v>487444</v>
      </c>
      <c r="H5305" s="89"/>
      <c r="I5305" s="270" t="s">
        <v>11416</v>
      </c>
      <c r="J5305" s="89"/>
      <c r="K5305" s="89"/>
      <c r="L5305" s="89"/>
      <c r="M5305" s="89"/>
      <c r="N5305" s="271">
        <v>243832.42</v>
      </c>
      <c r="O5305" s="271">
        <v>0</v>
      </c>
      <c r="P5305" s="89" t="s">
        <v>670</v>
      </c>
    </row>
    <row r="5306" spans="1:16" ht="76.5">
      <c r="A5306" s="268">
        <v>25</v>
      </c>
      <c r="B5306" s="89"/>
      <c r="C5306" s="269" t="s">
        <v>45</v>
      </c>
      <c r="D5306" s="84">
        <v>43627</v>
      </c>
      <c r="E5306" s="85" t="s">
        <v>9795</v>
      </c>
      <c r="F5306" s="85" t="s">
        <v>671</v>
      </c>
      <c r="G5306" s="85">
        <v>487874</v>
      </c>
      <c r="H5306" s="89"/>
      <c r="I5306" s="270" t="s">
        <v>11417</v>
      </c>
      <c r="J5306" s="89"/>
      <c r="K5306" s="89"/>
      <c r="L5306" s="89"/>
      <c r="M5306" s="89"/>
      <c r="N5306" s="271">
        <v>1275427.1100000001</v>
      </c>
      <c r="O5306" s="271">
        <v>0</v>
      </c>
      <c r="P5306" s="89" t="s">
        <v>670</v>
      </c>
    </row>
    <row r="5307" spans="1:16" ht="76.5">
      <c r="A5307" s="268">
        <v>25</v>
      </c>
      <c r="B5307" s="89"/>
      <c r="C5307" s="269" t="s">
        <v>45</v>
      </c>
      <c r="D5307" s="84">
        <v>43627</v>
      </c>
      <c r="E5307" s="85" t="s">
        <v>9795</v>
      </c>
      <c r="F5307" s="85" t="s">
        <v>671</v>
      </c>
      <c r="G5307" s="85">
        <v>487872</v>
      </c>
      <c r="H5307" s="89"/>
      <c r="I5307" s="270" t="s">
        <v>11418</v>
      </c>
      <c r="J5307" s="89"/>
      <c r="K5307" s="89"/>
      <c r="L5307" s="89"/>
      <c r="M5307" s="89"/>
      <c r="N5307" s="271">
        <v>375219.94</v>
      </c>
      <c r="O5307" s="271">
        <v>0</v>
      </c>
      <c r="P5307" s="89" t="s">
        <v>670</v>
      </c>
    </row>
    <row r="5308" spans="1:16" ht="89.25">
      <c r="A5308" s="268">
        <v>25</v>
      </c>
      <c r="B5308" s="89"/>
      <c r="C5308" s="269" t="s">
        <v>45</v>
      </c>
      <c r="D5308" s="84">
        <v>43627</v>
      </c>
      <c r="E5308" s="85" t="s">
        <v>9795</v>
      </c>
      <c r="F5308" s="85" t="s">
        <v>671</v>
      </c>
      <c r="G5308" s="85">
        <v>487870</v>
      </c>
      <c r="H5308" s="89"/>
      <c r="I5308" s="270" t="s">
        <v>11419</v>
      </c>
      <c r="J5308" s="89"/>
      <c r="K5308" s="89"/>
      <c r="L5308" s="89"/>
      <c r="M5308" s="89"/>
      <c r="N5308" s="271">
        <v>41361.07</v>
      </c>
      <c r="O5308" s="271">
        <v>0</v>
      </c>
      <c r="P5308" s="89" t="s">
        <v>670</v>
      </c>
    </row>
    <row r="5309" spans="1:16" ht="89.25">
      <c r="A5309" s="268">
        <v>25</v>
      </c>
      <c r="B5309" s="89"/>
      <c r="C5309" s="269" t="s">
        <v>45</v>
      </c>
      <c r="D5309" s="84">
        <v>43627</v>
      </c>
      <c r="E5309" s="85" t="s">
        <v>9795</v>
      </c>
      <c r="F5309" s="85" t="s">
        <v>671</v>
      </c>
      <c r="G5309" s="85">
        <v>487869</v>
      </c>
      <c r="H5309" s="89"/>
      <c r="I5309" s="270" t="s">
        <v>11420</v>
      </c>
      <c r="J5309" s="89"/>
      <c r="K5309" s="89"/>
      <c r="L5309" s="89"/>
      <c r="M5309" s="89"/>
      <c r="N5309" s="271">
        <v>37471.24</v>
      </c>
      <c r="O5309" s="271">
        <v>0</v>
      </c>
      <c r="P5309" s="89" t="s">
        <v>670</v>
      </c>
    </row>
    <row r="5310" spans="1:16" ht="76.5">
      <c r="A5310" s="268">
        <v>25</v>
      </c>
      <c r="B5310" s="89"/>
      <c r="C5310" s="269" t="s">
        <v>45</v>
      </c>
      <c r="D5310" s="84">
        <v>43627</v>
      </c>
      <c r="E5310" s="85" t="s">
        <v>9795</v>
      </c>
      <c r="F5310" s="85" t="s">
        <v>671</v>
      </c>
      <c r="G5310" s="85">
        <v>487868</v>
      </c>
      <c r="H5310" s="89"/>
      <c r="I5310" s="270" t="s">
        <v>11421</v>
      </c>
      <c r="J5310" s="89"/>
      <c r="K5310" s="89"/>
      <c r="L5310" s="89"/>
      <c r="M5310" s="89"/>
      <c r="N5310" s="271">
        <v>142140.99</v>
      </c>
      <c r="O5310" s="271">
        <v>0</v>
      </c>
      <c r="P5310" s="89" t="s">
        <v>670</v>
      </c>
    </row>
    <row r="5311" spans="1:16" ht="76.5">
      <c r="A5311" s="268">
        <v>25</v>
      </c>
      <c r="B5311" s="89"/>
      <c r="C5311" s="269" t="s">
        <v>45</v>
      </c>
      <c r="D5311" s="84">
        <v>43627</v>
      </c>
      <c r="E5311" s="85" t="s">
        <v>9795</v>
      </c>
      <c r="F5311" s="85" t="s">
        <v>671</v>
      </c>
      <c r="G5311" s="85">
        <v>487843</v>
      </c>
      <c r="H5311" s="89"/>
      <c r="I5311" s="270" t="s">
        <v>11422</v>
      </c>
      <c r="J5311" s="89"/>
      <c r="K5311" s="89"/>
      <c r="L5311" s="89"/>
      <c r="M5311" s="89"/>
      <c r="N5311" s="271">
        <v>813260</v>
      </c>
      <c r="O5311" s="271">
        <v>0</v>
      </c>
      <c r="P5311" s="89" t="s">
        <v>670</v>
      </c>
    </row>
    <row r="5312" spans="1:16" ht="89.25">
      <c r="A5312" s="268">
        <v>25</v>
      </c>
      <c r="B5312" s="89"/>
      <c r="C5312" s="269" t="s">
        <v>45</v>
      </c>
      <c r="D5312" s="84">
        <v>43627</v>
      </c>
      <c r="E5312" s="85" t="s">
        <v>9795</v>
      </c>
      <c r="F5312" s="85" t="s">
        <v>671</v>
      </c>
      <c r="G5312" s="85">
        <v>487447</v>
      </c>
      <c r="H5312" s="89"/>
      <c r="I5312" s="270" t="s">
        <v>11423</v>
      </c>
      <c r="J5312" s="89"/>
      <c r="K5312" s="89"/>
      <c r="L5312" s="89"/>
      <c r="M5312" s="89"/>
      <c r="N5312" s="271">
        <v>583079.44999999995</v>
      </c>
      <c r="O5312" s="271">
        <v>0</v>
      </c>
      <c r="P5312" s="89" t="s">
        <v>670</v>
      </c>
    </row>
    <row r="5313" spans="1:16" ht="76.5">
      <c r="A5313" s="268">
        <v>25</v>
      </c>
      <c r="B5313" s="89"/>
      <c r="C5313" s="269" t="s">
        <v>45</v>
      </c>
      <c r="D5313" s="84">
        <v>43627</v>
      </c>
      <c r="E5313" s="85" t="s">
        <v>9795</v>
      </c>
      <c r="F5313" s="85" t="s">
        <v>671</v>
      </c>
      <c r="G5313" s="85">
        <v>487446</v>
      </c>
      <c r="H5313" s="89"/>
      <c r="I5313" s="270" t="s">
        <v>11424</v>
      </c>
      <c r="J5313" s="89"/>
      <c r="K5313" s="89"/>
      <c r="L5313" s="89"/>
      <c r="M5313" s="89"/>
      <c r="N5313" s="271">
        <v>1019241.36</v>
      </c>
      <c r="O5313" s="271">
        <v>0</v>
      </c>
      <c r="P5313" s="89" t="s">
        <v>670</v>
      </c>
    </row>
    <row r="5314" spans="1:16" ht="76.5">
      <c r="A5314" s="268">
        <v>25</v>
      </c>
      <c r="B5314" s="89"/>
      <c r="C5314" s="269" t="s">
        <v>45</v>
      </c>
      <c r="D5314" s="84">
        <v>43627</v>
      </c>
      <c r="E5314" s="85" t="s">
        <v>9795</v>
      </c>
      <c r="F5314" s="85" t="s">
        <v>671</v>
      </c>
      <c r="G5314" s="85">
        <v>487875</v>
      </c>
      <c r="H5314" s="89"/>
      <c r="I5314" s="270" t="s">
        <v>11425</v>
      </c>
      <c r="J5314" s="89"/>
      <c r="K5314" s="89"/>
      <c r="L5314" s="89"/>
      <c r="M5314" s="89"/>
      <c r="N5314" s="271">
        <v>329241.42</v>
      </c>
      <c r="O5314" s="271">
        <v>0</v>
      </c>
      <c r="P5314" s="89" t="s">
        <v>670</v>
      </c>
    </row>
    <row r="5315" spans="1:16" ht="102">
      <c r="A5315" s="268">
        <v>52</v>
      </c>
      <c r="B5315" s="89"/>
      <c r="C5315" s="269" t="s">
        <v>51</v>
      </c>
      <c r="D5315" s="84">
        <v>43627</v>
      </c>
      <c r="E5315" s="85" t="s">
        <v>9796</v>
      </c>
      <c r="F5315" s="85" t="s">
        <v>629</v>
      </c>
      <c r="G5315" s="85">
        <v>8270</v>
      </c>
      <c r="H5315" s="89"/>
      <c r="I5315" s="270" t="s">
        <v>11426</v>
      </c>
      <c r="J5315" s="89"/>
      <c r="K5315" s="89"/>
      <c r="L5315" s="89"/>
      <c r="M5315" s="89"/>
      <c r="N5315" s="271">
        <v>391.47</v>
      </c>
      <c r="O5315" s="271">
        <v>0</v>
      </c>
      <c r="P5315" s="89" t="s">
        <v>670</v>
      </c>
    </row>
    <row r="5316" spans="1:16" ht="51">
      <c r="A5316" s="268">
        <v>342</v>
      </c>
      <c r="B5316" s="89"/>
      <c r="C5316" s="269" t="s">
        <v>148</v>
      </c>
      <c r="D5316" s="84">
        <v>43627</v>
      </c>
      <c r="E5316" s="85" t="s">
        <v>9797</v>
      </c>
      <c r="F5316" s="85" t="s">
        <v>6</v>
      </c>
      <c r="G5316" s="85">
        <v>1130380</v>
      </c>
      <c r="H5316" s="89"/>
      <c r="I5316" s="270" t="s">
        <v>750</v>
      </c>
      <c r="J5316" s="89"/>
      <c r="K5316" s="89"/>
      <c r="L5316" s="89"/>
      <c r="M5316" s="89"/>
      <c r="N5316" s="271">
        <v>0</v>
      </c>
      <c r="O5316" s="271">
        <v>1152665.8500000001</v>
      </c>
      <c r="P5316" s="89" t="s">
        <v>670</v>
      </c>
    </row>
    <row r="5317" spans="1:16" ht="51">
      <c r="A5317" s="268">
        <v>291</v>
      </c>
      <c r="B5317" s="89"/>
      <c r="C5317" s="269" t="s">
        <v>129</v>
      </c>
      <c r="D5317" s="84">
        <v>43627</v>
      </c>
      <c r="E5317" s="85" t="s">
        <v>9798</v>
      </c>
      <c r="F5317" s="85" t="s">
        <v>6</v>
      </c>
      <c r="G5317" s="85">
        <v>1130558</v>
      </c>
      <c r="H5317" s="89"/>
      <c r="I5317" s="270" t="s">
        <v>11427</v>
      </c>
      <c r="J5317" s="89"/>
      <c r="K5317" s="89"/>
      <c r="L5317" s="89"/>
      <c r="M5317" s="89"/>
      <c r="N5317" s="271">
        <v>0</v>
      </c>
      <c r="O5317" s="271">
        <v>36923.22</v>
      </c>
      <c r="P5317" s="89" t="s">
        <v>670</v>
      </c>
    </row>
    <row r="5318" spans="1:16" ht="63.75">
      <c r="A5318" s="268">
        <v>10</v>
      </c>
      <c r="B5318" s="89"/>
      <c r="C5318" s="269" t="s">
        <v>41</v>
      </c>
      <c r="D5318" s="84">
        <v>43627</v>
      </c>
      <c r="E5318" s="85" t="s">
        <v>9799</v>
      </c>
      <c r="F5318" s="85" t="s">
        <v>6</v>
      </c>
      <c r="G5318" s="85">
        <v>1063186</v>
      </c>
      <c r="H5318" s="89"/>
      <c r="I5318" s="270" t="s">
        <v>11428</v>
      </c>
      <c r="J5318" s="89"/>
      <c r="K5318" s="89"/>
      <c r="L5318" s="89"/>
      <c r="M5318" s="89"/>
      <c r="N5318" s="271">
        <v>0</v>
      </c>
      <c r="O5318" s="271">
        <v>10667.3</v>
      </c>
      <c r="P5318" s="89" t="s">
        <v>670</v>
      </c>
    </row>
    <row r="5319" spans="1:16" ht="63.75">
      <c r="A5319" s="268">
        <v>10</v>
      </c>
      <c r="B5319" s="89"/>
      <c r="C5319" s="269" t="s">
        <v>41</v>
      </c>
      <c r="D5319" s="84">
        <v>43627</v>
      </c>
      <c r="E5319" s="85" t="s">
        <v>9800</v>
      </c>
      <c r="F5319" s="85" t="s">
        <v>6</v>
      </c>
      <c r="G5319" s="85">
        <v>1063188</v>
      </c>
      <c r="H5319" s="89"/>
      <c r="I5319" s="270" t="s">
        <v>11429</v>
      </c>
      <c r="J5319" s="89"/>
      <c r="K5319" s="89"/>
      <c r="L5319" s="89"/>
      <c r="M5319" s="89"/>
      <c r="N5319" s="271">
        <v>0</v>
      </c>
      <c r="O5319" s="271">
        <v>25793.599999999999</v>
      </c>
      <c r="P5319" s="89" t="s">
        <v>670</v>
      </c>
    </row>
    <row r="5320" spans="1:16" ht="63.75">
      <c r="A5320" s="268">
        <v>10</v>
      </c>
      <c r="B5320" s="89"/>
      <c r="C5320" s="269" t="s">
        <v>41</v>
      </c>
      <c r="D5320" s="84">
        <v>43627</v>
      </c>
      <c r="E5320" s="85" t="s">
        <v>9801</v>
      </c>
      <c r="F5320" s="85" t="s">
        <v>6</v>
      </c>
      <c r="G5320" s="85">
        <v>1063190</v>
      </c>
      <c r="H5320" s="89"/>
      <c r="I5320" s="270" t="s">
        <v>11430</v>
      </c>
      <c r="J5320" s="89"/>
      <c r="K5320" s="89"/>
      <c r="L5320" s="89"/>
      <c r="M5320" s="89"/>
      <c r="N5320" s="271">
        <v>0</v>
      </c>
      <c r="O5320" s="271">
        <v>22383.360000000001</v>
      </c>
      <c r="P5320" s="89" t="s">
        <v>670</v>
      </c>
    </row>
    <row r="5321" spans="1:16" ht="63.75">
      <c r="A5321" s="268">
        <v>10</v>
      </c>
      <c r="B5321" s="89"/>
      <c r="C5321" s="269" t="s">
        <v>41</v>
      </c>
      <c r="D5321" s="84">
        <v>43627</v>
      </c>
      <c r="E5321" s="85" t="s">
        <v>9802</v>
      </c>
      <c r="F5321" s="85" t="s">
        <v>6</v>
      </c>
      <c r="G5321" s="85">
        <v>1063192</v>
      </c>
      <c r="H5321" s="89"/>
      <c r="I5321" s="270" t="s">
        <v>11431</v>
      </c>
      <c r="J5321" s="89"/>
      <c r="K5321" s="89"/>
      <c r="L5321" s="89"/>
      <c r="M5321" s="89"/>
      <c r="N5321" s="271">
        <v>0</v>
      </c>
      <c r="O5321" s="271">
        <v>9724.94</v>
      </c>
      <c r="P5321" s="89" t="s">
        <v>670</v>
      </c>
    </row>
    <row r="5322" spans="1:16" ht="63.75">
      <c r="A5322" s="268">
        <v>10</v>
      </c>
      <c r="B5322" s="89"/>
      <c r="C5322" s="269" t="s">
        <v>41</v>
      </c>
      <c r="D5322" s="84">
        <v>43627</v>
      </c>
      <c r="E5322" s="85" t="s">
        <v>9803</v>
      </c>
      <c r="F5322" s="85" t="s">
        <v>6</v>
      </c>
      <c r="G5322" s="85">
        <v>1063048</v>
      </c>
      <c r="H5322" s="89"/>
      <c r="I5322" s="270" t="s">
        <v>11432</v>
      </c>
      <c r="J5322" s="89"/>
      <c r="K5322" s="89"/>
      <c r="L5322" s="89"/>
      <c r="M5322" s="89"/>
      <c r="N5322" s="271">
        <v>0</v>
      </c>
      <c r="O5322" s="271">
        <v>10255.700000000001</v>
      </c>
      <c r="P5322" s="89" t="s">
        <v>670</v>
      </c>
    </row>
    <row r="5323" spans="1:16" ht="76.5">
      <c r="A5323" s="268">
        <v>10</v>
      </c>
      <c r="B5323" s="89"/>
      <c r="C5323" s="269" t="s">
        <v>41</v>
      </c>
      <c r="D5323" s="84">
        <v>43627</v>
      </c>
      <c r="E5323" s="85" t="s">
        <v>9804</v>
      </c>
      <c r="F5323" s="85" t="s">
        <v>6</v>
      </c>
      <c r="G5323" s="85">
        <v>1063050</v>
      </c>
      <c r="H5323" s="89"/>
      <c r="I5323" s="270" t="s">
        <v>11433</v>
      </c>
      <c r="J5323" s="89"/>
      <c r="K5323" s="89"/>
      <c r="L5323" s="89"/>
      <c r="M5323" s="89"/>
      <c r="N5323" s="271">
        <v>0</v>
      </c>
      <c r="O5323" s="271">
        <v>8966.02</v>
      </c>
      <c r="P5323" s="89" t="s">
        <v>670</v>
      </c>
    </row>
    <row r="5324" spans="1:16" ht="63.75">
      <c r="A5324" s="268">
        <v>340</v>
      </c>
      <c r="B5324" s="89"/>
      <c r="C5324" s="269" t="s">
        <v>147</v>
      </c>
      <c r="D5324" s="84">
        <v>43627</v>
      </c>
      <c r="E5324" s="85" t="s">
        <v>9805</v>
      </c>
      <c r="F5324" s="85" t="s">
        <v>6</v>
      </c>
      <c r="G5324" s="85">
        <v>1063052</v>
      </c>
      <c r="H5324" s="89"/>
      <c r="I5324" s="270" t="s">
        <v>11434</v>
      </c>
      <c r="J5324" s="89"/>
      <c r="K5324" s="89"/>
      <c r="L5324" s="89"/>
      <c r="M5324" s="89"/>
      <c r="N5324" s="271">
        <v>0</v>
      </c>
      <c r="O5324" s="271">
        <v>45053.05</v>
      </c>
      <c r="P5324" s="89" t="s">
        <v>670</v>
      </c>
    </row>
    <row r="5325" spans="1:16" ht="76.5">
      <c r="A5325" s="268">
        <v>10</v>
      </c>
      <c r="B5325" s="89"/>
      <c r="C5325" s="269" t="s">
        <v>41</v>
      </c>
      <c r="D5325" s="84">
        <v>43627</v>
      </c>
      <c r="E5325" s="85" t="s">
        <v>9806</v>
      </c>
      <c r="F5325" s="85" t="s">
        <v>6</v>
      </c>
      <c r="G5325" s="85">
        <v>1063054</v>
      </c>
      <c r="H5325" s="89"/>
      <c r="I5325" s="270" t="s">
        <v>11435</v>
      </c>
      <c r="J5325" s="89"/>
      <c r="K5325" s="89"/>
      <c r="L5325" s="89"/>
      <c r="M5325" s="89"/>
      <c r="N5325" s="271">
        <v>0</v>
      </c>
      <c r="O5325" s="271">
        <v>14012.92</v>
      </c>
      <c r="P5325" s="89" t="s">
        <v>670</v>
      </c>
    </row>
    <row r="5326" spans="1:16" ht="51">
      <c r="A5326" s="268">
        <v>10</v>
      </c>
      <c r="B5326" s="89"/>
      <c r="C5326" s="269" t="s">
        <v>41</v>
      </c>
      <c r="D5326" s="84">
        <v>43627</v>
      </c>
      <c r="E5326" s="85" t="s">
        <v>9807</v>
      </c>
      <c r="F5326" s="85" t="s">
        <v>6</v>
      </c>
      <c r="G5326" s="85">
        <v>1063056</v>
      </c>
      <c r="H5326" s="89"/>
      <c r="I5326" s="270" t="s">
        <v>11436</v>
      </c>
      <c r="J5326" s="89"/>
      <c r="K5326" s="89"/>
      <c r="L5326" s="89"/>
      <c r="M5326" s="89"/>
      <c r="N5326" s="271">
        <v>0</v>
      </c>
      <c r="O5326" s="271">
        <v>15306.44</v>
      </c>
      <c r="P5326" s="89" t="s">
        <v>670</v>
      </c>
    </row>
    <row r="5327" spans="1:16" ht="76.5">
      <c r="A5327" s="268">
        <v>10</v>
      </c>
      <c r="B5327" s="89"/>
      <c r="C5327" s="269" t="s">
        <v>41</v>
      </c>
      <c r="D5327" s="84">
        <v>43627</v>
      </c>
      <c r="E5327" s="85" t="s">
        <v>9808</v>
      </c>
      <c r="F5327" s="85" t="s">
        <v>6</v>
      </c>
      <c r="G5327" s="85">
        <v>1063060</v>
      </c>
      <c r="H5327" s="89"/>
      <c r="I5327" s="270" t="s">
        <v>11437</v>
      </c>
      <c r="J5327" s="89"/>
      <c r="K5327" s="89"/>
      <c r="L5327" s="89"/>
      <c r="M5327" s="89"/>
      <c r="N5327" s="271">
        <v>0</v>
      </c>
      <c r="O5327" s="271">
        <v>7661.25</v>
      </c>
      <c r="P5327" s="89" t="s">
        <v>670</v>
      </c>
    </row>
    <row r="5328" spans="1:16" ht="63.75">
      <c r="A5328" s="268">
        <v>10</v>
      </c>
      <c r="B5328" s="89"/>
      <c r="C5328" s="269" t="s">
        <v>41</v>
      </c>
      <c r="D5328" s="84">
        <v>43627</v>
      </c>
      <c r="E5328" s="85" t="s">
        <v>9809</v>
      </c>
      <c r="F5328" s="85" t="s">
        <v>6</v>
      </c>
      <c r="G5328" s="85">
        <v>1063062</v>
      </c>
      <c r="H5328" s="89"/>
      <c r="I5328" s="270" t="s">
        <v>11438</v>
      </c>
      <c r="J5328" s="89"/>
      <c r="K5328" s="89"/>
      <c r="L5328" s="89"/>
      <c r="M5328" s="89"/>
      <c r="N5328" s="271">
        <v>0</v>
      </c>
      <c r="O5328" s="271">
        <v>185584.61</v>
      </c>
      <c r="P5328" s="89" t="s">
        <v>670</v>
      </c>
    </row>
    <row r="5329" spans="1:16" ht="63.75">
      <c r="A5329" s="268">
        <v>10</v>
      </c>
      <c r="B5329" s="89"/>
      <c r="C5329" s="269" t="s">
        <v>41</v>
      </c>
      <c r="D5329" s="84">
        <v>43627</v>
      </c>
      <c r="E5329" s="85" t="s">
        <v>9810</v>
      </c>
      <c r="F5329" s="85" t="s">
        <v>6</v>
      </c>
      <c r="G5329" s="85">
        <v>1063064</v>
      </c>
      <c r="H5329" s="89"/>
      <c r="I5329" s="270" t="s">
        <v>11439</v>
      </c>
      <c r="J5329" s="89"/>
      <c r="K5329" s="89"/>
      <c r="L5329" s="89"/>
      <c r="M5329" s="89"/>
      <c r="N5329" s="271">
        <v>0</v>
      </c>
      <c r="O5329" s="271">
        <v>12171.63</v>
      </c>
      <c r="P5329" s="89" t="s">
        <v>670</v>
      </c>
    </row>
    <row r="5330" spans="1:16" ht="76.5">
      <c r="A5330" s="268">
        <v>513</v>
      </c>
      <c r="B5330" s="89"/>
      <c r="C5330" s="269" t="s">
        <v>171</v>
      </c>
      <c r="D5330" s="84">
        <v>43627</v>
      </c>
      <c r="E5330" s="85" t="s">
        <v>9811</v>
      </c>
      <c r="F5330" s="85" t="s">
        <v>15</v>
      </c>
      <c r="G5330" s="85">
        <v>1063033</v>
      </c>
      <c r="H5330" s="89"/>
      <c r="I5330" s="270" t="s">
        <v>11440</v>
      </c>
      <c r="J5330" s="89"/>
      <c r="K5330" s="89"/>
      <c r="L5330" s="89"/>
      <c r="M5330" s="89"/>
      <c r="N5330" s="271">
        <v>50</v>
      </c>
      <c r="O5330" s="271">
        <v>0</v>
      </c>
      <c r="P5330" s="89" t="s">
        <v>670</v>
      </c>
    </row>
    <row r="5331" spans="1:16" ht="51">
      <c r="A5331" s="268">
        <v>513</v>
      </c>
      <c r="B5331" s="89"/>
      <c r="C5331" s="269" t="s">
        <v>171</v>
      </c>
      <c r="D5331" s="84">
        <v>43627</v>
      </c>
      <c r="E5331" s="85" t="s">
        <v>9812</v>
      </c>
      <c r="F5331" s="85" t="s">
        <v>15</v>
      </c>
      <c r="G5331" s="85">
        <v>1063035</v>
      </c>
      <c r="H5331" s="89"/>
      <c r="I5331" s="270" t="s">
        <v>3952</v>
      </c>
      <c r="J5331" s="89"/>
      <c r="K5331" s="89"/>
      <c r="L5331" s="89"/>
      <c r="M5331" s="89"/>
      <c r="N5331" s="271">
        <v>50</v>
      </c>
      <c r="O5331" s="271">
        <v>0</v>
      </c>
      <c r="P5331" s="89" t="s">
        <v>670</v>
      </c>
    </row>
    <row r="5332" spans="1:16" ht="51">
      <c r="A5332" s="268">
        <v>513</v>
      </c>
      <c r="B5332" s="89"/>
      <c r="C5332" s="269" t="s">
        <v>171</v>
      </c>
      <c r="D5332" s="84">
        <v>43627</v>
      </c>
      <c r="E5332" s="85" t="s">
        <v>9813</v>
      </c>
      <c r="F5332" s="85" t="s">
        <v>15</v>
      </c>
      <c r="G5332" s="85">
        <v>1063037</v>
      </c>
      <c r="H5332" s="89"/>
      <c r="I5332" s="270" t="s">
        <v>8368</v>
      </c>
      <c r="J5332" s="89"/>
      <c r="K5332" s="89"/>
      <c r="L5332" s="89"/>
      <c r="M5332" s="89"/>
      <c r="N5332" s="271">
        <v>50</v>
      </c>
      <c r="O5332" s="271">
        <v>0</v>
      </c>
      <c r="P5332" s="89" t="s">
        <v>670</v>
      </c>
    </row>
    <row r="5333" spans="1:16" ht="63.75">
      <c r="A5333" s="268">
        <v>597</v>
      </c>
      <c r="B5333" s="89"/>
      <c r="C5333" s="269" t="s">
        <v>734</v>
      </c>
      <c r="D5333" s="84">
        <v>43627</v>
      </c>
      <c r="E5333" s="85" t="s">
        <v>9814</v>
      </c>
      <c r="F5333" s="85" t="s">
        <v>15</v>
      </c>
      <c r="G5333" s="85">
        <v>1063039</v>
      </c>
      <c r="H5333" s="89"/>
      <c r="I5333" s="270" t="s">
        <v>11441</v>
      </c>
      <c r="J5333" s="89"/>
      <c r="K5333" s="89"/>
      <c r="L5333" s="89"/>
      <c r="M5333" s="89"/>
      <c r="N5333" s="271">
        <v>50</v>
      </c>
      <c r="O5333" s="271">
        <v>0</v>
      </c>
      <c r="P5333" s="89" t="s">
        <v>670</v>
      </c>
    </row>
    <row r="5334" spans="1:16" ht="51">
      <c r="A5334" s="268">
        <v>513</v>
      </c>
      <c r="B5334" s="89"/>
      <c r="C5334" s="269" t="s">
        <v>171</v>
      </c>
      <c r="D5334" s="84">
        <v>43627</v>
      </c>
      <c r="E5334" s="85" t="s">
        <v>9815</v>
      </c>
      <c r="F5334" s="85" t="s">
        <v>15</v>
      </c>
      <c r="G5334" s="85">
        <v>1063041</v>
      </c>
      <c r="H5334" s="89"/>
      <c r="I5334" s="270" t="s">
        <v>8371</v>
      </c>
      <c r="J5334" s="89"/>
      <c r="K5334" s="89"/>
      <c r="L5334" s="89"/>
      <c r="M5334" s="89"/>
      <c r="N5334" s="271">
        <v>50</v>
      </c>
      <c r="O5334" s="271">
        <v>0</v>
      </c>
      <c r="P5334" s="89" t="s">
        <v>670</v>
      </c>
    </row>
    <row r="5335" spans="1:16" ht="51">
      <c r="A5335" s="268">
        <v>513</v>
      </c>
      <c r="B5335" s="89"/>
      <c r="C5335" s="269" t="s">
        <v>171</v>
      </c>
      <c r="D5335" s="84">
        <v>43627</v>
      </c>
      <c r="E5335" s="85" t="s">
        <v>9816</v>
      </c>
      <c r="F5335" s="85" t="s">
        <v>15</v>
      </c>
      <c r="G5335" s="85">
        <v>1063043</v>
      </c>
      <c r="H5335" s="89"/>
      <c r="I5335" s="270" t="s">
        <v>8371</v>
      </c>
      <c r="J5335" s="89"/>
      <c r="K5335" s="89"/>
      <c r="L5335" s="89"/>
      <c r="M5335" s="89"/>
      <c r="N5335" s="271">
        <v>50</v>
      </c>
      <c r="O5335" s="271">
        <v>0</v>
      </c>
      <c r="P5335" s="89" t="s">
        <v>670</v>
      </c>
    </row>
    <row r="5336" spans="1:16" ht="51">
      <c r="A5336" s="268">
        <v>513</v>
      </c>
      <c r="B5336" s="89"/>
      <c r="C5336" s="269" t="s">
        <v>171</v>
      </c>
      <c r="D5336" s="84">
        <v>43627</v>
      </c>
      <c r="E5336" s="85" t="s">
        <v>9817</v>
      </c>
      <c r="F5336" s="85" t="s">
        <v>15</v>
      </c>
      <c r="G5336" s="85">
        <v>1063047</v>
      </c>
      <c r="H5336" s="89"/>
      <c r="I5336" s="270" t="s">
        <v>744</v>
      </c>
      <c r="J5336" s="89"/>
      <c r="K5336" s="89"/>
      <c r="L5336" s="89"/>
      <c r="M5336" s="89"/>
      <c r="N5336" s="271">
        <v>50</v>
      </c>
      <c r="O5336" s="271">
        <v>0</v>
      </c>
      <c r="P5336" s="89" t="s">
        <v>670</v>
      </c>
    </row>
    <row r="5337" spans="1:16" ht="63.75">
      <c r="A5337" s="268">
        <v>10</v>
      </c>
      <c r="B5337" s="89"/>
      <c r="C5337" s="269" t="s">
        <v>41</v>
      </c>
      <c r="D5337" s="84">
        <v>43627</v>
      </c>
      <c r="E5337" s="85" t="s">
        <v>9818</v>
      </c>
      <c r="F5337" s="85" t="s">
        <v>15</v>
      </c>
      <c r="G5337" s="85">
        <v>1063049</v>
      </c>
      <c r="H5337" s="89"/>
      <c r="I5337" s="270" t="s">
        <v>11442</v>
      </c>
      <c r="J5337" s="89"/>
      <c r="K5337" s="89"/>
      <c r="L5337" s="89"/>
      <c r="M5337" s="89"/>
      <c r="N5337" s="271">
        <v>50</v>
      </c>
      <c r="O5337" s="271">
        <v>0</v>
      </c>
      <c r="P5337" s="89" t="s">
        <v>670</v>
      </c>
    </row>
    <row r="5338" spans="1:16" ht="63.75">
      <c r="A5338" s="268">
        <v>10</v>
      </c>
      <c r="B5338" s="89"/>
      <c r="C5338" s="269" t="s">
        <v>41</v>
      </c>
      <c r="D5338" s="84">
        <v>43627</v>
      </c>
      <c r="E5338" s="85" t="s">
        <v>9819</v>
      </c>
      <c r="F5338" s="85" t="s">
        <v>15</v>
      </c>
      <c r="G5338" s="85">
        <v>1063051</v>
      </c>
      <c r="H5338" s="89"/>
      <c r="I5338" s="270" t="s">
        <v>11443</v>
      </c>
      <c r="J5338" s="89"/>
      <c r="K5338" s="89"/>
      <c r="L5338" s="89"/>
      <c r="M5338" s="89"/>
      <c r="N5338" s="271">
        <v>50</v>
      </c>
      <c r="O5338" s="271">
        <v>0</v>
      </c>
      <c r="P5338" s="89" t="s">
        <v>670</v>
      </c>
    </row>
    <row r="5339" spans="1:16" ht="51">
      <c r="A5339" s="268">
        <v>340</v>
      </c>
      <c r="B5339" s="89"/>
      <c r="C5339" s="269" t="s">
        <v>147</v>
      </c>
      <c r="D5339" s="84">
        <v>43627</v>
      </c>
      <c r="E5339" s="85" t="s">
        <v>9820</v>
      </c>
      <c r="F5339" s="85" t="s">
        <v>15</v>
      </c>
      <c r="G5339" s="85">
        <v>1063053</v>
      </c>
      <c r="H5339" s="89"/>
      <c r="I5339" s="270" t="s">
        <v>11444</v>
      </c>
      <c r="J5339" s="89"/>
      <c r="K5339" s="89"/>
      <c r="L5339" s="89"/>
      <c r="M5339" s="89"/>
      <c r="N5339" s="271">
        <v>50</v>
      </c>
      <c r="O5339" s="271">
        <v>0</v>
      </c>
      <c r="P5339" s="89" t="s">
        <v>670</v>
      </c>
    </row>
    <row r="5340" spans="1:16" ht="76.5">
      <c r="A5340" s="268">
        <v>10</v>
      </c>
      <c r="B5340" s="89"/>
      <c r="C5340" s="269" t="s">
        <v>41</v>
      </c>
      <c r="D5340" s="84">
        <v>43627</v>
      </c>
      <c r="E5340" s="85" t="s">
        <v>9821</v>
      </c>
      <c r="F5340" s="85" t="s">
        <v>15</v>
      </c>
      <c r="G5340" s="85">
        <v>1063055</v>
      </c>
      <c r="H5340" s="89"/>
      <c r="I5340" s="270" t="s">
        <v>11445</v>
      </c>
      <c r="J5340" s="89"/>
      <c r="K5340" s="89"/>
      <c r="L5340" s="89"/>
      <c r="M5340" s="89"/>
      <c r="N5340" s="271">
        <v>50</v>
      </c>
      <c r="O5340" s="271">
        <v>0</v>
      </c>
      <c r="P5340" s="89" t="s">
        <v>670</v>
      </c>
    </row>
    <row r="5341" spans="1:16" ht="51">
      <c r="A5341" s="268">
        <v>10</v>
      </c>
      <c r="B5341" s="89"/>
      <c r="C5341" s="269" t="s">
        <v>41</v>
      </c>
      <c r="D5341" s="84">
        <v>43627</v>
      </c>
      <c r="E5341" s="85" t="s">
        <v>9822</v>
      </c>
      <c r="F5341" s="85" t="s">
        <v>15</v>
      </c>
      <c r="G5341" s="85">
        <v>1063057</v>
      </c>
      <c r="H5341" s="89"/>
      <c r="I5341" s="270" t="s">
        <v>11446</v>
      </c>
      <c r="J5341" s="89"/>
      <c r="K5341" s="89"/>
      <c r="L5341" s="89"/>
      <c r="M5341" s="89"/>
      <c r="N5341" s="271">
        <v>50</v>
      </c>
      <c r="O5341" s="271">
        <v>0</v>
      </c>
      <c r="P5341" s="89" t="s">
        <v>670</v>
      </c>
    </row>
    <row r="5342" spans="1:16" ht="76.5">
      <c r="A5342" s="268">
        <v>10</v>
      </c>
      <c r="B5342" s="89"/>
      <c r="C5342" s="269" t="s">
        <v>41</v>
      </c>
      <c r="D5342" s="84">
        <v>43627</v>
      </c>
      <c r="E5342" s="85" t="s">
        <v>9823</v>
      </c>
      <c r="F5342" s="85" t="s">
        <v>15</v>
      </c>
      <c r="G5342" s="85">
        <v>1063061</v>
      </c>
      <c r="H5342" s="89"/>
      <c r="I5342" s="270" t="s">
        <v>11447</v>
      </c>
      <c r="J5342" s="89"/>
      <c r="K5342" s="89"/>
      <c r="L5342" s="89"/>
      <c r="M5342" s="89"/>
      <c r="N5342" s="271">
        <v>50</v>
      </c>
      <c r="O5342" s="271">
        <v>0</v>
      </c>
      <c r="P5342" s="89" t="s">
        <v>670</v>
      </c>
    </row>
    <row r="5343" spans="1:16" ht="63.75">
      <c r="A5343" s="268">
        <v>10</v>
      </c>
      <c r="B5343" s="89"/>
      <c r="C5343" s="269" t="s">
        <v>41</v>
      </c>
      <c r="D5343" s="84">
        <v>43627</v>
      </c>
      <c r="E5343" s="85" t="s">
        <v>9824</v>
      </c>
      <c r="F5343" s="85" t="s">
        <v>15</v>
      </c>
      <c r="G5343" s="85">
        <v>1063063</v>
      </c>
      <c r="H5343" s="89"/>
      <c r="I5343" s="270" t="s">
        <v>11448</v>
      </c>
      <c r="J5343" s="89"/>
      <c r="K5343" s="89"/>
      <c r="L5343" s="89"/>
      <c r="M5343" s="89"/>
      <c r="N5343" s="271">
        <v>50</v>
      </c>
      <c r="O5343" s="271">
        <v>0</v>
      </c>
      <c r="P5343" s="89" t="s">
        <v>670</v>
      </c>
    </row>
    <row r="5344" spans="1:16" ht="63.75">
      <c r="A5344" s="268">
        <v>10</v>
      </c>
      <c r="B5344" s="89"/>
      <c r="C5344" s="269" t="s">
        <v>41</v>
      </c>
      <c r="D5344" s="84">
        <v>43627</v>
      </c>
      <c r="E5344" s="85" t="s">
        <v>9825</v>
      </c>
      <c r="F5344" s="85" t="s">
        <v>15</v>
      </c>
      <c r="G5344" s="85">
        <v>1063065</v>
      </c>
      <c r="H5344" s="89"/>
      <c r="I5344" s="270" t="s">
        <v>11449</v>
      </c>
      <c r="J5344" s="89"/>
      <c r="K5344" s="89"/>
      <c r="L5344" s="89"/>
      <c r="M5344" s="89"/>
      <c r="N5344" s="271">
        <v>50</v>
      </c>
      <c r="O5344" s="271">
        <v>0</v>
      </c>
      <c r="P5344" s="89" t="s">
        <v>670</v>
      </c>
    </row>
    <row r="5345" spans="1:16" ht="63.75">
      <c r="A5345" s="268">
        <v>10</v>
      </c>
      <c r="B5345" s="89"/>
      <c r="C5345" s="269" t="s">
        <v>41</v>
      </c>
      <c r="D5345" s="84">
        <v>43627</v>
      </c>
      <c r="E5345" s="85" t="s">
        <v>9826</v>
      </c>
      <c r="F5345" s="85" t="s">
        <v>15</v>
      </c>
      <c r="G5345" s="85">
        <v>1063187</v>
      </c>
      <c r="H5345" s="89"/>
      <c r="I5345" s="270" t="s">
        <v>11450</v>
      </c>
      <c r="J5345" s="89"/>
      <c r="K5345" s="89"/>
      <c r="L5345" s="89"/>
      <c r="M5345" s="89"/>
      <c r="N5345" s="271">
        <v>50</v>
      </c>
      <c r="O5345" s="271">
        <v>0</v>
      </c>
      <c r="P5345" s="89" t="s">
        <v>670</v>
      </c>
    </row>
    <row r="5346" spans="1:16" ht="63.75">
      <c r="A5346" s="268">
        <v>10</v>
      </c>
      <c r="B5346" s="89"/>
      <c r="C5346" s="269" t="s">
        <v>41</v>
      </c>
      <c r="D5346" s="84">
        <v>43627</v>
      </c>
      <c r="E5346" s="85" t="s">
        <v>9827</v>
      </c>
      <c r="F5346" s="85" t="s">
        <v>15</v>
      </c>
      <c r="G5346" s="85">
        <v>1063189</v>
      </c>
      <c r="H5346" s="89"/>
      <c r="I5346" s="270" t="s">
        <v>11451</v>
      </c>
      <c r="J5346" s="89"/>
      <c r="K5346" s="89"/>
      <c r="L5346" s="89"/>
      <c r="M5346" s="89"/>
      <c r="N5346" s="271">
        <v>50</v>
      </c>
      <c r="O5346" s="271">
        <v>0</v>
      </c>
      <c r="P5346" s="89" t="s">
        <v>670</v>
      </c>
    </row>
    <row r="5347" spans="1:16" ht="63.75">
      <c r="A5347" s="268">
        <v>10</v>
      </c>
      <c r="B5347" s="89"/>
      <c r="C5347" s="269" t="s">
        <v>41</v>
      </c>
      <c r="D5347" s="84">
        <v>43627</v>
      </c>
      <c r="E5347" s="85" t="s">
        <v>9828</v>
      </c>
      <c r="F5347" s="85" t="s">
        <v>15</v>
      </c>
      <c r="G5347" s="85">
        <v>1063191</v>
      </c>
      <c r="H5347" s="89"/>
      <c r="I5347" s="270" t="s">
        <v>11452</v>
      </c>
      <c r="J5347" s="89"/>
      <c r="K5347" s="89"/>
      <c r="L5347" s="89"/>
      <c r="M5347" s="89"/>
      <c r="N5347" s="271">
        <v>50</v>
      </c>
      <c r="O5347" s="271">
        <v>0</v>
      </c>
      <c r="P5347" s="89" t="s">
        <v>670</v>
      </c>
    </row>
    <row r="5348" spans="1:16" ht="63.75">
      <c r="A5348" s="268">
        <v>10</v>
      </c>
      <c r="B5348" s="89"/>
      <c r="C5348" s="269" t="s">
        <v>41</v>
      </c>
      <c r="D5348" s="84">
        <v>43627</v>
      </c>
      <c r="E5348" s="85" t="s">
        <v>9829</v>
      </c>
      <c r="F5348" s="85" t="s">
        <v>15</v>
      </c>
      <c r="G5348" s="85">
        <v>1063193</v>
      </c>
      <c r="H5348" s="89"/>
      <c r="I5348" s="270" t="s">
        <v>11453</v>
      </c>
      <c r="J5348" s="89"/>
      <c r="K5348" s="89"/>
      <c r="L5348" s="89"/>
      <c r="M5348" s="89"/>
      <c r="N5348" s="271">
        <v>50</v>
      </c>
      <c r="O5348" s="271">
        <v>0</v>
      </c>
      <c r="P5348" s="89" t="s">
        <v>670</v>
      </c>
    </row>
    <row r="5349" spans="1:16" ht="63.75">
      <c r="A5349" s="268">
        <v>16</v>
      </c>
      <c r="B5349" s="89"/>
      <c r="C5349" s="269" t="s">
        <v>43</v>
      </c>
      <c r="D5349" s="84">
        <v>43627</v>
      </c>
      <c r="E5349" s="85" t="s">
        <v>9830</v>
      </c>
      <c r="F5349" s="85" t="s">
        <v>629</v>
      </c>
      <c r="G5349" s="85">
        <v>8257</v>
      </c>
      <c r="H5349" s="89"/>
      <c r="I5349" s="270" t="s">
        <v>11454</v>
      </c>
      <c r="J5349" s="89"/>
      <c r="K5349" s="89"/>
      <c r="L5349" s="89"/>
      <c r="M5349" s="89"/>
      <c r="N5349" s="271">
        <v>1136.56</v>
      </c>
      <c r="O5349" s="271">
        <v>0</v>
      </c>
      <c r="P5349" s="89" t="s">
        <v>670</v>
      </c>
    </row>
    <row r="5350" spans="1:16" ht="63.75">
      <c r="A5350" s="268">
        <v>16</v>
      </c>
      <c r="B5350" s="89"/>
      <c r="C5350" s="269" t="s">
        <v>43</v>
      </c>
      <c r="D5350" s="84">
        <v>43627</v>
      </c>
      <c r="E5350" s="85" t="s">
        <v>9831</v>
      </c>
      <c r="F5350" s="85" t="s">
        <v>629</v>
      </c>
      <c r="G5350" s="85">
        <v>8255</v>
      </c>
      <c r="H5350" s="89"/>
      <c r="I5350" s="270" t="s">
        <v>11455</v>
      </c>
      <c r="J5350" s="89"/>
      <c r="K5350" s="89"/>
      <c r="L5350" s="89"/>
      <c r="M5350" s="89"/>
      <c r="N5350" s="271">
        <v>794.87</v>
      </c>
      <c r="O5350" s="271">
        <v>0</v>
      </c>
      <c r="P5350" s="89" t="s">
        <v>670</v>
      </c>
    </row>
    <row r="5351" spans="1:16" ht="76.5">
      <c r="A5351" s="268">
        <v>376</v>
      </c>
      <c r="B5351" s="89"/>
      <c r="C5351" s="269" t="s">
        <v>638</v>
      </c>
      <c r="D5351" s="84">
        <v>43627</v>
      </c>
      <c r="E5351" s="85" t="s">
        <v>9832</v>
      </c>
      <c r="F5351" s="85" t="s">
        <v>11</v>
      </c>
      <c r="G5351" s="85">
        <v>956626</v>
      </c>
      <c r="H5351" s="89"/>
      <c r="I5351" s="270" t="s">
        <v>11456</v>
      </c>
      <c r="J5351" s="89"/>
      <c r="K5351" s="89"/>
      <c r="L5351" s="89"/>
      <c r="M5351" s="89"/>
      <c r="N5351" s="271">
        <v>270</v>
      </c>
      <c r="O5351" s="271">
        <v>0</v>
      </c>
      <c r="P5351" s="89" t="s">
        <v>670</v>
      </c>
    </row>
    <row r="5352" spans="1:16" ht="102">
      <c r="A5352" s="268">
        <v>376</v>
      </c>
      <c r="B5352" s="89"/>
      <c r="C5352" s="269" t="s">
        <v>638</v>
      </c>
      <c r="D5352" s="84">
        <v>43627</v>
      </c>
      <c r="E5352" s="85" t="s">
        <v>9833</v>
      </c>
      <c r="F5352" s="85" t="s">
        <v>11</v>
      </c>
      <c r="G5352" s="85">
        <v>956733</v>
      </c>
      <c r="H5352" s="89"/>
      <c r="I5352" s="270" t="s">
        <v>11457</v>
      </c>
      <c r="J5352" s="89"/>
      <c r="K5352" s="89"/>
      <c r="L5352" s="89"/>
      <c r="M5352" s="89"/>
      <c r="N5352" s="271">
        <v>214055.79</v>
      </c>
      <c r="O5352" s="271">
        <v>0</v>
      </c>
      <c r="P5352" s="89" t="s">
        <v>670</v>
      </c>
    </row>
    <row r="5353" spans="1:16" ht="51">
      <c r="A5353" s="268" t="s">
        <v>565</v>
      </c>
      <c r="B5353" s="89"/>
      <c r="C5353" s="269" t="s">
        <v>615</v>
      </c>
      <c r="D5353" s="84">
        <v>43627</v>
      </c>
      <c r="E5353" s="85" t="s">
        <v>9834</v>
      </c>
      <c r="F5353" s="85" t="s">
        <v>6</v>
      </c>
      <c r="G5353" s="85">
        <v>1130702</v>
      </c>
      <c r="H5353" s="89"/>
      <c r="I5353" s="270" t="s">
        <v>11458</v>
      </c>
      <c r="J5353" s="89"/>
      <c r="K5353" s="89"/>
      <c r="L5353" s="89"/>
      <c r="M5353" s="89"/>
      <c r="N5353" s="271">
        <v>0</v>
      </c>
      <c r="O5353" s="271">
        <v>4154.74</v>
      </c>
      <c r="P5353" s="89" t="s">
        <v>670</v>
      </c>
    </row>
    <row r="5354" spans="1:16" ht="76.5">
      <c r="A5354" s="268" t="s">
        <v>563</v>
      </c>
      <c r="B5354" s="89"/>
      <c r="C5354" s="269" t="s">
        <v>614</v>
      </c>
      <c r="D5354" s="84">
        <v>43627</v>
      </c>
      <c r="E5354" s="85" t="s">
        <v>9835</v>
      </c>
      <c r="F5354" s="85" t="s">
        <v>6</v>
      </c>
      <c r="G5354" s="85">
        <v>1130710</v>
      </c>
      <c r="H5354" s="89"/>
      <c r="I5354" s="270" t="s">
        <v>11459</v>
      </c>
      <c r="J5354" s="89"/>
      <c r="K5354" s="89"/>
      <c r="L5354" s="89"/>
      <c r="M5354" s="89"/>
      <c r="N5354" s="271">
        <v>0</v>
      </c>
      <c r="O5354" s="271">
        <v>2692.56</v>
      </c>
      <c r="P5354" s="89" t="s">
        <v>670</v>
      </c>
    </row>
    <row r="5355" spans="1:16" ht="63.75">
      <c r="A5355" s="268" t="s">
        <v>563</v>
      </c>
      <c r="B5355" s="89"/>
      <c r="C5355" s="269" t="s">
        <v>614</v>
      </c>
      <c r="D5355" s="84">
        <v>43627</v>
      </c>
      <c r="E5355" s="85" t="s">
        <v>9836</v>
      </c>
      <c r="F5355" s="85" t="s">
        <v>6</v>
      </c>
      <c r="G5355" s="85">
        <v>1130711</v>
      </c>
      <c r="H5355" s="89"/>
      <c r="I5355" s="270" t="s">
        <v>11460</v>
      </c>
      <c r="J5355" s="89"/>
      <c r="K5355" s="89"/>
      <c r="L5355" s="89"/>
      <c r="M5355" s="89"/>
      <c r="N5355" s="271">
        <v>0</v>
      </c>
      <c r="O5355" s="271">
        <v>800.13</v>
      </c>
      <c r="P5355" s="89" t="s">
        <v>670</v>
      </c>
    </row>
    <row r="5356" spans="1:16" ht="76.5">
      <c r="A5356" s="268" t="s">
        <v>557</v>
      </c>
      <c r="B5356" s="89"/>
      <c r="C5356" s="269" t="s">
        <v>780</v>
      </c>
      <c r="D5356" s="84">
        <v>43627</v>
      </c>
      <c r="E5356" s="85" t="s">
        <v>9837</v>
      </c>
      <c r="F5356" s="85" t="s">
        <v>6</v>
      </c>
      <c r="G5356" s="85">
        <v>1130713</v>
      </c>
      <c r="H5356" s="89"/>
      <c r="I5356" s="270" t="s">
        <v>11461</v>
      </c>
      <c r="J5356" s="89"/>
      <c r="K5356" s="89"/>
      <c r="L5356" s="89"/>
      <c r="M5356" s="89"/>
      <c r="N5356" s="271">
        <v>0</v>
      </c>
      <c r="O5356" s="271">
        <v>125000</v>
      </c>
      <c r="P5356" s="89" t="s">
        <v>670</v>
      </c>
    </row>
    <row r="5357" spans="1:16" ht="76.5">
      <c r="A5357" s="268">
        <v>10</v>
      </c>
      <c r="B5357" s="89"/>
      <c r="C5357" s="269" t="s">
        <v>41</v>
      </c>
      <c r="D5357" s="84">
        <v>43627</v>
      </c>
      <c r="E5357" s="85" t="s">
        <v>9838</v>
      </c>
      <c r="F5357" s="85" t="s">
        <v>6</v>
      </c>
      <c r="G5357" s="85">
        <v>1063394</v>
      </c>
      <c r="H5357" s="89"/>
      <c r="I5357" s="270" t="s">
        <v>11462</v>
      </c>
      <c r="J5357" s="89"/>
      <c r="K5357" s="89"/>
      <c r="L5357" s="89"/>
      <c r="M5357" s="89"/>
      <c r="N5357" s="271">
        <v>0</v>
      </c>
      <c r="O5357" s="271">
        <v>16121.69</v>
      </c>
      <c r="P5357" s="89" t="s">
        <v>670</v>
      </c>
    </row>
    <row r="5358" spans="1:16" ht="76.5">
      <c r="A5358" s="268">
        <v>10</v>
      </c>
      <c r="B5358" s="89"/>
      <c r="C5358" s="269" t="s">
        <v>41</v>
      </c>
      <c r="D5358" s="84">
        <v>43627</v>
      </c>
      <c r="E5358" s="85" t="s">
        <v>9839</v>
      </c>
      <c r="F5358" s="85" t="s">
        <v>15</v>
      </c>
      <c r="G5358" s="85">
        <v>1063395</v>
      </c>
      <c r="H5358" s="89"/>
      <c r="I5358" s="270" t="s">
        <v>11463</v>
      </c>
      <c r="J5358" s="89"/>
      <c r="K5358" s="89"/>
      <c r="L5358" s="89"/>
      <c r="M5358" s="89"/>
      <c r="N5358" s="271">
        <v>50</v>
      </c>
      <c r="O5358" s="271">
        <v>0</v>
      </c>
      <c r="P5358" s="89" t="s">
        <v>670</v>
      </c>
    </row>
    <row r="5359" spans="1:16" ht="51">
      <c r="A5359" s="268">
        <v>513</v>
      </c>
      <c r="B5359" s="89"/>
      <c r="C5359" s="269" t="s">
        <v>171</v>
      </c>
      <c r="D5359" s="84">
        <v>43627</v>
      </c>
      <c r="E5359" s="85" t="s">
        <v>9840</v>
      </c>
      <c r="F5359" s="85" t="s">
        <v>15</v>
      </c>
      <c r="G5359" s="85">
        <v>1063398</v>
      </c>
      <c r="H5359" s="89"/>
      <c r="I5359" s="270" t="s">
        <v>1407</v>
      </c>
      <c r="J5359" s="89"/>
      <c r="K5359" s="89"/>
      <c r="L5359" s="89"/>
      <c r="M5359" s="89"/>
      <c r="N5359" s="271">
        <v>50</v>
      </c>
      <c r="O5359" s="271">
        <v>0</v>
      </c>
      <c r="P5359" s="89" t="s">
        <v>670</v>
      </c>
    </row>
    <row r="5360" spans="1:16" ht="51">
      <c r="A5360" s="268">
        <v>130</v>
      </c>
      <c r="B5360" s="89"/>
      <c r="C5360" s="269" t="s">
        <v>67</v>
      </c>
      <c r="D5360" s="84">
        <v>43628</v>
      </c>
      <c r="E5360" s="85" t="s">
        <v>9841</v>
      </c>
      <c r="F5360" s="85" t="s">
        <v>3</v>
      </c>
      <c r="G5360" s="85">
        <v>1750344</v>
      </c>
      <c r="H5360" s="89"/>
      <c r="I5360" s="270" t="s">
        <v>11464</v>
      </c>
      <c r="J5360" s="89"/>
      <c r="K5360" s="89"/>
      <c r="L5360" s="89"/>
      <c r="M5360" s="89"/>
      <c r="N5360" s="271">
        <v>0</v>
      </c>
      <c r="O5360" s="271">
        <v>222</v>
      </c>
      <c r="P5360" s="89" t="s">
        <v>670</v>
      </c>
    </row>
    <row r="5361" spans="1:16" ht="51">
      <c r="A5361" s="268">
        <v>15</v>
      </c>
      <c r="B5361" s="89"/>
      <c r="C5361" s="269" t="s">
        <v>42</v>
      </c>
      <c r="D5361" s="84">
        <v>43628</v>
      </c>
      <c r="E5361" s="85" t="s">
        <v>9842</v>
      </c>
      <c r="F5361" s="85" t="s">
        <v>3</v>
      </c>
      <c r="G5361" s="85">
        <v>1750326</v>
      </c>
      <c r="H5361" s="89"/>
      <c r="I5361" s="270" t="s">
        <v>11465</v>
      </c>
      <c r="J5361" s="89"/>
      <c r="K5361" s="89"/>
      <c r="L5361" s="89"/>
      <c r="M5361" s="89"/>
      <c r="N5361" s="271">
        <v>0</v>
      </c>
      <c r="O5361" s="271">
        <v>28071.119999999999</v>
      </c>
      <c r="P5361" s="89" t="s">
        <v>670</v>
      </c>
    </row>
    <row r="5362" spans="1:16" ht="51">
      <c r="A5362" s="268">
        <v>526</v>
      </c>
      <c r="B5362" s="89"/>
      <c r="C5362" s="269" t="s">
        <v>610</v>
      </c>
      <c r="D5362" s="84">
        <v>43628</v>
      </c>
      <c r="E5362" s="85" t="s">
        <v>9843</v>
      </c>
      <c r="F5362" s="85" t="s">
        <v>3</v>
      </c>
      <c r="G5362" s="85">
        <v>1750295</v>
      </c>
      <c r="H5362" s="89"/>
      <c r="I5362" s="270" t="s">
        <v>5022</v>
      </c>
      <c r="J5362" s="89"/>
      <c r="K5362" s="89"/>
      <c r="L5362" s="89"/>
      <c r="M5362" s="89"/>
      <c r="N5362" s="271">
        <v>0</v>
      </c>
      <c r="O5362" s="271">
        <v>109.97</v>
      </c>
      <c r="P5362" s="89" t="s">
        <v>670</v>
      </c>
    </row>
    <row r="5363" spans="1:16" ht="51">
      <c r="A5363" s="268">
        <v>212</v>
      </c>
      <c r="B5363" s="89"/>
      <c r="C5363" s="269" t="s">
        <v>100</v>
      </c>
      <c r="D5363" s="84">
        <v>43628</v>
      </c>
      <c r="E5363" s="85" t="s">
        <v>9844</v>
      </c>
      <c r="F5363" s="85" t="s">
        <v>3</v>
      </c>
      <c r="G5363" s="85">
        <v>1750294</v>
      </c>
      <c r="H5363" s="89"/>
      <c r="I5363" s="270" t="s">
        <v>11466</v>
      </c>
      <c r="J5363" s="89"/>
      <c r="K5363" s="89"/>
      <c r="L5363" s="89"/>
      <c r="M5363" s="89"/>
      <c r="N5363" s="271">
        <v>0</v>
      </c>
      <c r="O5363" s="271">
        <v>333</v>
      </c>
      <c r="P5363" s="89" t="s">
        <v>670</v>
      </c>
    </row>
    <row r="5364" spans="1:16" ht="51">
      <c r="A5364" s="268">
        <v>212</v>
      </c>
      <c r="B5364" s="89"/>
      <c r="C5364" s="269" t="s">
        <v>100</v>
      </c>
      <c r="D5364" s="84">
        <v>43628</v>
      </c>
      <c r="E5364" s="85" t="s">
        <v>9845</v>
      </c>
      <c r="F5364" s="85" t="s">
        <v>3</v>
      </c>
      <c r="G5364" s="85">
        <v>1750293</v>
      </c>
      <c r="H5364" s="89"/>
      <c r="I5364" s="270" t="s">
        <v>11467</v>
      </c>
      <c r="J5364" s="89"/>
      <c r="K5364" s="89"/>
      <c r="L5364" s="89"/>
      <c r="M5364" s="89"/>
      <c r="N5364" s="271">
        <v>0</v>
      </c>
      <c r="O5364" s="271">
        <v>333</v>
      </c>
      <c r="P5364" s="89" t="s">
        <v>670</v>
      </c>
    </row>
    <row r="5365" spans="1:16" ht="51">
      <c r="A5365" s="268">
        <v>130</v>
      </c>
      <c r="B5365" s="89"/>
      <c r="C5365" s="269" t="s">
        <v>67</v>
      </c>
      <c r="D5365" s="84">
        <v>43628</v>
      </c>
      <c r="E5365" s="85" t="s">
        <v>9846</v>
      </c>
      <c r="F5365" s="85" t="s">
        <v>3</v>
      </c>
      <c r="G5365" s="85">
        <v>1750292</v>
      </c>
      <c r="H5365" s="89"/>
      <c r="I5365" s="270" t="s">
        <v>11468</v>
      </c>
      <c r="J5365" s="89"/>
      <c r="K5365" s="89"/>
      <c r="L5365" s="89"/>
      <c r="M5365" s="89"/>
      <c r="N5365" s="271">
        <v>0</v>
      </c>
      <c r="O5365" s="271">
        <v>222</v>
      </c>
      <c r="P5365" s="89" t="s">
        <v>670</v>
      </c>
    </row>
    <row r="5366" spans="1:16" ht="38.25">
      <c r="A5366" s="268" t="s">
        <v>565</v>
      </c>
      <c r="B5366" s="89"/>
      <c r="C5366" s="269" t="s">
        <v>615</v>
      </c>
      <c r="D5366" s="84">
        <v>43628</v>
      </c>
      <c r="E5366" s="85" t="s">
        <v>9847</v>
      </c>
      <c r="F5366" s="85" t="s">
        <v>3</v>
      </c>
      <c r="G5366" s="85">
        <v>1750288</v>
      </c>
      <c r="H5366" s="89"/>
      <c r="I5366" s="270" t="s">
        <v>11469</v>
      </c>
      <c r="J5366" s="89"/>
      <c r="K5366" s="89"/>
      <c r="L5366" s="89"/>
      <c r="M5366" s="89"/>
      <c r="N5366" s="271">
        <v>0</v>
      </c>
      <c r="O5366" s="271">
        <v>120</v>
      </c>
      <c r="P5366" s="89" t="s">
        <v>670</v>
      </c>
    </row>
    <row r="5367" spans="1:16" ht="51">
      <c r="A5367" s="268">
        <v>20</v>
      </c>
      <c r="B5367" s="89"/>
      <c r="C5367" s="269" t="s">
        <v>44</v>
      </c>
      <c r="D5367" s="84">
        <v>43628</v>
      </c>
      <c r="E5367" s="85" t="s">
        <v>9848</v>
      </c>
      <c r="F5367" s="85" t="s">
        <v>3</v>
      </c>
      <c r="G5367" s="85">
        <v>1750286</v>
      </c>
      <c r="H5367" s="89"/>
      <c r="I5367" s="270" t="s">
        <v>11470</v>
      </c>
      <c r="J5367" s="89"/>
      <c r="K5367" s="89"/>
      <c r="L5367" s="89"/>
      <c r="M5367" s="89"/>
      <c r="N5367" s="271">
        <v>0</v>
      </c>
      <c r="O5367" s="271">
        <v>1528.27</v>
      </c>
      <c r="P5367" s="89" t="s">
        <v>670</v>
      </c>
    </row>
    <row r="5368" spans="1:16" ht="51">
      <c r="A5368" s="268" t="s">
        <v>565</v>
      </c>
      <c r="B5368" s="89"/>
      <c r="C5368" s="269" t="s">
        <v>615</v>
      </c>
      <c r="D5368" s="84">
        <v>43628</v>
      </c>
      <c r="E5368" s="85" t="s">
        <v>9849</v>
      </c>
      <c r="F5368" s="85" t="s">
        <v>3</v>
      </c>
      <c r="G5368" s="85">
        <v>1750271</v>
      </c>
      <c r="H5368" s="89"/>
      <c r="I5368" s="270" t="s">
        <v>11471</v>
      </c>
      <c r="J5368" s="89"/>
      <c r="K5368" s="89"/>
      <c r="L5368" s="89"/>
      <c r="M5368" s="89"/>
      <c r="N5368" s="271">
        <v>0</v>
      </c>
      <c r="O5368" s="271">
        <v>121</v>
      </c>
      <c r="P5368" s="89" t="s">
        <v>670</v>
      </c>
    </row>
    <row r="5369" spans="1:16" ht="51">
      <c r="A5369" s="268">
        <v>41</v>
      </c>
      <c r="B5369" s="89"/>
      <c r="C5369" s="269" t="s">
        <v>47</v>
      </c>
      <c r="D5369" s="84">
        <v>43628</v>
      </c>
      <c r="E5369" s="85" t="s">
        <v>9850</v>
      </c>
      <c r="F5369" s="85" t="s">
        <v>3</v>
      </c>
      <c r="G5369" s="85">
        <v>1750427</v>
      </c>
      <c r="H5369" s="89"/>
      <c r="I5369" s="270" t="s">
        <v>6389</v>
      </c>
      <c r="J5369" s="89"/>
      <c r="K5369" s="89"/>
      <c r="L5369" s="89"/>
      <c r="M5369" s="89"/>
      <c r="N5369" s="271">
        <v>0</v>
      </c>
      <c r="O5369" s="271">
        <v>30</v>
      </c>
      <c r="P5369" s="89" t="s">
        <v>670</v>
      </c>
    </row>
    <row r="5370" spans="1:16" ht="51">
      <c r="A5370" s="268">
        <v>41</v>
      </c>
      <c r="B5370" s="89"/>
      <c r="C5370" s="269" t="s">
        <v>47</v>
      </c>
      <c r="D5370" s="84">
        <v>43628</v>
      </c>
      <c r="E5370" s="85" t="s">
        <v>9851</v>
      </c>
      <c r="F5370" s="85" t="s">
        <v>3</v>
      </c>
      <c r="G5370" s="85">
        <v>1750426</v>
      </c>
      <c r="H5370" s="89"/>
      <c r="I5370" s="270" t="s">
        <v>6389</v>
      </c>
      <c r="J5370" s="89"/>
      <c r="K5370" s="89"/>
      <c r="L5370" s="89"/>
      <c r="M5370" s="89"/>
      <c r="N5370" s="271">
        <v>0</v>
      </c>
      <c r="O5370" s="271">
        <v>30</v>
      </c>
      <c r="P5370" s="89" t="s">
        <v>670</v>
      </c>
    </row>
    <row r="5371" spans="1:16" ht="51">
      <c r="A5371" s="268">
        <v>41</v>
      </c>
      <c r="B5371" s="89"/>
      <c r="C5371" s="269" t="s">
        <v>47</v>
      </c>
      <c r="D5371" s="84">
        <v>43628</v>
      </c>
      <c r="E5371" s="85" t="s">
        <v>9852</v>
      </c>
      <c r="F5371" s="85" t="s">
        <v>3</v>
      </c>
      <c r="G5371" s="85">
        <v>1750410</v>
      </c>
      <c r="H5371" s="89"/>
      <c r="I5371" s="270" t="s">
        <v>11472</v>
      </c>
      <c r="J5371" s="89"/>
      <c r="K5371" s="89"/>
      <c r="L5371" s="89"/>
      <c r="M5371" s="89"/>
      <c r="N5371" s="271">
        <v>0</v>
      </c>
      <c r="O5371" s="271">
        <v>9</v>
      </c>
      <c r="P5371" s="89" t="s">
        <v>670</v>
      </c>
    </row>
    <row r="5372" spans="1:16" ht="38.25">
      <c r="A5372" s="268" t="s">
        <v>565</v>
      </c>
      <c r="B5372" s="89"/>
      <c r="C5372" s="269" t="s">
        <v>615</v>
      </c>
      <c r="D5372" s="84">
        <v>43628</v>
      </c>
      <c r="E5372" s="85" t="s">
        <v>9853</v>
      </c>
      <c r="F5372" s="85" t="s">
        <v>3</v>
      </c>
      <c r="G5372" s="85">
        <v>1750401</v>
      </c>
      <c r="H5372" s="89"/>
      <c r="I5372" s="270" t="s">
        <v>11473</v>
      </c>
      <c r="J5372" s="89"/>
      <c r="K5372" s="89"/>
      <c r="L5372" s="89"/>
      <c r="M5372" s="89"/>
      <c r="N5372" s="271">
        <v>0</v>
      </c>
      <c r="O5372" s="271">
        <v>644</v>
      </c>
      <c r="P5372" s="89" t="s">
        <v>670</v>
      </c>
    </row>
    <row r="5373" spans="1:16" ht="51">
      <c r="A5373" s="268">
        <v>291</v>
      </c>
      <c r="B5373" s="89"/>
      <c r="C5373" s="269" t="s">
        <v>129</v>
      </c>
      <c r="D5373" s="84">
        <v>43628</v>
      </c>
      <c r="E5373" s="85" t="s">
        <v>9854</v>
      </c>
      <c r="F5373" s="85" t="s">
        <v>3</v>
      </c>
      <c r="G5373" s="85">
        <v>1750392</v>
      </c>
      <c r="H5373" s="89"/>
      <c r="I5373" s="270" t="s">
        <v>11474</v>
      </c>
      <c r="J5373" s="89"/>
      <c r="K5373" s="89"/>
      <c r="L5373" s="89"/>
      <c r="M5373" s="89"/>
      <c r="N5373" s="271">
        <v>0</v>
      </c>
      <c r="O5373" s="271">
        <v>6328.03</v>
      </c>
      <c r="P5373" s="89" t="s">
        <v>670</v>
      </c>
    </row>
    <row r="5374" spans="1:16" ht="63.75">
      <c r="A5374" s="268">
        <v>47</v>
      </c>
      <c r="B5374" s="89"/>
      <c r="C5374" s="269" t="s">
        <v>49</v>
      </c>
      <c r="D5374" s="84">
        <v>43628</v>
      </c>
      <c r="E5374" s="85" t="s">
        <v>9855</v>
      </c>
      <c r="F5374" s="85" t="s">
        <v>3</v>
      </c>
      <c r="G5374" s="85">
        <v>1750381</v>
      </c>
      <c r="H5374" s="89"/>
      <c r="I5374" s="270" t="s">
        <v>11475</v>
      </c>
      <c r="J5374" s="89"/>
      <c r="K5374" s="89"/>
      <c r="L5374" s="89"/>
      <c r="M5374" s="89"/>
      <c r="N5374" s="271">
        <v>0</v>
      </c>
      <c r="O5374" s="271">
        <v>441</v>
      </c>
      <c r="P5374" s="89" t="s">
        <v>670</v>
      </c>
    </row>
    <row r="5375" spans="1:16" ht="63.75">
      <c r="A5375" s="268">
        <v>47</v>
      </c>
      <c r="B5375" s="89"/>
      <c r="C5375" s="269" t="s">
        <v>49</v>
      </c>
      <c r="D5375" s="84">
        <v>43628</v>
      </c>
      <c r="E5375" s="85" t="s">
        <v>9856</v>
      </c>
      <c r="F5375" s="85" t="s">
        <v>3</v>
      </c>
      <c r="G5375" s="85">
        <v>1750380</v>
      </c>
      <c r="H5375" s="89"/>
      <c r="I5375" s="270" t="s">
        <v>11476</v>
      </c>
      <c r="J5375" s="89"/>
      <c r="K5375" s="89"/>
      <c r="L5375" s="89"/>
      <c r="M5375" s="89"/>
      <c r="N5375" s="271">
        <v>0</v>
      </c>
      <c r="O5375" s="271">
        <v>235.93</v>
      </c>
      <c r="P5375" s="89" t="s">
        <v>670</v>
      </c>
    </row>
    <row r="5376" spans="1:16" ht="51">
      <c r="A5376" s="268">
        <v>48</v>
      </c>
      <c r="B5376" s="89"/>
      <c r="C5376" s="269" t="s">
        <v>50</v>
      </c>
      <c r="D5376" s="84">
        <v>43628</v>
      </c>
      <c r="E5376" s="85" t="s">
        <v>9857</v>
      </c>
      <c r="F5376" s="85" t="s">
        <v>3</v>
      </c>
      <c r="G5376" s="85">
        <v>1750369</v>
      </c>
      <c r="H5376" s="89"/>
      <c r="I5376" s="270" t="s">
        <v>11477</v>
      </c>
      <c r="J5376" s="89"/>
      <c r="K5376" s="89"/>
      <c r="L5376" s="89"/>
      <c r="M5376" s="89"/>
      <c r="N5376" s="271">
        <v>0</v>
      </c>
      <c r="O5376" s="271">
        <v>371</v>
      </c>
      <c r="P5376" s="89" t="s">
        <v>670</v>
      </c>
    </row>
    <row r="5377" spans="1:16" ht="51">
      <c r="A5377" s="268">
        <v>132</v>
      </c>
      <c r="B5377" s="89"/>
      <c r="C5377" s="269" t="s">
        <v>68</v>
      </c>
      <c r="D5377" s="84">
        <v>43628</v>
      </c>
      <c r="E5377" s="85" t="s">
        <v>9858</v>
      </c>
      <c r="F5377" s="85" t="s">
        <v>3</v>
      </c>
      <c r="G5377" s="85">
        <v>1750368</v>
      </c>
      <c r="H5377" s="89"/>
      <c r="I5377" s="270" t="s">
        <v>11478</v>
      </c>
      <c r="J5377" s="89"/>
      <c r="K5377" s="89"/>
      <c r="L5377" s="89"/>
      <c r="M5377" s="89"/>
      <c r="N5377" s="271">
        <v>0</v>
      </c>
      <c r="O5377" s="271">
        <v>15102.28</v>
      </c>
      <c r="P5377" s="89" t="s">
        <v>670</v>
      </c>
    </row>
    <row r="5378" spans="1:16" ht="51">
      <c r="A5378" s="268">
        <v>25</v>
      </c>
      <c r="B5378" s="89"/>
      <c r="C5378" s="269" t="s">
        <v>45</v>
      </c>
      <c r="D5378" s="84">
        <v>43628</v>
      </c>
      <c r="E5378" s="85" t="s">
        <v>9859</v>
      </c>
      <c r="F5378" s="85" t="s">
        <v>3</v>
      </c>
      <c r="G5378" s="85">
        <v>1750367</v>
      </c>
      <c r="H5378" s="89"/>
      <c r="I5378" s="270" t="s">
        <v>11479</v>
      </c>
      <c r="J5378" s="89"/>
      <c r="K5378" s="89"/>
      <c r="L5378" s="89"/>
      <c r="M5378" s="89"/>
      <c r="N5378" s="271">
        <v>0</v>
      </c>
      <c r="O5378" s="271">
        <v>53.64</v>
      </c>
      <c r="P5378" s="89" t="s">
        <v>670</v>
      </c>
    </row>
    <row r="5379" spans="1:16" ht="51">
      <c r="A5379" s="268" t="s">
        <v>565</v>
      </c>
      <c r="B5379" s="89"/>
      <c r="C5379" s="269" t="s">
        <v>615</v>
      </c>
      <c r="D5379" s="84">
        <v>43628</v>
      </c>
      <c r="E5379" s="85" t="s">
        <v>9860</v>
      </c>
      <c r="F5379" s="85" t="s">
        <v>3</v>
      </c>
      <c r="G5379" s="85">
        <v>1750179</v>
      </c>
      <c r="H5379" s="89"/>
      <c r="I5379" s="270" t="s">
        <v>11480</v>
      </c>
      <c r="J5379" s="89"/>
      <c r="K5379" s="89"/>
      <c r="L5379" s="89"/>
      <c r="M5379" s="89"/>
      <c r="N5379" s="271">
        <v>0</v>
      </c>
      <c r="O5379" s="271">
        <v>2000</v>
      </c>
      <c r="P5379" s="89" t="s">
        <v>670</v>
      </c>
    </row>
    <row r="5380" spans="1:16" ht="63.75">
      <c r="A5380" s="268">
        <v>47</v>
      </c>
      <c r="B5380" s="89"/>
      <c r="C5380" s="269" t="s">
        <v>49</v>
      </c>
      <c r="D5380" s="84">
        <v>43628</v>
      </c>
      <c r="E5380" s="85" t="s">
        <v>9861</v>
      </c>
      <c r="F5380" s="85" t="s">
        <v>3</v>
      </c>
      <c r="G5380" s="85">
        <v>1750264</v>
      </c>
      <c r="H5380" s="89"/>
      <c r="I5380" s="270" t="s">
        <v>11481</v>
      </c>
      <c r="J5380" s="89"/>
      <c r="K5380" s="89"/>
      <c r="L5380" s="89"/>
      <c r="M5380" s="89"/>
      <c r="N5380" s="271">
        <v>0</v>
      </c>
      <c r="O5380" s="271">
        <v>4756</v>
      </c>
      <c r="P5380" s="89" t="s">
        <v>670</v>
      </c>
    </row>
    <row r="5381" spans="1:16" ht="63.75">
      <c r="A5381" s="268">
        <v>526</v>
      </c>
      <c r="B5381" s="89"/>
      <c r="C5381" s="269" t="s">
        <v>610</v>
      </c>
      <c r="D5381" s="84">
        <v>43628</v>
      </c>
      <c r="E5381" s="85" t="s">
        <v>9862</v>
      </c>
      <c r="F5381" s="85" t="s">
        <v>3</v>
      </c>
      <c r="G5381" s="85">
        <v>1750254</v>
      </c>
      <c r="H5381" s="89"/>
      <c r="I5381" s="270" t="s">
        <v>11482</v>
      </c>
      <c r="J5381" s="89"/>
      <c r="K5381" s="89"/>
      <c r="L5381" s="89"/>
      <c r="M5381" s="89"/>
      <c r="N5381" s="271">
        <v>0</v>
      </c>
      <c r="O5381" s="271">
        <v>4578</v>
      </c>
      <c r="P5381" s="89" t="s">
        <v>741</v>
      </c>
    </row>
    <row r="5382" spans="1:16" ht="51">
      <c r="A5382" s="268" t="s">
        <v>565</v>
      </c>
      <c r="B5382" s="89"/>
      <c r="C5382" s="269" t="s">
        <v>615</v>
      </c>
      <c r="D5382" s="84">
        <v>43628</v>
      </c>
      <c r="E5382" s="85" t="s">
        <v>9863</v>
      </c>
      <c r="F5382" s="85" t="s">
        <v>3</v>
      </c>
      <c r="G5382" s="85">
        <v>1750248</v>
      </c>
      <c r="H5382" s="89"/>
      <c r="I5382" s="270" t="s">
        <v>11483</v>
      </c>
      <c r="J5382" s="89"/>
      <c r="K5382" s="89"/>
      <c r="L5382" s="89"/>
      <c r="M5382" s="89"/>
      <c r="N5382" s="271">
        <v>0</v>
      </c>
      <c r="O5382" s="271">
        <v>3965</v>
      </c>
      <c r="P5382" s="89" t="s">
        <v>670</v>
      </c>
    </row>
    <row r="5383" spans="1:16" ht="51">
      <c r="A5383" s="268">
        <v>47</v>
      </c>
      <c r="B5383" s="89"/>
      <c r="C5383" s="269" t="s">
        <v>49</v>
      </c>
      <c r="D5383" s="84">
        <v>43628</v>
      </c>
      <c r="E5383" s="85" t="s">
        <v>9864</v>
      </c>
      <c r="F5383" s="85" t="s">
        <v>3</v>
      </c>
      <c r="G5383" s="85">
        <v>1750246</v>
      </c>
      <c r="H5383" s="89"/>
      <c r="I5383" s="270" t="s">
        <v>11484</v>
      </c>
      <c r="J5383" s="89"/>
      <c r="K5383" s="89"/>
      <c r="L5383" s="89"/>
      <c r="M5383" s="89"/>
      <c r="N5383" s="271">
        <v>0</v>
      </c>
      <c r="O5383" s="271">
        <v>2288.9500000000003</v>
      </c>
      <c r="P5383" s="89" t="s">
        <v>670</v>
      </c>
    </row>
    <row r="5384" spans="1:16" ht="51">
      <c r="A5384" s="268" t="s">
        <v>565</v>
      </c>
      <c r="B5384" s="89"/>
      <c r="C5384" s="269" t="s">
        <v>615</v>
      </c>
      <c r="D5384" s="84">
        <v>43628</v>
      </c>
      <c r="E5384" s="85" t="s">
        <v>9865</v>
      </c>
      <c r="F5384" s="85" t="s">
        <v>3</v>
      </c>
      <c r="G5384" s="85">
        <v>1750245</v>
      </c>
      <c r="H5384" s="89"/>
      <c r="I5384" s="270" t="s">
        <v>11485</v>
      </c>
      <c r="J5384" s="89"/>
      <c r="K5384" s="89"/>
      <c r="L5384" s="89"/>
      <c r="M5384" s="89"/>
      <c r="N5384" s="271">
        <v>0</v>
      </c>
      <c r="O5384" s="271">
        <v>4000</v>
      </c>
      <c r="P5384" s="89" t="s">
        <v>670</v>
      </c>
    </row>
    <row r="5385" spans="1:16" ht="51">
      <c r="A5385" s="268" t="s">
        <v>565</v>
      </c>
      <c r="B5385" s="89"/>
      <c r="C5385" s="269" t="s">
        <v>615</v>
      </c>
      <c r="D5385" s="84">
        <v>43628</v>
      </c>
      <c r="E5385" s="85" t="s">
        <v>9866</v>
      </c>
      <c r="F5385" s="85" t="s">
        <v>3</v>
      </c>
      <c r="G5385" s="85">
        <v>1750244</v>
      </c>
      <c r="H5385" s="89"/>
      <c r="I5385" s="270" t="s">
        <v>11486</v>
      </c>
      <c r="J5385" s="89"/>
      <c r="K5385" s="89"/>
      <c r="L5385" s="89"/>
      <c r="M5385" s="89"/>
      <c r="N5385" s="271">
        <v>0</v>
      </c>
      <c r="O5385" s="271">
        <v>4512</v>
      </c>
      <c r="P5385" s="89" t="s">
        <v>670</v>
      </c>
    </row>
    <row r="5386" spans="1:16" ht="51">
      <c r="A5386" s="268">
        <v>47</v>
      </c>
      <c r="B5386" s="89"/>
      <c r="C5386" s="269" t="s">
        <v>49</v>
      </c>
      <c r="D5386" s="84">
        <v>43628</v>
      </c>
      <c r="E5386" s="85" t="s">
        <v>9867</v>
      </c>
      <c r="F5386" s="85" t="s">
        <v>3</v>
      </c>
      <c r="G5386" s="85">
        <v>1750243</v>
      </c>
      <c r="H5386" s="89"/>
      <c r="I5386" s="270" t="s">
        <v>11487</v>
      </c>
      <c r="J5386" s="89"/>
      <c r="K5386" s="89"/>
      <c r="L5386" s="89"/>
      <c r="M5386" s="89"/>
      <c r="N5386" s="271">
        <v>0</v>
      </c>
      <c r="O5386" s="271">
        <v>15382</v>
      </c>
      <c r="P5386" s="89" t="s">
        <v>670</v>
      </c>
    </row>
    <row r="5387" spans="1:16" ht="51">
      <c r="A5387" s="268">
        <v>47</v>
      </c>
      <c r="B5387" s="89"/>
      <c r="C5387" s="269" t="s">
        <v>49</v>
      </c>
      <c r="D5387" s="84">
        <v>43628</v>
      </c>
      <c r="E5387" s="85" t="s">
        <v>9868</v>
      </c>
      <c r="F5387" s="85" t="s">
        <v>3</v>
      </c>
      <c r="G5387" s="85">
        <v>1750242</v>
      </c>
      <c r="H5387" s="89"/>
      <c r="I5387" s="270" t="s">
        <v>11488</v>
      </c>
      <c r="J5387" s="89"/>
      <c r="K5387" s="89"/>
      <c r="L5387" s="89"/>
      <c r="M5387" s="89"/>
      <c r="N5387" s="271">
        <v>0</v>
      </c>
      <c r="O5387" s="271">
        <v>628.6</v>
      </c>
      <c r="P5387" s="89" t="s">
        <v>670</v>
      </c>
    </row>
    <row r="5388" spans="1:16" ht="51">
      <c r="A5388" s="268">
        <v>16</v>
      </c>
      <c r="B5388" s="89"/>
      <c r="C5388" s="269" t="s">
        <v>43</v>
      </c>
      <c r="D5388" s="84">
        <v>43628</v>
      </c>
      <c r="E5388" s="85" t="s">
        <v>9869</v>
      </c>
      <c r="F5388" s="85" t="s">
        <v>3</v>
      </c>
      <c r="G5388" s="85">
        <v>1750241</v>
      </c>
      <c r="H5388" s="89"/>
      <c r="I5388" s="270" t="s">
        <v>11489</v>
      </c>
      <c r="J5388" s="89"/>
      <c r="K5388" s="89"/>
      <c r="L5388" s="89"/>
      <c r="M5388" s="89"/>
      <c r="N5388" s="271">
        <v>0</v>
      </c>
      <c r="O5388" s="271">
        <v>4000</v>
      </c>
      <c r="P5388" s="89" t="s">
        <v>670</v>
      </c>
    </row>
    <row r="5389" spans="1:16" ht="51">
      <c r="A5389" s="268">
        <v>47</v>
      </c>
      <c r="B5389" s="89"/>
      <c r="C5389" s="269" t="s">
        <v>49</v>
      </c>
      <c r="D5389" s="84">
        <v>43628</v>
      </c>
      <c r="E5389" s="85" t="s">
        <v>9870</v>
      </c>
      <c r="F5389" s="85" t="s">
        <v>3</v>
      </c>
      <c r="G5389" s="85">
        <v>1750240</v>
      </c>
      <c r="H5389" s="89"/>
      <c r="I5389" s="270" t="s">
        <v>11490</v>
      </c>
      <c r="J5389" s="89"/>
      <c r="K5389" s="89"/>
      <c r="L5389" s="89"/>
      <c r="M5389" s="89"/>
      <c r="N5389" s="271">
        <v>0</v>
      </c>
      <c r="O5389" s="271">
        <v>3962</v>
      </c>
      <c r="P5389" s="89" t="s">
        <v>670</v>
      </c>
    </row>
    <row r="5390" spans="1:16" ht="51">
      <c r="A5390" s="268">
        <v>47</v>
      </c>
      <c r="B5390" s="89"/>
      <c r="C5390" s="269" t="s">
        <v>49</v>
      </c>
      <c r="D5390" s="84">
        <v>43628</v>
      </c>
      <c r="E5390" s="85" t="s">
        <v>9871</v>
      </c>
      <c r="F5390" s="85" t="s">
        <v>3</v>
      </c>
      <c r="G5390" s="85">
        <v>1750239</v>
      </c>
      <c r="H5390" s="89"/>
      <c r="I5390" s="270" t="s">
        <v>11491</v>
      </c>
      <c r="J5390" s="89"/>
      <c r="K5390" s="89"/>
      <c r="L5390" s="89"/>
      <c r="M5390" s="89"/>
      <c r="N5390" s="271">
        <v>0</v>
      </c>
      <c r="O5390" s="271">
        <v>2371</v>
      </c>
      <c r="P5390" s="89" t="s">
        <v>670</v>
      </c>
    </row>
    <row r="5391" spans="1:16" ht="51">
      <c r="A5391" s="268">
        <v>47</v>
      </c>
      <c r="B5391" s="89"/>
      <c r="C5391" s="269" t="s">
        <v>49</v>
      </c>
      <c r="D5391" s="84">
        <v>43628</v>
      </c>
      <c r="E5391" s="85" t="s">
        <v>9872</v>
      </c>
      <c r="F5391" s="85" t="s">
        <v>3</v>
      </c>
      <c r="G5391" s="85">
        <v>1750237</v>
      </c>
      <c r="H5391" s="89"/>
      <c r="I5391" s="270" t="s">
        <v>11492</v>
      </c>
      <c r="J5391" s="89"/>
      <c r="K5391" s="89"/>
      <c r="L5391" s="89"/>
      <c r="M5391" s="89"/>
      <c r="N5391" s="271">
        <v>0</v>
      </c>
      <c r="O5391" s="271">
        <v>6780</v>
      </c>
      <c r="P5391" s="89" t="s">
        <v>670</v>
      </c>
    </row>
    <row r="5392" spans="1:16" ht="51">
      <c r="A5392" s="268" t="s">
        <v>556</v>
      </c>
      <c r="B5392" s="89"/>
      <c r="C5392" s="269" t="s">
        <v>616</v>
      </c>
      <c r="D5392" s="84">
        <v>43628</v>
      </c>
      <c r="E5392" s="85" t="s">
        <v>9873</v>
      </c>
      <c r="F5392" s="85" t="s">
        <v>3</v>
      </c>
      <c r="G5392" s="85">
        <v>1750236</v>
      </c>
      <c r="H5392" s="89"/>
      <c r="I5392" s="270" t="s">
        <v>11493</v>
      </c>
      <c r="J5392" s="89"/>
      <c r="K5392" s="89"/>
      <c r="L5392" s="89"/>
      <c r="M5392" s="89"/>
      <c r="N5392" s="271">
        <v>0</v>
      </c>
      <c r="O5392" s="271">
        <v>311879.67999999999</v>
      </c>
      <c r="P5392" s="89" t="s">
        <v>670</v>
      </c>
    </row>
    <row r="5393" spans="1:16" ht="63.75">
      <c r="A5393" s="268">
        <v>382</v>
      </c>
      <c r="B5393" s="89"/>
      <c r="C5393" s="269" t="s">
        <v>1359</v>
      </c>
      <c r="D5393" s="84">
        <v>43628</v>
      </c>
      <c r="E5393" s="85" t="s">
        <v>9874</v>
      </c>
      <c r="F5393" s="85" t="s">
        <v>3</v>
      </c>
      <c r="G5393" s="85">
        <v>1750182</v>
      </c>
      <c r="H5393" s="89"/>
      <c r="I5393" s="270" t="s">
        <v>11494</v>
      </c>
      <c r="J5393" s="89"/>
      <c r="K5393" s="89"/>
      <c r="L5393" s="89"/>
      <c r="M5393" s="89"/>
      <c r="N5393" s="271">
        <v>0</v>
      </c>
      <c r="O5393" s="271">
        <v>4876.4000000000005</v>
      </c>
      <c r="P5393" s="89" t="s">
        <v>670</v>
      </c>
    </row>
    <row r="5394" spans="1:16" ht="51">
      <c r="A5394" s="268">
        <v>599</v>
      </c>
      <c r="B5394" s="89"/>
      <c r="C5394" s="269" t="s">
        <v>1369</v>
      </c>
      <c r="D5394" s="84">
        <v>43628</v>
      </c>
      <c r="E5394" s="85" t="s">
        <v>9875</v>
      </c>
      <c r="F5394" s="85" t="s">
        <v>3</v>
      </c>
      <c r="G5394" s="85">
        <v>1750260</v>
      </c>
      <c r="H5394" s="89"/>
      <c r="I5394" s="270" t="s">
        <v>11495</v>
      </c>
      <c r="J5394" s="89"/>
      <c r="K5394" s="89"/>
      <c r="L5394" s="89"/>
      <c r="M5394" s="89"/>
      <c r="N5394" s="271">
        <v>0</v>
      </c>
      <c r="O5394" s="271">
        <v>0.12</v>
      </c>
      <c r="P5394" s="89" t="s">
        <v>741</v>
      </c>
    </row>
    <row r="5395" spans="1:16" ht="51">
      <c r="A5395" s="268" t="s">
        <v>565</v>
      </c>
      <c r="B5395" s="89"/>
      <c r="C5395" s="269" t="s">
        <v>615</v>
      </c>
      <c r="D5395" s="84">
        <v>43628</v>
      </c>
      <c r="E5395" s="85" t="s">
        <v>9876</v>
      </c>
      <c r="F5395" s="85" t="s">
        <v>3</v>
      </c>
      <c r="G5395" s="85">
        <v>1750258</v>
      </c>
      <c r="H5395" s="89"/>
      <c r="I5395" s="270" t="s">
        <v>11496</v>
      </c>
      <c r="J5395" s="89"/>
      <c r="K5395" s="89"/>
      <c r="L5395" s="89"/>
      <c r="M5395" s="89"/>
      <c r="N5395" s="271">
        <v>0</v>
      </c>
      <c r="O5395" s="271">
        <v>258</v>
      </c>
      <c r="P5395" s="89" t="s">
        <v>670</v>
      </c>
    </row>
    <row r="5396" spans="1:16" ht="51">
      <c r="A5396" s="268" t="s">
        <v>565</v>
      </c>
      <c r="B5396" s="89"/>
      <c r="C5396" s="269" t="s">
        <v>615</v>
      </c>
      <c r="D5396" s="84">
        <v>43628</v>
      </c>
      <c r="E5396" s="85" t="s">
        <v>9877</v>
      </c>
      <c r="F5396" s="85" t="s">
        <v>3</v>
      </c>
      <c r="G5396" s="85">
        <v>1750256</v>
      </c>
      <c r="H5396" s="89"/>
      <c r="I5396" s="270" t="s">
        <v>11497</v>
      </c>
      <c r="J5396" s="89"/>
      <c r="K5396" s="89"/>
      <c r="L5396" s="89"/>
      <c r="M5396" s="89"/>
      <c r="N5396" s="271">
        <v>0</v>
      </c>
      <c r="O5396" s="271">
        <v>323</v>
      </c>
      <c r="P5396" s="89" t="s">
        <v>670</v>
      </c>
    </row>
    <row r="5397" spans="1:16" ht="38.25">
      <c r="A5397" s="268" t="s">
        <v>565</v>
      </c>
      <c r="B5397" s="89"/>
      <c r="C5397" s="269" t="s">
        <v>615</v>
      </c>
      <c r="D5397" s="84">
        <v>43628</v>
      </c>
      <c r="E5397" s="85" t="s">
        <v>9878</v>
      </c>
      <c r="F5397" s="85" t="s">
        <v>3</v>
      </c>
      <c r="G5397" s="85">
        <v>1750235</v>
      </c>
      <c r="H5397" s="89"/>
      <c r="I5397" s="270" t="s">
        <v>11498</v>
      </c>
      <c r="J5397" s="89"/>
      <c r="K5397" s="89"/>
      <c r="L5397" s="89"/>
      <c r="M5397" s="89"/>
      <c r="N5397" s="271">
        <v>0</v>
      </c>
      <c r="O5397" s="271">
        <v>481.11</v>
      </c>
      <c r="P5397" s="89" t="s">
        <v>670</v>
      </c>
    </row>
    <row r="5398" spans="1:16" ht="63.75">
      <c r="A5398" s="268" t="s">
        <v>565</v>
      </c>
      <c r="B5398" s="89"/>
      <c r="C5398" s="269" t="s">
        <v>615</v>
      </c>
      <c r="D5398" s="84">
        <v>43628</v>
      </c>
      <c r="E5398" s="85" t="s">
        <v>9879</v>
      </c>
      <c r="F5398" s="85" t="s">
        <v>3</v>
      </c>
      <c r="G5398" s="85">
        <v>1750232</v>
      </c>
      <c r="H5398" s="89"/>
      <c r="I5398" s="270" t="s">
        <v>11499</v>
      </c>
      <c r="J5398" s="89"/>
      <c r="K5398" s="89"/>
      <c r="L5398" s="89"/>
      <c r="M5398" s="89"/>
      <c r="N5398" s="271">
        <v>0</v>
      </c>
      <c r="O5398" s="271">
        <v>1676.79</v>
      </c>
      <c r="P5398" s="89" t="s">
        <v>670</v>
      </c>
    </row>
    <row r="5399" spans="1:16" ht="51">
      <c r="A5399" s="268">
        <v>10</v>
      </c>
      <c r="B5399" s="89"/>
      <c r="C5399" s="269" t="s">
        <v>41</v>
      </c>
      <c r="D5399" s="84">
        <v>43628</v>
      </c>
      <c r="E5399" s="85" t="s">
        <v>9880</v>
      </c>
      <c r="F5399" s="85" t="s">
        <v>3</v>
      </c>
      <c r="G5399" s="85">
        <v>1750225</v>
      </c>
      <c r="H5399" s="89"/>
      <c r="I5399" s="270" t="s">
        <v>11500</v>
      </c>
      <c r="J5399" s="89"/>
      <c r="K5399" s="89"/>
      <c r="L5399" s="89"/>
      <c r="M5399" s="89"/>
      <c r="N5399" s="271">
        <v>0</v>
      </c>
      <c r="O5399" s="271">
        <v>591.6</v>
      </c>
      <c r="P5399" s="89" t="s">
        <v>670</v>
      </c>
    </row>
    <row r="5400" spans="1:16" ht="51">
      <c r="A5400" s="268">
        <v>41</v>
      </c>
      <c r="B5400" s="89"/>
      <c r="C5400" s="269" t="s">
        <v>47</v>
      </c>
      <c r="D5400" s="84">
        <v>43628</v>
      </c>
      <c r="E5400" s="85" t="s">
        <v>9881</v>
      </c>
      <c r="F5400" s="85" t="s">
        <v>3</v>
      </c>
      <c r="G5400" s="85">
        <v>1750219</v>
      </c>
      <c r="H5400" s="89"/>
      <c r="I5400" s="270" t="s">
        <v>11501</v>
      </c>
      <c r="J5400" s="89"/>
      <c r="K5400" s="89"/>
      <c r="L5400" s="89"/>
      <c r="M5400" s="89"/>
      <c r="N5400" s="271">
        <v>0</v>
      </c>
      <c r="O5400" s="271">
        <v>200</v>
      </c>
      <c r="P5400" s="89" t="s">
        <v>670</v>
      </c>
    </row>
    <row r="5401" spans="1:16" ht="51">
      <c r="A5401" s="268">
        <v>41</v>
      </c>
      <c r="B5401" s="89"/>
      <c r="C5401" s="269" t="s">
        <v>47</v>
      </c>
      <c r="D5401" s="84">
        <v>43628</v>
      </c>
      <c r="E5401" s="85" t="s">
        <v>9882</v>
      </c>
      <c r="F5401" s="85" t="s">
        <v>3</v>
      </c>
      <c r="G5401" s="85">
        <v>1750218</v>
      </c>
      <c r="H5401" s="89"/>
      <c r="I5401" s="270" t="s">
        <v>11502</v>
      </c>
      <c r="J5401" s="89"/>
      <c r="K5401" s="89"/>
      <c r="L5401" s="89"/>
      <c r="M5401" s="89"/>
      <c r="N5401" s="271">
        <v>0</v>
      </c>
      <c r="O5401" s="271">
        <v>110</v>
      </c>
      <c r="P5401" s="89" t="s">
        <v>670</v>
      </c>
    </row>
    <row r="5402" spans="1:16" ht="51">
      <c r="A5402" s="268">
        <v>130</v>
      </c>
      <c r="B5402" s="89"/>
      <c r="C5402" s="269" t="s">
        <v>67</v>
      </c>
      <c r="D5402" s="84">
        <v>43628</v>
      </c>
      <c r="E5402" s="85" t="s">
        <v>9883</v>
      </c>
      <c r="F5402" s="85" t="s">
        <v>3</v>
      </c>
      <c r="G5402" s="85">
        <v>1750203</v>
      </c>
      <c r="H5402" s="89"/>
      <c r="I5402" s="270" t="s">
        <v>11503</v>
      </c>
      <c r="J5402" s="89"/>
      <c r="K5402" s="89"/>
      <c r="L5402" s="89"/>
      <c r="M5402" s="89"/>
      <c r="N5402" s="271">
        <v>0</v>
      </c>
      <c r="O5402" s="271">
        <v>222</v>
      </c>
      <c r="P5402" s="89" t="s">
        <v>670</v>
      </c>
    </row>
    <row r="5403" spans="1:16" ht="51">
      <c r="A5403" s="268">
        <v>378</v>
      </c>
      <c r="B5403" s="89"/>
      <c r="C5403" s="269" t="s">
        <v>639</v>
      </c>
      <c r="D5403" s="84">
        <v>43628</v>
      </c>
      <c r="E5403" s="85" t="s">
        <v>9884</v>
      </c>
      <c r="F5403" s="85" t="s">
        <v>3</v>
      </c>
      <c r="G5403" s="85">
        <v>1750198</v>
      </c>
      <c r="H5403" s="89"/>
      <c r="I5403" s="270" t="s">
        <v>11504</v>
      </c>
      <c r="J5403" s="89"/>
      <c r="K5403" s="89"/>
      <c r="L5403" s="89"/>
      <c r="M5403" s="89"/>
      <c r="N5403" s="271">
        <v>0</v>
      </c>
      <c r="O5403" s="271">
        <v>2080</v>
      </c>
      <c r="P5403" s="89" t="s">
        <v>670</v>
      </c>
    </row>
    <row r="5404" spans="1:16" ht="51">
      <c r="A5404" s="268">
        <v>46</v>
      </c>
      <c r="B5404" s="89"/>
      <c r="C5404" s="269" t="s">
        <v>48</v>
      </c>
      <c r="D5404" s="84">
        <v>43628</v>
      </c>
      <c r="E5404" s="85" t="s">
        <v>9885</v>
      </c>
      <c r="F5404" s="85" t="s">
        <v>3</v>
      </c>
      <c r="G5404" s="85">
        <v>1750192</v>
      </c>
      <c r="H5404" s="89"/>
      <c r="I5404" s="270" t="s">
        <v>11505</v>
      </c>
      <c r="J5404" s="89"/>
      <c r="K5404" s="89"/>
      <c r="L5404" s="89"/>
      <c r="M5404" s="89"/>
      <c r="N5404" s="271">
        <v>0</v>
      </c>
      <c r="O5404" s="271">
        <v>371</v>
      </c>
      <c r="P5404" s="89" t="s">
        <v>670</v>
      </c>
    </row>
    <row r="5405" spans="1:16" ht="76.5">
      <c r="A5405" s="268">
        <v>25</v>
      </c>
      <c r="B5405" s="89"/>
      <c r="C5405" s="269" t="s">
        <v>45</v>
      </c>
      <c r="D5405" s="84">
        <v>43628</v>
      </c>
      <c r="E5405" s="85" t="s">
        <v>9886</v>
      </c>
      <c r="F5405" s="85" t="s">
        <v>671</v>
      </c>
      <c r="G5405" s="85">
        <v>490519</v>
      </c>
      <c r="H5405" s="89"/>
      <c r="I5405" s="270" t="s">
        <v>11506</v>
      </c>
      <c r="J5405" s="89"/>
      <c r="K5405" s="89"/>
      <c r="L5405" s="89"/>
      <c r="M5405" s="89"/>
      <c r="N5405" s="271">
        <v>562176.26</v>
      </c>
      <c r="O5405" s="271">
        <v>0</v>
      </c>
      <c r="P5405" s="89" t="s">
        <v>670</v>
      </c>
    </row>
    <row r="5406" spans="1:16" ht="76.5">
      <c r="A5406" s="268">
        <v>25</v>
      </c>
      <c r="B5406" s="89"/>
      <c r="C5406" s="269" t="s">
        <v>45</v>
      </c>
      <c r="D5406" s="84">
        <v>43628</v>
      </c>
      <c r="E5406" s="85" t="s">
        <v>9886</v>
      </c>
      <c r="F5406" s="85" t="s">
        <v>671</v>
      </c>
      <c r="G5406" s="85">
        <v>489821</v>
      </c>
      <c r="H5406" s="89"/>
      <c r="I5406" s="270" t="s">
        <v>11507</v>
      </c>
      <c r="J5406" s="89"/>
      <c r="K5406" s="89"/>
      <c r="L5406" s="89"/>
      <c r="M5406" s="89"/>
      <c r="N5406" s="271">
        <v>295774.67</v>
      </c>
      <c r="O5406" s="271">
        <v>0</v>
      </c>
      <c r="P5406" s="89" t="s">
        <v>670</v>
      </c>
    </row>
    <row r="5407" spans="1:16" ht="89.25">
      <c r="A5407" s="268">
        <v>25</v>
      </c>
      <c r="B5407" s="89"/>
      <c r="C5407" s="269" t="s">
        <v>45</v>
      </c>
      <c r="D5407" s="84">
        <v>43628</v>
      </c>
      <c r="E5407" s="85" t="s">
        <v>9886</v>
      </c>
      <c r="F5407" s="85" t="s">
        <v>671</v>
      </c>
      <c r="G5407" s="85">
        <v>489417</v>
      </c>
      <c r="H5407" s="89"/>
      <c r="I5407" s="270" t="s">
        <v>11508</v>
      </c>
      <c r="J5407" s="89"/>
      <c r="K5407" s="89"/>
      <c r="L5407" s="89"/>
      <c r="M5407" s="89"/>
      <c r="N5407" s="271">
        <v>504767.3</v>
      </c>
      <c r="O5407" s="271">
        <v>0</v>
      </c>
      <c r="P5407" s="89" t="s">
        <v>670</v>
      </c>
    </row>
    <row r="5408" spans="1:16" ht="89.25">
      <c r="A5408" s="268">
        <v>25</v>
      </c>
      <c r="B5408" s="89"/>
      <c r="C5408" s="269" t="s">
        <v>45</v>
      </c>
      <c r="D5408" s="84">
        <v>43628</v>
      </c>
      <c r="E5408" s="85" t="s">
        <v>9886</v>
      </c>
      <c r="F5408" s="85" t="s">
        <v>671</v>
      </c>
      <c r="G5408" s="85">
        <v>490289</v>
      </c>
      <c r="H5408" s="89"/>
      <c r="I5408" s="270" t="s">
        <v>11509</v>
      </c>
      <c r="J5408" s="89"/>
      <c r="K5408" s="89"/>
      <c r="L5408" s="89"/>
      <c r="M5408" s="89"/>
      <c r="N5408" s="271">
        <v>306124.34000000003</v>
      </c>
      <c r="O5408" s="271">
        <v>0</v>
      </c>
      <c r="P5408" s="89" t="s">
        <v>670</v>
      </c>
    </row>
    <row r="5409" spans="1:16" ht="76.5">
      <c r="A5409" s="268">
        <v>25</v>
      </c>
      <c r="B5409" s="89"/>
      <c r="C5409" s="269" t="s">
        <v>45</v>
      </c>
      <c r="D5409" s="84">
        <v>43628</v>
      </c>
      <c r="E5409" s="85" t="s">
        <v>9886</v>
      </c>
      <c r="F5409" s="85" t="s">
        <v>671</v>
      </c>
      <c r="G5409" s="85">
        <v>489644</v>
      </c>
      <c r="H5409" s="89"/>
      <c r="I5409" s="270" t="s">
        <v>11510</v>
      </c>
      <c r="J5409" s="89"/>
      <c r="K5409" s="89"/>
      <c r="L5409" s="89"/>
      <c r="M5409" s="89"/>
      <c r="N5409" s="271">
        <v>2033029.62</v>
      </c>
      <c r="O5409" s="271">
        <v>0</v>
      </c>
      <c r="P5409" s="89" t="s">
        <v>670</v>
      </c>
    </row>
    <row r="5410" spans="1:16" ht="76.5">
      <c r="A5410" s="268">
        <v>25</v>
      </c>
      <c r="B5410" s="89"/>
      <c r="C5410" s="269" t="s">
        <v>45</v>
      </c>
      <c r="D5410" s="84">
        <v>43628</v>
      </c>
      <c r="E5410" s="85" t="s">
        <v>9886</v>
      </c>
      <c r="F5410" s="85" t="s">
        <v>671</v>
      </c>
      <c r="G5410" s="85">
        <v>488990</v>
      </c>
      <c r="H5410" s="89"/>
      <c r="I5410" s="270" t="s">
        <v>11511</v>
      </c>
      <c r="J5410" s="89"/>
      <c r="K5410" s="89"/>
      <c r="L5410" s="89"/>
      <c r="M5410" s="89"/>
      <c r="N5410" s="271">
        <v>298075.27</v>
      </c>
      <c r="O5410" s="271">
        <v>0</v>
      </c>
      <c r="P5410" s="89" t="s">
        <v>670</v>
      </c>
    </row>
    <row r="5411" spans="1:16" ht="76.5">
      <c r="A5411" s="268">
        <v>25</v>
      </c>
      <c r="B5411" s="89"/>
      <c r="C5411" s="269" t="s">
        <v>45</v>
      </c>
      <c r="D5411" s="84">
        <v>43628</v>
      </c>
      <c r="E5411" s="85" t="s">
        <v>9886</v>
      </c>
      <c r="F5411" s="85" t="s">
        <v>671</v>
      </c>
      <c r="G5411" s="85">
        <v>489234</v>
      </c>
      <c r="H5411" s="89"/>
      <c r="I5411" s="270" t="s">
        <v>11512</v>
      </c>
      <c r="J5411" s="89"/>
      <c r="K5411" s="89"/>
      <c r="L5411" s="89"/>
      <c r="M5411" s="89"/>
      <c r="N5411" s="271">
        <v>57903.86</v>
      </c>
      <c r="O5411" s="271">
        <v>0</v>
      </c>
      <c r="P5411" s="89" t="s">
        <v>670</v>
      </c>
    </row>
    <row r="5412" spans="1:16" ht="89.25">
      <c r="A5412" s="268">
        <v>25</v>
      </c>
      <c r="B5412" s="89"/>
      <c r="C5412" s="269" t="s">
        <v>45</v>
      </c>
      <c r="D5412" s="84">
        <v>43628</v>
      </c>
      <c r="E5412" s="85" t="s">
        <v>9886</v>
      </c>
      <c r="F5412" s="85" t="s">
        <v>671</v>
      </c>
      <c r="G5412" s="85">
        <v>488574</v>
      </c>
      <c r="H5412" s="89"/>
      <c r="I5412" s="270" t="s">
        <v>11513</v>
      </c>
      <c r="J5412" s="89"/>
      <c r="K5412" s="89"/>
      <c r="L5412" s="89"/>
      <c r="M5412" s="89"/>
      <c r="N5412" s="271">
        <v>8225.5</v>
      </c>
      <c r="O5412" s="271">
        <v>0</v>
      </c>
      <c r="P5412" s="89" t="s">
        <v>670</v>
      </c>
    </row>
    <row r="5413" spans="1:16" ht="76.5">
      <c r="A5413" s="268">
        <v>25</v>
      </c>
      <c r="B5413" s="89"/>
      <c r="C5413" s="269" t="s">
        <v>45</v>
      </c>
      <c r="D5413" s="84">
        <v>43628</v>
      </c>
      <c r="E5413" s="85" t="s">
        <v>9886</v>
      </c>
      <c r="F5413" s="85" t="s">
        <v>671</v>
      </c>
      <c r="G5413" s="85">
        <v>488800</v>
      </c>
      <c r="H5413" s="89"/>
      <c r="I5413" s="270" t="s">
        <v>11514</v>
      </c>
      <c r="J5413" s="89"/>
      <c r="K5413" s="89"/>
      <c r="L5413" s="89"/>
      <c r="M5413" s="89"/>
      <c r="N5413" s="271">
        <v>1337069.02</v>
      </c>
      <c r="O5413" s="271">
        <v>0</v>
      </c>
      <c r="P5413" s="89" t="s">
        <v>670</v>
      </c>
    </row>
    <row r="5414" spans="1:16" ht="76.5">
      <c r="A5414" s="268">
        <v>25</v>
      </c>
      <c r="B5414" s="89"/>
      <c r="C5414" s="269" t="s">
        <v>45</v>
      </c>
      <c r="D5414" s="84">
        <v>43628</v>
      </c>
      <c r="E5414" s="85" t="s">
        <v>9886</v>
      </c>
      <c r="F5414" s="85" t="s">
        <v>671</v>
      </c>
      <c r="G5414" s="85">
        <v>491178</v>
      </c>
      <c r="H5414" s="89"/>
      <c r="I5414" s="270" t="s">
        <v>11515</v>
      </c>
      <c r="J5414" s="89"/>
      <c r="K5414" s="89"/>
      <c r="L5414" s="89"/>
      <c r="M5414" s="89"/>
      <c r="N5414" s="271">
        <v>536651.23</v>
      </c>
      <c r="O5414" s="271">
        <v>0</v>
      </c>
      <c r="P5414" s="89" t="s">
        <v>670</v>
      </c>
    </row>
    <row r="5415" spans="1:16" ht="51">
      <c r="A5415" s="268">
        <v>513</v>
      </c>
      <c r="B5415" s="89"/>
      <c r="C5415" s="269" t="s">
        <v>171</v>
      </c>
      <c r="D5415" s="84">
        <v>43628</v>
      </c>
      <c r="E5415" s="85" t="s">
        <v>9887</v>
      </c>
      <c r="F5415" s="85" t="s">
        <v>11</v>
      </c>
      <c r="G5415" s="85">
        <v>956842</v>
      </c>
      <c r="H5415" s="89"/>
      <c r="I5415" s="270" t="s">
        <v>11516</v>
      </c>
      <c r="J5415" s="89"/>
      <c r="K5415" s="89"/>
      <c r="L5415" s="89"/>
      <c r="M5415" s="89"/>
      <c r="N5415" s="271">
        <v>50</v>
      </c>
      <c r="O5415" s="271">
        <v>0</v>
      </c>
      <c r="P5415" s="89" t="s">
        <v>670</v>
      </c>
    </row>
    <row r="5416" spans="1:16" ht="63.75">
      <c r="A5416" s="268">
        <v>10</v>
      </c>
      <c r="B5416" s="89"/>
      <c r="C5416" s="269" t="s">
        <v>41</v>
      </c>
      <c r="D5416" s="84">
        <v>43628</v>
      </c>
      <c r="E5416" s="85" t="s">
        <v>9888</v>
      </c>
      <c r="F5416" s="85" t="s">
        <v>6</v>
      </c>
      <c r="G5416" s="85">
        <v>1064264</v>
      </c>
      <c r="H5416" s="89"/>
      <c r="I5416" s="270" t="s">
        <v>11517</v>
      </c>
      <c r="J5416" s="89"/>
      <c r="K5416" s="89"/>
      <c r="L5416" s="89"/>
      <c r="M5416" s="89"/>
      <c r="N5416" s="271">
        <v>0</v>
      </c>
      <c r="O5416" s="271">
        <v>8524.65</v>
      </c>
      <c r="P5416" s="89" t="s">
        <v>670</v>
      </c>
    </row>
    <row r="5417" spans="1:16" ht="63.75">
      <c r="A5417" s="268">
        <v>10</v>
      </c>
      <c r="B5417" s="89"/>
      <c r="C5417" s="269" t="s">
        <v>41</v>
      </c>
      <c r="D5417" s="84">
        <v>43628</v>
      </c>
      <c r="E5417" s="85" t="s">
        <v>9889</v>
      </c>
      <c r="F5417" s="85" t="s">
        <v>6</v>
      </c>
      <c r="G5417" s="85">
        <v>1064266</v>
      </c>
      <c r="H5417" s="89"/>
      <c r="I5417" s="270" t="s">
        <v>11518</v>
      </c>
      <c r="J5417" s="89"/>
      <c r="K5417" s="89"/>
      <c r="L5417" s="89"/>
      <c r="M5417" s="89"/>
      <c r="N5417" s="271">
        <v>0</v>
      </c>
      <c r="O5417" s="271">
        <v>27302.799999999999</v>
      </c>
      <c r="P5417" s="89" t="s">
        <v>670</v>
      </c>
    </row>
    <row r="5418" spans="1:16" ht="51">
      <c r="A5418" s="268">
        <v>10</v>
      </c>
      <c r="B5418" s="89"/>
      <c r="C5418" s="269" t="s">
        <v>41</v>
      </c>
      <c r="D5418" s="84">
        <v>43628</v>
      </c>
      <c r="E5418" s="85" t="s">
        <v>9890</v>
      </c>
      <c r="F5418" s="85" t="s">
        <v>6</v>
      </c>
      <c r="G5418" s="85">
        <v>1064268</v>
      </c>
      <c r="H5418" s="89"/>
      <c r="I5418" s="270" t="s">
        <v>11519</v>
      </c>
      <c r="J5418" s="89"/>
      <c r="K5418" s="89"/>
      <c r="L5418" s="89"/>
      <c r="M5418" s="89"/>
      <c r="N5418" s="271">
        <v>0</v>
      </c>
      <c r="O5418" s="271">
        <v>10391.94</v>
      </c>
      <c r="P5418" s="89" t="s">
        <v>670</v>
      </c>
    </row>
    <row r="5419" spans="1:16" ht="76.5">
      <c r="A5419" s="268" t="s">
        <v>557</v>
      </c>
      <c r="B5419" s="89"/>
      <c r="C5419" s="269" t="s">
        <v>780</v>
      </c>
      <c r="D5419" s="84">
        <v>43628</v>
      </c>
      <c r="E5419" s="85" t="s">
        <v>9891</v>
      </c>
      <c r="F5419" s="85" t="s">
        <v>6</v>
      </c>
      <c r="G5419" s="85">
        <v>1131262</v>
      </c>
      <c r="H5419" s="89"/>
      <c r="I5419" s="270" t="s">
        <v>11520</v>
      </c>
      <c r="J5419" s="89"/>
      <c r="K5419" s="89"/>
      <c r="L5419" s="89"/>
      <c r="M5419" s="89"/>
      <c r="N5419" s="271">
        <v>0</v>
      </c>
      <c r="O5419" s="271">
        <v>150000</v>
      </c>
      <c r="P5419" s="89" t="s">
        <v>670</v>
      </c>
    </row>
    <row r="5420" spans="1:16" ht="51">
      <c r="A5420" s="268">
        <v>592</v>
      </c>
      <c r="B5420" s="89"/>
      <c r="C5420" s="269" t="s">
        <v>645</v>
      </c>
      <c r="D5420" s="84">
        <v>43628</v>
      </c>
      <c r="E5420" s="85" t="s">
        <v>9892</v>
      </c>
      <c r="F5420" s="85" t="s">
        <v>6</v>
      </c>
      <c r="G5420" s="85">
        <v>956911</v>
      </c>
      <c r="H5420" s="89"/>
      <c r="I5420" s="270" t="s">
        <v>11521</v>
      </c>
      <c r="J5420" s="89"/>
      <c r="K5420" s="89"/>
      <c r="L5420" s="89"/>
      <c r="M5420" s="89"/>
      <c r="N5420" s="271">
        <v>0</v>
      </c>
      <c r="O5420" s="271">
        <v>46476.5</v>
      </c>
      <c r="P5420" s="89" t="s">
        <v>670</v>
      </c>
    </row>
    <row r="5421" spans="1:16" ht="102">
      <c r="A5421" s="268">
        <v>512</v>
      </c>
      <c r="B5421" s="89"/>
      <c r="C5421" s="269" t="s">
        <v>782</v>
      </c>
      <c r="D5421" s="84">
        <v>43628</v>
      </c>
      <c r="E5421" s="85" t="s">
        <v>9893</v>
      </c>
      <c r="F5421" s="85" t="s">
        <v>11</v>
      </c>
      <c r="G5421" s="85">
        <v>956840</v>
      </c>
      <c r="H5421" s="89"/>
      <c r="I5421" s="270" t="s">
        <v>11522</v>
      </c>
      <c r="J5421" s="89"/>
      <c r="K5421" s="89"/>
      <c r="L5421" s="89"/>
      <c r="M5421" s="89"/>
      <c r="N5421" s="271">
        <v>490</v>
      </c>
      <c r="O5421" s="271">
        <v>0</v>
      </c>
      <c r="P5421" s="89" t="s">
        <v>670</v>
      </c>
    </row>
    <row r="5422" spans="1:16" ht="51">
      <c r="A5422" s="268">
        <v>119</v>
      </c>
      <c r="B5422" s="89"/>
      <c r="C5422" s="269" t="s">
        <v>63</v>
      </c>
      <c r="D5422" s="84">
        <v>43628</v>
      </c>
      <c r="E5422" s="85" t="s">
        <v>9894</v>
      </c>
      <c r="F5422" s="85" t="s">
        <v>11</v>
      </c>
      <c r="G5422" s="85">
        <v>956872</v>
      </c>
      <c r="H5422" s="89"/>
      <c r="I5422" s="270" t="s">
        <v>11523</v>
      </c>
      <c r="J5422" s="89"/>
      <c r="K5422" s="89"/>
      <c r="L5422" s="89"/>
      <c r="M5422" s="89"/>
      <c r="N5422" s="271">
        <v>50</v>
      </c>
      <c r="O5422" s="271">
        <v>0</v>
      </c>
      <c r="P5422" s="89" t="s">
        <v>670</v>
      </c>
    </row>
    <row r="5423" spans="1:16" ht="51">
      <c r="A5423" s="268">
        <v>592</v>
      </c>
      <c r="B5423" s="89"/>
      <c r="C5423" s="269" t="s">
        <v>645</v>
      </c>
      <c r="D5423" s="84">
        <v>43628</v>
      </c>
      <c r="E5423" s="85" t="s">
        <v>9895</v>
      </c>
      <c r="F5423" s="85" t="s">
        <v>11</v>
      </c>
      <c r="G5423" s="85">
        <v>956911</v>
      </c>
      <c r="H5423" s="89"/>
      <c r="I5423" s="270" t="s">
        <v>11524</v>
      </c>
      <c r="J5423" s="89"/>
      <c r="K5423" s="89"/>
      <c r="L5423" s="89"/>
      <c r="M5423" s="89"/>
      <c r="N5423" s="271">
        <v>50</v>
      </c>
      <c r="O5423" s="271">
        <v>0</v>
      </c>
      <c r="P5423" s="89" t="s">
        <v>670</v>
      </c>
    </row>
    <row r="5424" spans="1:16" ht="63.75">
      <c r="A5424" s="268">
        <v>10</v>
      </c>
      <c r="B5424" s="89"/>
      <c r="C5424" s="269" t="s">
        <v>41</v>
      </c>
      <c r="D5424" s="84">
        <v>43628</v>
      </c>
      <c r="E5424" s="85" t="s">
        <v>9896</v>
      </c>
      <c r="F5424" s="85" t="s">
        <v>15</v>
      </c>
      <c r="G5424" s="85">
        <v>1064265</v>
      </c>
      <c r="H5424" s="89"/>
      <c r="I5424" s="270" t="s">
        <v>11525</v>
      </c>
      <c r="J5424" s="89"/>
      <c r="K5424" s="89"/>
      <c r="L5424" s="89"/>
      <c r="M5424" s="89"/>
      <c r="N5424" s="271">
        <v>50</v>
      </c>
      <c r="O5424" s="271">
        <v>0</v>
      </c>
      <c r="P5424" s="89" t="s">
        <v>670</v>
      </c>
    </row>
    <row r="5425" spans="1:16" ht="63.75">
      <c r="A5425" s="268">
        <v>10</v>
      </c>
      <c r="B5425" s="89"/>
      <c r="C5425" s="269" t="s">
        <v>41</v>
      </c>
      <c r="D5425" s="84">
        <v>43628</v>
      </c>
      <c r="E5425" s="85" t="s">
        <v>9897</v>
      </c>
      <c r="F5425" s="85" t="s">
        <v>15</v>
      </c>
      <c r="G5425" s="85">
        <v>1064267</v>
      </c>
      <c r="H5425" s="89"/>
      <c r="I5425" s="270" t="s">
        <v>11526</v>
      </c>
      <c r="J5425" s="89"/>
      <c r="K5425" s="89"/>
      <c r="L5425" s="89"/>
      <c r="M5425" s="89"/>
      <c r="N5425" s="271">
        <v>50</v>
      </c>
      <c r="O5425" s="271">
        <v>0</v>
      </c>
      <c r="P5425" s="89" t="s">
        <v>670</v>
      </c>
    </row>
    <row r="5426" spans="1:16" ht="51">
      <c r="A5426" s="268">
        <v>10</v>
      </c>
      <c r="B5426" s="89"/>
      <c r="C5426" s="269" t="s">
        <v>41</v>
      </c>
      <c r="D5426" s="84">
        <v>43628</v>
      </c>
      <c r="E5426" s="85" t="s">
        <v>9898</v>
      </c>
      <c r="F5426" s="85" t="s">
        <v>15</v>
      </c>
      <c r="G5426" s="85">
        <v>1064269</v>
      </c>
      <c r="H5426" s="89"/>
      <c r="I5426" s="270" t="s">
        <v>11527</v>
      </c>
      <c r="J5426" s="89"/>
      <c r="K5426" s="89"/>
      <c r="L5426" s="89"/>
      <c r="M5426" s="89"/>
      <c r="N5426" s="271">
        <v>50</v>
      </c>
      <c r="O5426" s="271">
        <v>0</v>
      </c>
      <c r="P5426" s="89" t="s">
        <v>670</v>
      </c>
    </row>
    <row r="5427" spans="1:16" ht="51">
      <c r="A5427" s="268" t="s">
        <v>565</v>
      </c>
      <c r="B5427" s="89"/>
      <c r="C5427" s="269" t="s">
        <v>615</v>
      </c>
      <c r="D5427" s="84">
        <v>43629</v>
      </c>
      <c r="E5427" s="85" t="s">
        <v>9899</v>
      </c>
      <c r="F5427" s="85" t="s">
        <v>3</v>
      </c>
      <c r="G5427" s="85">
        <v>1750665</v>
      </c>
      <c r="H5427" s="89"/>
      <c r="I5427" s="270" t="s">
        <v>11528</v>
      </c>
      <c r="J5427" s="89"/>
      <c r="K5427" s="89"/>
      <c r="L5427" s="89"/>
      <c r="M5427" s="89"/>
      <c r="N5427" s="271">
        <v>0</v>
      </c>
      <c r="O5427" s="271">
        <v>36</v>
      </c>
      <c r="P5427" s="89" t="s">
        <v>670</v>
      </c>
    </row>
    <row r="5428" spans="1:16" ht="51">
      <c r="A5428" s="268" t="s">
        <v>565</v>
      </c>
      <c r="B5428" s="89"/>
      <c r="C5428" s="269" t="s">
        <v>615</v>
      </c>
      <c r="D5428" s="84">
        <v>43629</v>
      </c>
      <c r="E5428" s="85" t="s">
        <v>9900</v>
      </c>
      <c r="F5428" s="85" t="s">
        <v>3</v>
      </c>
      <c r="G5428" s="85">
        <v>1750667</v>
      </c>
      <c r="H5428" s="89"/>
      <c r="I5428" s="270" t="s">
        <v>11528</v>
      </c>
      <c r="J5428" s="89"/>
      <c r="K5428" s="89"/>
      <c r="L5428" s="89"/>
      <c r="M5428" s="89"/>
      <c r="N5428" s="271">
        <v>0</v>
      </c>
      <c r="O5428" s="271">
        <v>200</v>
      </c>
      <c r="P5428" s="89" t="s">
        <v>670</v>
      </c>
    </row>
    <row r="5429" spans="1:16" ht="38.25">
      <c r="A5429" s="268" t="s">
        <v>565</v>
      </c>
      <c r="B5429" s="89"/>
      <c r="C5429" s="269" t="s">
        <v>615</v>
      </c>
      <c r="D5429" s="84">
        <v>43629</v>
      </c>
      <c r="E5429" s="85" t="s">
        <v>9901</v>
      </c>
      <c r="F5429" s="85" t="s">
        <v>3</v>
      </c>
      <c r="G5429" s="85">
        <v>1750668</v>
      </c>
      <c r="H5429" s="89"/>
      <c r="I5429" s="270" t="s">
        <v>11529</v>
      </c>
      <c r="J5429" s="89"/>
      <c r="K5429" s="89"/>
      <c r="L5429" s="89"/>
      <c r="M5429" s="89"/>
      <c r="N5429" s="271">
        <v>0</v>
      </c>
      <c r="O5429" s="271">
        <v>200.11</v>
      </c>
      <c r="P5429" s="89" t="s">
        <v>670</v>
      </c>
    </row>
    <row r="5430" spans="1:16" ht="51">
      <c r="A5430" s="268">
        <v>373</v>
      </c>
      <c r="B5430" s="89"/>
      <c r="C5430" s="269" t="s">
        <v>636</v>
      </c>
      <c r="D5430" s="84">
        <v>43629</v>
      </c>
      <c r="E5430" s="85" t="s">
        <v>9902</v>
      </c>
      <c r="F5430" s="85" t="s">
        <v>3</v>
      </c>
      <c r="G5430" s="85">
        <v>1750670</v>
      </c>
      <c r="H5430" s="89"/>
      <c r="I5430" s="270" t="s">
        <v>11530</v>
      </c>
      <c r="J5430" s="89"/>
      <c r="K5430" s="89"/>
      <c r="L5430" s="89"/>
      <c r="M5430" s="89"/>
      <c r="N5430" s="271">
        <v>0</v>
      </c>
      <c r="O5430" s="271">
        <v>110</v>
      </c>
      <c r="P5430" s="89" t="s">
        <v>670</v>
      </c>
    </row>
    <row r="5431" spans="1:16" ht="51">
      <c r="A5431" s="268" t="s">
        <v>565</v>
      </c>
      <c r="B5431" s="89"/>
      <c r="C5431" s="269" t="s">
        <v>615</v>
      </c>
      <c r="D5431" s="84">
        <v>43629</v>
      </c>
      <c r="E5431" s="85" t="s">
        <v>9903</v>
      </c>
      <c r="F5431" s="85" t="s">
        <v>3</v>
      </c>
      <c r="G5431" s="85">
        <v>1750671</v>
      </c>
      <c r="H5431" s="89"/>
      <c r="I5431" s="270" t="s">
        <v>11531</v>
      </c>
      <c r="J5431" s="89"/>
      <c r="K5431" s="89"/>
      <c r="L5431" s="89"/>
      <c r="M5431" s="89"/>
      <c r="N5431" s="271">
        <v>0</v>
      </c>
      <c r="O5431" s="271">
        <v>109.7</v>
      </c>
      <c r="P5431" s="89" t="s">
        <v>670</v>
      </c>
    </row>
    <row r="5432" spans="1:16" ht="63.75">
      <c r="A5432" s="268">
        <v>86</v>
      </c>
      <c r="B5432" s="89"/>
      <c r="C5432" s="269" t="s">
        <v>56</v>
      </c>
      <c r="D5432" s="84">
        <v>43629</v>
      </c>
      <c r="E5432" s="85" t="s">
        <v>9904</v>
      </c>
      <c r="F5432" s="85" t="s">
        <v>3</v>
      </c>
      <c r="G5432" s="85">
        <v>1750672</v>
      </c>
      <c r="H5432" s="89"/>
      <c r="I5432" s="270" t="s">
        <v>11532</v>
      </c>
      <c r="J5432" s="89"/>
      <c r="K5432" s="89"/>
      <c r="L5432" s="89"/>
      <c r="M5432" s="89"/>
      <c r="N5432" s="271">
        <v>0</v>
      </c>
      <c r="O5432" s="271">
        <v>6028</v>
      </c>
      <c r="P5432" s="89" t="s">
        <v>670</v>
      </c>
    </row>
    <row r="5433" spans="1:16" ht="63.75">
      <c r="A5433" s="268">
        <v>16</v>
      </c>
      <c r="B5433" s="89"/>
      <c r="C5433" s="269" t="s">
        <v>43</v>
      </c>
      <c r="D5433" s="84">
        <v>43629</v>
      </c>
      <c r="E5433" s="85" t="s">
        <v>9905</v>
      </c>
      <c r="F5433" s="85" t="s">
        <v>3</v>
      </c>
      <c r="G5433" s="85">
        <v>1750687</v>
      </c>
      <c r="H5433" s="89"/>
      <c r="I5433" s="270" t="s">
        <v>11533</v>
      </c>
      <c r="J5433" s="89"/>
      <c r="K5433" s="89"/>
      <c r="L5433" s="89"/>
      <c r="M5433" s="89"/>
      <c r="N5433" s="271">
        <v>0</v>
      </c>
      <c r="O5433" s="271">
        <v>99.93</v>
      </c>
      <c r="P5433" s="89" t="s">
        <v>670</v>
      </c>
    </row>
    <row r="5434" spans="1:16" ht="51">
      <c r="A5434" s="268" t="s">
        <v>565</v>
      </c>
      <c r="B5434" s="89"/>
      <c r="C5434" s="269" t="s">
        <v>615</v>
      </c>
      <c r="D5434" s="84">
        <v>43629</v>
      </c>
      <c r="E5434" s="85" t="s">
        <v>9906</v>
      </c>
      <c r="F5434" s="85" t="s">
        <v>3</v>
      </c>
      <c r="G5434" s="85">
        <v>1750698</v>
      </c>
      <c r="H5434" s="89"/>
      <c r="I5434" s="270" t="s">
        <v>11534</v>
      </c>
      <c r="J5434" s="89"/>
      <c r="K5434" s="89"/>
      <c r="L5434" s="89"/>
      <c r="M5434" s="89"/>
      <c r="N5434" s="271">
        <v>0</v>
      </c>
      <c r="O5434" s="271">
        <v>5283.31</v>
      </c>
      <c r="P5434" s="89" t="s">
        <v>670</v>
      </c>
    </row>
    <row r="5435" spans="1:16" ht="38.25">
      <c r="A5435" s="268">
        <v>526</v>
      </c>
      <c r="B5435" s="89"/>
      <c r="C5435" s="269" t="s">
        <v>610</v>
      </c>
      <c r="D5435" s="84">
        <v>43629</v>
      </c>
      <c r="E5435" s="85" t="s">
        <v>9907</v>
      </c>
      <c r="F5435" s="85" t="s">
        <v>3</v>
      </c>
      <c r="G5435" s="85">
        <v>1750705</v>
      </c>
      <c r="H5435" s="89"/>
      <c r="I5435" s="270" t="s">
        <v>11535</v>
      </c>
      <c r="J5435" s="89"/>
      <c r="K5435" s="89"/>
      <c r="L5435" s="89"/>
      <c r="M5435" s="89"/>
      <c r="N5435" s="271">
        <v>0</v>
      </c>
      <c r="O5435" s="271">
        <v>100</v>
      </c>
      <c r="P5435" s="89" t="s">
        <v>670</v>
      </c>
    </row>
    <row r="5436" spans="1:16" ht="51">
      <c r="A5436" s="268">
        <v>591</v>
      </c>
      <c r="B5436" s="89"/>
      <c r="C5436" s="269" t="s">
        <v>1367</v>
      </c>
      <c r="D5436" s="84">
        <v>43629</v>
      </c>
      <c r="E5436" s="85" t="s">
        <v>9908</v>
      </c>
      <c r="F5436" s="85" t="s">
        <v>3</v>
      </c>
      <c r="G5436" s="85">
        <v>1750706</v>
      </c>
      <c r="H5436" s="89"/>
      <c r="I5436" s="270" t="s">
        <v>11536</v>
      </c>
      <c r="J5436" s="89"/>
      <c r="K5436" s="89"/>
      <c r="L5436" s="89"/>
      <c r="M5436" s="89"/>
      <c r="N5436" s="271">
        <v>0</v>
      </c>
      <c r="O5436" s="271">
        <v>379.45</v>
      </c>
      <c r="P5436" s="89" t="s">
        <v>670</v>
      </c>
    </row>
    <row r="5437" spans="1:16" ht="51">
      <c r="A5437" s="268">
        <v>46</v>
      </c>
      <c r="B5437" s="89"/>
      <c r="C5437" s="269" t="s">
        <v>48</v>
      </c>
      <c r="D5437" s="84">
        <v>43629</v>
      </c>
      <c r="E5437" s="85" t="s">
        <v>9909</v>
      </c>
      <c r="F5437" s="85" t="s">
        <v>3</v>
      </c>
      <c r="G5437" s="85">
        <v>1750649</v>
      </c>
      <c r="H5437" s="89"/>
      <c r="I5437" s="270" t="s">
        <v>11537</v>
      </c>
      <c r="J5437" s="89"/>
      <c r="K5437" s="89"/>
      <c r="L5437" s="89"/>
      <c r="M5437" s="89"/>
      <c r="N5437" s="271">
        <v>0</v>
      </c>
      <c r="O5437" s="271">
        <v>5000</v>
      </c>
      <c r="P5437" s="89" t="s">
        <v>670</v>
      </c>
    </row>
    <row r="5438" spans="1:16" ht="38.25">
      <c r="A5438" s="268" t="s">
        <v>565</v>
      </c>
      <c r="B5438" s="89"/>
      <c r="C5438" s="269" t="s">
        <v>615</v>
      </c>
      <c r="D5438" s="84">
        <v>43629</v>
      </c>
      <c r="E5438" s="85" t="s">
        <v>9910</v>
      </c>
      <c r="F5438" s="85" t="s">
        <v>3</v>
      </c>
      <c r="G5438" s="85">
        <v>1750640</v>
      </c>
      <c r="H5438" s="89"/>
      <c r="I5438" s="270" t="s">
        <v>3683</v>
      </c>
      <c r="J5438" s="89"/>
      <c r="K5438" s="89"/>
      <c r="L5438" s="89"/>
      <c r="M5438" s="89"/>
      <c r="N5438" s="271">
        <v>0</v>
      </c>
      <c r="O5438" s="271">
        <v>500</v>
      </c>
      <c r="P5438" s="89" t="s">
        <v>670</v>
      </c>
    </row>
    <row r="5439" spans="1:16" ht="51">
      <c r="A5439" s="268" t="s">
        <v>565</v>
      </c>
      <c r="B5439" s="89"/>
      <c r="C5439" s="269" t="s">
        <v>615</v>
      </c>
      <c r="D5439" s="84">
        <v>43629</v>
      </c>
      <c r="E5439" s="85" t="s">
        <v>9911</v>
      </c>
      <c r="F5439" s="85" t="s">
        <v>3</v>
      </c>
      <c r="G5439" s="85">
        <v>1750616</v>
      </c>
      <c r="H5439" s="89"/>
      <c r="I5439" s="270" t="s">
        <v>11538</v>
      </c>
      <c r="J5439" s="89"/>
      <c r="K5439" s="89"/>
      <c r="L5439" s="89"/>
      <c r="M5439" s="89"/>
      <c r="N5439" s="271">
        <v>0</v>
      </c>
      <c r="O5439" s="271">
        <v>1187</v>
      </c>
      <c r="P5439" s="89" t="s">
        <v>670</v>
      </c>
    </row>
    <row r="5440" spans="1:16" ht="51">
      <c r="A5440" s="268">
        <v>283</v>
      </c>
      <c r="B5440" s="89"/>
      <c r="C5440" s="269" t="s">
        <v>125</v>
      </c>
      <c r="D5440" s="84">
        <v>43629</v>
      </c>
      <c r="E5440" s="85" t="s">
        <v>9912</v>
      </c>
      <c r="F5440" s="85" t="s">
        <v>3</v>
      </c>
      <c r="G5440" s="85">
        <v>1750614</v>
      </c>
      <c r="H5440" s="89"/>
      <c r="I5440" s="270" t="s">
        <v>11539</v>
      </c>
      <c r="J5440" s="89"/>
      <c r="K5440" s="89"/>
      <c r="L5440" s="89"/>
      <c r="M5440" s="89"/>
      <c r="N5440" s="271">
        <v>0</v>
      </c>
      <c r="O5440" s="271">
        <v>266</v>
      </c>
      <c r="P5440" s="89" t="s">
        <v>670</v>
      </c>
    </row>
    <row r="5441" spans="1:16" ht="38.25">
      <c r="A5441" s="268">
        <v>46</v>
      </c>
      <c r="B5441" s="89"/>
      <c r="C5441" s="269" t="s">
        <v>48</v>
      </c>
      <c r="D5441" s="84">
        <v>43629</v>
      </c>
      <c r="E5441" s="85" t="s">
        <v>9913</v>
      </c>
      <c r="F5441" s="85" t="s">
        <v>3</v>
      </c>
      <c r="G5441" s="85">
        <v>1750611</v>
      </c>
      <c r="H5441" s="89"/>
      <c r="I5441" s="270" t="s">
        <v>11540</v>
      </c>
      <c r="J5441" s="89"/>
      <c r="K5441" s="89"/>
      <c r="L5441" s="89"/>
      <c r="M5441" s="89"/>
      <c r="N5441" s="271">
        <v>0</v>
      </c>
      <c r="O5441" s="271">
        <v>40</v>
      </c>
      <c r="P5441" s="89" t="s">
        <v>670</v>
      </c>
    </row>
    <row r="5442" spans="1:16" ht="51">
      <c r="A5442" s="268" t="s">
        <v>565</v>
      </c>
      <c r="B5442" s="89"/>
      <c r="C5442" s="269" t="s">
        <v>615</v>
      </c>
      <c r="D5442" s="84">
        <v>43629</v>
      </c>
      <c r="E5442" s="85" t="s">
        <v>9914</v>
      </c>
      <c r="F5442" s="85" t="s">
        <v>3</v>
      </c>
      <c r="G5442" s="85">
        <v>1750595</v>
      </c>
      <c r="H5442" s="89"/>
      <c r="I5442" s="270" t="s">
        <v>11541</v>
      </c>
      <c r="J5442" s="89"/>
      <c r="K5442" s="89"/>
      <c r="L5442" s="89"/>
      <c r="M5442" s="89"/>
      <c r="N5442" s="271">
        <v>0</v>
      </c>
      <c r="O5442" s="271">
        <v>927.49</v>
      </c>
      <c r="P5442" s="89" t="s">
        <v>670</v>
      </c>
    </row>
    <row r="5443" spans="1:16" ht="51">
      <c r="A5443" s="268">
        <v>592</v>
      </c>
      <c r="B5443" s="89"/>
      <c r="C5443" s="269" t="s">
        <v>645</v>
      </c>
      <c r="D5443" s="84">
        <v>43629</v>
      </c>
      <c r="E5443" s="85" t="s">
        <v>9915</v>
      </c>
      <c r="F5443" s="85" t="s">
        <v>3</v>
      </c>
      <c r="G5443" s="85">
        <v>1750798</v>
      </c>
      <c r="H5443" s="89"/>
      <c r="I5443" s="270" t="s">
        <v>11542</v>
      </c>
      <c r="J5443" s="89"/>
      <c r="K5443" s="89"/>
      <c r="L5443" s="89"/>
      <c r="M5443" s="89"/>
      <c r="N5443" s="271">
        <v>0</v>
      </c>
      <c r="O5443" s="271">
        <v>30</v>
      </c>
      <c r="P5443" s="89" t="s">
        <v>670</v>
      </c>
    </row>
    <row r="5444" spans="1:16" ht="38.25">
      <c r="A5444" s="268">
        <v>206</v>
      </c>
      <c r="B5444" s="89"/>
      <c r="C5444" s="269" t="s">
        <v>97</v>
      </c>
      <c r="D5444" s="84">
        <v>43629</v>
      </c>
      <c r="E5444" s="85" t="s">
        <v>9916</v>
      </c>
      <c r="F5444" s="85" t="s">
        <v>3</v>
      </c>
      <c r="G5444" s="85">
        <v>1750794</v>
      </c>
      <c r="H5444" s="89"/>
      <c r="I5444" s="270" t="s">
        <v>11543</v>
      </c>
      <c r="J5444" s="89"/>
      <c r="K5444" s="89"/>
      <c r="L5444" s="89"/>
      <c r="M5444" s="89"/>
      <c r="N5444" s="271">
        <v>0</v>
      </c>
      <c r="O5444" s="271">
        <v>45</v>
      </c>
      <c r="P5444" s="89" t="s">
        <v>670</v>
      </c>
    </row>
    <row r="5445" spans="1:16" ht="38.25">
      <c r="A5445" s="268">
        <v>586</v>
      </c>
      <c r="B5445" s="89"/>
      <c r="C5445" s="269" t="s">
        <v>184</v>
      </c>
      <c r="D5445" s="84">
        <v>43629</v>
      </c>
      <c r="E5445" s="85" t="s">
        <v>9917</v>
      </c>
      <c r="F5445" s="85" t="s">
        <v>3</v>
      </c>
      <c r="G5445" s="85">
        <v>1750785</v>
      </c>
      <c r="H5445" s="89"/>
      <c r="I5445" s="270" t="s">
        <v>11544</v>
      </c>
      <c r="J5445" s="89"/>
      <c r="K5445" s="89"/>
      <c r="L5445" s="89"/>
      <c r="M5445" s="89"/>
      <c r="N5445" s="271">
        <v>0</v>
      </c>
      <c r="O5445" s="271">
        <v>20852</v>
      </c>
      <c r="P5445" s="89" t="s">
        <v>670</v>
      </c>
    </row>
    <row r="5446" spans="1:16" ht="51">
      <c r="A5446" s="268">
        <v>293</v>
      </c>
      <c r="B5446" s="89"/>
      <c r="C5446" s="269" t="s">
        <v>131</v>
      </c>
      <c r="D5446" s="84">
        <v>43629</v>
      </c>
      <c r="E5446" s="85" t="s">
        <v>9918</v>
      </c>
      <c r="F5446" s="85" t="s">
        <v>3</v>
      </c>
      <c r="G5446" s="85">
        <v>1750779</v>
      </c>
      <c r="H5446" s="89"/>
      <c r="I5446" s="270" t="s">
        <v>11545</v>
      </c>
      <c r="J5446" s="89"/>
      <c r="K5446" s="89"/>
      <c r="L5446" s="89"/>
      <c r="M5446" s="89"/>
      <c r="N5446" s="271">
        <v>0</v>
      </c>
      <c r="O5446" s="271">
        <v>680</v>
      </c>
      <c r="P5446" s="89" t="s">
        <v>670</v>
      </c>
    </row>
    <row r="5447" spans="1:16" ht="51">
      <c r="A5447" s="268">
        <v>342</v>
      </c>
      <c r="B5447" s="89"/>
      <c r="C5447" s="269" t="s">
        <v>148</v>
      </c>
      <c r="D5447" s="84">
        <v>43629</v>
      </c>
      <c r="E5447" s="85" t="s">
        <v>9919</v>
      </c>
      <c r="F5447" s="85" t="s">
        <v>3</v>
      </c>
      <c r="G5447" s="85">
        <v>1750769</v>
      </c>
      <c r="H5447" s="89"/>
      <c r="I5447" s="270" t="s">
        <v>11546</v>
      </c>
      <c r="J5447" s="89"/>
      <c r="K5447" s="89"/>
      <c r="L5447" s="89"/>
      <c r="M5447" s="89"/>
      <c r="N5447" s="271">
        <v>0</v>
      </c>
      <c r="O5447" s="271">
        <v>8.06</v>
      </c>
      <c r="P5447" s="89" t="s">
        <v>670</v>
      </c>
    </row>
    <row r="5448" spans="1:16" ht="38.25">
      <c r="A5448" s="268">
        <v>46</v>
      </c>
      <c r="B5448" s="89"/>
      <c r="C5448" s="269" t="s">
        <v>48</v>
      </c>
      <c r="D5448" s="84">
        <v>43629</v>
      </c>
      <c r="E5448" s="85" t="s">
        <v>9920</v>
      </c>
      <c r="F5448" s="85" t="s">
        <v>3</v>
      </c>
      <c r="G5448" s="85">
        <v>1750767</v>
      </c>
      <c r="H5448" s="89"/>
      <c r="I5448" s="270" t="s">
        <v>11547</v>
      </c>
      <c r="J5448" s="89"/>
      <c r="K5448" s="89"/>
      <c r="L5448" s="89"/>
      <c r="M5448" s="89"/>
      <c r="N5448" s="271">
        <v>0</v>
      </c>
      <c r="O5448" s="271">
        <v>750</v>
      </c>
      <c r="P5448" s="89" t="s">
        <v>670</v>
      </c>
    </row>
    <row r="5449" spans="1:16" ht="51">
      <c r="A5449" s="268">
        <v>266</v>
      </c>
      <c r="B5449" s="89"/>
      <c r="C5449" s="269" t="s">
        <v>1353</v>
      </c>
      <c r="D5449" s="84">
        <v>43629</v>
      </c>
      <c r="E5449" s="85" t="s">
        <v>9921</v>
      </c>
      <c r="F5449" s="85" t="s">
        <v>3</v>
      </c>
      <c r="G5449" s="85">
        <v>1750766</v>
      </c>
      <c r="H5449" s="89"/>
      <c r="I5449" s="270" t="s">
        <v>11548</v>
      </c>
      <c r="J5449" s="89"/>
      <c r="K5449" s="89"/>
      <c r="L5449" s="89"/>
      <c r="M5449" s="89"/>
      <c r="N5449" s="271">
        <v>0</v>
      </c>
      <c r="O5449" s="271">
        <v>1030.95</v>
      </c>
      <c r="P5449" s="89" t="s">
        <v>670</v>
      </c>
    </row>
    <row r="5450" spans="1:16" ht="51">
      <c r="A5450" s="268">
        <v>526</v>
      </c>
      <c r="B5450" s="89"/>
      <c r="C5450" s="269" t="s">
        <v>610</v>
      </c>
      <c r="D5450" s="84">
        <v>43629</v>
      </c>
      <c r="E5450" s="85" t="s">
        <v>9922</v>
      </c>
      <c r="F5450" s="85" t="s">
        <v>3</v>
      </c>
      <c r="G5450" s="85">
        <v>1750753</v>
      </c>
      <c r="H5450" s="89"/>
      <c r="I5450" s="270" t="s">
        <v>8231</v>
      </c>
      <c r="J5450" s="89"/>
      <c r="K5450" s="89"/>
      <c r="L5450" s="89"/>
      <c r="M5450" s="89"/>
      <c r="N5450" s="271">
        <v>0</v>
      </c>
      <c r="O5450" s="271">
        <v>690.48</v>
      </c>
      <c r="P5450" s="89" t="s">
        <v>670</v>
      </c>
    </row>
    <row r="5451" spans="1:16" ht="38.25">
      <c r="A5451" s="268">
        <v>283</v>
      </c>
      <c r="B5451" s="89"/>
      <c r="C5451" s="269" t="s">
        <v>125</v>
      </c>
      <c r="D5451" s="84">
        <v>43629</v>
      </c>
      <c r="E5451" s="85" t="s">
        <v>9923</v>
      </c>
      <c r="F5451" s="85" t="s">
        <v>3</v>
      </c>
      <c r="G5451" s="85">
        <v>1750746</v>
      </c>
      <c r="H5451" s="89"/>
      <c r="I5451" s="270" t="s">
        <v>6213</v>
      </c>
      <c r="J5451" s="89"/>
      <c r="K5451" s="89"/>
      <c r="L5451" s="89"/>
      <c r="M5451" s="89"/>
      <c r="N5451" s="271">
        <v>0</v>
      </c>
      <c r="O5451" s="271">
        <v>413</v>
      </c>
      <c r="P5451" s="89" t="s">
        <v>670</v>
      </c>
    </row>
    <row r="5452" spans="1:16" ht="51">
      <c r="A5452" s="268" t="s">
        <v>565</v>
      </c>
      <c r="B5452" s="89"/>
      <c r="C5452" s="269" t="s">
        <v>615</v>
      </c>
      <c r="D5452" s="84">
        <v>43629</v>
      </c>
      <c r="E5452" s="85" t="s">
        <v>9924</v>
      </c>
      <c r="F5452" s="85" t="s">
        <v>3</v>
      </c>
      <c r="G5452" s="85">
        <v>1750742</v>
      </c>
      <c r="H5452" s="89"/>
      <c r="I5452" s="270" t="s">
        <v>11549</v>
      </c>
      <c r="J5452" s="89"/>
      <c r="K5452" s="89"/>
      <c r="L5452" s="89"/>
      <c r="M5452" s="89"/>
      <c r="N5452" s="271">
        <v>0</v>
      </c>
      <c r="O5452" s="271">
        <v>2000</v>
      </c>
      <c r="P5452" s="89" t="s">
        <v>670</v>
      </c>
    </row>
    <row r="5453" spans="1:16" ht="63.75">
      <c r="A5453" s="268">
        <v>683</v>
      </c>
      <c r="B5453" s="89"/>
      <c r="C5453" s="269" t="s">
        <v>1371</v>
      </c>
      <c r="D5453" s="84">
        <v>43629</v>
      </c>
      <c r="E5453" s="85" t="s">
        <v>9925</v>
      </c>
      <c r="F5453" s="85" t="s">
        <v>3</v>
      </c>
      <c r="G5453" s="85">
        <v>1750738</v>
      </c>
      <c r="H5453" s="89"/>
      <c r="I5453" s="270" t="s">
        <v>11550</v>
      </c>
      <c r="J5453" s="89"/>
      <c r="K5453" s="89"/>
      <c r="L5453" s="89"/>
      <c r="M5453" s="89"/>
      <c r="N5453" s="271">
        <v>0</v>
      </c>
      <c r="O5453" s="271">
        <v>7.66</v>
      </c>
      <c r="P5453" s="89" t="s">
        <v>670</v>
      </c>
    </row>
    <row r="5454" spans="1:16" ht="51">
      <c r="A5454" s="268" t="s">
        <v>565</v>
      </c>
      <c r="B5454" s="89"/>
      <c r="C5454" s="269" t="s">
        <v>615</v>
      </c>
      <c r="D5454" s="84">
        <v>43629</v>
      </c>
      <c r="E5454" s="85" t="s">
        <v>9926</v>
      </c>
      <c r="F5454" s="85" t="s">
        <v>3</v>
      </c>
      <c r="G5454" s="85">
        <v>1750734</v>
      </c>
      <c r="H5454" s="89"/>
      <c r="I5454" s="270" t="s">
        <v>11551</v>
      </c>
      <c r="J5454" s="89"/>
      <c r="K5454" s="89"/>
      <c r="L5454" s="89"/>
      <c r="M5454" s="89"/>
      <c r="N5454" s="271">
        <v>0</v>
      </c>
      <c r="O5454" s="271">
        <v>3873</v>
      </c>
      <c r="P5454" s="89" t="s">
        <v>670</v>
      </c>
    </row>
    <row r="5455" spans="1:16" ht="38.25">
      <c r="A5455" s="268">
        <v>35</v>
      </c>
      <c r="B5455" s="89"/>
      <c r="C5455" s="269" t="s">
        <v>46</v>
      </c>
      <c r="D5455" s="84">
        <v>43629</v>
      </c>
      <c r="E5455" s="85" t="s">
        <v>9927</v>
      </c>
      <c r="F5455" s="85" t="s">
        <v>3</v>
      </c>
      <c r="G5455" s="85">
        <v>1750718</v>
      </c>
      <c r="H5455" s="89"/>
      <c r="I5455" s="270" t="s">
        <v>11552</v>
      </c>
      <c r="J5455" s="89"/>
      <c r="K5455" s="89"/>
      <c r="L5455" s="89"/>
      <c r="M5455" s="89"/>
      <c r="N5455" s="271">
        <v>0</v>
      </c>
      <c r="O5455" s="271">
        <v>400</v>
      </c>
      <c r="P5455" s="89" t="s">
        <v>670</v>
      </c>
    </row>
    <row r="5456" spans="1:16" ht="51">
      <c r="A5456" s="268">
        <v>591</v>
      </c>
      <c r="B5456" s="89"/>
      <c r="C5456" s="269" t="s">
        <v>1367</v>
      </c>
      <c r="D5456" s="84">
        <v>43629</v>
      </c>
      <c r="E5456" s="85" t="s">
        <v>9928</v>
      </c>
      <c r="F5456" s="85" t="s">
        <v>3</v>
      </c>
      <c r="G5456" s="85">
        <v>1750707</v>
      </c>
      <c r="H5456" s="89"/>
      <c r="I5456" s="270" t="s">
        <v>11553</v>
      </c>
      <c r="J5456" s="89"/>
      <c r="K5456" s="89"/>
      <c r="L5456" s="89"/>
      <c r="M5456" s="89"/>
      <c r="N5456" s="271">
        <v>0</v>
      </c>
      <c r="O5456" s="271">
        <v>137.70000000000002</v>
      </c>
      <c r="P5456" s="89" t="s">
        <v>670</v>
      </c>
    </row>
    <row r="5457" spans="1:16" ht="51">
      <c r="A5457" s="268">
        <v>342</v>
      </c>
      <c r="B5457" s="89"/>
      <c r="C5457" s="269" t="s">
        <v>148</v>
      </c>
      <c r="D5457" s="84">
        <v>43629</v>
      </c>
      <c r="E5457" s="85" t="s">
        <v>9929</v>
      </c>
      <c r="F5457" s="85" t="s">
        <v>3</v>
      </c>
      <c r="G5457" s="85">
        <v>1750647</v>
      </c>
      <c r="H5457" s="89"/>
      <c r="I5457" s="270" t="s">
        <v>11554</v>
      </c>
      <c r="J5457" s="89"/>
      <c r="K5457" s="89"/>
      <c r="L5457" s="89"/>
      <c r="M5457" s="89"/>
      <c r="N5457" s="271">
        <v>0</v>
      </c>
      <c r="O5457" s="271">
        <v>1123</v>
      </c>
      <c r="P5457" s="89" t="s">
        <v>670</v>
      </c>
    </row>
    <row r="5458" spans="1:16" ht="51">
      <c r="A5458" s="268">
        <v>342</v>
      </c>
      <c r="B5458" s="89"/>
      <c r="C5458" s="269" t="s">
        <v>148</v>
      </c>
      <c r="D5458" s="84">
        <v>43629</v>
      </c>
      <c r="E5458" s="85" t="s">
        <v>9930</v>
      </c>
      <c r="F5458" s="85" t="s">
        <v>3</v>
      </c>
      <c r="G5458" s="85">
        <v>1750646</v>
      </c>
      <c r="H5458" s="89"/>
      <c r="I5458" s="270" t="s">
        <v>11555</v>
      </c>
      <c r="J5458" s="89"/>
      <c r="K5458" s="89"/>
      <c r="L5458" s="89"/>
      <c r="M5458" s="89"/>
      <c r="N5458" s="271">
        <v>0</v>
      </c>
      <c r="O5458" s="271">
        <v>432.5</v>
      </c>
      <c r="P5458" s="89" t="s">
        <v>670</v>
      </c>
    </row>
    <row r="5459" spans="1:16" ht="51">
      <c r="A5459" s="268">
        <v>342</v>
      </c>
      <c r="B5459" s="89"/>
      <c r="C5459" s="269" t="s">
        <v>148</v>
      </c>
      <c r="D5459" s="84">
        <v>43629</v>
      </c>
      <c r="E5459" s="85" t="s">
        <v>9931</v>
      </c>
      <c r="F5459" s="85" t="s">
        <v>3</v>
      </c>
      <c r="G5459" s="85">
        <v>1750645</v>
      </c>
      <c r="H5459" s="89"/>
      <c r="I5459" s="270" t="s">
        <v>11556</v>
      </c>
      <c r="J5459" s="89"/>
      <c r="K5459" s="89"/>
      <c r="L5459" s="89"/>
      <c r="M5459" s="89"/>
      <c r="N5459" s="271">
        <v>0</v>
      </c>
      <c r="O5459" s="271">
        <v>2.8000000000000003</v>
      </c>
      <c r="P5459" s="89" t="s">
        <v>670</v>
      </c>
    </row>
    <row r="5460" spans="1:16" ht="51">
      <c r="A5460" s="268">
        <v>291</v>
      </c>
      <c r="B5460" s="89"/>
      <c r="C5460" s="269" t="s">
        <v>129</v>
      </c>
      <c r="D5460" s="84">
        <v>43629</v>
      </c>
      <c r="E5460" s="85" t="s">
        <v>9932</v>
      </c>
      <c r="F5460" s="85" t="s">
        <v>3</v>
      </c>
      <c r="G5460" s="85">
        <v>1750625</v>
      </c>
      <c r="H5460" s="89"/>
      <c r="I5460" s="270" t="s">
        <v>11557</v>
      </c>
      <c r="J5460" s="89"/>
      <c r="K5460" s="89"/>
      <c r="L5460" s="89"/>
      <c r="M5460" s="89"/>
      <c r="N5460" s="271">
        <v>0</v>
      </c>
      <c r="O5460" s="271">
        <v>13695629.619999999</v>
      </c>
      <c r="P5460" s="89" t="s">
        <v>670</v>
      </c>
    </row>
    <row r="5461" spans="1:16" ht="63.75">
      <c r="A5461" s="268">
        <v>572</v>
      </c>
      <c r="B5461" s="89"/>
      <c r="C5461" s="269" t="s">
        <v>177</v>
      </c>
      <c r="D5461" s="84">
        <v>43629</v>
      </c>
      <c r="E5461" s="85" t="s">
        <v>9933</v>
      </c>
      <c r="F5461" s="85" t="s">
        <v>3</v>
      </c>
      <c r="G5461" s="85">
        <v>1750621</v>
      </c>
      <c r="H5461" s="89"/>
      <c r="I5461" s="270" t="s">
        <v>11558</v>
      </c>
      <c r="J5461" s="89"/>
      <c r="K5461" s="89"/>
      <c r="L5461" s="89"/>
      <c r="M5461" s="89"/>
      <c r="N5461" s="271">
        <v>0</v>
      </c>
      <c r="O5461" s="271">
        <v>1400</v>
      </c>
      <c r="P5461" s="89" t="s">
        <v>670</v>
      </c>
    </row>
    <row r="5462" spans="1:16" ht="51">
      <c r="A5462" s="268" t="s">
        <v>565</v>
      </c>
      <c r="B5462" s="89"/>
      <c r="C5462" s="269" t="s">
        <v>615</v>
      </c>
      <c r="D5462" s="84">
        <v>43629</v>
      </c>
      <c r="E5462" s="85" t="s">
        <v>9934</v>
      </c>
      <c r="F5462" s="85" t="s">
        <v>3</v>
      </c>
      <c r="G5462" s="85">
        <v>1750617</v>
      </c>
      <c r="H5462" s="89"/>
      <c r="I5462" s="270" t="s">
        <v>11559</v>
      </c>
      <c r="J5462" s="89"/>
      <c r="K5462" s="89"/>
      <c r="L5462" s="89"/>
      <c r="M5462" s="89"/>
      <c r="N5462" s="271">
        <v>0</v>
      </c>
      <c r="O5462" s="271">
        <v>2130</v>
      </c>
      <c r="P5462" s="89" t="s">
        <v>670</v>
      </c>
    </row>
    <row r="5463" spans="1:16" ht="63.75">
      <c r="A5463" s="268">
        <v>597</v>
      </c>
      <c r="B5463" s="89"/>
      <c r="C5463" s="269" t="s">
        <v>734</v>
      </c>
      <c r="D5463" s="84">
        <v>43629</v>
      </c>
      <c r="E5463" s="85" t="s">
        <v>9935</v>
      </c>
      <c r="F5463" s="85" t="s">
        <v>3</v>
      </c>
      <c r="G5463" s="85">
        <v>1750610</v>
      </c>
      <c r="H5463" s="89"/>
      <c r="I5463" s="270" t="s">
        <v>11560</v>
      </c>
      <c r="J5463" s="89"/>
      <c r="K5463" s="89"/>
      <c r="L5463" s="89"/>
      <c r="M5463" s="89"/>
      <c r="N5463" s="271">
        <v>0</v>
      </c>
      <c r="O5463" s="271">
        <v>824.75</v>
      </c>
      <c r="P5463" s="89" t="s">
        <v>670</v>
      </c>
    </row>
    <row r="5464" spans="1:16" ht="51">
      <c r="A5464" s="268" t="s">
        <v>565</v>
      </c>
      <c r="B5464" s="89"/>
      <c r="C5464" s="269" t="s">
        <v>615</v>
      </c>
      <c r="D5464" s="84">
        <v>43629</v>
      </c>
      <c r="E5464" s="85" t="s">
        <v>9936</v>
      </c>
      <c r="F5464" s="85" t="s">
        <v>3</v>
      </c>
      <c r="G5464" s="85">
        <v>1750605</v>
      </c>
      <c r="H5464" s="89"/>
      <c r="I5464" s="270" t="s">
        <v>11561</v>
      </c>
      <c r="J5464" s="89"/>
      <c r="K5464" s="89"/>
      <c r="L5464" s="89"/>
      <c r="M5464" s="89"/>
      <c r="N5464" s="271">
        <v>0</v>
      </c>
      <c r="O5464" s="271">
        <v>3663</v>
      </c>
      <c r="P5464" s="89" t="s">
        <v>670</v>
      </c>
    </row>
    <row r="5465" spans="1:16" ht="51">
      <c r="A5465" s="268">
        <v>16</v>
      </c>
      <c r="B5465" s="89"/>
      <c r="C5465" s="269" t="s">
        <v>43</v>
      </c>
      <c r="D5465" s="84">
        <v>43629</v>
      </c>
      <c r="E5465" s="85" t="s">
        <v>9937</v>
      </c>
      <c r="F5465" s="85" t="s">
        <v>3</v>
      </c>
      <c r="G5465" s="85">
        <v>1750594</v>
      </c>
      <c r="H5465" s="89"/>
      <c r="I5465" s="270" t="s">
        <v>11562</v>
      </c>
      <c r="J5465" s="89"/>
      <c r="K5465" s="89"/>
      <c r="L5465" s="89"/>
      <c r="M5465" s="89"/>
      <c r="N5465" s="271">
        <v>0</v>
      </c>
      <c r="O5465" s="271">
        <v>45</v>
      </c>
      <c r="P5465" s="89" t="s">
        <v>670</v>
      </c>
    </row>
    <row r="5466" spans="1:16" ht="63.75">
      <c r="A5466" s="268">
        <v>47</v>
      </c>
      <c r="B5466" s="89"/>
      <c r="C5466" s="269" t="s">
        <v>49</v>
      </c>
      <c r="D5466" s="84">
        <v>43629</v>
      </c>
      <c r="E5466" s="85" t="s">
        <v>9938</v>
      </c>
      <c r="F5466" s="85" t="s">
        <v>3</v>
      </c>
      <c r="G5466" s="85">
        <v>1750590</v>
      </c>
      <c r="H5466" s="89"/>
      <c r="I5466" s="270" t="s">
        <v>11563</v>
      </c>
      <c r="J5466" s="89"/>
      <c r="K5466" s="89"/>
      <c r="L5466" s="89"/>
      <c r="M5466" s="89"/>
      <c r="N5466" s="271">
        <v>0</v>
      </c>
      <c r="O5466" s="271">
        <v>828</v>
      </c>
      <c r="P5466" s="89" t="s">
        <v>670</v>
      </c>
    </row>
    <row r="5467" spans="1:16" ht="63.75">
      <c r="A5467" s="268">
        <v>48</v>
      </c>
      <c r="B5467" s="89"/>
      <c r="C5467" s="269" t="s">
        <v>50</v>
      </c>
      <c r="D5467" s="84">
        <v>43629</v>
      </c>
      <c r="E5467" s="85" t="s">
        <v>9939</v>
      </c>
      <c r="F5467" s="85" t="s">
        <v>3</v>
      </c>
      <c r="G5467" s="85">
        <v>1750581</v>
      </c>
      <c r="H5467" s="89"/>
      <c r="I5467" s="270" t="s">
        <v>11564</v>
      </c>
      <c r="J5467" s="89"/>
      <c r="K5467" s="89"/>
      <c r="L5467" s="89"/>
      <c r="M5467" s="89"/>
      <c r="N5467" s="271">
        <v>0</v>
      </c>
      <c r="O5467" s="271">
        <v>1</v>
      </c>
      <c r="P5467" s="89" t="s">
        <v>741</v>
      </c>
    </row>
    <row r="5468" spans="1:16" ht="51">
      <c r="A5468" s="268">
        <v>132</v>
      </c>
      <c r="B5468" s="89"/>
      <c r="C5468" s="269" t="s">
        <v>68</v>
      </c>
      <c r="D5468" s="84">
        <v>43629</v>
      </c>
      <c r="E5468" s="85" t="s">
        <v>9940</v>
      </c>
      <c r="F5468" s="85" t="s">
        <v>3</v>
      </c>
      <c r="G5468" s="85">
        <v>1750579</v>
      </c>
      <c r="H5468" s="89"/>
      <c r="I5468" s="270" t="s">
        <v>11565</v>
      </c>
      <c r="J5468" s="89"/>
      <c r="K5468" s="89"/>
      <c r="L5468" s="89"/>
      <c r="M5468" s="89"/>
      <c r="N5468" s="271">
        <v>0</v>
      </c>
      <c r="O5468" s="271">
        <v>700</v>
      </c>
      <c r="P5468" s="89" t="s">
        <v>670</v>
      </c>
    </row>
    <row r="5469" spans="1:16" ht="51">
      <c r="A5469" s="268">
        <v>46</v>
      </c>
      <c r="B5469" s="89"/>
      <c r="C5469" s="269" t="s">
        <v>48</v>
      </c>
      <c r="D5469" s="84">
        <v>43629</v>
      </c>
      <c r="E5469" s="85" t="s">
        <v>9941</v>
      </c>
      <c r="F5469" s="85" t="s">
        <v>3</v>
      </c>
      <c r="G5469" s="85">
        <v>1750575</v>
      </c>
      <c r="H5469" s="89"/>
      <c r="I5469" s="270" t="s">
        <v>11566</v>
      </c>
      <c r="J5469" s="89"/>
      <c r="K5469" s="89"/>
      <c r="L5469" s="89"/>
      <c r="M5469" s="89"/>
      <c r="N5469" s="271">
        <v>0</v>
      </c>
      <c r="O5469" s="271">
        <v>5000</v>
      </c>
      <c r="P5469" s="89" t="s">
        <v>670</v>
      </c>
    </row>
    <row r="5470" spans="1:16" ht="51">
      <c r="A5470" s="268">
        <v>78</v>
      </c>
      <c r="B5470" s="89"/>
      <c r="C5470" s="269" t="s">
        <v>674</v>
      </c>
      <c r="D5470" s="84">
        <v>43629</v>
      </c>
      <c r="E5470" s="85" t="s">
        <v>9942</v>
      </c>
      <c r="F5470" s="85" t="s">
        <v>3</v>
      </c>
      <c r="G5470" s="85">
        <v>1750573</v>
      </c>
      <c r="H5470" s="89"/>
      <c r="I5470" s="270" t="s">
        <v>11567</v>
      </c>
      <c r="J5470" s="89"/>
      <c r="K5470" s="89"/>
      <c r="L5470" s="89"/>
      <c r="M5470" s="89"/>
      <c r="N5470" s="271">
        <v>0</v>
      </c>
      <c r="O5470" s="271">
        <v>644</v>
      </c>
      <c r="P5470" s="89" t="s">
        <v>670</v>
      </c>
    </row>
    <row r="5471" spans="1:16" ht="51">
      <c r="A5471" s="268">
        <v>86</v>
      </c>
      <c r="B5471" s="89"/>
      <c r="C5471" s="269" t="s">
        <v>56</v>
      </c>
      <c r="D5471" s="84">
        <v>43629</v>
      </c>
      <c r="E5471" s="85" t="s">
        <v>9943</v>
      </c>
      <c r="F5471" s="85" t="s">
        <v>3</v>
      </c>
      <c r="G5471" s="85">
        <v>1750569</v>
      </c>
      <c r="H5471" s="89"/>
      <c r="I5471" s="270" t="s">
        <v>11568</v>
      </c>
      <c r="J5471" s="89"/>
      <c r="K5471" s="89"/>
      <c r="L5471" s="89"/>
      <c r="M5471" s="89"/>
      <c r="N5471" s="271">
        <v>0</v>
      </c>
      <c r="O5471" s="271">
        <v>750</v>
      </c>
      <c r="P5471" s="89" t="s">
        <v>670</v>
      </c>
    </row>
    <row r="5472" spans="1:16" ht="38.25">
      <c r="A5472" s="268" t="s">
        <v>565</v>
      </c>
      <c r="B5472" s="89"/>
      <c r="C5472" s="269" t="s">
        <v>615</v>
      </c>
      <c r="D5472" s="84">
        <v>43629</v>
      </c>
      <c r="E5472" s="85" t="s">
        <v>9944</v>
      </c>
      <c r="F5472" s="85" t="s">
        <v>3</v>
      </c>
      <c r="G5472" s="85">
        <v>1750566</v>
      </c>
      <c r="H5472" s="89"/>
      <c r="I5472" s="270" t="s">
        <v>11569</v>
      </c>
      <c r="J5472" s="89"/>
      <c r="K5472" s="89"/>
      <c r="L5472" s="89"/>
      <c r="M5472" s="89"/>
      <c r="N5472" s="271">
        <v>0</v>
      </c>
      <c r="O5472" s="271">
        <v>735.01</v>
      </c>
      <c r="P5472" s="89" t="s">
        <v>670</v>
      </c>
    </row>
    <row r="5473" spans="1:16" ht="51">
      <c r="A5473" s="268">
        <v>340</v>
      </c>
      <c r="B5473" s="89"/>
      <c r="C5473" s="269" t="s">
        <v>147</v>
      </c>
      <c r="D5473" s="84">
        <v>43629</v>
      </c>
      <c r="E5473" s="85" t="s">
        <v>9945</v>
      </c>
      <c r="F5473" s="85" t="s">
        <v>3</v>
      </c>
      <c r="G5473" s="85">
        <v>1750664</v>
      </c>
      <c r="H5473" s="89"/>
      <c r="I5473" s="270" t="s">
        <v>11570</v>
      </c>
      <c r="J5473" s="89"/>
      <c r="K5473" s="89"/>
      <c r="L5473" s="89"/>
      <c r="M5473" s="89"/>
      <c r="N5473" s="271">
        <v>0</v>
      </c>
      <c r="O5473" s="271">
        <v>1393</v>
      </c>
      <c r="P5473" s="89" t="s">
        <v>670</v>
      </c>
    </row>
    <row r="5474" spans="1:16" ht="63.75">
      <c r="A5474" s="268" t="s">
        <v>556</v>
      </c>
      <c r="B5474" s="89"/>
      <c r="C5474" s="269" t="s">
        <v>616</v>
      </c>
      <c r="D5474" s="84">
        <v>43629</v>
      </c>
      <c r="E5474" s="85" t="s">
        <v>9946</v>
      </c>
      <c r="F5474" s="85" t="s">
        <v>3</v>
      </c>
      <c r="G5474" s="85">
        <v>1750666</v>
      </c>
      <c r="H5474" s="89"/>
      <c r="I5474" s="270" t="s">
        <v>11571</v>
      </c>
      <c r="J5474" s="89"/>
      <c r="K5474" s="89"/>
      <c r="L5474" s="89"/>
      <c r="M5474" s="89"/>
      <c r="N5474" s="271">
        <v>0</v>
      </c>
      <c r="O5474" s="271">
        <v>755</v>
      </c>
      <c r="P5474" s="89" t="s">
        <v>670</v>
      </c>
    </row>
    <row r="5475" spans="1:16" ht="51">
      <c r="A5475" s="268" t="s">
        <v>559</v>
      </c>
      <c r="B5475" s="89"/>
      <c r="C5475" s="269" t="s">
        <v>759</v>
      </c>
      <c r="D5475" s="84">
        <v>43629</v>
      </c>
      <c r="E5475" s="85" t="s">
        <v>9947</v>
      </c>
      <c r="F5475" s="85" t="s">
        <v>3</v>
      </c>
      <c r="G5475" s="85">
        <v>1750685</v>
      </c>
      <c r="H5475" s="89"/>
      <c r="I5475" s="270" t="s">
        <v>11572</v>
      </c>
      <c r="J5475" s="89"/>
      <c r="K5475" s="89"/>
      <c r="L5475" s="89"/>
      <c r="M5475" s="89"/>
      <c r="N5475" s="271">
        <v>0</v>
      </c>
      <c r="O5475" s="271">
        <v>20000</v>
      </c>
      <c r="P5475" s="89" t="s">
        <v>670</v>
      </c>
    </row>
    <row r="5476" spans="1:16" ht="51">
      <c r="A5476" s="268">
        <v>283</v>
      </c>
      <c r="B5476" s="89"/>
      <c r="C5476" s="269" t="s">
        <v>125</v>
      </c>
      <c r="D5476" s="84">
        <v>43629</v>
      </c>
      <c r="E5476" s="85" t="s">
        <v>9948</v>
      </c>
      <c r="F5476" s="85" t="s">
        <v>3</v>
      </c>
      <c r="G5476" s="85">
        <v>1750697</v>
      </c>
      <c r="H5476" s="89"/>
      <c r="I5476" s="270" t="s">
        <v>11573</v>
      </c>
      <c r="J5476" s="89"/>
      <c r="K5476" s="89"/>
      <c r="L5476" s="89"/>
      <c r="M5476" s="89"/>
      <c r="N5476" s="271">
        <v>0</v>
      </c>
      <c r="O5476" s="271">
        <v>348</v>
      </c>
      <c r="P5476" s="89" t="s">
        <v>670</v>
      </c>
    </row>
    <row r="5477" spans="1:16" ht="102">
      <c r="A5477" s="268">
        <v>197</v>
      </c>
      <c r="B5477" s="89"/>
      <c r="C5477" s="269" t="s">
        <v>1352</v>
      </c>
      <c r="D5477" s="84">
        <v>43629</v>
      </c>
      <c r="E5477" s="85" t="s">
        <v>9949</v>
      </c>
      <c r="F5477" s="85" t="s">
        <v>629</v>
      </c>
      <c r="G5477" s="85">
        <v>8278</v>
      </c>
      <c r="H5477" s="89"/>
      <c r="I5477" s="270" t="s">
        <v>11574</v>
      </c>
      <c r="J5477" s="89"/>
      <c r="K5477" s="89"/>
      <c r="L5477" s="89"/>
      <c r="M5477" s="89"/>
      <c r="N5477" s="271">
        <v>427.19</v>
      </c>
      <c r="O5477" s="271">
        <v>0</v>
      </c>
      <c r="P5477" s="89" t="s">
        <v>670</v>
      </c>
    </row>
    <row r="5478" spans="1:16" ht="63.75">
      <c r="A5478" s="268">
        <v>16</v>
      </c>
      <c r="B5478" s="89"/>
      <c r="C5478" s="269" t="s">
        <v>43</v>
      </c>
      <c r="D5478" s="84">
        <v>43629</v>
      </c>
      <c r="E5478" s="85" t="s">
        <v>9950</v>
      </c>
      <c r="F5478" s="85" t="s">
        <v>629</v>
      </c>
      <c r="G5478" s="85">
        <v>8279</v>
      </c>
      <c r="H5478" s="89"/>
      <c r="I5478" s="270" t="s">
        <v>11575</v>
      </c>
      <c r="J5478" s="89"/>
      <c r="K5478" s="89"/>
      <c r="L5478" s="89"/>
      <c r="M5478" s="89"/>
      <c r="N5478" s="271">
        <v>110.03</v>
      </c>
      <c r="O5478" s="271">
        <v>0</v>
      </c>
      <c r="P5478" s="89" t="s">
        <v>670</v>
      </c>
    </row>
    <row r="5479" spans="1:16" ht="63.75">
      <c r="A5479" s="268">
        <v>16</v>
      </c>
      <c r="B5479" s="89"/>
      <c r="C5479" s="269" t="s">
        <v>43</v>
      </c>
      <c r="D5479" s="84">
        <v>43629</v>
      </c>
      <c r="E5479" s="85" t="s">
        <v>9951</v>
      </c>
      <c r="F5479" s="85" t="s">
        <v>629</v>
      </c>
      <c r="G5479" s="85">
        <v>8280</v>
      </c>
      <c r="H5479" s="89"/>
      <c r="I5479" s="270" t="s">
        <v>11576</v>
      </c>
      <c r="J5479" s="89"/>
      <c r="K5479" s="89"/>
      <c r="L5479" s="89"/>
      <c r="M5479" s="89"/>
      <c r="N5479" s="271">
        <v>6.9</v>
      </c>
      <c r="O5479" s="271">
        <v>0</v>
      </c>
      <c r="P5479" s="89" t="s">
        <v>670</v>
      </c>
    </row>
    <row r="5480" spans="1:16" ht="102">
      <c r="A5480" s="268">
        <v>197</v>
      </c>
      <c r="B5480" s="89"/>
      <c r="C5480" s="269" t="s">
        <v>1352</v>
      </c>
      <c r="D5480" s="84">
        <v>43629</v>
      </c>
      <c r="E5480" s="85" t="s">
        <v>9952</v>
      </c>
      <c r="F5480" s="85" t="s">
        <v>629</v>
      </c>
      <c r="G5480" s="85">
        <v>8288</v>
      </c>
      <c r="H5480" s="89"/>
      <c r="I5480" s="270" t="s">
        <v>11577</v>
      </c>
      <c r="J5480" s="89"/>
      <c r="K5480" s="89"/>
      <c r="L5480" s="89"/>
      <c r="M5480" s="89"/>
      <c r="N5480" s="271">
        <v>657.39</v>
      </c>
      <c r="O5480" s="271">
        <v>0</v>
      </c>
      <c r="P5480" s="89" t="s">
        <v>670</v>
      </c>
    </row>
    <row r="5481" spans="1:16" ht="76.5">
      <c r="A5481" s="268">
        <v>660</v>
      </c>
      <c r="B5481" s="89"/>
      <c r="C5481" s="269" t="s">
        <v>188</v>
      </c>
      <c r="D5481" s="84">
        <v>43629</v>
      </c>
      <c r="E5481" s="85" t="s">
        <v>9953</v>
      </c>
      <c r="F5481" s="85" t="s">
        <v>671</v>
      </c>
      <c r="G5481" s="85">
        <v>495898</v>
      </c>
      <c r="H5481" s="89"/>
      <c r="I5481" s="270" t="s">
        <v>11578</v>
      </c>
      <c r="J5481" s="89"/>
      <c r="K5481" s="89"/>
      <c r="L5481" s="89"/>
      <c r="M5481" s="89"/>
      <c r="N5481" s="271">
        <v>10872.76</v>
      </c>
      <c r="O5481" s="271">
        <v>0</v>
      </c>
      <c r="P5481" s="89" t="s">
        <v>670</v>
      </c>
    </row>
    <row r="5482" spans="1:16" ht="76.5">
      <c r="A5482" s="268">
        <v>660</v>
      </c>
      <c r="B5482" s="89"/>
      <c r="C5482" s="269" t="s">
        <v>188</v>
      </c>
      <c r="D5482" s="84">
        <v>43629</v>
      </c>
      <c r="E5482" s="85" t="s">
        <v>9953</v>
      </c>
      <c r="F5482" s="85" t="s">
        <v>671</v>
      </c>
      <c r="G5482" s="85">
        <v>495896</v>
      </c>
      <c r="H5482" s="89"/>
      <c r="I5482" s="270" t="s">
        <v>11579</v>
      </c>
      <c r="J5482" s="89"/>
      <c r="K5482" s="89"/>
      <c r="L5482" s="89"/>
      <c r="M5482" s="89"/>
      <c r="N5482" s="271">
        <v>6523.93</v>
      </c>
      <c r="O5482" s="271">
        <v>0</v>
      </c>
      <c r="P5482" s="89" t="s">
        <v>670</v>
      </c>
    </row>
    <row r="5483" spans="1:16" ht="89.25">
      <c r="A5483" s="268">
        <v>25</v>
      </c>
      <c r="B5483" s="89"/>
      <c r="C5483" s="269" t="s">
        <v>45</v>
      </c>
      <c r="D5483" s="84">
        <v>43629</v>
      </c>
      <c r="E5483" s="85" t="s">
        <v>9954</v>
      </c>
      <c r="F5483" s="85" t="s">
        <v>671</v>
      </c>
      <c r="G5483" s="85">
        <v>495514</v>
      </c>
      <c r="H5483" s="89"/>
      <c r="I5483" s="270" t="s">
        <v>11580</v>
      </c>
      <c r="J5483" s="89"/>
      <c r="K5483" s="89"/>
      <c r="L5483" s="89"/>
      <c r="M5483" s="89"/>
      <c r="N5483" s="271">
        <v>398386.38</v>
      </c>
      <c r="O5483" s="271">
        <v>0</v>
      </c>
      <c r="P5483" s="89" t="s">
        <v>670</v>
      </c>
    </row>
    <row r="5484" spans="1:16" ht="63.75">
      <c r="A5484" s="268">
        <v>597</v>
      </c>
      <c r="B5484" s="89"/>
      <c r="C5484" s="269" t="s">
        <v>734</v>
      </c>
      <c r="D5484" s="84">
        <v>43629</v>
      </c>
      <c r="E5484" s="85" t="s">
        <v>9955</v>
      </c>
      <c r="F5484" s="85" t="s">
        <v>15</v>
      </c>
      <c r="G5484" s="85">
        <v>1065164</v>
      </c>
      <c r="H5484" s="89"/>
      <c r="I5484" s="270" t="s">
        <v>11581</v>
      </c>
      <c r="J5484" s="89"/>
      <c r="K5484" s="89"/>
      <c r="L5484" s="89"/>
      <c r="M5484" s="89"/>
      <c r="N5484" s="271">
        <v>50</v>
      </c>
      <c r="O5484" s="271">
        <v>0</v>
      </c>
      <c r="P5484" s="89" t="s">
        <v>670</v>
      </c>
    </row>
    <row r="5485" spans="1:16" ht="89.25">
      <c r="A5485" s="268">
        <v>291</v>
      </c>
      <c r="B5485" s="89"/>
      <c r="C5485" s="269" t="s">
        <v>129</v>
      </c>
      <c r="D5485" s="84">
        <v>43629</v>
      </c>
      <c r="E5485" s="85" t="s">
        <v>9956</v>
      </c>
      <c r="F5485" s="85" t="s">
        <v>11</v>
      </c>
      <c r="G5485" s="85">
        <v>956935</v>
      </c>
      <c r="H5485" s="89"/>
      <c r="I5485" s="270" t="s">
        <v>11582</v>
      </c>
      <c r="J5485" s="89"/>
      <c r="K5485" s="89"/>
      <c r="L5485" s="89"/>
      <c r="M5485" s="89"/>
      <c r="N5485" s="271">
        <v>270</v>
      </c>
      <c r="O5485" s="271">
        <v>0</v>
      </c>
      <c r="P5485" s="89" t="s">
        <v>670</v>
      </c>
    </row>
    <row r="5486" spans="1:16" ht="63.75">
      <c r="A5486" s="268" t="s">
        <v>559</v>
      </c>
      <c r="B5486" s="89"/>
      <c r="C5486" s="269" t="s">
        <v>759</v>
      </c>
      <c r="D5486" s="84">
        <v>43629</v>
      </c>
      <c r="E5486" s="85" t="s">
        <v>9957</v>
      </c>
      <c r="F5486" s="85" t="s">
        <v>628</v>
      </c>
      <c r="G5486" s="85">
        <v>501369</v>
      </c>
      <c r="H5486" s="89"/>
      <c r="I5486" s="270" t="s">
        <v>11583</v>
      </c>
      <c r="J5486" s="89"/>
      <c r="K5486" s="89"/>
      <c r="L5486" s="89"/>
      <c r="M5486" s="89"/>
      <c r="N5486" s="271">
        <v>0</v>
      </c>
      <c r="O5486" s="271">
        <v>79000.52</v>
      </c>
      <c r="P5486" s="89" t="s">
        <v>670</v>
      </c>
    </row>
    <row r="5487" spans="1:16" ht="76.5">
      <c r="A5487" s="268" t="s">
        <v>557</v>
      </c>
      <c r="B5487" s="89"/>
      <c r="C5487" s="269" t="s">
        <v>780</v>
      </c>
      <c r="D5487" s="84">
        <v>43629</v>
      </c>
      <c r="E5487" s="85" t="s">
        <v>9958</v>
      </c>
      <c r="F5487" s="85" t="s">
        <v>6</v>
      </c>
      <c r="G5487" s="85">
        <v>1131836</v>
      </c>
      <c r="H5487" s="89"/>
      <c r="I5487" s="270" t="s">
        <v>11584</v>
      </c>
      <c r="J5487" s="89"/>
      <c r="K5487" s="89"/>
      <c r="L5487" s="89"/>
      <c r="M5487" s="89"/>
      <c r="N5487" s="271">
        <v>0</v>
      </c>
      <c r="O5487" s="271">
        <v>50000</v>
      </c>
      <c r="P5487" s="89" t="s">
        <v>670</v>
      </c>
    </row>
    <row r="5488" spans="1:16" ht="51">
      <c r="A5488" s="268">
        <v>119</v>
      </c>
      <c r="B5488" s="89"/>
      <c r="C5488" s="269" t="s">
        <v>63</v>
      </c>
      <c r="D5488" s="84">
        <v>43629</v>
      </c>
      <c r="E5488" s="85" t="s">
        <v>9959</v>
      </c>
      <c r="F5488" s="85" t="s">
        <v>11</v>
      </c>
      <c r="G5488" s="85">
        <v>956941</v>
      </c>
      <c r="H5488" s="89"/>
      <c r="I5488" s="270" t="s">
        <v>11585</v>
      </c>
      <c r="J5488" s="89"/>
      <c r="K5488" s="89"/>
      <c r="L5488" s="89"/>
      <c r="M5488" s="89"/>
      <c r="N5488" s="271">
        <v>50</v>
      </c>
      <c r="O5488" s="271">
        <v>0</v>
      </c>
      <c r="P5488" s="89" t="s">
        <v>670</v>
      </c>
    </row>
    <row r="5489" spans="1:16" ht="51">
      <c r="A5489" s="268">
        <v>10</v>
      </c>
      <c r="B5489" s="89"/>
      <c r="C5489" s="269" t="s">
        <v>41</v>
      </c>
      <c r="D5489" s="84">
        <v>43629</v>
      </c>
      <c r="E5489" s="85" t="s">
        <v>9960</v>
      </c>
      <c r="F5489" s="85" t="s">
        <v>6</v>
      </c>
      <c r="G5489" s="85">
        <v>1065608</v>
      </c>
      <c r="H5489" s="89"/>
      <c r="I5489" s="270" t="s">
        <v>11586</v>
      </c>
      <c r="J5489" s="89"/>
      <c r="K5489" s="89"/>
      <c r="L5489" s="89"/>
      <c r="M5489" s="89"/>
      <c r="N5489" s="271">
        <v>0</v>
      </c>
      <c r="O5489" s="271">
        <v>121936.5</v>
      </c>
      <c r="P5489" s="89" t="s">
        <v>670</v>
      </c>
    </row>
    <row r="5490" spans="1:16" ht="76.5">
      <c r="A5490" s="268">
        <v>10</v>
      </c>
      <c r="B5490" s="89"/>
      <c r="C5490" s="269" t="s">
        <v>41</v>
      </c>
      <c r="D5490" s="84">
        <v>43629</v>
      </c>
      <c r="E5490" s="85" t="s">
        <v>9961</v>
      </c>
      <c r="F5490" s="85" t="s">
        <v>6</v>
      </c>
      <c r="G5490" s="85">
        <v>1065610</v>
      </c>
      <c r="H5490" s="89"/>
      <c r="I5490" s="270" t="s">
        <v>11587</v>
      </c>
      <c r="J5490" s="89"/>
      <c r="K5490" s="89"/>
      <c r="L5490" s="89"/>
      <c r="M5490" s="89"/>
      <c r="N5490" s="271">
        <v>0</v>
      </c>
      <c r="O5490" s="271">
        <v>23352.33</v>
      </c>
      <c r="P5490" s="89" t="s">
        <v>670</v>
      </c>
    </row>
    <row r="5491" spans="1:16" ht="63.75">
      <c r="A5491" s="268">
        <v>10</v>
      </c>
      <c r="B5491" s="89"/>
      <c r="C5491" s="269" t="s">
        <v>41</v>
      </c>
      <c r="D5491" s="84">
        <v>43629</v>
      </c>
      <c r="E5491" s="85" t="s">
        <v>9962</v>
      </c>
      <c r="F5491" s="85" t="s">
        <v>6</v>
      </c>
      <c r="G5491" s="85">
        <v>1065753</v>
      </c>
      <c r="H5491" s="89"/>
      <c r="I5491" s="270" t="s">
        <v>11588</v>
      </c>
      <c r="J5491" s="89"/>
      <c r="K5491" s="89"/>
      <c r="L5491" s="89"/>
      <c r="M5491" s="89"/>
      <c r="N5491" s="271">
        <v>0</v>
      </c>
      <c r="O5491" s="271">
        <v>8430.94</v>
      </c>
      <c r="P5491" s="89" t="s">
        <v>670</v>
      </c>
    </row>
    <row r="5492" spans="1:16" ht="102">
      <c r="A5492" s="268" t="s">
        <v>556</v>
      </c>
      <c r="B5492" s="89"/>
      <c r="C5492" s="269" t="s">
        <v>616</v>
      </c>
      <c r="D5492" s="84">
        <v>43629</v>
      </c>
      <c r="E5492" s="85" t="s">
        <v>9963</v>
      </c>
      <c r="F5492" s="85" t="s">
        <v>6</v>
      </c>
      <c r="G5492" s="85">
        <v>956961</v>
      </c>
      <c r="H5492" s="89"/>
      <c r="I5492" s="270" t="s">
        <v>11589</v>
      </c>
      <c r="J5492" s="89"/>
      <c r="K5492" s="89"/>
      <c r="L5492" s="89"/>
      <c r="M5492" s="89"/>
      <c r="N5492" s="271">
        <v>0</v>
      </c>
      <c r="O5492" s="271">
        <v>13102740</v>
      </c>
      <c r="P5492" s="89" t="s">
        <v>670</v>
      </c>
    </row>
    <row r="5493" spans="1:16" ht="51">
      <c r="A5493" s="268">
        <v>119</v>
      </c>
      <c r="B5493" s="89"/>
      <c r="C5493" s="269" t="s">
        <v>63</v>
      </c>
      <c r="D5493" s="84">
        <v>43629</v>
      </c>
      <c r="E5493" s="85" t="s">
        <v>9964</v>
      </c>
      <c r="F5493" s="85" t="s">
        <v>11</v>
      </c>
      <c r="G5493" s="85">
        <v>956985</v>
      </c>
      <c r="H5493" s="89"/>
      <c r="I5493" s="270" t="s">
        <v>11590</v>
      </c>
      <c r="J5493" s="89"/>
      <c r="K5493" s="89"/>
      <c r="L5493" s="89"/>
      <c r="M5493" s="89"/>
      <c r="N5493" s="271">
        <v>50</v>
      </c>
      <c r="O5493" s="271">
        <v>0</v>
      </c>
      <c r="P5493" s="89" t="s">
        <v>670</v>
      </c>
    </row>
    <row r="5494" spans="1:16" ht="51">
      <c r="A5494" s="268">
        <v>119</v>
      </c>
      <c r="B5494" s="89"/>
      <c r="C5494" s="269" t="s">
        <v>63</v>
      </c>
      <c r="D5494" s="84">
        <v>43629</v>
      </c>
      <c r="E5494" s="85" t="s">
        <v>9965</v>
      </c>
      <c r="F5494" s="85" t="s">
        <v>11</v>
      </c>
      <c r="G5494" s="85">
        <v>956986</v>
      </c>
      <c r="H5494" s="89"/>
      <c r="I5494" s="270" t="s">
        <v>11591</v>
      </c>
      <c r="J5494" s="89"/>
      <c r="K5494" s="89"/>
      <c r="L5494" s="89"/>
      <c r="M5494" s="89"/>
      <c r="N5494" s="271">
        <v>50</v>
      </c>
      <c r="O5494" s="271">
        <v>0</v>
      </c>
      <c r="P5494" s="89" t="s">
        <v>670</v>
      </c>
    </row>
    <row r="5495" spans="1:16" ht="51">
      <c r="A5495" s="268">
        <v>119</v>
      </c>
      <c r="B5495" s="89"/>
      <c r="C5495" s="269" t="s">
        <v>63</v>
      </c>
      <c r="D5495" s="84">
        <v>43629</v>
      </c>
      <c r="E5495" s="85" t="s">
        <v>9966</v>
      </c>
      <c r="F5495" s="85" t="s">
        <v>11</v>
      </c>
      <c r="G5495" s="85">
        <v>956987</v>
      </c>
      <c r="H5495" s="89"/>
      <c r="I5495" s="270" t="s">
        <v>11592</v>
      </c>
      <c r="J5495" s="89"/>
      <c r="K5495" s="89"/>
      <c r="L5495" s="89"/>
      <c r="M5495" s="89"/>
      <c r="N5495" s="271">
        <v>50</v>
      </c>
      <c r="O5495" s="271">
        <v>0</v>
      </c>
      <c r="P5495" s="89" t="s">
        <v>670</v>
      </c>
    </row>
    <row r="5496" spans="1:16" ht="51">
      <c r="A5496" s="268">
        <v>513</v>
      </c>
      <c r="B5496" s="89"/>
      <c r="C5496" s="269" t="s">
        <v>171</v>
      </c>
      <c r="D5496" s="84">
        <v>43629</v>
      </c>
      <c r="E5496" s="85" t="s">
        <v>9967</v>
      </c>
      <c r="F5496" s="85" t="s">
        <v>11</v>
      </c>
      <c r="G5496" s="85">
        <v>956989</v>
      </c>
      <c r="H5496" s="89"/>
      <c r="I5496" s="270" t="s">
        <v>11593</v>
      </c>
      <c r="J5496" s="89"/>
      <c r="K5496" s="89"/>
      <c r="L5496" s="89"/>
      <c r="M5496" s="89"/>
      <c r="N5496" s="271">
        <v>50</v>
      </c>
      <c r="O5496" s="271">
        <v>0</v>
      </c>
      <c r="P5496" s="89" t="s">
        <v>670</v>
      </c>
    </row>
    <row r="5497" spans="1:16" ht="51">
      <c r="A5497" s="268">
        <v>10</v>
      </c>
      <c r="B5497" s="89"/>
      <c r="C5497" s="269" t="s">
        <v>41</v>
      </c>
      <c r="D5497" s="84">
        <v>43629</v>
      </c>
      <c r="E5497" s="85" t="s">
        <v>9968</v>
      </c>
      <c r="F5497" s="85" t="s">
        <v>15</v>
      </c>
      <c r="G5497" s="85">
        <v>1065609</v>
      </c>
      <c r="H5497" s="89"/>
      <c r="I5497" s="270" t="s">
        <v>11594</v>
      </c>
      <c r="J5497" s="89"/>
      <c r="K5497" s="89"/>
      <c r="L5497" s="89"/>
      <c r="M5497" s="89"/>
      <c r="N5497" s="271">
        <v>50</v>
      </c>
      <c r="O5497" s="271">
        <v>0</v>
      </c>
      <c r="P5497" s="89" t="s">
        <v>670</v>
      </c>
    </row>
    <row r="5498" spans="1:16" ht="63.75">
      <c r="A5498" s="268">
        <v>10</v>
      </c>
      <c r="B5498" s="89"/>
      <c r="C5498" s="269" t="s">
        <v>41</v>
      </c>
      <c r="D5498" s="84">
        <v>43629</v>
      </c>
      <c r="E5498" s="85" t="s">
        <v>9969</v>
      </c>
      <c r="F5498" s="85" t="s">
        <v>15</v>
      </c>
      <c r="G5498" s="85">
        <v>1065611</v>
      </c>
      <c r="H5498" s="89"/>
      <c r="I5498" s="270" t="s">
        <v>11595</v>
      </c>
      <c r="J5498" s="89"/>
      <c r="K5498" s="89"/>
      <c r="L5498" s="89"/>
      <c r="M5498" s="89"/>
      <c r="N5498" s="271">
        <v>50</v>
      </c>
      <c r="O5498" s="271">
        <v>0</v>
      </c>
      <c r="P5498" s="89" t="s">
        <v>670</v>
      </c>
    </row>
    <row r="5499" spans="1:16" ht="63.75">
      <c r="A5499" s="268">
        <v>10</v>
      </c>
      <c r="B5499" s="89"/>
      <c r="C5499" s="269" t="s">
        <v>41</v>
      </c>
      <c r="D5499" s="84">
        <v>43629</v>
      </c>
      <c r="E5499" s="85" t="s">
        <v>9970</v>
      </c>
      <c r="F5499" s="85" t="s">
        <v>15</v>
      </c>
      <c r="G5499" s="85">
        <v>1065754</v>
      </c>
      <c r="H5499" s="89"/>
      <c r="I5499" s="270" t="s">
        <v>11596</v>
      </c>
      <c r="J5499" s="89"/>
      <c r="K5499" s="89"/>
      <c r="L5499" s="89"/>
      <c r="M5499" s="89"/>
      <c r="N5499" s="271">
        <v>50</v>
      </c>
      <c r="O5499" s="271">
        <v>0</v>
      </c>
      <c r="P5499" s="89" t="s">
        <v>670</v>
      </c>
    </row>
    <row r="5500" spans="1:16" ht="51">
      <c r="A5500" s="268" t="s">
        <v>565</v>
      </c>
      <c r="B5500" s="89"/>
      <c r="C5500" s="269" t="s">
        <v>615</v>
      </c>
      <c r="D5500" s="84">
        <v>43630</v>
      </c>
      <c r="E5500" s="85" t="s">
        <v>9971</v>
      </c>
      <c r="F5500" s="85" t="s">
        <v>3</v>
      </c>
      <c r="G5500" s="85">
        <v>1751106</v>
      </c>
      <c r="H5500" s="89"/>
      <c r="I5500" s="270" t="s">
        <v>11597</v>
      </c>
      <c r="J5500" s="89"/>
      <c r="K5500" s="89"/>
      <c r="L5500" s="89"/>
      <c r="M5500" s="89"/>
      <c r="N5500" s="271">
        <v>0</v>
      </c>
      <c r="O5500" s="271">
        <v>351.42</v>
      </c>
      <c r="P5500" s="89" t="s">
        <v>670</v>
      </c>
    </row>
    <row r="5501" spans="1:16" ht="38.25">
      <c r="A5501" s="268" t="s">
        <v>565</v>
      </c>
      <c r="B5501" s="89"/>
      <c r="C5501" s="269" t="s">
        <v>615</v>
      </c>
      <c r="D5501" s="84">
        <v>43630</v>
      </c>
      <c r="E5501" s="85" t="s">
        <v>9972</v>
      </c>
      <c r="F5501" s="85" t="s">
        <v>3</v>
      </c>
      <c r="G5501" s="85">
        <v>1751085</v>
      </c>
      <c r="H5501" s="89"/>
      <c r="I5501" s="270" t="s">
        <v>11598</v>
      </c>
      <c r="J5501" s="89"/>
      <c r="K5501" s="89"/>
      <c r="L5501" s="89"/>
      <c r="M5501" s="89"/>
      <c r="N5501" s="271">
        <v>0</v>
      </c>
      <c r="O5501" s="271">
        <v>1105.1400000000001</v>
      </c>
      <c r="P5501" s="89" t="s">
        <v>670</v>
      </c>
    </row>
    <row r="5502" spans="1:16" ht="51">
      <c r="A5502" s="268">
        <v>46</v>
      </c>
      <c r="B5502" s="89"/>
      <c r="C5502" s="269" t="s">
        <v>48</v>
      </c>
      <c r="D5502" s="84">
        <v>43630</v>
      </c>
      <c r="E5502" s="85" t="s">
        <v>9973</v>
      </c>
      <c r="F5502" s="85" t="s">
        <v>3</v>
      </c>
      <c r="G5502" s="85">
        <v>1751082</v>
      </c>
      <c r="H5502" s="89"/>
      <c r="I5502" s="270" t="s">
        <v>11599</v>
      </c>
      <c r="J5502" s="89"/>
      <c r="K5502" s="89"/>
      <c r="L5502" s="89"/>
      <c r="M5502" s="89"/>
      <c r="N5502" s="271">
        <v>0</v>
      </c>
      <c r="O5502" s="271">
        <v>15000</v>
      </c>
      <c r="P5502" s="89" t="s">
        <v>670</v>
      </c>
    </row>
    <row r="5503" spans="1:16" ht="38.25">
      <c r="A5503" s="268">
        <v>592</v>
      </c>
      <c r="B5503" s="89"/>
      <c r="C5503" s="269" t="s">
        <v>645</v>
      </c>
      <c r="D5503" s="84">
        <v>43630</v>
      </c>
      <c r="E5503" s="85" t="s">
        <v>9974</v>
      </c>
      <c r="F5503" s="85" t="s">
        <v>3</v>
      </c>
      <c r="G5503" s="85">
        <v>1751081</v>
      </c>
      <c r="H5503" s="89"/>
      <c r="I5503" s="270" t="s">
        <v>4890</v>
      </c>
      <c r="J5503" s="89"/>
      <c r="K5503" s="89"/>
      <c r="L5503" s="89"/>
      <c r="M5503" s="89"/>
      <c r="N5503" s="271">
        <v>0</v>
      </c>
      <c r="O5503" s="271">
        <v>1430</v>
      </c>
      <c r="P5503" s="89" t="s">
        <v>670</v>
      </c>
    </row>
    <row r="5504" spans="1:16" ht="51">
      <c r="A5504" s="268">
        <v>592</v>
      </c>
      <c r="B5504" s="89"/>
      <c r="C5504" s="269" t="s">
        <v>645</v>
      </c>
      <c r="D5504" s="84">
        <v>43630</v>
      </c>
      <c r="E5504" s="85" t="s">
        <v>9975</v>
      </c>
      <c r="F5504" s="85" t="s">
        <v>3</v>
      </c>
      <c r="G5504" s="85">
        <v>1751078</v>
      </c>
      <c r="H5504" s="89"/>
      <c r="I5504" s="270" t="s">
        <v>6251</v>
      </c>
      <c r="J5504" s="89"/>
      <c r="K5504" s="89"/>
      <c r="L5504" s="89"/>
      <c r="M5504" s="89"/>
      <c r="N5504" s="271">
        <v>0</v>
      </c>
      <c r="O5504" s="271">
        <v>8202</v>
      </c>
      <c r="P5504" s="89" t="s">
        <v>670</v>
      </c>
    </row>
    <row r="5505" spans="1:16" ht="51">
      <c r="A5505" s="268">
        <v>592</v>
      </c>
      <c r="B5505" s="89"/>
      <c r="C5505" s="269" t="s">
        <v>645</v>
      </c>
      <c r="D5505" s="84">
        <v>43630</v>
      </c>
      <c r="E5505" s="85" t="s">
        <v>9976</v>
      </c>
      <c r="F5505" s="85" t="s">
        <v>3</v>
      </c>
      <c r="G5505" s="85">
        <v>1751076</v>
      </c>
      <c r="H5505" s="89"/>
      <c r="I5505" s="270" t="s">
        <v>11600</v>
      </c>
      <c r="J5505" s="89"/>
      <c r="K5505" s="89"/>
      <c r="L5505" s="89"/>
      <c r="M5505" s="89"/>
      <c r="N5505" s="271">
        <v>0</v>
      </c>
      <c r="O5505" s="271">
        <v>38244.6</v>
      </c>
      <c r="P5505" s="89" t="s">
        <v>670</v>
      </c>
    </row>
    <row r="5506" spans="1:16" ht="51">
      <c r="A5506" s="268">
        <v>592</v>
      </c>
      <c r="B5506" s="89"/>
      <c r="C5506" s="269" t="s">
        <v>645</v>
      </c>
      <c r="D5506" s="84">
        <v>43630</v>
      </c>
      <c r="E5506" s="85" t="s">
        <v>9977</v>
      </c>
      <c r="F5506" s="85" t="s">
        <v>3</v>
      </c>
      <c r="G5506" s="85">
        <v>1751072</v>
      </c>
      <c r="H5506" s="89"/>
      <c r="I5506" s="270" t="s">
        <v>11601</v>
      </c>
      <c r="J5506" s="89"/>
      <c r="K5506" s="89"/>
      <c r="L5506" s="89"/>
      <c r="M5506" s="89"/>
      <c r="N5506" s="271">
        <v>0</v>
      </c>
      <c r="O5506" s="271">
        <v>140</v>
      </c>
      <c r="P5506" s="89" t="s">
        <v>670</v>
      </c>
    </row>
    <row r="5507" spans="1:16" ht="51">
      <c r="A5507" s="268">
        <v>249</v>
      </c>
      <c r="B5507" s="89"/>
      <c r="C5507" s="269" t="s">
        <v>112</v>
      </c>
      <c r="D5507" s="84">
        <v>43630</v>
      </c>
      <c r="E5507" s="85" t="s">
        <v>9978</v>
      </c>
      <c r="F5507" s="85" t="s">
        <v>3</v>
      </c>
      <c r="G5507" s="85">
        <v>1751071</v>
      </c>
      <c r="H5507" s="89"/>
      <c r="I5507" s="270" t="s">
        <v>11602</v>
      </c>
      <c r="J5507" s="89"/>
      <c r="K5507" s="89"/>
      <c r="L5507" s="89"/>
      <c r="M5507" s="89"/>
      <c r="N5507" s="271">
        <v>0</v>
      </c>
      <c r="O5507" s="271">
        <v>259.37</v>
      </c>
      <c r="P5507" s="89" t="s">
        <v>670</v>
      </c>
    </row>
    <row r="5508" spans="1:16" ht="51">
      <c r="A5508" s="268">
        <v>249</v>
      </c>
      <c r="B5508" s="89"/>
      <c r="C5508" s="269" t="s">
        <v>112</v>
      </c>
      <c r="D5508" s="84">
        <v>43630</v>
      </c>
      <c r="E5508" s="85" t="s">
        <v>9979</v>
      </c>
      <c r="F5508" s="85" t="s">
        <v>3</v>
      </c>
      <c r="G5508" s="85">
        <v>1751068</v>
      </c>
      <c r="H5508" s="89"/>
      <c r="I5508" s="270" t="s">
        <v>11603</v>
      </c>
      <c r="J5508" s="89"/>
      <c r="K5508" s="89"/>
      <c r="L5508" s="89"/>
      <c r="M5508" s="89"/>
      <c r="N5508" s="271">
        <v>0</v>
      </c>
      <c r="O5508" s="271">
        <v>327.93</v>
      </c>
      <c r="P5508" s="89" t="s">
        <v>670</v>
      </c>
    </row>
    <row r="5509" spans="1:16" ht="51">
      <c r="A5509" s="268">
        <v>249</v>
      </c>
      <c r="B5509" s="89"/>
      <c r="C5509" s="269" t="s">
        <v>112</v>
      </c>
      <c r="D5509" s="84">
        <v>43630</v>
      </c>
      <c r="E5509" s="85" t="s">
        <v>9980</v>
      </c>
      <c r="F5509" s="85" t="s">
        <v>3</v>
      </c>
      <c r="G5509" s="85">
        <v>1751066</v>
      </c>
      <c r="H5509" s="89"/>
      <c r="I5509" s="270" t="s">
        <v>11604</v>
      </c>
      <c r="J5509" s="89"/>
      <c r="K5509" s="89"/>
      <c r="L5509" s="89"/>
      <c r="M5509" s="89"/>
      <c r="N5509" s="271">
        <v>0</v>
      </c>
      <c r="O5509" s="271">
        <v>0.18</v>
      </c>
      <c r="P5509" s="89" t="s">
        <v>670</v>
      </c>
    </row>
    <row r="5510" spans="1:16" ht="63.75">
      <c r="A5510" s="268" t="s">
        <v>565</v>
      </c>
      <c r="B5510" s="89"/>
      <c r="C5510" s="269" t="s">
        <v>615</v>
      </c>
      <c r="D5510" s="84">
        <v>43630</v>
      </c>
      <c r="E5510" s="85" t="s">
        <v>9981</v>
      </c>
      <c r="F5510" s="85" t="s">
        <v>3</v>
      </c>
      <c r="G5510" s="85">
        <v>1751056</v>
      </c>
      <c r="H5510" s="89"/>
      <c r="I5510" s="270" t="s">
        <v>11605</v>
      </c>
      <c r="J5510" s="89"/>
      <c r="K5510" s="89"/>
      <c r="L5510" s="89"/>
      <c r="M5510" s="89"/>
      <c r="N5510" s="271">
        <v>0</v>
      </c>
      <c r="O5510" s="271">
        <v>0.88</v>
      </c>
      <c r="P5510" s="89" t="s">
        <v>670</v>
      </c>
    </row>
    <row r="5511" spans="1:16" ht="51">
      <c r="A5511" s="268">
        <v>526</v>
      </c>
      <c r="B5511" s="89"/>
      <c r="C5511" s="269" t="s">
        <v>610</v>
      </c>
      <c r="D5511" s="84">
        <v>43630</v>
      </c>
      <c r="E5511" s="85" t="s">
        <v>9982</v>
      </c>
      <c r="F5511" s="85" t="s">
        <v>3</v>
      </c>
      <c r="G5511" s="85">
        <v>1751029</v>
      </c>
      <c r="H5511" s="89"/>
      <c r="I5511" s="270" t="s">
        <v>11606</v>
      </c>
      <c r="J5511" s="89"/>
      <c r="K5511" s="89"/>
      <c r="L5511" s="89"/>
      <c r="M5511" s="89"/>
      <c r="N5511" s="271">
        <v>0</v>
      </c>
      <c r="O5511" s="271">
        <v>253.66</v>
      </c>
      <c r="P5511" s="89" t="s">
        <v>670</v>
      </c>
    </row>
    <row r="5512" spans="1:16" ht="63.75">
      <c r="A5512" s="268">
        <v>597</v>
      </c>
      <c r="B5512" s="89"/>
      <c r="C5512" s="269" t="s">
        <v>734</v>
      </c>
      <c r="D5512" s="84">
        <v>43630</v>
      </c>
      <c r="E5512" s="85" t="s">
        <v>9983</v>
      </c>
      <c r="F5512" s="85" t="s">
        <v>3</v>
      </c>
      <c r="G5512" s="85">
        <v>1751011</v>
      </c>
      <c r="H5512" s="89"/>
      <c r="I5512" s="270" t="s">
        <v>11607</v>
      </c>
      <c r="J5512" s="89"/>
      <c r="K5512" s="89"/>
      <c r="L5512" s="89"/>
      <c r="M5512" s="89"/>
      <c r="N5512" s="271">
        <v>0</v>
      </c>
      <c r="O5512" s="271">
        <v>9</v>
      </c>
      <c r="P5512" s="89" t="s">
        <v>670</v>
      </c>
    </row>
    <row r="5513" spans="1:16" ht="51">
      <c r="A5513" s="268">
        <v>591</v>
      </c>
      <c r="B5513" s="89"/>
      <c r="C5513" s="269" t="s">
        <v>1367</v>
      </c>
      <c r="D5513" s="84">
        <v>43630</v>
      </c>
      <c r="E5513" s="85" t="s">
        <v>9984</v>
      </c>
      <c r="F5513" s="85" t="s">
        <v>3</v>
      </c>
      <c r="G5513" s="85">
        <v>1751009</v>
      </c>
      <c r="H5513" s="89"/>
      <c r="I5513" s="270" t="s">
        <v>2170</v>
      </c>
      <c r="J5513" s="89"/>
      <c r="K5513" s="89"/>
      <c r="L5513" s="89"/>
      <c r="M5513" s="89"/>
      <c r="N5513" s="271">
        <v>0</v>
      </c>
      <c r="O5513" s="271">
        <v>155.95000000000002</v>
      </c>
      <c r="P5513" s="89" t="s">
        <v>670</v>
      </c>
    </row>
    <row r="5514" spans="1:16" ht="51">
      <c r="A5514" s="268" t="s">
        <v>565</v>
      </c>
      <c r="B5514" s="89"/>
      <c r="C5514" s="269" t="s">
        <v>615</v>
      </c>
      <c r="D5514" s="84">
        <v>43630</v>
      </c>
      <c r="E5514" s="85" t="s">
        <v>9985</v>
      </c>
      <c r="F5514" s="85" t="s">
        <v>3</v>
      </c>
      <c r="G5514" s="85">
        <v>1751008</v>
      </c>
      <c r="H5514" s="89"/>
      <c r="I5514" s="270" t="s">
        <v>11608</v>
      </c>
      <c r="J5514" s="89"/>
      <c r="K5514" s="89"/>
      <c r="L5514" s="89"/>
      <c r="M5514" s="89"/>
      <c r="N5514" s="271">
        <v>0</v>
      </c>
      <c r="O5514" s="271">
        <v>8.9</v>
      </c>
      <c r="P5514" s="89" t="s">
        <v>670</v>
      </c>
    </row>
    <row r="5515" spans="1:16" ht="51">
      <c r="A5515" s="268">
        <v>47</v>
      </c>
      <c r="B5515" s="89"/>
      <c r="C5515" s="269" t="s">
        <v>49</v>
      </c>
      <c r="D5515" s="84">
        <v>43630</v>
      </c>
      <c r="E5515" s="85" t="s">
        <v>9986</v>
      </c>
      <c r="F5515" s="85" t="s">
        <v>3</v>
      </c>
      <c r="G5515" s="85">
        <v>1751253</v>
      </c>
      <c r="H5515" s="89"/>
      <c r="I5515" s="270" t="s">
        <v>11609</v>
      </c>
      <c r="J5515" s="89"/>
      <c r="K5515" s="89"/>
      <c r="L5515" s="89"/>
      <c r="M5515" s="89"/>
      <c r="N5515" s="271">
        <v>0</v>
      </c>
      <c r="O5515" s="271">
        <v>1194.2</v>
      </c>
      <c r="P5515" s="89" t="s">
        <v>670</v>
      </c>
    </row>
    <row r="5516" spans="1:16" ht="51">
      <c r="A5516" s="268" t="s">
        <v>565</v>
      </c>
      <c r="B5516" s="89"/>
      <c r="C5516" s="269" t="s">
        <v>615</v>
      </c>
      <c r="D5516" s="84">
        <v>43630</v>
      </c>
      <c r="E5516" s="85" t="s">
        <v>9987</v>
      </c>
      <c r="F5516" s="85" t="s">
        <v>3</v>
      </c>
      <c r="G5516" s="85">
        <v>1751242</v>
      </c>
      <c r="H5516" s="89"/>
      <c r="I5516" s="270" t="s">
        <v>11610</v>
      </c>
      <c r="J5516" s="89"/>
      <c r="K5516" s="89"/>
      <c r="L5516" s="89"/>
      <c r="M5516" s="89"/>
      <c r="N5516" s="271">
        <v>0</v>
      </c>
      <c r="O5516" s="271">
        <v>744</v>
      </c>
      <c r="P5516" s="89" t="s">
        <v>670</v>
      </c>
    </row>
    <row r="5517" spans="1:16" ht="51">
      <c r="A5517" s="268" t="s">
        <v>565</v>
      </c>
      <c r="B5517" s="89"/>
      <c r="C5517" s="269" t="s">
        <v>615</v>
      </c>
      <c r="D5517" s="84">
        <v>43630</v>
      </c>
      <c r="E5517" s="85" t="s">
        <v>9988</v>
      </c>
      <c r="F5517" s="85" t="s">
        <v>3</v>
      </c>
      <c r="G5517" s="85">
        <v>1751224</v>
      </c>
      <c r="H5517" s="89"/>
      <c r="I5517" s="270" t="s">
        <v>11611</v>
      </c>
      <c r="J5517" s="89"/>
      <c r="K5517" s="89"/>
      <c r="L5517" s="89"/>
      <c r="M5517" s="89"/>
      <c r="N5517" s="271">
        <v>0</v>
      </c>
      <c r="O5517" s="271">
        <v>1500</v>
      </c>
      <c r="P5517" s="89" t="s">
        <v>670</v>
      </c>
    </row>
    <row r="5518" spans="1:16" ht="63.75">
      <c r="A5518" s="268">
        <v>10</v>
      </c>
      <c r="B5518" s="89"/>
      <c r="C5518" s="269" t="s">
        <v>41</v>
      </c>
      <c r="D5518" s="84">
        <v>43630</v>
      </c>
      <c r="E5518" s="85" t="s">
        <v>9989</v>
      </c>
      <c r="F5518" s="85" t="s">
        <v>3</v>
      </c>
      <c r="G5518" s="85">
        <v>1751193</v>
      </c>
      <c r="H5518" s="89"/>
      <c r="I5518" s="270" t="s">
        <v>11612</v>
      </c>
      <c r="J5518" s="89"/>
      <c r="K5518" s="89"/>
      <c r="L5518" s="89"/>
      <c r="M5518" s="89"/>
      <c r="N5518" s="271">
        <v>0</v>
      </c>
      <c r="O5518" s="271">
        <v>591.6</v>
      </c>
      <c r="P5518" s="89" t="s">
        <v>670</v>
      </c>
    </row>
    <row r="5519" spans="1:16" ht="51">
      <c r="A5519" s="268">
        <v>10</v>
      </c>
      <c r="B5519" s="89"/>
      <c r="C5519" s="269" t="s">
        <v>41</v>
      </c>
      <c r="D5519" s="84">
        <v>43630</v>
      </c>
      <c r="E5519" s="85" t="s">
        <v>9990</v>
      </c>
      <c r="F5519" s="85" t="s">
        <v>3</v>
      </c>
      <c r="G5519" s="85">
        <v>1751184</v>
      </c>
      <c r="H5519" s="89"/>
      <c r="I5519" s="270" t="s">
        <v>11613</v>
      </c>
      <c r="J5519" s="89"/>
      <c r="K5519" s="89"/>
      <c r="L5519" s="89"/>
      <c r="M5519" s="89"/>
      <c r="N5519" s="271">
        <v>0</v>
      </c>
      <c r="O5519" s="271">
        <v>591.6</v>
      </c>
      <c r="P5519" s="89" t="s">
        <v>670</v>
      </c>
    </row>
    <row r="5520" spans="1:16" ht="51">
      <c r="A5520" s="268">
        <v>70</v>
      </c>
      <c r="B5520" s="89"/>
      <c r="C5520" s="269" t="s">
        <v>53</v>
      </c>
      <c r="D5520" s="84">
        <v>43630</v>
      </c>
      <c r="E5520" s="85" t="s">
        <v>9991</v>
      </c>
      <c r="F5520" s="85" t="s">
        <v>3</v>
      </c>
      <c r="G5520" s="85">
        <v>1751180</v>
      </c>
      <c r="H5520" s="89"/>
      <c r="I5520" s="270" t="s">
        <v>11614</v>
      </c>
      <c r="J5520" s="89"/>
      <c r="K5520" s="89"/>
      <c r="L5520" s="89"/>
      <c r="M5520" s="89"/>
      <c r="N5520" s="271">
        <v>0</v>
      </c>
      <c r="O5520" s="271">
        <v>70</v>
      </c>
      <c r="P5520" s="89" t="s">
        <v>670</v>
      </c>
    </row>
    <row r="5521" spans="1:16" ht="51">
      <c r="A5521" s="268">
        <v>526</v>
      </c>
      <c r="B5521" s="89"/>
      <c r="C5521" s="269" t="s">
        <v>610</v>
      </c>
      <c r="D5521" s="84">
        <v>43630</v>
      </c>
      <c r="E5521" s="85" t="s">
        <v>9992</v>
      </c>
      <c r="F5521" s="85" t="s">
        <v>3</v>
      </c>
      <c r="G5521" s="85">
        <v>1751176</v>
      </c>
      <c r="H5521" s="89"/>
      <c r="I5521" s="270" t="s">
        <v>8429</v>
      </c>
      <c r="J5521" s="89"/>
      <c r="K5521" s="89"/>
      <c r="L5521" s="89"/>
      <c r="M5521" s="89"/>
      <c r="N5521" s="271">
        <v>0</v>
      </c>
      <c r="O5521" s="271">
        <v>25</v>
      </c>
      <c r="P5521" s="89" t="s">
        <v>670</v>
      </c>
    </row>
    <row r="5522" spans="1:16" ht="51">
      <c r="A5522" s="268" t="s">
        <v>565</v>
      </c>
      <c r="B5522" s="89"/>
      <c r="C5522" s="269" t="s">
        <v>615</v>
      </c>
      <c r="D5522" s="84">
        <v>43630</v>
      </c>
      <c r="E5522" s="85" t="s">
        <v>9993</v>
      </c>
      <c r="F5522" s="85" t="s">
        <v>3</v>
      </c>
      <c r="G5522" s="85">
        <v>1751160</v>
      </c>
      <c r="H5522" s="89"/>
      <c r="I5522" s="270" t="s">
        <v>11615</v>
      </c>
      <c r="J5522" s="89"/>
      <c r="K5522" s="89"/>
      <c r="L5522" s="89"/>
      <c r="M5522" s="89"/>
      <c r="N5522" s="271">
        <v>0</v>
      </c>
      <c r="O5522" s="271">
        <v>137.08000000000001</v>
      </c>
      <c r="P5522" s="89" t="s">
        <v>670</v>
      </c>
    </row>
    <row r="5523" spans="1:16" ht="51">
      <c r="A5523" s="268">
        <v>290</v>
      </c>
      <c r="B5523" s="89"/>
      <c r="C5523" s="269" t="s">
        <v>128</v>
      </c>
      <c r="D5523" s="84">
        <v>43630</v>
      </c>
      <c r="E5523" s="85" t="s">
        <v>9994</v>
      </c>
      <c r="F5523" s="85" t="s">
        <v>3</v>
      </c>
      <c r="G5523" s="85">
        <v>1751048</v>
      </c>
      <c r="H5523" s="89"/>
      <c r="I5523" s="270" t="s">
        <v>11616</v>
      </c>
      <c r="J5523" s="89"/>
      <c r="K5523" s="89"/>
      <c r="L5523" s="89"/>
      <c r="M5523" s="89"/>
      <c r="N5523" s="271">
        <v>0</v>
      </c>
      <c r="O5523" s="271">
        <v>3423.4300000000003</v>
      </c>
      <c r="P5523" s="89" t="s">
        <v>670</v>
      </c>
    </row>
    <row r="5524" spans="1:16" ht="63.75">
      <c r="A5524" s="268">
        <v>290</v>
      </c>
      <c r="B5524" s="89"/>
      <c r="C5524" s="269" t="s">
        <v>128</v>
      </c>
      <c r="D5524" s="84">
        <v>43630</v>
      </c>
      <c r="E5524" s="85" t="s">
        <v>9995</v>
      </c>
      <c r="F5524" s="85" t="s">
        <v>3</v>
      </c>
      <c r="G5524" s="85">
        <v>1751046</v>
      </c>
      <c r="H5524" s="89"/>
      <c r="I5524" s="270" t="s">
        <v>11617</v>
      </c>
      <c r="J5524" s="89"/>
      <c r="K5524" s="89"/>
      <c r="L5524" s="89"/>
      <c r="M5524" s="89"/>
      <c r="N5524" s="271">
        <v>0</v>
      </c>
      <c r="O5524" s="271">
        <v>166</v>
      </c>
      <c r="P5524" s="89" t="s">
        <v>670</v>
      </c>
    </row>
    <row r="5525" spans="1:16" ht="51">
      <c r="A5525" s="268">
        <v>283</v>
      </c>
      <c r="B5525" s="89"/>
      <c r="C5525" s="269" t="s">
        <v>125</v>
      </c>
      <c r="D5525" s="84">
        <v>43630</v>
      </c>
      <c r="E5525" s="85" t="s">
        <v>9996</v>
      </c>
      <c r="F5525" s="85" t="s">
        <v>3</v>
      </c>
      <c r="G5525" s="85">
        <v>1751044</v>
      </c>
      <c r="H5525" s="89"/>
      <c r="I5525" s="270" t="s">
        <v>11618</v>
      </c>
      <c r="J5525" s="89"/>
      <c r="K5525" s="89"/>
      <c r="L5525" s="89"/>
      <c r="M5525" s="89"/>
      <c r="N5525" s="271">
        <v>0</v>
      </c>
      <c r="O5525" s="271">
        <v>800</v>
      </c>
      <c r="P5525" s="89" t="s">
        <v>670</v>
      </c>
    </row>
    <row r="5526" spans="1:16" ht="51">
      <c r="A5526" s="268">
        <v>290</v>
      </c>
      <c r="B5526" s="89"/>
      <c r="C5526" s="269" t="s">
        <v>128</v>
      </c>
      <c r="D5526" s="84">
        <v>43630</v>
      </c>
      <c r="E5526" s="85" t="s">
        <v>9997</v>
      </c>
      <c r="F5526" s="85" t="s">
        <v>3</v>
      </c>
      <c r="G5526" s="85">
        <v>1751042</v>
      </c>
      <c r="H5526" s="89"/>
      <c r="I5526" s="270" t="s">
        <v>11619</v>
      </c>
      <c r="J5526" s="89"/>
      <c r="K5526" s="89"/>
      <c r="L5526" s="89"/>
      <c r="M5526" s="89"/>
      <c r="N5526" s="271">
        <v>0</v>
      </c>
      <c r="O5526" s="271">
        <v>1457.81</v>
      </c>
      <c r="P5526" s="89" t="s">
        <v>670</v>
      </c>
    </row>
    <row r="5527" spans="1:16" ht="63.75">
      <c r="A5527" s="268">
        <v>291</v>
      </c>
      <c r="B5527" s="89"/>
      <c r="C5527" s="269" t="s">
        <v>129</v>
      </c>
      <c r="D5527" s="84">
        <v>43630</v>
      </c>
      <c r="E5527" s="85" t="s">
        <v>9998</v>
      </c>
      <c r="F5527" s="85" t="s">
        <v>3</v>
      </c>
      <c r="G5527" s="85">
        <v>1751040</v>
      </c>
      <c r="H5527" s="89"/>
      <c r="I5527" s="270" t="s">
        <v>11620</v>
      </c>
      <c r="J5527" s="89"/>
      <c r="K5527" s="89"/>
      <c r="L5527" s="89"/>
      <c r="M5527" s="89"/>
      <c r="N5527" s="271">
        <v>0</v>
      </c>
      <c r="O5527" s="271">
        <v>140292.55000000002</v>
      </c>
      <c r="P5527" s="89" t="s">
        <v>670</v>
      </c>
    </row>
    <row r="5528" spans="1:16" ht="63.75">
      <c r="A5528" s="268">
        <v>290</v>
      </c>
      <c r="B5528" s="89"/>
      <c r="C5528" s="269" t="s">
        <v>128</v>
      </c>
      <c r="D5528" s="84">
        <v>43630</v>
      </c>
      <c r="E5528" s="85" t="s">
        <v>9999</v>
      </c>
      <c r="F5528" s="85" t="s">
        <v>3</v>
      </c>
      <c r="G5528" s="85">
        <v>1751038</v>
      </c>
      <c r="H5528" s="89"/>
      <c r="I5528" s="270" t="s">
        <v>11621</v>
      </c>
      <c r="J5528" s="89"/>
      <c r="K5528" s="89"/>
      <c r="L5528" s="89"/>
      <c r="M5528" s="89"/>
      <c r="N5528" s="271">
        <v>0</v>
      </c>
      <c r="O5528" s="271">
        <v>105.73</v>
      </c>
      <c r="P5528" s="89" t="s">
        <v>670</v>
      </c>
    </row>
    <row r="5529" spans="1:16" ht="63.75">
      <c r="A5529" s="268">
        <v>290</v>
      </c>
      <c r="B5529" s="89"/>
      <c r="C5529" s="269" t="s">
        <v>128</v>
      </c>
      <c r="D5529" s="84">
        <v>43630</v>
      </c>
      <c r="E5529" s="85" t="s">
        <v>10000</v>
      </c>
      <c r="F5529" s="85" t="s">
        <v>3</v>
      </c>
      <c r="G5529" s="85">
        <v>1751035</v>
      </c>
      <c r="H5529" s="89"/>
      <c r="I5529" s="270" t="s">
        <v>11622</v>
      </c>
      <c r="J5529" s="89"/>
      <c r="K5529" s="89"/>
      <c r="L5529" s="89"/>
      <c r="M5529" s="89"/>
      <c r="N5529" s="271">
        <v>0</v>
      </c>
      <c r="O5529" s="271">
        <v>777</v>
      </c>
      <c r="P5529" s="89" t="s">
        <v>670</v>
      </c>
    </row>
    <row r="5530" spans="1:16" ht="51">
      <c r="A5530" s="268">
        <v>578</v>
      </c>
      <c r="B5530" s="89"/>
      <c r="C5530" s="269" t="s">
        <v>179</v>
      </c>
      <c r="D5530" s="84">
        <v>43630</v>
      </c>
      <c r="E5530" s="85" t="s">
        <v>10001</v>
      </c>
      <c r="F5530" s="85" t="s">
        <v>3</v>
      </c>
      <c r="G5530" s="85">
        <v>1751030</v>
      </c>
      <c r="H5530" s="89"/>
      <c r="I5530" s="270" t="s">
        <v>11623</v>
      </c>
      <c r="J5530" s="89"/>
      <c r="K5530" s="89"/>
      <c r="L5530" s="89"/>
      <c r="M5530" s="89"/>
      <c r="N5530" s="271">
        <v>0</v>
      </c>
      <c r="O5530" s="271">
        <v>9599.4699999999993</v>
      </c>
      <c r="P5530" s="89" t="s">
        <v>670</v>
      </c>
    </row>
    <row r="5531" spans="1:16" ht="51">
      <c r="A5531" s="268">
        <v>578</v>
      </c>
      <c r="B5531" s="89"/>
      <c r="C5531" s="269" t="s">
        <v>179</v>
      </c>
      <c r="D5531" s="84">
        <v>43630</v>
      </c>
      <c r="E5531" s="85" t="s">
        <v>10002</v>
      </c>
      <c r="F5531" s="85" t="s">
        <v>3</v>
      </c>
      <c r="G5531" s="85">
        <v>1751028</v>
      </c>
      <c r="H5531" s="89"/>
      <c r="I5531" s="270" t="s">
        <v>11624</v>
      </c>
      <c r="J5531" s="89"/>
      <c r="K5531" s="89"/>
      <c r="L5531" s="89"/>
      <c r="M5531" s="89"/>
      <c r="N5531" s="271">
        <v>0</v>
      </c>
      <c r="O5531" s="271">
        <v>10209.460000000001</v>
      </c>
      <c r="P5531" s="89" t="s">
        <v>670</v>
      </c>
    </row>
    <row r="5532" spans="1:16" ht="51">
      <c r="A5532" s="268" t="s">
        <v>565</v>
      </c>
      <c r="B5532" s="89"/>
      <c r="C5532" s="269" t="s">
        <v>615</v>
      </c>
      <c r="D5532" s="84">
        <v>43630</v>
      </c>
      <c r="E5532" s="85" t="s">
        <v>10003</v>
      </c>
      <c r="F5532" s="85" t="s">
        <v>3</v>
      </c>
      <c r="G5532" s="85">
        <v>1751006</v>
      </c>
      <c r="H5532" s="89"/>
      <c r="I5532" s="270" t="s">
        <v>11625</v>
      </c>
      <c r="J5532" s="89"/>
      <c r="K5532" s="89"/>
      <c r="L5532" s="89"/>
      <c r="M5532" s="89"/>
      <c r="N5532" s="271">
        <v>0</v>
      </c>
      <c r="O5532" s="271">
        <v>5.2</v>
      </c>
      <c r="P5532" s="89" t="s">
        <v>670</v>
      </c>
    </row>
    <row r="5533" spans="1:16" ht="38.25">
      <c r="A5533" s="268" t="s">
        <v>565</v>
      </c>
      <c r="B5533" s="89"/>
      <c r="C5533" s="269" t="s">
        <v>615</v>
      </c>
      <c r="D5533" s="84">
        <v>43630</v>
      </c>
      <c r="E5533" s="85" t="s">
        <v>10004</v>
      </c>
      <c r="F5533" s="85" t="s">
        <v>3</v>
      </c>
      <c r="G5533" s="85">
        <v>1750976</v>
      </c>
      <c r="H5533" s="89"/>
      <c r="I5533" s="270" t="s">
        <v>11626</v>
      </c>
      <c r="J5533" s="89"/>
      <c r="K5533" s="89"/>
      <c r="L5533" s="89"/>
      <c r="M5533" s="89"/>
      <c r="N5533" s="271">
        <v>0</v>
      </c>
      <c r="O5533" s="271">
        <v>0.2</v>
      </c>
      <c r="P5533" s="89" t="s">
        <v>670</v>
      </c>
    </row>
    <row r="5534" spans="1:16" ht="51">
      <c r="A5534" s="268">
        <v>46</v>
      </c>
      <c r="B5534" s="89"/>
      <c r="C5534" s="269" t="s">
        <v>48</v>
      </c>
      <c r="D5534" s="84">
        <v>43630</v>
      </c>
      <c r="E5534" s="85" t="s">
        <v>10005</v>
      </c>
      <c r="F5534" s="85" t="s">
        <v>3</v>
      </c>
      <c r="G5534" s="85">
        <v>1751119</v>
      </c>
      <c r="H5534" s="89"/>
      <c r="I5534" s="270" t="s">
        <v>11627</v>
      </c>
      <c r="J5534" s="89"/>
      <c r="K5534" s="89"/>
      <c r="L5534" s="89"/>
      <c r="M5534" s="89"/>
      <c r="N5534" s="271">
        <v>0</v>
      </c>
      <c r="O5534" s="271">
        <v>432.36</v>
      </c>
      <c r="P5534" s="89" t="s">
        <v>670</v>
      </c>
    </row>
    <row r="5535" spans="1:16" ht="51">
      <c r="A5535" s="268">
        <v>41</v>
      </c>
      <c r="B5535" s="89"/>
      <c r="C5535" s="269" t="s">
        <v>47</v>
      </c>
      <c r="D5535" s="84">
        <v>43630</v>
      </c>
      <c r="E5535" s="85" t="s">
        <v>10006</v>
      </c>
      <c r="F5535" s="85" t="s">
        <v>3</v>
      </c>
      <c r="G5535" s="85">
        <v>1751114</v>
      </c>
      <c r="H5535" s="89"/>
      <c r="I5535" s="270" t="s">
        <v>11628</v>
      </c>
      <c r="J5535" s="89"/>
      <c r="K5535" s="89"/>
      <c r="L5535" s="89"/>
      <c r="M5535" s="89"/>
      <c r="N5535" s="271">
        <v>0</v>
      </c>
      <c r="O5535" s="271">
        <v>277696.84000000003</v>
      </c>
      <c r="P5535" s="89" t="s">
        <v>670</v>
      </c>
    </row>
    <row r="5536" spans="1:16" ht="51">
      <c r="A5536" s="268">
        <v>41</v>
      </c>
      <c r="B5536" s="89"/>
      <c r="C5536" s="269" t="s">
        <v>47</v>
      </c>
      <c r="D5536" s="84">
        <v>43630</v>
      </c>
      <c r="E5536" s="85" t="s">
        <v>10007</v>
      </c>
      <c r="F5536" s="85" t="s">
        <v>3</v>
      </c>
      <c r="G5536" s="85">
        <v>1751113</v>
      </c>
      <c r="H5536" s="89"/>
      <c r="I5536" s="270" t="s">
        <v>11629</v>
      </c>
      <c r="J5536" s="89"/>
      <c r="K5536" s="89"/>
      <c r="L5536" s="89"/>
      <c r="M5536" s="89"/>
      <c r="N5536" s="271">
        <v>0</v>
      </c>
      <c r="O5536" s="271">
        <v>6996645.46</v>
      </c>
      <c r="P5536" s="89" t="s">
        <v>670</v>
      </c>
    </row>
    <row r="5537" spans="1:16" ht="51">
      <c r="A5537" s="268">
        <v>283</v>
      </c>
      <c r="B5537" s="89"/>
      <c r="C5537" s="269" t="s">
        <v>125</v>
      </c>
      <c r="D5537" s="84">
        <v>43630</v>
      </c>
      <c r="E5537" s="85" t="s">
        <v>10008</v>
      </c>
      <c r="F5537" s="85" t="s">
        <v>3</v>
      </c>
      <c r="G5537" s="85">
        <v>1751089</v>
      </c>
      <c r="H5537" s="89"/>
      <c r="I5537" s="270" t="s">
        <v>11630</v>
      </c>
      <c r="J5537" s="89"/>
      <c r="K5537" s="89"/>
      <c r="L5537" s="89"/>
      <c r="M5537" s="89"/>
      <c r="N5537" s="271">
        <v>0</v>
      </c>
      <c r="O5537" s="271">
        <v>460.58</v>
      </c>
      <c r="P5537" s="89" t="s">
        <v>670</v>
      </c>
    </row>
    <row r="5538" spans="1:16" ht="51">
      <c r="A5538" s="268">
        <v>283</v>
      </c>
      <c r="B5538" s="89"/>
      <c r="C5538" s="269" t="s">
        <v>125</v>
      </c>
      <c r="D5538" s="84">
        <v>43630</v>
      </c>
      <c r="E5538" s="85" t="s">
        <v>10009</v>
      </c>
      <c r="F5538" s="85" t="s">
        <v>3</v>
      </c>
      <c r="G5538" s="85">
        <v>1751088</v>
      </c>
      <c r="H5538" s="89"/>
      <c r="I5538" s="270" t="s">
        <v>11631</v>
      </c>
      <c r="J5538" s="89"/>
      <c r="K5538" s="89"/>
      <c r="L5538" s="89"/>
      <c r="M5538" s="89"/>
      <c r="N5538" s="271">
        <v>0</v>
      </c>
      <c r="O5538" s="271">
        <v>644.64</v>
      </c>
      <c r="P5538" s="89" t="s">
        <v>670</v>
      </c>
    </row>
    <row r="5539" spans="1:16" ht="51">
      <c r="A5539" s="268">
        <v>283</v>
      </c>
      <c r="B5539" s="89"/>
      <c r="C5539" s="269" t="s">
        <v>125</v>
      </c>
      <c r="D5539" s="84">
        <v>43630</v>
      </c>
      <c r="E5539" s="85" t="s">
        <v>10010</v>
      </c>
      <c r="F5539" s="85" t="s">
        <v>3</v>
      </c>
      <c r="G5539" s="85">
        <v>1751086</v>
      </c>
      <c r="H5539" s="89"/>
      <c r="I5539" s="270" t="s">
        <v>11632</v>
      </c>
      <c r="J5539" s="89"/>
      <c r="K5539" s="89"/>
      <c r="L5539" s="89"/>
      <c r="M5539" s="89"/>
      <c r="N5539" s="271">
        <v>0</v>
      </c>
      <c r="O5539" s="271">
        <v>113.52</v>
      </c>
      <c r="P5539" s="89" t="s">
        <v>670</v>
      </c>
    </row>
    <row r="5540" spans="1:16" ht="63.75">
      <c r="A5540" s="268">
        <v>253</v>
      </c>
      <c r="B5540" s="89"/>
      <c r="C5540" s="269" t="s">
        <v>114</v>
      </c>
      <c r="D5540" s="84">
        <v>43630</v>
      </c>
      <c r="E5540" s="85" t="s">
        <v>10011</v>
      </c>
      <c r="F5540" s="85" t="s">
        <v>3</v>
      </c>
      <c r="G5540" s="85">
        <v>1751084</v>
      </c>
      <c r="H5540" s="89"/>
      <c r="I5540" s="270" t="s">
        <v>11633</v>
      </c>
      <c r="J5540" s="89"/>
      <c r="K5540" s="89"/>
      <c r="L5540" s="89"/>
      <c r="M5540" s="89"/>
      <c r="N5540" s="271">
        <v>0</v>
      </c>
      <c r="O5540" s="271">
        <v>0.81</v>
      </c>
      <c r="P5540" s="89" t="s">
        <v>741</v>
      </c>
    </row>
    <row r="5541" spans="1:16" ht="51">
      <c r="A5541" s="268">
        <v>283</v>
      </c>
      <c r="B5541" s="89"/>
      <c r="C5541" s="269" t="s">
        <v>125</v>
      </c>
      <c r="D5541" s="84">
        <v>43630</v>
      </c>
      <c r="E5541" s="85" t="s">
        <v>10012</v>
      </c>
      <c r="F5541" s="85" t="s">
        <v>3</v>
      </c>
      <c r="G5541" s="85">
        <v>1751083</v>
      </c>
      <c r="H5541" s="89"/>
      <c r="I5541" s="270" t="s">
        <v>11634</v>
      </c>
      <c r="J5541" s="89"/>
      <c r="K5541" s="89"/>
      <c r="L5541" s="89"/>
      <c r="M5541" s="89"/>
      <c r="N5541" s="271">
        <v>0</v>
      </c>
      <c r="O5541" s="271">
        <v>4229.24</v>
      </c>
      <c r="P5541" s="89" t="s">
        <v>670</v>
      </c>
    </row>
    <row r="5542" spans="1:16" ht="51">
      <c r="A5542" s="268">
        <v>283</v>
      </c>
      <c r="B5542" s="89"/>
      <c r="C5542" s="269" t="s">
        <v>125</v>
      </c>
      <c r="D5542" s="84">
        <v>43630</v>
      </c>
      <c r="E5542" s="85" t="s">
        <v>10013</v>
      </c>
      <c r="F5542" s="85" t="s">
        <v>3</v>
      </c>
      <c r="G5542" s="85">
        <v>1751080</v>
      </c>
      <c r="H5542" s="89"/>
      <c r="I5542" s="270" t="s">
        <v>11635</v>
      </c>
      <c r="J5542" s="89"/>
      <c r="K5542" s="89"/>
      <c r="L5542" s="89"/>
      <c r="M5542" s="89"/>
      <c r="N5542" s="271">
        <v>0</v>
      </c>
      <c r="O5542" s="271">
        <v>23387.83</v>
      </c>
      <c r="P5542" s="89" t="s">
        <v>670</v>
      </c>
    </row>
    <row r="5543" spans="1:16" ht="51">
      <c r="A5543" s="268">
        <v>283</v>
      </c>
      <c r="B5543" s="89"/>
      <c r="C5543" s="269" t="s">
        <v>125</v>
      </c>
      <c r="D5543" s="84">
        <v>43630</v>
      </c>
      <c r="E5543" s="85" t="s">
        <v>10014</v>
      </c>
      <c r="F5543" s="85" t="s">
        <v>3</v>
      </c>
      <c r="G5543" s="85">
        <v>1751077</v>
      </c>
      <c r="H5543" s="89"/>
      <c r="I5543" s="270" t="s">
        <v>11636</v>
      </c>
      <c r="J5543" s="89"/>
      <c r="K5543" s="89"/>
      <c r="L5543" s="89"/>
      <c r="M5543" s="89"/>
      <c r="N5543" s="271">
        <v>0</v>
      </c>
      <c r="O5543" s="271">
        <v>30000</v>
      </c>
      <c r="P5543" s="89" t="s">
        <v>670</v>
      </c>
    </row>
    <row r="5544" spans="1:16" ht="76.5">
      <c r="A5544" s="268" t="s">
        <v>557</v>
      </c>
      <c r="B5544" s="89"/>
      <c r="C5544" s="269" t="s">
        <v>780</v>
      </c>
      <c r="D5544" s="84">
        <v>43630</v>
      </c>
      <c r="E5544" s="85" t="s">
        <v>10015</v>
      </c>
      <c r="F5544" s="85" t="s">
        <v>6</v>
      </c>
      <c r="G5544" s="85">
        <v>1132361</v>
      </c>
      <c r="H5544" s="89"/>
      <c r="I5544" s="270" t="s">
        <v>11637</v>
      </c>
      <c r="J5544" s="89"/>
      <c r="K5544" s="89"/>
      <c r="L5544" s="89"/>
      <c r="M5544" s="89"/>
      <c r="N5544" s="271">
        <v>0</v>
      </c>
      <c r="O5544" s="271">
        <v>104000</v>
      </c>
      <c r="P5544" s="89" t="s">
        <v>670</v>
      </c>
    </row>
    <row r="5545" spans="1:16" ht="51">
      <c r="A5545" s="268">
        <v>41</v>
      </c>
      <c r="B5545" s="89"/>
      <c r="C5545" s="269" t="s">
        <v>47</v>
      </c>
      <c r="D5545" s="84">
        <v>43630</v>
      </c>
      <c r="E5545" s="85" t="s">
        <v>10016</v>
      </c>
      <c r="F5545" s="85" t="s">
        <v>6</v>
      </c>
      <c r="G5545" s="85">
        <v>1132455</v>
      </c>
      <c r="H5545" s="89"/>
      <c r="I5545" s="270" t="s">
        <v>11638</v>
      </c>
      <c r="J5545" s="89"/>
      <c r="K5545" s="89"/>
      <c r="L5545" s="89"/>
      <c r="M5545" s="89"/>
      <c r="N5545" s="271">
        <v>0</v>
      </c>
      <c r="O5545" s="271">
        <v>261522</v>
      </c>
      <c r="P5545" s="89" t="s">
        <v>670</v>
      </c>
    </row>
    <row r="5546" spans="1:16" ht="63.75">
      <c r="A5546" s="268">
        <v>41</v>
      </c>
      <c r="B5546" s="89"/>
      <c r="C5546" s="269" t="s">
        <v>47</v>
      </c>
      <c r="D5546" s="84">
        <v>43630</v>
      </c>
      <c r="E5546" s="85" t="s">
        <v>10017</v>
      </c>
      <c r="F5546" s="85" t="s">
        <v>6</v>
      </c>
      <c r="G5546" s="85">
        <v>1132460</v>
      </c>
      <c r="H5546" s="89"/>
      <c r="I5546" s="270" t="s">
        <v>11639</v>
      </c>
      <c r="J5546" s="89"/>
      <c r="K5546" s="89"/>
      <c r="L5546" s="89"/>
      <c r="M5546" s="89"/>
      <c r="N5546" s="271">
        <v>0</v>
      </c>
      <c r="O5546" s="271">
        <v>139374</v>
      </c>
      <c r="P5546" s="89" t="s">
        <v>670</v>
      </c>
    </row>
    <row r="5547" spans="1:16" ht="63.75">
      <c r="A5547" s="268">
        <v>25</v>
      </c>
      <c r="B5547" s="89"/>
      <c r="C5547" s="269" t="s">
        <v>45</v>
      </c>
      <c r="D5547" s="84">
        <v>43630</v>
      </c>
      <c r="E5547" s="85" t="s">
        <v>10018</v>
      </c>
      <c r="F5547" s="85" t="s">
        <v>6</v>
      </c>
      <c r="G5547" s="85">
        <v>1132461</v>
      </c>
      <c r="H5547" s="89"/>
      <c r="I5547" s="270" t="s">
        <v>11640</v>
      </c>
      <c r="J5547" s="89"/>
      <c r="K5547" s="89"/>
      <c r="L5547" s="89"/>
      <c r="M5547" s="89"/>
      <c r="N5547" s="271">
        <v>0</v>
      </c>
      <c r="O5547" s="271">
        <v>32078.74</v>
      </c>
      <c r="P5547" s="89" t="s">
        <v>670</v>
      </c>
    </row>
    <row r="5548" spans="1:16" ht="51">
      <c r="A5548" s="268">
        <v>10</v>
      </c>
      <c r="B5548" s="89"/>
      <c r="C5548" s="269" t="s">
        <v>41</v>
      </c>
      <c r="D5548" s="84">
        <v>43630</v>
      </c>
      <c r="E5548" s="85" t="s">
        <v>10019</v>
      </c>
      <c r="F5548" s="85" t="s">
        <v>6</v>
      </c>
      <c r="G5548" s="85">
        <v>1067138</v>
      </c>
      <c r="H5548" s="89"/>
      <c r="I5548" s="270" t="s">
        <v>11641</v>
      </c>
      <c r="J5548" s="89"/>
      <c r="K5548" s="89"/>
      <c r="L5548" s="89"/>
      <c r="M5548" s="89"/>
      <c r="N5548" s="271">
        <v>0</v>
      </c>
      <c r="O5548" s="271">
        <v>182228.83</v>
      </c>
      <c r="P5548" s="89" t="s">
        <v>670</v>
      </c>
    </row>
    <row r="5549" spans="1:16" ht="76.5">
      <c r="A5549" s="268">
        <v>10</v>
      </c>
      <c r="B5549" s="89"/>
      <c r="C5549" s="269" t="s">
        <v>41</v>
      </c>
      <c r="D5549" s="84">
        <v>43630</v>
      </c>
      <c r="E5549" s="85" t="s">
        <v>10020</v>
      </c>
      <c r="F5549" s="85" t="s">
        <v>6</v>
      </c>
      <c r="G5549" s="85">
        <v>1067140</v>
      </c>
      <c r="H5549" s="89"/>
      <c r="I5549" s="270" t="s">
        <v>11642</v>
      </c>
      <c r="J5549" s="89"/>
      <c r="K5549" s="89"/>
      <c r="L5549" s="89"/>
      <c r="M5549" s="89"/>
      <c r="N5549" s="271">
        <v>0</v>
      </c>
      <c r="O5549" s="271">
        <v>96348.7</v>
      </c>
      <c r="P5549" s="89" t="s">
        <v>670</v>
      </c>
    </row>
    <row r="5550" spans="1:16" ht="63.75">
      <c r="A5550" s="268">
        <v>10</v>
      </c>
      <c r="B5550" s="89"/>
      <c r="C5550" s="269" t="s">
        <v>41</v>
      </c>
      <c r="D5550" s="84">
        <v>43630</v>
      </c>
      <c r="E5550" s="85" t="s">
        <v>10021</v>
      </c>
      <c r="F5550" s="85" t="s">
        <v>6</v>
      </c>
      <c r="G5550" s="85">
        <v>1067150</v>
      </c>
      <c r="H5550" s="89"/>
      <c r="I5550" s="270" t="s">
        <v>11643</v>
      </c>
      <c r="J5550" s="89"/>
      <c r="K5550" s="89"/>
      <c r="L5550" s="89"/>
      <c r="M5550" s="89"/>
      <c r="N5550" s="271">
        <v>0</v>
      </c>
      <c r="O5550" s="271">
        <v>8236.66</v>
      </c>
      <c r="P5550" s="89" t="s">
        <v>670</v>
      </c>
    </row>
    <row r="5551" spans="1:16" ht="76.5">
      <c r="A5551" s="268">
        <v>25</v>
      </c>
      <c r="B5551" s="89"/>
      <c r="C5551" s="269" t="s">
        <v>45</v>
      </c>
      <c r="D5551" s="84">
        <v>43630</v>
      </c>
      <c r="E5551" s="85" t="s">
        <v>10022</v>
      </c>
      <c r="F5551" s="85" t="s">
        <v>671</v>
      </c>
      <c r="G5551" s="85">
        <v>501571</v>
      </c>
      <c r="H5551" s="89"/>
      <c r="I5551" s="270" t="s">
        <v>11644</v>
      </c>
      <c r="J5551" s="89"/>
      <c r="K5551" s="89"/>
      <c r="L5551" s="89"/>
      <c r="M5551" s="89"/>
      <c r="N5551" s="271">
        <v>667450.12</v>
      </c>
      <c r="O5551" s="271">
        <v>0</v>
      </c>
      <c r="P5551" s="89" t="s">
        <v>670</v>
      </c>
    </row>
    <row r="5552" spans="1:16" ht="76.5">
      <c r="A5552" s="268">
        <v>25</v>
      </c>
      <c r="B5552" s="89"/>
      <c r="C5552" s="269" t="s">
        <v>45</v>
      </c>
      <c r="D5552" s="84">
        <v>43630</v>
      </c>
      <c r="E5552" s="85" t="s">
        <v>10022</v>
      </c>
      <c r="F5552" s="85" t="s">
        <v>671</v>
      </c>
      <c r="G5552" s="85">
        <v>495721</v>
      </c>
      <c r="H5552" s="89"/>
      <c r="I5552" s="270" t="s">
        <v>11645</v>
      </c>
      <c r="J5552" s="89"/>
      <c r="K5552" s="89"/>
      <c r="L5552" s="89"/>
      <c r="M5552" s="89"/>
      <c r="N5552" s="271">
        <v>1057523.71</v>
      </c>
      <c r="O5552" s="271">
        <v>0</v>
      </c>
      <c r="P5552" s="89" t="s">
        <v>670</v>
      </c>
    </row>
    <row r="5553" spans="1:16" ht="76.5">
      <c r="A5553" s="268">
        <v>25</v>
      </c>
      <c r="B5553" s="89"/>
      <c r="C5553" s="269" t="s">
        <v>45</v>
      </c>
      <c r="D5553" s="84">
        <v>43630</v>
      </c>
      <c r="E5553" s="85" t="s">
        <v>10022</v>
      </c>
      <c r="F5553" s="85" t="s">
        <v>671</v>
      </c>
      <c r="G5553" s="85">
        <v>496281</v>
      </c>
      <c r="H5553" s="89"/>
      <c r="I5553" s="270" t="s">
        <v>11646</v>
      </c>
      <c r="J5553" s="89"/>
      <c r="K5553" s="89"/>
      <c r="L5553" s="89"/>
      <c r="M5553" s="89"/>
      <c r="N5553" s="271">
        <v>1148760.56</v>
      </c>
      <c r="O5553" s="271">
        <v>0</v>
      </c>
      <c r="P5553" s="89" t="s">
        <v>670</v>
      </c>
    </row>
    <row r="5554" spans="1:16" ht="76.5">
      <c r="A5554" s="268">
        <v>25</v>
      </c>
      <c r="B5554" s="89"/>
      <c r="C5554" s="269" t="s">
        <v>45</v>
      </c>
      <c r="D5554" s="84">
        <v>43630</v>
      </c>
      <c r="E5554" s="85" t="s">
        <v>10022</v>
      </c>
      <c r="F5554" s="85" t="s">
        <v>671</v>
      </c>
      <c r="G5554" s="85">
        <v>504023</v>
      </c>
      <c r="H5554" s="89"/>
      <c r="I5554" s="270" t="s">
        <v>11647</v>
      </c>
      <c r="J5554" s="89"/>
      <c r="K5554" s="89"/>
      <c r="L5554" s="89"/>
      <c r="M5554" s="89"/>
      <c r="N5554" s="271">
        <v>435225.14</v>
      </c>
      <c r="O5554" s="271">
        <v>0</v>
      </c>
      <c r="P5554" s="89" t="s">
        <v>670</v>
      </c>
    </row>
    <row r="5555" spans="1:16" ht="76.5">
      <c r="A5555" s="268">
        <v>25</v>
      </c>
      <c r="B5555" s="89"/>
      <c r="C5555" s="269" t="s">
        <v>45</v>
      </c>
      <c r="D5555" s="84">
        <v>43630</v>
      </c>
      <c r="E5555" s="85" t="s">
        <v>10022</v>
      </c>
      <c r="F5555" s="85" t="s">
        <v>671</v>
      </c>
      <c r="G5555" s="85">
        <v>501569</v>
      </c>
      <c r="H5555" s="89"/>
      <c r="I5555" s="270" t="s">
        <v>11648</v>
      </c>
      <c r="J5555" s="89"/>
      <c r="K5555" s="89"/>
      <c r="L5555" s="89"/>
      <c r="M5555" s="89"/>
      <c r="N5555" s="271">
        <v>167008.21</v>
      </c>
      <c r="O5555" s="271">
        <v>0</v>
      </c>
      <c r="P5555" s="89" t="s">
        <v>670</v>
      </c>
    </row>
    <row r="5556" spans="1:16" ht="89.25">
      <c r="A5556" s="268">
        <v>25</v>
      </c>
      <c r="B5556" s="89"/>
      <c r="C5556" s="269" t="s">
        <v>45</v>
      </c>
      <c r="D5556" s="84">
        <v>43630</v>
      </c>
      <c r="E5556" s="85" t="s">
        <v>10022</v>
      </c>
      <c r="F5556" s="85" t="s">
        <v>671</v>
      </c>
      <c r="G5556" s="85">
        <v>495899</v>
      </c>
      <c r="H5556" s="89"/>
      <c r="I5556" s="270" t="s">
        <v>11649</v>
      </c>
      <c r="J5556" s="89"/>
      <c r="K5556" s="89"/>
      <c r="L5556" s="89"/>
      <c r="M5556" s="89"/>
      <c r="N5556" s="271">
        <v>1131743.98</v>
      </c>
      <c r="O5556" s="271">
        <v>0</v>
      </c>
      <c r="P5556" s="89" t="s">
        <v>670</v>
      </c>
    </row>
    <row r="5557" spans="1:16" ht="76.5">
      <c r="A5557" s="268">
        <v>25</v>
      </c>
      <c r="B5557" s="89"/>
      <c r="C5557" s="269" t="s">
        <v>45</v>
      </c>
      <c r="D5557" s="84">
        <v>43630</v>
      </c>
      <c r="E5557" s="85" t="s">
        <v>10022</v>
      </c>
      <c r="F5557" s="85" t="s">
        <v>671</v>
      </c>
      <c r="G5557" s="85">
        <v>504025</v>
      </c>
      <c r="H5557" s="89"/>
      <c r="I5557" s="270" t="s">
        <v>11650</v>
      </c>
      <c r="J5557" s="89"/>
      <c r="K5557" s="89"/>
      <c r="L5557" s="89"/>
      <c r="M5557" s="89"/>
      <c r="N5557" s="271">
        <v>568882.75</v>
      </c>
      <c r="O5557" s="271">
        <v>0</v>
      </c>
      <c r="P5557" s="89" t="s">
        <v>670</v>
      </c>
    </row>
    <row r="5558" spans="1:16" ht="76.5">
      <c r="A5558" s="268">
        <v>25</v>
      </c>
      <c r="B5558" s="89"/>
      <c r="C5558" s="269" t="s">
        <v>45</v>
      </c>
      <c r="D5558" s="84">
        <v>43630</v>
      </c>
      <c r="E5558" s="85" t="s">
        <v>10022</v>
      </c>
      <c r="F5558" s="85" t="s">
        <v>671</v>
      </c>
      <c r="G5558" s="85">
        <v>495900</v>
      </c>
      <c r="H5558" s="89"/>
      <c r="I5558" s="270" t="s">
        <v>11651</v>
      </c>
      <c r="J5558" s="89"/>
      <c r="K5558" s="89"/>
      <c r="L5558" s="89"/>
      <c r="M5558" s="89"/>
      <c r="N5558" s="271">
        <v>780852.62</v>
      </c>
      <c r="O5558" s="271">
        <v>0</v>
      </c>
      <c r="P5558" s="89" t="s">
        <v>670</v>
      </c>
    </row>
    <row r="5559" spans="1:16" ht="89.25">
      <c r="A5559" s="268">
        <v>25</v>
      </c>
      <c r="B5559" s="89"/>
      <c r="C5559" s="269" t="s">
        <v>45</v>
      </c>
      <c r="D5559" s="84">
        <v>43630</v>
      </c>
      <c r="E5559" s="85" t="s">
        <v>10022</v>
      </c>
      <c r="F5559" s="85" t="s">
        <v>671</v>
      </c>
      <c r="G5559" s="85">
        <v>504024</v>
      </c>
      <c r="H5559" s="89"/>
      <c r="I5559" s="270" t="s">
        <v>11652</v>
      </c>
      <c r="J5559" s="89"/>
      <c r="K5559" s="89"/>
      <c r="L5559" s="89"/>
      <c r="M5559" s="89"/>
      <c r="N5559" s="271">
        <v>479671.18</v>
      </c>
      <c r="O5559" s="271">
        <v>0</v>
      </c>
      <c r="P5559" s="89" t="s">
        <v>670</v>
      </c>
    </row>
    <row r="5560" spans="1:16" ht="76.5">
      <c r="A5560" s="268">
        <v>25</v>
      </c>
      <c r="B5560" s="89"/>
      <c r="C5560" s="269" t="s">
        <v>45</v>
      </c>
      <c r="D5560" s="84">
        <v>43630</v>
      </c>
      <c r="E5560" s="85" t="s">
        <v>10022</v>
      </c>
      <c r="F5560" s="85" t="s">
        <v>671</v>
      </c>
      <c r="G5560" s="85">
        <v>495515</v>
      </c>
      <c r="H5560" s="89"/>
      <c r="I5560" s="270" t="s">
        <v>11653</v>
      </c>
      <c r="J5560" s="89"/>
      <c r="K5560" s="89"/>
      <c r="L5560" s="89"/>
      <c r="M5560" s="89"/>
      <c r="N5560" s="271">
        <v>66834.3</v>
      </c>
      <c r="O5560" s="271">
        <v>0</v>
      </c>
      <c r="P5560" s="89" t="s">
        <v>670</v>
      </c>
    </row>
    <row r="5561" spans="1:16" ht="76.5">
      <c r="A5561" s="268">
        <v>25</v>
      </c>
      <c r="B5561" s="89"/>
      <c r="C5561" s="269" t="s">
        <v>45</v>
      </c>
      <c r="D5561" s="84">
        <v>43630</v>
      </c>
      <c r="E5561" s="85" t="s">
        <v>10022</v>
      </c>
      <c r="F5561" s="85" t="s">
        <v>671</v>
      </c>
      <c r="G5561" s="85">
        <v>496283</v>
      </c>
      <c r="H5561" s="89"/>
      <c r="I5561" s="270" t="s">
        <v>11654</v>
      </c>
      <c r="J5561" s="89"/>
      <c r="K5561" s="89"/>
      <c r="L5561" s="89"/>
      <c r="M5561" s="89"/>
      <c r="N5561" s="271">
        <v>404676.59</v>
      </c>
      <c r="O5561" s="271">
        <v>0</v>
      </c>
      <c r="P5561" s="89" t="s">
        <v>670</v>
      </c>
    </row>
    <row r="5562" spans="1:16" ht="76.5">
      <c r="A5562" s="268">
        <v>25</v>
      </c>
      <c r="B5562" s="89"/>
      <c r="C5562" s="269" t="s">
        <v>45</v>
      </c>
      <c r="D5562" s="84">
        <v>43630</v>
      </c>
      <c r="E5562" s="85" t="s">
        <v>10022</v>
      </c>
      <c r="F5562" s="85" t="s">
        <v>671</v>
      </c>
      <c r="G5562" s="85">
        <v>501372</v>
      </c>
      <c r="H5562" s="89"/>
      <c r="I5562" s="270" t="s">
        <v>11655</v>
      </c>
      <c r="J5562" s="89"/>
      <c r="K5562" s="89"/>
      <c r="L5562" s="89"/>
      <c r="M5562" s="89"/>
      <c r="N5562" s="271">
        <v>325050.14</v>
      </c>
      <c r="O5562" s="271">
        <v>0</v>
      </c>
      <c r="P5562" s="89" t="s">
        <v>670</v>
      </c>
    </row>
    <row r="5563" spans="1:16" ht="76.5">
      <c r="A5563" s="268">
        <v>25</v>
      </c>
      <c r="B5563" s="89"/>
      <c r="C5563" s="269" t="s">
        <v>45</v>
      </c>
      <c r="D5563" s="84">
        <v>43630</v>
      </c>
      <c r="E5563" s="85" t="s">
        <v>10022</v>
      </c>
      <c r="F5563" s="85" t="s">
        <v>671</v>
      </c>
      <c r="G5563" s="85">
        <v>495894</v>
      </c>
      <c r="H5563" s="89"/>
      <c r="I5563" s="270" t="s">
        <v>11656</v>
      </c>
      <c r="J5563" s="89"/>
      <c r="K5563" s="89"/>
      <c r="L5563" s="89"/>
      <c r="M5563" s="89"/>
      <c r="N5563" s="271">
        <v>70967.3</v>
      </c>
      <c r="O5563" s="271">
        <v>0</v>
      </c>
      <c r="P5563" s="89" t="s">
        <v>670</v>
      </c>
    </row>
    <row r="5564" spans="1:16" ht="76.5">
      <c r="A5564" s="268">
        <v>25</v>
      </c>
      <c r="B5564" s="89"/>
      <c r="C5564" s="269" t="s">
        <v>45</v>
      </c>
      <c r="D5564" s="84">
        <v>43630</v>
      </c>
      <c r="E5564" s="85" t="s">
        <v>10022</v>
      </c>
      <c r="F5564" s="85" t="s">
        <v>671</v>
      </c>
      <c r="G5564" s="85">
        <v>497531</v>
      </c>
      <c r="H5564" s="89"/>
      <c r="I5564" s="270" t="s">
        <v>11657</v>
      </c>
      <c r="J5564" s="89"/>
      <c r="K5564" s="89"/>
      <c r="L5564" s="89"/>
      <c r="M5564" s="89"/>
      <c r="N5564" s="271">
        <v>65603.48</v>
      </c>
      <c r="O5564" s="271">
        <v>0</v>
      </c>
      <c r="P5564" s="89" t="s">
        <v>670</v>
      </c>
    </row>
    <row r="5565" spans="1:16" ht="76.5">
      <c r="A5565" s="268">
        <v>25</v>
      </c>
      <c r="B5565" s="89"/>
      <c r="C5565" s="269" t="s">
        <v>45</v>
      </c>
      <c r="D5565" s="84">
        <v>43630</v>
      </c>
      <c r="E5565" s="85" t="s">
        <v>10022</v>
      </c>
      <c r="F5565" s="85" t="s">
        <v>671</v>
      </c>
      <c r="G5565" s="85">
        <v>497530</v>
      </c>
      <c r="H5565" s="89"/>
      <c r="I5565" s="270" t="s">
        <v>11658</v>
      </c>
      <c r="J5565" s="89"/>
      <c r="K5565" s="89"/>
      <c r="L5565" s="89"/>
      <c r="M5565" s="89"/>
      <c r="N5565" s="271">
        <v>414061.34</v>
      </c>
      <c r="O5565" s="271">
        <v>0</v>
      </c>
      <c r="P5565" s="89" t="s">
        <v>670</v>
      </c>
    </row>
    <row r="5566" spans="1:16" ht="76.5">
      <c r="A5566" s="268">
        <v>25</v>
      </c>
      <c r="B5566" s="89"/>
      <c r="C5566" s="269" t="s">
        <v>45</v>
      </c>
      <c r="D5566" s="84">
        <v>43630</v>
      </c>
      <c r="E5566" s="85" t="s">
        <v>10022</v>
      </c>
      <c r="F5566" s="85" t="s">
        <v>671</v>
      </c>
      <c r="G5566" s="85">
        <v>495897</v>
      </c>
      <c r="H5566" s="89"/>
      <c r="I5566" s="270" t="s">
        <v>11659</v>
      </c>
      <c r="J5566" s="89"/>
      <c r="K5566" s="89"/>
      <c r="L5566" s="89"/>
      <c r="M5566" s="89"/>
      <c r="N5566" s="271">
        <v>233029.62</v>
      </c>
      <c r="O5566" s="271">
        <v>0</v>
      </c>
      <c r="P5566" s="89" t="s">
        <v>670</v>
      </c>
    </row>
    <row r="5567" spans="1:16" ht="76.5">
      <c r="A5567" s="268">
        <v>25</v>
      </c>
      <c r="B5567" s="89"/>
      <c r="C5567" s="269" t="s">
        <v>45</v>
      </c>
      <c r="D5567" s="84">
        <v>43630</v>
      </c>
      <c r="E5567" s="85" t="s">
        <v>10022</v>
      </c>
      <c r="F5567" s="85" t="s">
        <v>671</v>
      </c>
      <c r="G5567" s="85">
        <v>496282</v>
      </c>
      <c r="H5567" s="89"/>
      <c r="I5567" s="270" t="s">
        <v>11660</v>
      </c>
      <c r="J5567" s="89"/>
      <c r="K5567" s="89"/>
      <c r="L5567" s="89"/>
      <c r="M5567" s="89"/>
      <c r="N5567" s="271">
        <v>442756.42</v>
      </c>
      <c r="O5567" s="271">
        <v>0</v>
      </c>
      <c r="P5567" s="89" t="s">
        <v>670</v>
      </c>
    </row>
    <row r="5568" spans="1:16" ht="76.5">
      <c r="A5568" s="268">
        <v>25</v>
      </c>
      <c r="B5568" s="89"/>
      <c r="C5568" s="269" t="s">
        <v>45</v>
      </c>
      <c r="D5568" s="84">
        <v>43630</v>
      </c>
      <c r="E5568" s="85" t="s">
        <v>10022</v>
      </c>
      <c r="F5568" s="85" t="s">
        <v>671</v>
      </c>
      <c r="G5568" s="85">
        <v>501371</v>
      </c>
      <c r="H5568" s="89"/>
      <c r="I5568" s="270" t="s">
        <v>11661</v>
      </c>
      <c r="J5568" s="89"/>
      <c r="K5568" s="89"/>
      <c r="L5568" s="89"/>
      <c r="M5568" s="89"/>
      <c r="N5568" s="271">
        <v>296318.82</v>
      </c>
      <c r="O5568" s="271">
        <v>0</v>
      </c>
      <c r="P5568" s="89" t="s">
        <v>670</v>
      </c>
    </row>
    <row r="5569" spans="1:16" ht="89.25">
      <c r="A5569" s="268">
        <v>25</v>
      </c>
      <c r="B5569" s="89"/>
      <c r="C5569" s="269" t="s">
        <v>45</v>
      </c>
      <c r="D5569" s="84">
        <v>43630</v>
      </c>
      <c r="E5569" s="85" t="s">
        <v>10022</v>
      </c>
      <c r="F5569" s="85" t="s">
        <v>671</v>
      </c>
      <c r="G5569" s="85">
        <v>501570</v>
      </c>
      <c r="H5569" s="89"/>
      <c r="I5569" s="270" t="s">
        <v>11662</v>
      </c>
      <c r="J5569" s="89"/>
      <c r="K5569" s="89"/>
      <c r="L5569" s="89"/>
      <c r="M5569" s="89"/>
      <c r="N5569" s="271">
        <v>122803.52</v>
      </c>
      <c r="O5569" s="271">
        <v>0</v>
      </c>
      <c r="P5569" s="89" t="s">
        <v>670</v>
      </c>
    </row>
    <row r="5570" spans="1:16" ht="76.5">
      <c r="A5570" s="268">
        <v>25</v>
      </c>
      <c r="B5570" s="89"/>
      <c r="C5570" s="269" t="s">
        <v>45</v>
      </c>
      <c r="D5570" s="84">
        <v>43630</v>
      </c>
      <c r="E5570" s="85" t="s">
        <v>10022</v>
      </c>
      <c r="F5570" s="85" t="s">
        <v>671</v>
      </c>
      <c r="G5570" s="85">
        <v>501370</v>
      </c>
      <c r="H5570" s="89"/>
      <c r="I5570" s="270" t="s">
        <v>11663</v>
      </c>
      <c r="J5570" s="89"/>
      <c r="K5570" s="89"/>
      <c r="L5570" s="89"/>
      <c r="M5570" s="89"/>
      <c r="N5570" s="271">
        <v>845694.17</v>
      </c>
      <c r="O5570" s="271">
        <v>0</v>
      </c>
      <c r="P5570" s="89" t="s">
        <v>670</v>
      </c>
    </row>
    <row r="5571" spans="1:16" ht="76.5">
      <c r="A5571" s="268">
        <v>25</v>
      </c>
      <c r="B5571" s="89"/>
      <c r="C5571" s="269" t="s">
        <v>45</v>
      </c>
      <c r="D5571" s="84">
        <v>43630</v>
      </c>
      <c r="E5571" s="85" t="s">
        <v>10022</v>
      </c>
      <c r="F5571" s="85" t="s">
        <v>671</v>
      </c>
      <c r="G5571" s="85">
        <v>495895</v>
      </c>
      <c r="H5571" s="89"/>
      <c r="I5571" s="270" t="s">
        <v>11664</v>
      </c>
      <c r="J5571" s="89"/>
      <c r="K5571" s="89"/>
      <c r="L5571" s="89"/>
      <c r="M5571" s="89"/>
      <c r="N5571" s="271">
        <v>92207.41</v>
      </c>
      <c r="O5571" s="271">
        <v>0</v>
      </c>
      <c r="P5571" s="89" t="s">
        <v>670</v>
      </c>
    </row>
    <row r="5572" spans="1:16" ht="76.5">
      <c r="A5572" s="268">
        <v>25</v>
      </c>
      <c r="B5572" s="89"/>
      <c r="C5572" s="269" t="s">
        <v>45</v>
      </c>
      <c r="D5572" s="84">
        <v>43630</v>
      </c>
      <c r="E5572" s="85" t="s">
        <v>10023</v>
      </c>
      <c r="F5572" s="85" t="s">
        <v>671</v>
      </c>
      <c r="G5572" s="85">
        <v>500865</v>
      </c>
      <c r="H5572" s="89"/>
      <c r="I5572" s="270" t="s">
        <v>11665</v>
      </c>
      <c r="J5572" s="89"/>
      <c r="K5572" s="89"/>
      <c r="L5572" s="89"/>
      <c r="M5572" s="89"/>
      <c r="N5572" s="271">
        <v>276265.7</v>
      </c>
      <c r="O5572" s="271">
        <v>0</v>
      </c>
      <c r="P5572" s="89" t="s">
        <v>670</v>
      </c>
    </row>
    <row r="5573" spans="1:16" ht="76.5">
      <c r="A5573" s="268">
        <v>25</v>
      </c>
      <c r="B5573" s="89"/>
      <c r="C5573" s="269" t="s">
        <v>45</v>
      </c>
      <c r="D5573" s="84">
        <v>43630</v>
      </c>
      <c r="E5573" s="85" t="s">
        <v>10023</v>
      </c>
      <c r="F5573" s="85" t="s">
        <v>671</v>
      </c>
      <c r="G5573" s="85">
        <v>501259</v>
      </c>
      <c r="H5573" s="89"/>
      <c r="I5573" s="270" t="s">
        <v>11666</v>
      </c>
      <c r="J5573" s="89"/>
      <c r="K5573" s="89"/>
      <c r="L5573" s="89"/>
      <c r="M5573" s="89"/>
      <c r="N5573" s="271">
        <v>302789.53999999998</v>
      </c>
      <c r="O5573" s="271">
        <v>0</v>
      </c>
      <c r="P5573" s="89" t="s">
        <v>670</v>
      </c>
    </row>
    <row r="5574" spans="1:16" ht="89.25">
      <c r="A5574" s="268">
        <v>25</v>
      </c>
      <c r="B5574" s="89"/>
      <c r="C5574" s="269" t="s">
        <v>45</v>
      </c>
      <c r="D5574" s="84">
        <v>43630</v>
      </c>
      <c r="E5574" s="85" t="s">
        <v>10023</v>
      </c>
      <c r="F5574" s="85" t="s">
        <v>671</v>
      </c>
      <c r="G5574" s="85">
        <v>500866</v>
      </c>
      <c r="H5574" s="89"/>
      <c r="I5574" s="270" t="s">
        <v>11667</v>
      </c>
      <c r="J5574" s="89"/>
      <c r="K5574" s="89"/>
      <c r="L5574" s="89"/>
      <c r="M5574" s="89"/>
      <c r="N5574" s="271">
        <v>641673.19999999995</v>
      </c>
      <c r="O5574" s="271">
        <v>0</v>
      </c>
      <c r="P5574" s="89" t="s">
        <v>670</v>
      </c>
    </row>
    <row r="5575" spans="1:16" ht="89.25">
      <c r="A5575" s="268">
        <v>25</v>
      </c>
      <c r="B5575" s="89"/>
      <c r="C5575" s="269" t="s">
        <v>45</v>
      </c>
      <c r="D5575" s="84">
        <v>43630</v>
      </c>
      <c r="E5575" s="85" t="s">
        <v>10023</v>
      </c>
      <c r="F5575" s="85" t="s">
        <v>671</v>
      </c>
      <c r="G5575" s="85">
        <v>501099</v>
      </c>
      <c r="H5575" s="89"/>
      <c r="I5575" s="270" t="s">
        <v>11668</v>
      </c>
      <c r="J5575" s="89"/>
      <c r="K5575" s="89"/>
      <c r="L5575" s="89"/>
      <c r="M5575" s="89"/>
      <c r="N5575" s="271">
        <v>65409.47</v>
      </c>
      <c r="O5575" s="271">
        <v>0</v>
      </c>
      <c r="P5575" s="89" t="s">
        <v>670</v>
      </c>
    </row>
    <row r="5576" spans="1:16" ht="89.25">
      <c r="A5576" s="268">
        <v>25</v>
      </c>
      <c r="B5576" s="89"/>
      <c r="C5576" s="269" t="s">
        <v>45</v>
      </c>
      <c r="D5576" s="84">
        <v>43630</v>
      </c>
      <c r="E5576" s="85" t="s">
        <v>10023</v>
      </c>
      <c r="F5576" s="85" t="s">
        <v>671</v>
      </c>
      <c r="G5576" s="85">
        <v>500867</v>
      </c>
      <c r="H5576" s="89"/>
      <c r="I5576" s="270" t="s">
        <v>11669</v>
      </c>
      <c r="J5576" s="89"/>
      <c r="K5576" s="89"/>
      <c r="L5576" s="89"/>
      <c r="M5576" s="89"/>
      <c r="N5576" s="271">
        <v>317206.39</v>
      </c>
      <c r="O5576" s="271">
        <v>0</v>
      </c>
      <c r="P5576" s="89" t="s">
        <v>670</v>
      </c>
    </row>
    <row r="5577" spans="1:16" ht="76.5">
      <c r="A5577" s="268">
        <v>25</v>
      </c>
      <c r="B5577" s="89"/>
      <c r="C5577" s="269" t="s">
        <v>45</v>
      </c>
      <c r="D5577" s="84">
        <v>43630</v>
      </c>
      <c r="E5577" s="85" t="s">
        <v>10023</v>
      </c>
      <c r="F5577" s="85" t="s">
        <v>671</v>
      </c>
      <c r="G5577" s="85">
        <v>501098</v>
      </c>
      <c r="H5577" s="89"/>
      <c r="I5577" s="270" t="s">
        <v>11670</v>
      </c>
      <c r="J5577" s="89"/>
      <c r="K5577" s="89"/>
      <c r="L5577" s="89"/>
      <c r="M5577" s="89"/>
      <c r="N5577" s="271">
        <v>1074895.1399999999</v>
      </c>
      <c r="O5577" s="271">
        <v>0</v>
      </c>
      <c r="P5577" s="89" t="s">
        <v>670</v>
      </c>
    </row>
    <row r="5578" spans="1:16" ht="76.5">
      <c r="A5578" s="268">
        <v>25</v>
      </c>
      <c r="B5578" s="89"/>
      <c r="C5578" s="269" t="s">
        <v>45</v>
      </c>
      <c r="D5578" s="84">
        <v>43630</v>
      </c>
      <c r="E5578" s="85" t="s">
        <v>10023</v>
      </c>
      <c r="F5578" s="85" t="s">
        <v>671</v>
      </c>
      <c r="G5578" s="85">
        <v>500868</v>
      </c>
      <c r="H5578" s="89"/>
      <c r="I5578" s="270" t="s">
        <v>11671</v>
      </c>
      <c r="J5578" s="89"/>
      <c r="K5578" s="89"/>
      <c r="L5578" s="89"/>
      <c r="M5578" s="89"/>
      <c r="N5578" s="271">
        <v>184629.09</v>
      </c>
      <c r="O5578" s="271">
        <v>0</v>
      </c>
      <c r="P5578" s="89" t="s">
        <v>670</v>
      </c>
    </row>
    <row r="5579" spans="1:16" ht="89.25">
      <c r="A5579" s="268">
        <v>25</v>
      </c>
      <c r="B5579" s="89"/>
      <c r="C5579" s="269" t="s">
        <v>45</v>
      </c>
      <c r="D5579" s="84">
        <v>43630</v>
      </c>
      <c r="E5579" s="85" t="s">
        <v>10024</v>
      </c>
      <c r="F5579" s="85" t="s">
        <v>671</v>
      </c>
      <c r="G5579" s="85">
        <v>501262</v>
      </c>
      <c r="H5579" s="89"/>
      <c r="I5579" s="270" t="s">
        <v>11672</v>
      </c>
      <c r="J5579" s="89"/>
      <c r="K5579" s="89"/>
      <c r="L5579" s="89"/>
      <c r="M5579" s="89"/>
      <c r="N5579" s="271">
        <v>101562.5</v>
      </c>
      <c r="O5579" s="271">
        <v>0</v>
      </c>
      <c r="P5579" s="89" t="s">
        <v>670</v>
      </c>
    </row>
    <row r="5580" spans="1:16" ht="89.25">
      <c r="A5580" s="268">
        <v>25</v>
      </c>
      <c r="B5580" s="89"/>
      <c r="C5580" s="269" t="s">
        <v>45</v>
      </c>
      <c r="D5580" s="84">
        <v>43630</v>
      </c>
      <c r="E5580" s="85" t="s">
        <v>10024</v>
      </c>
      <c r="F5580" s="85" t="s">
        <v>671</v>
      </c>
      <c r="G5580" s="85">
        <v>501261</v>
      </c>
      <c r="H5580" s="89"/>
      <c r="I5580" s="270" t="s">
        <v>11673</v>
      </c>
      <c r="J5580" s="89"/>
      <c r="K5580" s="89"/>
      <c r="L5580" s="89"/>
      <c r="M5580" s="89"/>
      <c r="N5580" s="271">
        <v>31495.24</v>
      </c>
      <c r="O5580" s="271">
        <v>0</v>
      </c>
      <c r="P5580" s="89" t="s">
        <v>670</v>
      </c>
    </row>
    <row r="5581" spans="1:16" ht="89.25">
      <c r="A5581" s="268">
        <v>25</v>
      </c>
      <c r="B5581" s="89"/>
      <c r="C5581" s="269" t="s">
        <v>45</v>
      </c>
      <c r="D5581" s="84">
        <v>43630</v>
      </c>
      <c r="E5581" s="85" t="s">
        <v>10024</v>
      </c>
      <c r="F5581" s="85" t="s">
        <v>671</v>
      </c>
      <c r="G5581" s="85">
        <v>501260</v>
      </c>
      <c r="H5581" s="89"/>
      <c r="I5581" s="270" t="s">
        <v>11674</v>
      </c>
      <c r="J5581" s="89"/>
      <c r="K5581" s="89"/>
      <c r="L5581" s="89"/>
      <c r="M5581" s="89"/>
      <c r="N5581" s="271">
        <v>800937.64</v>
      </c>
      <c r="O5581" s="271">
        <v>0</v>
      </c>
      <c r="P5581" s="89" t="s">
        <v>670</v>
      </c>
    </row>
    <row r="5582" spans="1:16" ht="76.5">
      <c r="A5582" s="268">
        <v>25</v>
      </c>
      <c r="B5582" s="89"/>
      <c r="C5582" s="269" t="s">
        <v>45</v>
      </c>
      <c r="D5582" s="84">
        <v>43630</v>
      </c>
      <c r="E5582" s="85" t="s">
        <v>10025</v>
      </c>
      <c r="F5582" s="85" t="s">
        <v>671</v>
      </c>
      <c r="G5582" s="85">
        <v>501368</v>
      </c>
      <c r="H5582" s="89"/>
      <c r="I5582" s="270" t="s">
        <v>11675</v>
      </c>
      <c r="J5582" s="89"/>
      <c r="K5582" s="89"/>
      <c r="L5582" s="89"/>
      <c r="M5582" s="89"/>
      <c r="N5582" s="271">
        <v>1024598.81</v>
      </c>
      <c r="O5582" s="271">
        <v>0</v>
      </c>
      <c r="P5582" s="89" t="s">
        <v>670</v>
      </c>
    </row>
    <row r="5583" spans="1:16" ht="89.25">
      <c r="A5583" s="268">
        <v>25</v>
      </c>
      <c r="B5583" s="89"/>
      <c r="C5583" s="269" t="s">
        <v>45</v>
      </c>
      <c r="D5583" s="84">
        <v>43630</v>
      </c>
      <c r="E5583" s="85" t="s">
        <v>10025</v>
      </c>
      <c r="F5583" s="85" t="s">
        <v>671</v>
      </c>
      <c r="G5583" s="85">
        <v>495517</v>
      </c>
      <c r="H5583" s="89"/>
      <c r="I5583" s="270" t="s">
        <v>11676</v>
      </c>
      <c r="J5583" s="89"/>
      <c r="K5583" s="89"/>
      <c r="L5583" s="89"/>
      <c r="M5583" s="89"/>
      <c r="N5583" s="271">
        <v>56731.05</v>
      </c>
      <c r="O5583" s="271">
        <v>0</v>
      </c>
      <c r="P5583" s="89" t="s">
        <v>670</v>
      </c>
    </row>
    <row r="5584" spans="1:16" ht="63.75">
      <c r="A5584" s="268" t="s">
        <v>557</v>
      </c>
      <c r="B5584" s="89"/>
      <c r="C5584" s="269" t="s">
        <v>780</v>
      </c>
      <c r="D5584" s="84">
        <v>43630</v>
      </c>
      <c r="E5584" s="85" t="s">
        <v>10026</v>
      </c>
      <c r="F5584" s="85" t="s">
        <v>11</v>
      </c>
      <c r="G5584" s="85">
        <v>12276</v>
      </c>
      <c r="H5584" s="89"/>
      <c r="I5584" s="270" t="s">
        <v>11677</v>
      </c>
      <c r="J5584" s="89"/>
      <c r="K5584" s="89"/>
      <c r="L5584" s="89"/>
      <c r="M5584" s="89"/>
      <c r="N5584" s="271">
        <v>36059.03</v>
      </c>
      <c r="O5584" s="271">
        <v>0</v>
      </c>
      <c r="P5584" s="89" t="s">
        <v>670</v>
      </c>
    </row>
    <row r="5585" spans="1:16" ht="63.75">
      <c r="A5585" s="268">
        <v>16</v>
      </c>
      <c r="B5585" s="89"/>
      <c r="C5585" s="269" t="s">
        <v>43</v>
      </c>
      <c r="D5585" s="84">
        <v>43630</v>
      </c>
      <c r="E5585" s="85" t="s">
        <v>10027</v>
      </c>
      <c r="F5585" s="85" t="s">
        <v>629</v>
      </c>
      <c r="G5585" s="85">
        <v>8293</v>
      </c>
      <c r="H5585" s="89"/>
      <c r="I5585" s="270" t="s">
        <v>11678</v>
      </c>
      <c r="J5585" s="89"/>
      <c r="K5585" s="89"/>
      <c r="L5585" s="89"/>
      <c r="M5585" s="89"/>
      <c r="N5585" s="271">
        <v>119.82</v>
      </c>
      <c r="O5585" s="271">
        <v>0</v>
      </c>
      <c r="P5585" s="89" t="s">
        <v>670</v>
      </c>
    </row>
    <row r="5586" spans="1:16" ht="51">
      <c r="A5586" s="268">
        <v>10</v>
      </c>
      <c r="B5586" s="89"/>
      <c r="C5586" s="269" t="s">
        <v>41</v>
      </c>
      <c r="D5586" s="84">
        <v>43630</v>
      </c>
      <c r="E5586" s="85" t="s">
        <v>10028</v>
      </c>
      <c r="F5586" s="85" t="s">
        <v>15</v>
      </c>
      <c r="G5586" s="85">
        <v>1067139</v>
      </c>
      <c r="H5586" s="89"/>
      <c r="I5586" s="270" t="s">
        <v>11679</v>
      </c>
      <c r="J5586" s="89"/>
      <c r="K5586" s="89"/>
      <c r="L5586" s="89"/>
      <c r="M5586" s="89"/>
      <c r="N5586" s="271">
        <v>50</v>
      </c>
      <c r="O5586" s="271">
        <v>0</v>
      </c>
      <c r="P5586" s="89" t="s">
        <v>670</v>
      </c>
    </row>
    <row r="5587" spans="1:16" ht="63.75">
      <c r="A5587" s="268">
        <v>10</v>
      </c>
      <c r="B5587" s="89"/>
      <c r="C5587" s="269" t="s">
        <v>41</v>
      </c>
      <c r="D5587" s="84">
        <v>43630</v>
      </c>
      <c r="E5587" s="85" t="s">
        <v>10029</v>
      </c>
      <c r="F5587" s="85" t="s">
        <v>15</v>
      </c>
      <c r="G5587" s="85">
        <v>1067141</v>
      </c>
      <c r="H5587" s="89"/>
      <c r="I5587" s="270" t="s">
        <v>11680</v>
      </c>
      <c r="J5587" s="89"/>
      <c r="K5587" s="89"/>
      <c r="L5587" s="89"/>
      <c r="M5587" s="89"/>
      <c r="N5587" s="271">
        <v>50</v>
      </c>
      <c r="O5587" s="271">
        <v>0</v>
      </c>
      <c r="P5587" s="89" t="s">
        <v>670</v>
      </c>
    </row>
    <row r="5588" spans="1:16" ht="63.75">
      <c r="A5588" s="268">
        <v>513</v>
      </c>
      <c r="B5588" s="89"/>
      <c r="C5588" s="269" t="s">
        <v>171</v>
      </c>
      <c r="D5588" s="84">
        <v>43630</v>
      </c>
      <c r="E5588" s="85" t="s">
        <v>10030</v>
      </c>
      <c r="F5588" s="85" t="s">
        <v>15</v>
      </c>
      <c r="G5588" s="85">
        <v>1067145</v>
      </c>
      <c r="H5588" s="89"/>
      <c r="I5588" s="270" t="s">
        <v>8369</v>
      </c>
      <c r="J5588" s="89"/>
      <c r="K5588" s="89"/>
      <c r="L5588" s="89"/>
      <c r="M5588" s="89"/>
      <c r="N5588" s="271">
        <v>50</v>
      </c>
      <c r="O5588" s="271">
        <v>0</v>
      </c>
      <c r="P5588" s="89" t="s">
        <v>670</v>
      </c>
    </row>
    <row r="5589" spans="1:16" ht="51">
      <c r="A5589" s="268">
        <v>513</v>
      </c>
      <c r="B5589" s="89"/>
      <c r="C5589" s="269" t="s">
        <v>171</v>
      </c>
      <c r="D5589" s="84">
        <v>43630</v>
      </c>
      <c r="E5589" s="85" t="s">
        <v>10031</v>
      </c>
      <c r="F5589" s="85" t="s">
        <v>15</v>
      </c>
      <c r="G5589" s="85">
        <v>1067147</v>
      </c>
      <c r="H5589" s="89"/>
      <c r="I5589" s="270" t="s">
        <v>743</v>
      </c>
      <c r="J5589" s="89"/>
      <c r="K5589" s="89"/>
      <c r="L5589" s="89"/>
      <c r="M5589" s="89"/>
      <c r="N5589" s="271">
        <v>50</v>
      </c>
      <c r="O5589" s="271">
        <v>0</v>
      </c>
      <c r="P5589" s="89" t="s">
        <v>670</v>
      </c>
    </row>
    <row r="5590" spans="1:16" ht="51">
      <c r="A5590" s="268">
        <v>513</v>
      </c>
      <c r="B5590" s="89"/>
      <c r="C5590" s="269" t="s">
        <v>171</v>
      </c>
      <c r="D5590" s="84">
        <v>43630</v>
      </c>
      <c r="E5590" s="85" t="s">
        <v>10032</v>
      </c>
      <c r="F5590" s="85" t="s">
        <v>15</v>
      </c>
      <c r="G5590" s="85">
        <v>1067149</v>
      </c>
      <c r="H5590" s="89"/>
      <c r="I5590" s="270" t="s">
        <v>746</v>
      </c>
      <c r="J5590" s="89"/>
      <c r="K5590" s="89"/>
      <c r="L5590" s="89"/>
      <c r="M5590" s="89"/>
      <c r="N5590" s="271">
        <v>50</v>
      </c>
      <c r="O5590" s="271">
        <v>0</v>
      </c>
      <c r="P5590" s="89" t="s">
        <v>670</v>
      </c>
    </row>
    <row r="5591" spans="1:16" ht="63.75">
      <c r="A5591" s="268">
        <v>10</v>
      </c>
      <c r="B5591" s="89"/>
      <c r="C5591" s="269" t="s">
        <v>41</v>
      </c>
      <c r="D5591" s="84">
        <v>43630</v>
      </c>
      <c r="E5591" s="85" t="s">
        <v>10033</v>
      </c>
      <c r="F5591" s="85" t="s">
        <v>15</v>
      </c>
      <c r="G5591" s="85">
        <v>1067151</v>
      </c>
      <c r="H5591" s="89"/>
      <c r="I5591" s="270" t="s">
        <v>11681</v>
      </c>
      <c r="J5591" s="89"/>
      <c r="K5591" s="89"/>
      <c r="L5591" s="89"/>
      <c r="M5591" s="89"/>
      <c r="N5591" s="271">
        <v>50</v>
      </c>
      <c r="O5591" s="271">
        <v>0</v>
      </c>
      <c r="P5591" s="89" t="s">
        <v>670</v>
      </c>
    </row>
    <row r="5592" spans="1:16" ht="51">
      <c r="A5592" s="268">
        <v>119</v>
      </c>
      <c r="B5592" s="89"/>
      <c r="C5592" s="269" t="s">
        <v>63</v>
      </c>
      <c r="D5592" s="84">
        <v>43630</v>
      </c>
      <c r="E5592" s="85" t="s">
        <v>10034</v>
      </c>
      <c r="F5592" s="85" t="s">
        <v>11</v>
      </c>
      <c r="G5592" s="85">
        <v>957026</v>
      </c>
      <c r="H5592" s="89"/>
      <c r="I5592" s="270" t="s">
        <v>11682</v>
      </c>
      <c r="J5592" s="89"/>
      <c r="K5592" s="89"/>
      <c r="L5592" s="89"/>
      <c r="M5592" s="89"/>
      <c r="N5592" s="271">
        <v>50</v>
      </c>
      <c r="O5592" s="271">
        <v>0</v>
      </c>
      <c r="P5592" s="89" t="s">
        <v>670</v>
      </c>
    </row>
    <row r="5593" spans="1:16" ht="76.5">
      <c r="A5593" s="268">
        <v>378</v>
      </c>
      <c r="B5593" s="89"/>
      <c r="C5593" s="269" t="s">
        <v>639</v>
      </c>
      <c r="D5593" s="84">
        <v>43630</v>
      </c>
      <c r="E5593" s="85" t="s">
        <v>10035</v>
      </c>
      <c r="F5593" s="85" t="s">
        <v>11</v>
      </c>
      <c r="G5593" s="85">
        <v>957060</v>
      </c>
      <c r="H5593" s="89"/>
      <c r="I5593" s="270" t="s">
        <v>11683</v>
      </c>
      <c r="J5593" s="89"/>
      <c r="K5593" s="89"/>
      <c r="L5593" s="89"/>
      <c r="M5593" s="89"/>
      <c r="N5593" s="271">
        <v>407.2</v>
      </c>
      <c r="O5593" s="271">
        <v>0</v>
      </c>
      <c r="P5593" s="89" t="s">
        <v>670</v>
      </c>
    </row>
    <row r="5594" spans="1:16" ht="89.25">
      <c r="A5594" s="268">
        <v>376</v>
      </c>
      <c r="B5594" s="89"/>
      <c r="C5594" s="269" t="s">
        <v>638</v>
      </c>
      <c r="D5594" s="84">
        <v>43630</v>
      </c>
      <c r="E5594" s="85" t="s">
        <v>10036</v>
      </c>
      <c r="F5594" s="85" t="s">
        <v>11</v>
      </c>
      <c r="G5594" s="85">
        <v>957062</v>
      </c>
      <c r="H5594" s="89"/>
      <c r="I5594" s="270" t="s">
        <v>11684</v>
      </c>
      <c r="J5594" s="89"/>
      <c r="K5594" s="89"/>
      <c r="L5594" s="89"/>
      <c r="M5594" s="89"/>
      <c r="N5594" s="271">
        <v>6852.99</v>
      </c>
      <c r="O5594" s="271">
        <v>0</v>
      </c>
      <c r="P5594" s="89" t="s">
        <v>670</v>
      </c>
    </row>
    <row r="5595" spans="1:16" ht="89.25">
      <c r="A5595" s="268">
        <v>376</v>
      </c>
      <c r="B5595" s="89"/>
      <c r="C5595" s="269" t="s">
        <v>638</v>
      </c>
      <c r="D5595" s="84">
        <v>43630</v>
      </c>
      <c r="E5595" s="85" t="s">
        <v>10037</v>
      </c>
      <c r="F5595" s="85" t="s">
        <v>11</v>
      </c>
      <c r="G5595" s="85">
        <v>957063</v>
      </c>
      <c r="H5595" s="89"/>
      <c r="I5595" s="270" t="s">
        <v>11685</v>
      </c>
      <c r="J5595" s="89"/>
      <c r="K5595" s="89"/>
      <c r="L5595" s="89"/>
      <c r="M5595" s="89"/>
      <c r="N5595" s="271">
        <v>11609.24</v>
      </c>
      <c r="O5595" s="271">
        <v>0</v>
      </c>
      <c r="P5595" s="89" t="s">
        <v>670</v>
      </c>
    </row>
    <row r="5596" spans="1:16" ht="76.5">
      <c r="A5596" s="268">
        <v>119</v>
      </c>
      <c r="B5596" s="89"/>
      <c r="C5596" s="269" t="s">
        <v>63</v>
      </c>
      <c r="D5596" s="84">
        <v>43630</v>
      </c>
      <c r="E5596" s="85" t="s">
        <v>10038</v>
      </c>
      <c r="F5596" s="85" t="s">
        <v>11</v>
      </c>
      <c r="G5596" s="85">
        <v>957071</v>
      </c>
      <c r="H5596" s="89"/>
      <c r="I5596" s="270" t="s">
        <v>11686</v>
      </c>
      <c r="J5596" s="89"/>
      <c r="K5596" s="89"/>
      <c r="L5596" s="89"/>
      <c r="M5596" s="89"/>
      <c r="N5596" s="271">
        <v>50</v>
      </c>
      <c r="O5596" s="271">
        <v>0</v>
      </c>
      <c r="P5596" s="89" t="s">
        <v>670</v>
      </c>
    </row>
    <row r="5597" spans="1:16" ht="51">
      <c r="A5597" s="268">
        <v>119</v>
      </c>
      <c r="B5597" s="89"/>
      <c r="C5597" s="269" t="s">
        <v>63</v>
      </c>
      <c r="D5597" s="84">
        <v>43630</v>
      </c>
      <c r="E5597" s="85" t="s">
        <v>10039</v>
      </c>
      <c r="F5597" s="85" t="s">
        <v>11</v>
      </c>
      <c r="G5597" s="85">
        <v>957080</v>
      </c>
      <c r="H5597" s="89"/>
      <c r="I5597" s="270" t="s">
        <v>11687</v>
      </c>
      <c r="J5597" s="89"/>
      <c r="K5597" s="89"/>
      <c r="L5597" s="89"/>
      <c r="M5597" s="89"/>
      <c r="N5597" s="271">
        <v>50</v>
      </c>
      <c r="O5597" s="271">
        <v>0</v>
      </c>
      <c r="P5597" s="89" t="s">
        <v>670</v>
      </c>
    </row>
    <row r="5598" spans="1:16" ht="51">
      <c r="A5598" s="268">
        <v>119</v>
      </c>
      <c r="B5598" s="89"/>
      <c r="C5598" s="269" t="s">
        <v>63</v>
      </c>
      <c r="D5598" s="84">
        <v>43630</v>
      </c>
      <c r="E5598" s="85" t="s">
        <v>10040</v>
      </c>
      <c r="F5598" s="85" t="s">
        <v>11</v>
      </c>
      <c r="G5598" s="85">
        <v>957081</v>
      </c>
      <c r="H5598" s="89"/>
      <c r="I5598" s="270" t="s">
        <v>11688</v>
      </c>
      <c r="J5598" s="89"/>
      <c r="K5598" s="89"/>
      <c r="L5598" s="89"/>
      <c r="M5598" s="89"/>
      <c r="N5598" s="271">
        <v>50</v>
      </c>
      <c r="O5598" s="271">
        <v>0</v>
      </c>
      <c r="P5598" s="89" t="s">
        <v>670</v>
      </c>
    </row>
    <row r="5599" spans="1:16" ht="63.75">
      <c r="A5599" s="268">
        <v>291</v>
      </c>
      <c r="B5599" s="89"/>
      <c r="C5599" s="269" t="s">
        <v>129</v>
      </c>
      <c r="D5599" s="84">
        <v>43630</v>
      </c>
      <c r="E5599" s="85" t="s">
        <v>10041</v>
      </c>
      <c r="F5599" s="85" t="s">
        <v>11</v>
      </c>
      <c r="G5599" s="85">
        <v>957082</v>
      </c>
      <c r="H5599" s="89"/>
      <c r="I5599" s="270" t="s">
        <v>11689</v>
      </c>
      <c r="J5599" s="89"/>
      <c r="K5599" s="89"/>
      <c r="L5599" s="89"/>
      <c r="M5599" s="89"/>
      <c r="N5599" s="271">
        <v>50</v>
      </c>
      <c r="O5599" s="271">
        <v>0</v>
      </c>
      <c r="P5599" s="89" t="s">
        <v>670</v>
      </c>
    </row>
    <row r="5600" spans="1:16" ht="89.25">
      <c r="A5600" s="268">
        <v>376</v>
      </c>
      <c r="B5600" s="89"/>
      <c r="C5600" s="269" t="s">
        <v>638</v>
      </c>
      <c r="D5600" s="84">
        <v>43630</v>
      </c>
      <c r="E5600" s="85" t="s">
        <v>10042</v>
      </c>
      <c r="F5600" s="85" t="s">
        <v>11</v>
      </c>
      <c r="G5600" s="85">
        <v>957097</v>
      </c>
      <c r="H5600" s="89"/>
      <c r="I5600" s="270" t="s">
        <v>11690</v>
      </c>
      <c r="J5600" s="89"/>
      <c r="K5600" s="89"/>
      <c r="L5600" s="89"/>
      <c r="M5600" s="89"/>
      <c r="N5600" s="271">
        <v>2328</v>
      </c>
      <c r="O5600" s="271">
        <v>0</v>
      </c>
      <c r="P5600" s="89" t="s">
        <v>670</v>
      </c>
    </row>
    <row r="5601" spans="1:16" ht="89.25">
      <c r="A5601" s="268">
        <v>376</v>
      </c>
      <c r="B5601" s="89"/>
      <c r="C5601" s="269" t="s">
        <v>638</v>
      </c>
      <c r="D5601" s="84">
        <v>43630</v>
      </c>
      <c r="E5601" s="85" t="s">
        <v>10043</v>
      </c>
      <c r="F5601" s="85" t="s">
        <v>11</v>
      </c>
      <c r="G5601" s="85">
        <v>957106</v>
      </c>
      <c r="H5601" s="89"/>
      <c r="I5601" s="270" t="s">
        <v>11691</v>
      </c>
      <c r="J5601" s="89"/>
      <c r="K5601" s="89"/>
      <c r="L5601" s="89"/>
      <c r="M5601" s="89"/>
      <c r="N5601" s="271">
        <v>3928.66</v>
      </c>
      <c r="O5601" s="271">
        <v>0</v>
      </c>
      <c r="P5601" s="89" t="s">
        <v>670</v>
      </c>
    </row>
    <row r="5602" spans="1:16" ht="89.25">
      <c r="A5602" s="268">
        <v>376</v>
      </c>
      <c r="B5602" s="89"/>
      <c r="C5602" s="269" t="s">
        <v>638</v>
      </c>
      <c r="D5602" s="84">
        <v>43630</v>
      </c>
      <c r="E5602" s="85" t="s">
        <v>10044</v>
      </c>
      <c r="F5602" s="85" t="s">
        <v>11</v>
      </c>
      <c r="G5602" s="85">
        <v>957107</v>
      </c>
      <c r="H5602" s="89"/>
      <c r="I5602" s="270" t="s">
        <v>11692</v>
      </c>
      <c r="J5602" s="89"/>
      <c r="K5602" s="89"/>
      <c r="L5602" s="89"/>
      <c r="M5602" s="89"/>
      <c r="N5602" s="271">
        <v>3263.43</v>
      </c>
      <c r="O5602" s="271">
        <v>0</v>
      </c>
      <c r="P5602" s="89" t="s">
        <v>670</v>
      </c>
    </row>
    <row r="5603" spans="1:16" ht="89.25">
      <c r="A5603" s="268">
        <v>376</v>
      </c>
      <c r="B5603" s="89"/>
      <c r="C5603" s="269" t="s">
        <v>638</v>
      </c>
      <c r="D5603" s="84">
        <v>43630</v>
      </c>
      <c r="E5603" s="85" t="s">
        <v>10045</v>
      </c>
      <c r="F5603" s="85" t="s">
        <v>11</v>
      </c>
      <c r="G5603" s="85">
        <v>957108</v>
      </c>
      <c r="H5603" s="89"/>
      <c r="I5603" s="270" t="s">
        <v>11693</v>
      </c>
      <c r="J5603" s="89"/>
      <c r="K5603" s="89"/>
      <c r="L5603" s="89"/>
      <c r="M5603" s="89"/>
      <c r="N5603" s="271">
        <v>10184.25</v>
      </c>
      <c r="O5603" s="271">
        <v>0</v>
      </c>
      <c r="P5603" s="89" t="s">
        <v>670</v>
      </c>
    </row>
    <row r="5604" spans="1:16" ht="51">
      <c r="A5604" s="268" t="s">
        <v>565</v>
      </c>
      <c r="B5604" s="89"/>
      <c r="C5604" s="269" t="s">
        <v>615</v>
      </c>
      <c r="D5604" s="84">
        <v>43633</v>
      </c>
      <c r="E5604" s="85" t="s">
        <v>10046</v>
      </c>
      <c r="F5604" s="85" t="s">
        <v>3</v>
      </c>
      <c r="G5604" s="85">
        <v>1751552</v>
      </c>
      <c r="H5604" s="89"/>
      <c r="I5604" s="270" t="s">
        <v>11694</v>
      </c>
      <c r="J5604" s="89"/>
      <c r="K5604" s="89"/>
      <c r="L5604" s="89"/>
      <c r="M5604" s="89"/>
      <c r="N5604" s="271">
        <v>0</v>
      </c>
      <c r="O5604" s="271">
        <v>2900.93</v>
      </c>
      <c r="P5604" s="89" t="s">
        <v>670</v>
      </c>
    </row>
    <row r="5605" spans="1:16" ht="51">
      <c r="A5605" s="268">
        <v>670</v>
      </c>
      <c r="B5605" s="89"/>
      <c r="C5605" s="269" t="s">
        <v>190</v>
      </c>
      <c r="D5605" s="84">
        <v>43633</v>
      </c>
      <c r="E5605" s="85" t="s">
        <v>10047</v>
      </c>
      <c r="F5605" s="85" t="s">
        <v>3</v>
      </c>
      <c r="G5605" s="85">
        <v>1751555</v>
      </c>
      <c r="H5605" s="89"/>
      <c r="I5605" s="270" t="s">
        <v>11695</v>
      </c>
      <c r="J5605" s="89"/>
      <c r="K5605" s="89"/>
      <c r="L5605" s="89"/>
      <c r="M5605" s="89"/>
      <c r="N5605" s="271">
        <v>0</v>
      </c>
      <c r="O5605" s="271">
        <v>3066</v>
      </c>
      <c r="P5605" s="89" t="s">
        <v>670</v>
      </c>
    </row>
    <row r="5606" spans="1:16" ht="51">
      <c r="A5606" s="268">
        <v>20</v>
      </c>
      <c r="B5606" s="89"/>
      <c r="C5606" s="269" t="s">
        <v>44</v>
      </c>
      <c r="D5606" s="84">
        <v>43633</v>
      </c>
      <c r="E5606" s="85" t="s">
        <v>10048</v>
      </c>
      <c r="F5606" s="85" t="s">
        <v>3</v>
      </c>
      <c r="G5606" s="85">
        <v>1751571</v>
      </c>
      <c r="H5606" s="89"/>
      <c r="I5606" s="270" t="s">
        <v>11696</v>
      </c>
      <c r="J5606" s="89"/>
      <c r="K5606" s="89"/>
      <c r="L5606" s="89"/>
      <c r="M5606" s="89"/>
      <c r="N5606" s="271">
        <v>0</v>
      </c>
      <c r="O5606" s="271">
        <v>1.5</v>
      </c>
      <c r="P5606" s="89" t="s">
        <v>670</v>
      </c>
    </row>
    <row r="5607" spans="1:16" ht="38.25">
      <c r="A5607" s="268">
        <v>20</v>
      </c>
      <c r="B5607" s="89"/>
      <c r="C5607" s="269" t="s">
        <v>44</v>
      </c>
      <c r="D5607" s="84">
        <v>43633</v>
      </c>
      <c r="E5607" s="85" t="s">
        <v>10049</v>
      </c>
      <c r="F5607" s="85" t="s">
        <v>3</v>
      </c>
      <c r="G5607" s="85">
        <v>1751573</v>
      </c>
      <c r="H5607" s="89"/>
      <c r="I5607" s="270" t="s">
        <v>11697</v>
      </c>
      <c r="J5607" s="89"/>
      <c r="K5607" s="89"/>
      <c r="L5607" s="89"/>
      <c r="M5607" s="89"/>
      <c r="N5607" s="271">
        <v>0</v>
      </c>
      <c r="O5607" s="271">
        <v>1.5</v>
      </c>
      <c r="P5607" s="89" t="s">
        <v>670</v>
      </c>
    </row>
    <row r="5608" spans="1:16" ht="51">
      <c r="A5608" s="268">
        <v>190</v>
      </c>
      <c r="B5608" s="89"/>
      <c r="C5608" s="269" t="s">
        <v>92</v>
      </c>
      <c r="D5608" s="84">
        <v>43633</v>
      </c>
      <c r="E5608" s="85" t="s">
        <v>10050</v>
      </c>
      <c r="F5608" s="85" t="s">
        <v>3</v>
      </c>
      <c r="G5608" s="85">
        <v>1751529</v>
      </c>
      <c r="H5608" s="89"/>
      <c r="I5608" s="270" t="s">
        <v>11698</v>
      </c>
      <c r="J5608" s="89"/>
      <c r="K5608" s="89"/>
      <c r="L5608" s="89"/>
      <c r="M5608" s="89"/>
      <c r="N5608" s="271">
        <v>0</v>
      </c>
      <c r="O5608" s="271">
        <v>155</v>
      </c>
      <c r="P5608" s="89" t="s">
        <v>670</v>
      </c>
    </row>
    <row r="5609" spans="1:16" ht="63.75">
      <c r="A5609" s="268">
        <v>190</v>
      </c>
      <c r="B5609" s="89"/>
      <c r="C5609" s="269" t="s">
        <v>92</v>
      </c>
      <c r="D5609" s="84">
        <v>43633</v>
      </c>
      <c r="E5609" s="85" t="s">
        <v>10051</v>
      </c>
      <c r="F5609" s="85" t="s">
        <v>3</v>
      </c>
      <c r="G5609" s="85">
        <v>1751527</v>
      </c>
      <c r="H5609" s="89"/>
      <c r="I5609" s="270" t="s">
        <v>11699</v>
      </c>
      <c r="J5609" s="89"/>
      <c r="K5609" s="89"/>
      <c r="L5609" s="89"/>
      <c r="M5609" s="89"/>
      <c r="N5609" s="271">
        <v>0</v>
      </c>
      <c r="O5609" s="271">
        <v>532</v>
      </c>
      <c r="P5609" s="89" t="s">
        <v>670</v>
      </c>
    </row>
    <row r="5610" spans="1:16" ht="51">
      <c r="A5610" s="268">
        <v>190</v>
      </c>
      <c r="B5610" s="89"/>
      <c r="C5610" s="269" t="s">
        <v>92</v>
      </c>
      <c r="D5610" s="84">
        <v>43633</v>
      </c>
      <c r="E5610" s="85" t="s">
        <v>10052</v>
      </c>
      <c r="F5610" s="85" t="s">
        <v>3</v>
      </c>
      <c r="G5610" s="85">
        <v>1751526</v>
      </c>
      <c r="H5610" s="89"/>
      <c r="I5610" s="270" t="s">
        <v>11700</v>
      </c>
      <c r="J5610" s="89"/>
      <c r="K5610" s="89"/>
      <c r="L5610" s="89"/>
      <c r="M5610" s="89"/>
      <c r="N5610" s="271">
        <v>0</v>
      </c>
      <c r="O5610" s="271">
        <v>5000</v>
      </c>
      <c r="P5610" s="89" t="s">
        <v>670</v>
      </c>
    </row>
    <row r="5611" spans="1:16" ht="51">
      <c r="A5611" s="268" t="s">
        <v>565</v>
      </c>
      <c r="B5611" s="89"/>
      <c r="C5611" s="269" t="s">
        <v>615</v>
      </c>
      <c r="D5611" s="84">
        <v>43633</v>
      </c>
      <c r="E5611" s="85" t="s">
        <v>10053</v>
      </c>
      <c r="F5611" s="85" t="s">
        <v>3</v>
      </c>
      <c r="G5611" s="85">
        <v>1751492</v>
      </c>
      <c r="H5611" s="89"/>
      <c r="I5611" s="270" t="s">
        <v>11701</v>
      </c>
      <c r="J5611" s="89"/>
      <c r="K5611" s="89"/>
      <c r="L5611" s="89"/>
      <c r="M5611" s="89"/>
      <c r="N5611" s="271">
        <v>0</v>
      </c>
      <c r="O5611" s="271">
        <v>20</v>
      </c>
      <c r="P5611" s="89" t="s">
        <v>670</v>
      </c>
    </row>
    <row r="5612" spans="1:16" ht="38.25">
      <c r="A5612" s="268">
        <v>130</v>
      </c>
      <c r="B5612" s="89"/>
      <c r="C5612" s="269" t="s">
        <v>67</v>
      </c>
      <c r="D5612" s="84">
        <v>43633</v>
      </c>
      <c r="E5612" s="85" t="s">
        <v>10054</v>
      </c>
      <c r="F5612" s="85" t="s">
        <v>3</v>
      </c>
      <c r="G5612" s="85">
        <v>1751484</v>
      </c>
      <c r="H5612" s="89"/>
      <c r="I5612" s="270" t="s">
        <v>11702</v>
      </c>
      <c r="J5612" s="89"/>
      <c r="K5612" s="89"/>
      <c r="L5612" s="89"/>
      <c r="M5612" s="89"/>
      <c r="N5612" s="271">
        <v>0</v>
      </c>
      <c r="O5612" s="271">
        <v>11.5</v>
      </c>
      <c r="P5612" s="89" t="s">
        <v>670</v>
      </c>
    </row>
    <row r="5613" spans="1:16" ht="51">
      <c r="A5613" s="268">
        <v>526</v>
      </c>
      <c r="B5613" s="89"/>
      <c r="C5613" s="269" t="s">
        <v>610</v>
      </c>
      <c r="D5613" s="84">
        <v>43633</v>
      </c>
      <c r="E5613" s="85" t="s">
        <v>10055</v>
      </c>
      <c r="F5613" s="85" t="s">
        <v>3</v>
      </c>
      <c r="G5613" s="85">
        <v>1751483</v>
      </c>
      <c r="H5613" s="89"/>
      <c r="I5613" s="270" t="s">
        <v>8005</v>
      </c>
      <c r="J5613" s="89"/>
      <c r="K5613" s="89"/>
      <c r="L5613" s="89"/>
      <c r="M5613" s="89"/>
      <c r="N5613" s="271">
        <v>0</v>
      </c>
      <c r="O5613" s="271">
        <v>100</v>
      </c>
      <c r="P5613" s="89" t="s">
        <v>670</v>
      </c>
    </row>
    <row r="5614" spans="1:16" ht="63.75">
      <c r="A5614" s="268">
        <v>10</v>
      </c>
      <c r="B5614" s="89"/>
      <c r="C5614" s="269" t="s">
        <v>41</v>
      </c>
      <c r="D5614" s="84">
        <v>43633</v>
      </c>
      <c r="E5614" s="85" t="s">
        <v>10056</v>
      </c>
      <c r="F5614" s="85" t="s">
        <v>3</v>
      </c>
      <c r="G5614" s="85">
        <v>1751482</v>
      </c>
      <c r="H5614" s="89"/>
      <c r="I5614" s="270" t="s">
        <v>11703</v>
      </c>
      <c r="J5614" s="89"/>
      <c r="K5614" s="89"/>
      <c r="L5614" s="89"/>
      <c r="M5614" s="89"/>
      <c r="N5614" s="271">
        <v>0</v>
      </c>
      <c r="O5614" s="271">
        <v>487.2</v>
      </c>
      <c r="P5614" s="89" t="s">
        <v>670</v>
      </c>
    </row>
    <row r="5615" spans="1:16" ht="51">
      <c r="A5615" s="268">
        <v>206</v>
      </c>
      <c r="B5615" s="89"/>
      <c r="C5615" s="269" t="s">
        <v>97</v>
      </c>
      <c r="D5615" s="84">
        <v>43633</v>
      </c>
      <c r="E5615" s="85" t="s">
        <v>10057</v>
      </c>
      <c r="F5615" s="85" t="s">
        <v>3</v>
      </c>
      <c r="G5615" s="85">
        <v>1751698</v>
      </c>
      <c r="H5615" s="89"/>
      <c r="I5615" s="270" t="s">
        <v>11704</v>
      </c>
      <c r="J5615" s="89"/>
      <c r="K5615" s="89"/>
      <c r="L5615" s="89"/>
      <c r="M5615" s="89"/>
      <c r="N5615" s="271">
        <v>0</v>
      </c>
      <c r="O5615" s="271">
        <v>20.8</v>
      </c>
      <c r="P5615" s="89" t="s">
        <v>670</v>
      </c>
    </row>
    <row r="5616" spans="1:16" ht="38.25">
      <c r="A5616" s="268">
        <v>378</v>
      </c>
      <c r="B5616" s="89"/>
      <c r="C5616" s="269" t="s">
        <v>639</v>
      </c>
      <c r="D5616" s="84">
        <v>43633</v>
      </c>
      <c r="E5616" s="85" t="s">
        <v>10058</v>
      </c>
      <c r="F5616" s="85" t="s">
        <v>3</v>
      </c>
      <c r="G5616" s="85">
        <v>1751687</v>
      </c>
      <c r="H5616" s="89"/>
      <c r="I5616" s="270" t="s">
        <v>11705</v>
      </c>
      <c r="J5616" s="89"/>
      <c r="K5616" s="89"/>
      <c r="L5616" s="89"/>
      <c r="M5616" s="89"/>
      <c r="N5616" s="271">
        <v>0</v>
      </c>
      <c r="O5616" s="271">
        <v>1192.31</v>
      </c>
      <c r="P5616" s="89" t="s">
        <v>670</v>
      </c>
    </row>
    <row r="5617" spans="1:16" ht="38.25">
      <c r="A5617" s="268">
        <v>378</v>
      </c>
      <c r="B5617" s="89"/>
      <c r="C5617" s="269" t="s">
        <v>639</v>
      </c>
      <c r="D5617" s="84">
        <v>43633</v>
      </c>
      <c r="E5617" s="85" t="s">
        <v>10059</v>
      </c>
      <c r="F5617" s="85" t="s">
        <v>3</v>
      </c>
      <c r="G5617" s="85">
        <v>1751686</v>
      </c>
      <c r="H5617" s="89"/>
      <c r="I5617" s="270" t="s">
        <v>11706</v>
      </c>
      <c r="J5617" s="89"/>
      <c r="K5617" s="89"/>
      <c r="L5617" s="89"/>
      <c r="M5617" s="89"/>
      <c r="N5617" s="271">
        <v>0</v>
      </c>
      <c r="O5617" s="271">
        <v>733.73</v>
      </c>
      <c r="P5617" s="89" t="s">
        <v>670</v>
      </c>
    </row>
    <row r="5618" spans="1:16" ht="51">
      <c r="A5618" s="268">
        <v>212</v>
      </c>
      <c r="B5618" s="89"/>
      <c r="C5618" s="269" t="s">
        <v>100</v>
      </c>
      <c r="D5618" s="84">
        <v>43633</v>
      </c>
      <c r="E5618" s="85" t="s">
        <v>10060</v>
      </c>
      <c r="F5618" s="85" t="s">
        <v>3</v>
      </c>
      <c r="G5618" s="85">
        <v>1751665</v>
      </c>
      <c r="H5618" s="89"/>
      <c r="I5618" s="270" t="s">
        <v>11707</v>
      </c>
      <c r="J5618" s="89"/>
      <c r="K5618" s="89"/>
      <c r="L5618" s="89"/>
      <c r="M5618" s="89"/>
      <c r="N5618" s="271">
        <v>0</v>
      </c>
      <c r="O5618" s="271">
        <v>1505</v>
      </c>
      <c r="P5618" s="89" t="s">
        <v>670</v>
      </c>
    </row>
    <row r="5619" spans="1:16" ht="51">
      <c r="A5619" s="268">
        <v>81</v>
      </c>
      <c r="B5619" s="89"/>
      <c r="C5619" s="269" t="s">
        <v>55</v>
      </c>
      <c r="D5619" s="84">
        <v>43633</v>
      </c>
      <c r="E5619" s="85" t="s">
        <v>10061</v>
      </c>
      <c r="F5619" s="85" t="s">
        <v>3</v>
      </c>
      <c r="G5619" s="85">
        <v>1751660</v>
      </c>
      <c r="H5619" s="89"/>
      <c r="I5619" s="270" t="s">
        <v>11708</v>
      </c>
      <c r="J5619" s="89"/>
      <c r="K5619" s="89"/>
      <c r="L5619" s="89"/>
      <c r="M5619" s="89"/>
      <c r="N5619" s="271">
        <v>0</v>
      </c>
      <c r="O5619" s="271">
        <v>782.66</v>
      </c>
      <c r="P5619" s="89" t="s">
        <v>670</v>
      </c>
    </row>
    <row r="5620" spans="1:16" ht="38.25">
      <c r="A5620" s="268">
        <v>526</v>
      </c>
      <c r="B5620" s="89"/>
      <c r="C5620" s="269" t="s">
        <v>610</v>
      </c>
      <c r="D5620" s="84">
        <v>43633</v>
      </c>
      <c r="E5620" s="85" t="s">
        <v>10062</v>
      </c>
      <c r="F5620" s="85" t="s">
        <v>3</v>
      </c>
      <c r="G5620" s="85">
        <v>1751658</v>
      </c>
      <c r="H5620" s="89"/>
      <c r="I5620" s="270" t="s">
        <v>11709</v>
      </c>
      <c r="J5620" s="89"/>
      <c r="K5620" s="89"/>
      <c r="L5620" s="89"/>
      <c r="M5620" s="89"/>
      <c r="N5620" s="271">
        <v>0</v>
      </c>
      <c r="O5620" s="271">
        <v>30</v>
      </c>
      <c r="P5620" s="89" t="s">
        <v>670</v>
      </c>
    </row>
    <row r="5621" spans="1:16" ht="38.25">
      <c r="A5621" s="268">
        <v>526</v>
      </c>
      <c r="B5621" s="89"/>
      <c r="C5621" s="269" t="s">
        <v>610</v>
      </c>
      <c r="D5621" s="84">
        <v>43633</v>
      </c>
      <c r="E5621" s="85" t="s">
        <v>10063</v>
      </c>
      <c r="F5621" s="85" t="s">
        <v>3</v>
      </c>
      <c r="G5621" s="85">
        <v>1751648</v>
      </c>
      <c r="H5621" s="89"/>
      <c r="I5621" s="270" t="s">
        <v>11710</v>
      </c>
      <c r="J5621" s="89"/>
      <c r="K5621" s="89"/>
      <c r="L5621" s="89"/>
      <c r="M5621" s="89"/>
      <c r="N5621" s="271">
        <v>0</v>
      </c>
      <c r="O5621" s="271">
        <v>110</v>
      </c>
      <c r="P5621" s="89" t="s">
        <v>670</v>
      </c>
    </row>
    <row r="5622" spans="1:16" ht="51">
      <c r="A5622" s="268">
        <v>86</v>
      </c>
      <c r="B5622" s="89"/>
      <c r="C5622" s="269" t="s">
        <v>56</v>
      </c>
      <c r="D5622" s="84">
        <v>43633</v>
      </c>
      <c r="E5622" s="85" t="s">
        <v>10064</v>
      </c>
      <c r="F5622" s="85" t="s">
        <v>3</v>
      </c>
      <c r="G5622" s="85">
        <v>1751625</v>
      </c>
      <c r="H5622" s="89"/>
      <c r="I5622" s="270" t="s">
        <v>11711</v>
      </c>
      <c r="J5622" s="89"/>
      <c r="K5622" s="89"/>
      <c r="L5622" s="89"/>
      <c r="M5622" s="89"/>
      <c r="N5622" s="271">
        <v>0</v>
      </c>
      <c r="O5622" s="271">
        <v>0.4</v>
      </c>
      <c r="P5622" s="89" t="s">
        <v>670</v>
      </c>
    </row>
    <row r="5623" spans="1:16" ht="51">
      <c r="A5623" s="268">
        <v>670</v>
      </c>
      <c r="B5623" s="89"/>
      <c r="C5623" s="269" t="s">
        <v>190</v>
      </c>
      <c r="D5623" s="84">
        <v>43633</v>
      </c>
      <c r="E5623" s="85" t="s">
        <v>10065</v>
      </c>
      <c r="F5623" s="85" t="s">
        <v>3</v>
      </c>
      <c r="G5623" s="85">
        <v>1751605</v>
      </c>
      <c r="H5623" s="89"/>
      <c r="I5623" s="270" t="s">
        <v>11712</v>
      </c>
      <c r="J5623" s="89"/>
      <c r="K5623" s="89"/>
      <c r="L5623" s="89"/>
      <c r="M5623" s="89"/>
      <c r="N5623" s="271">
        <v>0</v>
      </c>
      <c r="O5623" s="271">
        <v>1108</v>
      </c>
      <c r="P5623" s="89" t="s">
        <v>670</v>
      </c>
    </row>
    <row r="5624" spans="1:16" ht="63.75">
      <c r="A5624" s="268">
        <v>20</v>
      </c>
      <c r="B5624" s="89"/>
      <c r="C5624" s="269" t="s">
        <v>44</v>
      </c>
      <c r="D5624" s="84">
        <v>43633</v>
      </c>
      <c r="E5624" s="85" t="s">
        <v>10066</v>
      </c>
      <c r="F5624" s="85" t="s">
        <v>3</v>
      </c>
      <c r="G5624" s="85">
        <v>1751604</v>
      </c>
      <c r="H5624" s="89"/>
      <c r="I5624" s="270" t="s">
        <v>11713</v>
      </c>
      <c r="J5624" s="89"/>
      <c r="K5624" s="89"/>
      <c r="L5624" s="89"/>
      <c r="M5624" s="89"/>
      <c r="N5624" s="271">
        <v>0</v>
      </c>
      <c r="O5624" s="271">
        <v>120.9</v>
      </c>
      <c r="P5624" s="89" t="s">
        <v>670</v>
      </c>
    </row>
    <row r="5625" spans="1:16" ht="51">
      <c r="A5625" s="268" t="s">
        <v>565</v>
      </c>
      <c r="B5625" s="89"/>
      <c r="C5625" s="269" t="s">
        <v>615</v>
      </c>
      <c r="D5625" s="84">
        <v>43633</v>
      </c>
      <c r="E5625" s="85" t="s">
        <v>10067</v>
      </c>
      <c r="F5625" s="85" t="s">
        <v>3</v>
      </c>
      <c r="G5625" s="85">
        <v>1751600</v>
      </c>
      <c r="H5625" s="89"/>
      <c r="I5625" s="270" t="s">
        <v>11714</v>
      </c>
      <c r="J5625" s="89"/>
      <c r="K5625" s="89"/>
      <c r="L5625" s="89"/>
      <c r="M5625" s="89"/>
      <c r="N5625" s="271">
        <v>0</v>
      </c>
      <c r="O5625" s="271">
        <v>552</v>
      </c>
      <c r="P5625" s="89" t="s">
        <v>670</v>
      </c>
    </row>
    <row r="5626" spans="1:16" ht="51">
      <c r="A5626" s="268">
        <v>20</v>
      </c>
      <c r="B5626" s="89"/>
      <c r="C5626" s="269" t="s">
        <v>44</v>
      </c>
      <c r="D5626" s="84">
        <v>43633</v>
      </c>
      <c r="E5626" s="85" t="s">
        <v>10068</v>
      </c>
      <c r="F5626" s="85" t="s">
        <v>3</v>
      </c>
      <c r="G5626" s="85">
        <v>1751578</v>
      </c>
      <c r="H5626" s="89"/>
      <c r="I5626" s="270" t="s">
        <v>11715</v>
      </c>
      <c r="J5626" s="89"/>
      <c r="K5626" s="89"/>
      <c r="L5626" s="89"/>
      <c r="M5626" s="89"/>
      <c r="N5626" s="271">
        <v>0</v>
      </c>
      <c r="O5626" s="271">
        <v>10</v>
      </c>
      <c r="P5626" s="89" t="s">
        <v>670</v>
      </c>
    </row>
    <row r="5627" spans="1:16" ht="38.25">
      <c r="A5627" s="268">
        <v>20</v>
      </c>
      <c r="B5627" s="89"/>
      <c r="C5627" s="269" t="s">
        <v>44</v>
      </c>
      <c r="D5627" s="84">
        <v>43633</v>
      </c>
      <c r="E5627" s="85" t="s">
        <v>10069</v>
      </c>
      <c r="F5627" s="85" t="s">
        <v>3</v>
      </c>
      <c r="G5627" s="85">
        <v>1751575</v>
      </c>
      <c r="H5627" s="89"/>
      <c r="I5627" s="270" t="s">
        <v>11716</v>
      </c>
      <c r="J5627" s="89"/>
      <c r="K5627" s="89"/>
      <c r="L5627" s="89"/>
      <c r="M5627" s="89"/>
      <c r="N5627" s="271">
        <v>0</v>
      </c>
      <c r="O5627" s="271">
        <v>1.5</v>
      </c>
      <c r="P5627" s="89" t="s">
        <v>670</v>
      </c>
    </row>
    <row r="5628" spans="1:16" ht="51">
      <c r="A5628" s="268">
        <v>283</v>
      </c>
      <c r="B5628" s="89"/>
      <c r="C5628" s="269" t="s">
        <v>125</v>
      </c>
      <c r="D5628" s="84">
        <v>43633</v>
      </c>
      <c r="E5628" s="85" t="s">
        <v>10070</v>
      </c>
      <c r="F5628" s="85" t="s">
        <v>3</v>
      </c>
      <c r="G5628" s="85">
        <v>1751472</v>
      </c>
      <c r="H5628" s="89"/>
      <c r="I5628" s="270" t="s">
        <v>11717</v>
      </c>
      <c r="J5628" s="89"/>
      <c r="K5628" s="89"/>
      <c r="L5628" s="89"/>
      <c r="M5628" s="89"/>
      <c r="N5628" s="271">
        <v>0</v>
      </c>
      <c r="O5628" s="271">
        <v>419014.19</v>
      </c>
      <c r="P5628" s="89" t="s">
        <v>670</v>
      </c>
    </row>
    <row r="5629" spans="1:16" ht="51">
      <c r="A5629" s="268">
        <v>283</v>
      </c>
      <c r="B5629" s="89"/>
      <c r="C5629" s="269" t="s">
        <v>125</v>
      </c>
      <c r="D5629" s="84">
        <v>43633</v>
      </c>
      <c r="E5629" s="85" t="s">
        <v>10071</v>
      </c>
      <c r="F5629" s="85" t="s">
        <v>3</v>
      </c>
      <c r="G5629" s="85">
        <v>1751469</v>
      </c>
      <c r="H5629" s="89"/>
      <c r="I5629" s="270" t="s">
        <v>11718</v>
      </c>
      <c r="J5629" s="89"/>
      <c r="K5629" s="89"/>
      <c r="L5629" s="89"/>
      <c r="M5629" s="89"/>
      <c r="N5629" s="271">
        <v>0</v>
      </c>
      <c r="O5629" s="271">
        <v>3170059.44</v>
      </c>
      <c r="P5629" s="89" t="s">
        <v>670</v>
      </c>
    </row>
    <row r="5630" spans="1:16" ht="51">
      <c r="A5630" s="268">
        <v>680</v>
      </c>
      <c r="B5630" s="89"/>
      <c r="C5630" s="269" t="s">
        <v>191</v>
      </c>
      <c r="D5630" s="84">
        <v>43633</v>
      </c>
      <c r="E5630" s="85" t="s">
        <v>10072</v>
      </c>
      <c r="F5630" s="85" t="s">
        <v>3</v>
      </c>
      <c r="G5630" s="85">
        <v>1751459</v>
      </c>
      <c r="H5630" s="89"/>
      <c r="I5630" s="270" t="s">
        <v>11719</v>
      </c>
      <c r="J5630" s="89"/>
      <c r="K5630" s="89"/>
      <c r="L5630" s="89"/>
      <c r="M5630" s="89"/>
      <c r="N5630" s="271">
        <v>0</v>
      </c>
      <c r="O5630" s="271">
        <v>27</v>
      </c>
      <c r="P5630" s="89" t="s">
        <v>670</v>
      </c>
    </row>
    <row r="5631" spans="1:16" ht="51">
      <c r="A5631" s="268">
        <v>660</v>
      </c>
      <c r="B5631" s="89"/>
      <c r="C5631" s="269" t="s">
        <v>188</v>
      </c>
      <c r="D5631" s="84">
        <v>43633</v>
      </c>
      <c r="E5631" s="85" t="s">
        <v>10073</v>
      </c>
      <c r="F5631" s="85" t="s">
        <v>3</v>
      </c>
      <c r="G5631" s="85">
        <v>1751453</v>
      </c>
      <c r="H5631" s="89"/>
      <c r="I5631" s="270" t="s">
        <v>11720</v>
      </c>
      <c r="J5631" s="89"/>
      <c r="K5631" s="89"/>
      <c r="L5631" s="89"/>
      <c r="M5631" s="89"/>
      <c r="N5631" s="271">
        <v>0</v>
      </c>
      <c r="O5631" s="271">
        <v>25.88</v>
      </c>
      <c r="P5631" s="89" t="s">
        <v>670</v>
      </c>
    </row>
    <row r="5632" spans="1:16" ht="63.75">
      <c r="A5632" s="268">
        <v>660</v>
      </c>
      <c r="B5632" s="89"/>
      <c r="C5632" s="269" t="s">
        <v>188</v>
      </c>
      <c r="D5632" s="84">
        <v>43633</v>
      </c>
      <c r="E5632" s="85" t="s">
        <v>10074</v>
      </c>
      <c r="F5632" s="85" t="s">
        <v>3</v>
      </c>
      <c r="G5632" s="85">
        <v>1751449</v>
      </c>
      <c r="H5632" s="89"/>
      <c r="I5632" s="270" t="s">
        <v>11721</v>
      </c>
      <c r="J5632" s="89"/>
      <c r="K5632" s="89"/>
      <c r="L5632" s="89"/>
      <c r="M5632" s="89"/>
      <c r="N5632" s="271">
        <v>0</v>
      </c>
      <c r="O5632" s="271">
        <v>98</v>
      </c>
      <c r="P5632" s="89" t="s">
        <v>741</v>
      </c>
    </row>
    <row r="5633" spans="1:16" ht="63.75">
      <c r="A5633" s="268">
        <v>46</v>
      </c>
      <c r="B5633" s="89"/>
      <c r="C5633" s="269" t="s">
        <v>48</v>
      </c>
      <c r="D5633" s="84">
        <v>43633</v>
      </c>
      <c r="E5633" s="85" t="s">
        <v>10075</v>
      </c>
      <c r="F5633" s="85" t="s">
        <v>3</v>
      </c>
      <c r="G5633" s="85">
        <v>1751421</v>
      </c>
      <c r="H5633" s="89"/>
      <c r="I5633" s="270" t="s">
        <v>11722</v>
      </c>
      <c r="J5633" s="89"/>
      <c r="K5633" s="89"/>
      <c r="L5633" s="89"/>
      <c r="M5633" s="89"/>
      <c r="N5633" s="271">
        <v>0</v>
      </c>
      <c r="O5633" s="271">
        <v>709620.4</v>
      </c>
      <c r="P5633" s="89" t="s">
        <v>670</v>
      </c>
    </row>
    <row r="5634" spans="1:16" ht="63.75">
      <c r="A5634" s="268">
        <v>46</v>
      </c>
      <c r="B5634" s="89"/>
      <c r="C5634" s="269" t="s">
        <v>48</v>
      </c>
      <c r="D5634" s="84">
        <v>43633</v>
      </c>
      <c r="E5634" s="85" t="s">
        <v>10076</v>
      </c>
      <c r="F5634" s="85" t="s">
        <v>3</v>
      </c>
      <c r="G5634" s="85">
        <v>1751419</v>
      </c>
      <c r="H5634" s="89"/>
      <c r="I5634" s="270" t="s">
        <v>11723</v>
      </c>
      <c r="J5634" s="89"/>
      <c r="K5634" s="89"/>
      <c r="L5634" s="89"/>
      <c r="M5634" s="89"/>
      <c r="N5634" s="271">
        <v>0</v>
      </c>
      <c r="O5634" s="271">
        <v>740.08</v>
      </c>
      <c r="P5634" s="89" t="s">
        <v>670</v>
      </c>
    </row>
    <row r="5635" spans="1:16" ht="38.25">
      <c r="A5635" s="268">
        <v>46</v>
      </c>
      <c r="B5635" s="89"/>
      <c r="C5635" s="269" t="s">
        <v>48</v>
      </c>
      <c r="D5635" s="84">
        <v>43633</v>
      </c>
      <c r="E5635" s="85" t="s">
        <v>10077</v>
      </c>
      <c r="F5635" s="85" t="s">
        <v>3</v>
      </c>
      <c r="G5635" s="85">
        <v>1751474</v>
      </c>
      <c r="H5635" s="89"/>
      <c r="I5635" s="270" t="s">
        <v>11724</v>
      </c>
      <c r="J5635" s="89"/>
      <c r="K5635" s="89"/>
      <c r="L5635" s="89"/>
      <c r="M5635" s="89"/>
      <c r="N5635" s="271">
        <v>0</v>
      </c>
      <c r="O5635" s="271">
        <v>329</v>
      </c>
      <c r="P5635" s="89" t="s">
        <v>670</v>
      </c>
    </row>
    <row r="5636" spans="1:16" ht="51">
      <c r="A5636" s="268">
        <v>41</v>
      </c>
      <c r="B5636" s="89"/>
      <c r="C5636" s="269" t="s">
        <v>47</v>
      </c>
      <c r="D5636" s="84">
        <v>43633</v>
      </c>
      <c r="E5636" s="85" t="s">
        <v>10078</v>
      </c>
      <c r="F5636" s="85" t="s">
        <v>3</v>
      </c>
      <c r="G5636" s="85">
        <v>1751473</v>
      </c>
      <c r="H5636" s="89"/>
      <c r="I5636" s="270" t="s">
        <v>11725</v>
      </c>
      <c r="J5636" s="89"/>
      <c r="K5636" s="89"/>
      <c r="L5636" s="89"/>
      <c r="M5636" s="89"/>
      <c r="N5636" s="271">
        <v>0</v>
      </c>
      <c r="O5636" s="271">
        <v>180</v>
      </c>
      <c r="P5636" s="89" t="s">
        <v>670</v>
      </c>
    </row>
    <row r="5637" spans="1:16" ht="51">
      <c r="A5637" s="268">
        <v>41</v>
      </c>
      <c r="B5637" s="89"/>
      <c r="C5637" s="269" t="s">
        <v>47</v>
      </c>
      <c r="D5637" s="84">
        <v>43633</v>
      </c>
      <c r="E5637" s="85" t="s">
        <v>10079</v>
      </c>
      <c r="F5637" s="85" t="s">
        <v>3</v>
      </c>
      <c r="G5637" s="85">
        <v>1751471</v>
      </c>
      <c r="H5637" s="89"/>
      <c r="I5637" s="270" t="s">
        <v>11726</v>
      </c>
      <c r="J5637" s="89"/>
      <c r="K5637" s="89"/>
      <c r="L5637" s="89"/>
      <c r="M5637" s="89"/>
      <c r="N5637" s="271">
        <v>0</v>
      </c>
      <c r="O5637" s="271">
        <v>110</v>
      </c>
      <c r="P5637" s="89" t="s">
        <v>670</v>
      </c>
    </row>
    <row r="5638" spans="1:16" ht="51">
      <c r="A5638" s="268">
        <v>41</v>
      </c>
      <c r="B5638" s="89"/>
      <c r="C5638" s="269" t="s">
        <v>47</v>
      </c>
      <c r="D5638" s="84">
        <v>43633</v>
      </c>
      <c r="E5638" s="85" t="s">
        <v>10080</v>
      </c>
      <c r="F5638" s="85" t="s">
        <v>3</v>
      </c>
      <c r="G5638" s="85">
        <v>1751470</v>
      </c>
      <c r="H5638" s="89"/>
      <c r="I5638" s="270" t="s">
        <v>11727</v>
      </c>
      <c r="J5638" s="89"/>
      <c r="K5638" s="89"/>
      <c r="L5638" s="89"/>
      <c r="M5638" s="89"/>
      <c r="N5638" s="271">
        <v>0</v>
      </c>
      <c r="O5638" s="271">
        <v>25</v>
      </c>
      <c r="P5638" s="89" t="s">
        <v>670</v>
      </c>
    </row>
    <row r="5639" spans="1:16" ht="51">
      <c r="A5639" s="268">
        <v>291</v>
      </c>
      <c r="B5639" s="89"/>
      <c r="C5639" s="269" t="s">
        <v>129</v>
      </c>
      <c r="D5639" s="84">
        <v>43633</v>
      </c>
      <c r="E5639" s="85" t="s">
        <v>10081</v>
      </c>
      <c r="F5639" s="85" t="s">
        <v>3</v>
      </c>
      <c r="G5639" s="85">
        <v>1751455</v>
      </c>
      <c r="H5639" s="89"/>
      <c r="I5639" s="270" t="s">
        <v>11728</v>
      </c>
      <c r="J5639" s="89"/>
      <c r="K5639" s="89"/>
      <c r="L5639" s="89"/>
      <c r="M5639" s="89"/>
      <c r="N5639" s="271">
        <v>0</v>
      </c>
      <c r="O5639" s="271">
        <v>1937.2</v>
      </c>
      <c r="P5639" s="89" t="s">
        <v>670</v>
      </c>
    </row>
    <row r="5640" spans="1:16" ht="63.75">
      <c r="A5640" s="268">
        <v>70</v>
      </c>
      <c r="B5640" s="89"/>
      <c r="C5640" s="269" t="s">
        <v>53</v>
      </c>
      <c r="D5640" s="84">
        <v>43633</v>
      </c>
      <c r="E5640" s="85" t="s">
        <v>10082</v>
      </c>
      <c r="F5640" s="85" t="s">
        <v>3</v>
      </c>
      <c r="G5640" s="85">
        <v>1751548</v>
      </c>
      <c r="H5640" s="89"/>
      <c r="I5640" s="270" t="s">
        <v>11729</v>
      </c>
      <c r="J5640" s="89"/>
      <c r="K5640" s="89"/>
      <c r="L5640" s="89"/>
      <c r="M5640" s="89"/>
      <c r="N5640" s="271">
        <v>0</v>
      </c>
      <c r="O5640" s="271">
        <v>200</v>
      </c>
      <c r="P5640" s="89" t="s">
        <v>670</v>
      </c>
    </row>
    <row r="5641" spans="1:16" ht="63.75">
      <c r="A5641" s="268">
        <v>70</v>
      </c>
      <c r="B5641" s="89"/>
      <c r="C5641" s="269" t="s">
        <v>53</v>
      </c>
      <c r="D5641" s="84">
        <v>43633</v>
      </c>
      <c r="E5641" s="85" t="s">
        <v>10083</v>
      </c>
      <c r="F5641" s="85" t="s">
        <v>3</v>
      </c>
      <c r="G5641" s="85">
        <v>1751542</v>
      </c>
      <c r="H5641" s="89"/>
      <c r="I5641" s="270" t="s">
        <v>11730</v>
      </c>
      <c r="J5641" s="89"/>
      <c r="K5641" s="89"/>
      <c r="L5641" s="89"/>
      <c r="M5641" s="89"/>
      <c r="N5641" s="271">
        <v>0</v>
      </c>
      <c r="O5641" s="271">
        <v>22</v>
      </c>
      <c r="P5641" s="89" t="s">
        <v>670</v>
      </c>
    </row>
    <row r="5642" spans="1:16" ht="63.75">
      <c r="A5642" s="268">
        <v>310</v>
      </c>
      <c r="B5642" s="89"/>
      <c r="C5642" s="269" t="s">
        <v>141</v>
      </c>
      <c r="D5642" s="84">
        <v>43633</v>
      </c>
      <c r="E5642" s="85" t="s">
        <v>10084</v>
      </c>
      <c r="F5642" s="85" t="s">
        <v>3</v>
      </c>
      <c r="G5642" s="85">
        <v>1751525</v>
      </c>
      <c r="H5642" s="89"/>
      <c r="I5642" s="270" t="s">
        <v>11731</v>
      </c>
      <c r="J5642" s="89"/>
      <c r="K5642" s="89"/>
      <c r="L5642" s="89"/>
      <c r="M5642" s="89"/>
      <c r="N5642" s="271">
        <v>0</v>
      </c>
      <c r="O5642" s="271">
        <v>3093.7400000000002</v>
      </c>
      <c r="P5642" s="89" t="s">
        <v>670</v>
      </c>
    </row>
    <row r="5643" spans="1:16" ht="76.5">
      <c r="A5643" s="268">
        <v>35</v>
      </c>
      <c r="B5643" s="89"/>
      <c r="C5643" s="269" t="s">
        <v>46</v>
      </c>
      <c r="D5643" s="84">
        <v>43633</v>
      </c>
      <c r="E5643" s="85" t="s">
        <v>10085</v>
      </c>
      <c r="F5643" s="85" t="s">
        <v>3</v>
      </c>
      <c r="G5643" s="85">
        <v>1751524</v>
      </c>
      <c r="H5643" s="89"/>
      <c r="I5643" s="270" t="s">
        <v>11732</v>
      </c>
      <c r="J5643" s="89"/>
      <c r="K5643" s="89"/>
      <c r="L5643" s="89"/>
      <c r="M5643" s="89"/>
      <c r="N5643" s="271">
        <v>0</v>
      </c>
      <c r="O5643" s="271">
        <v>9068.09</v>
      </c>
      <c r="P5643" s="89" t="s">
        <v>670</v>
      </c>
    </row>
    <row r="5644" spans="1:16" ht="63.75">
      <c r="A5644" s="268">
        <v>593</v>
      </c>
      <c r="B5644" s="89"/>
      <c r="C5644" s="269" t="s">
        <v>612</v>
      </c>
      <c r="D5644" s="84">
        <v>43633</v>
      </c>
      <c r="E5644" s="85" t="s">
        <v>10086</v>
      </c>
      <c r="F5644" s="85" t="s">
        <v>3</v>
      </c>
      <c r="G5644" s="85">
        <v>1751522</v>
      </c>
      <c r="H5644" s="89"/>
      <c r="I5644" s="270" t="s">
        <v>11733</v>
      </c>
      <c r="J5644" s="89"/>
      <c r="K5644" s="89"/>
      <c r="L5644" s="89"/>
      <c r="M5644" s="89"/>
      <c r="N5644" s="271">
        <v>0</v>
      </c>
      <c r="O5644" s="271">
        <v>14420.83</v>
      </c>
      <c r="P5644" s="89" t="s">
        <v>670</v>
      </c>
    </row>
    <row r="5645" spans="1:16" ht="51">
      <c r="A5645" s="268">
        <v>287</v>
      </c>
      <c r="B5645" s="89"/>
      <c r="C5645" s="269" t="s">
        <v>126</v>
      </c>
      <c r="D5645" s="84">
        <v>43633</v>
      </c>
      <c r="E5645" s="85" t="s">
        <v>10087</v>
      </c>
      <c r="F5645" s="85" t="s">
        <v>3</v>
      </c>
      <c r="G5645" s="85">
        <v>1751481</v>
      </c>
      <c r="H5645" s="89"/>
      <c r="I5645" s="270" t="s">
        <v>11734</v>
      </c>
      <c r="J5645" s="89"/>
      <c r="K5645" s="89"/>
      <c r="L5645" s="89"/>
      <c r="M5645" s="89"/>
      <c r="N5645" s="271">
        <v>0</v>
      </c>
      <c r="O5645" s="271">
        <v>46</v>
      </c>
      <c r="P5645" s="89" t="s">
        <v>670</v>
      </c>
    </row>
    <row r="5646" spans="1:16" ht="51">
      <c r="A5646" s="268">
        <v>86</v>
      </c>
      <c r="B5646" s="89"/>
      <c r="C5646" s="269" t="s">
        <v>56</v>
      </c>
      <c r="D5646" s="84">
        <v>43633</v>
      </c>
      <c r="E5646" s="85" t="s">
        <v>10088</v>
      </c>
      <c r="F5646" s="85" t="s">
        <v>3</v>
      </c>
      <c r="G5646" s="85">
        <v>1751489</v>
      </c>
      <c r="H5646" s="89"/>
      <c r="I5646" s="270" t="s">
        <v>11735</v>
      </c>
      <c r="J5646" s="89"/>
      <c r="K5646" s="89"/>
      <c r="L5646" s="89"/>
      <c r="M5646" s="89"/>
      <c r="N5646" s="271">
        <v>0</v>
      </c>
      <c r="O5646" s="271">
        <v>2050</v>
      </c>
      <c r="P5646" s="89" t="s">
        <v>670</v>
      </c>
    </row>
    <row r="5647" spans="1:16" ht="63.75">
      <c r="A5647" s="268">
        <v>310</v>
      </c>
      <c r="B5647" s="89"/>
      <c r="C5647" s="269" t="s">
        <v>141</v>
      </c>
      <c r="D5647" s="84">
        <v>43633</v>
      </c>
      <c r="E5647" s="85" t="s">
        <v>10089</v>
      </c>
      <c r="F5647" s="85" t="s">
        <v>3</v>
      </c>
      <c r="G5647" s="85">
        <v>1751505</v>
      </c>
      <c r="H5647" s="89"/>
      <c r="I5647" s="270" t="s">
        <v>11736</v>
      </c>
      <c r="J5647" s="89"/>
      <c r="K5647" s="89"/>
      <c r="L5647" s="89"/>
      <c r="M5647" s="89"/>
      <c r="N5647" s="271">
        <v>0</v>
      </c>
      <c r="O5647" s="271">
        <v>36242.57</v>
      </c>
      <c r="P5647" s="89" t="s">
        <v>670</v>
      </c>
    </row>
    <row r="5648" spans="1:16" ht="63.75">
      <c r="A5648" s="268">
        <v>157</v>
      </c>
      <c r="B5648" s="89"/>
      <c r="C5648" s="269" t="s">
        <v>87</v>
      </c>
      <c r="D5648" s="84">
        <v>43633</v>
      </c>
      <c r="E5648" s="85" t="s">
        <v>10090</v>
      </c>
      <c r="F5648" s="85" t="s">
        <v>3</v>
      </c>
      <c r="G5648" s="85">
        <v>1751509</v>
      </c>
      <c r="H5648" s="89"/>
      <c r="I5648" s="270" t="s">
        <v>11737</v>
      </c>
      <c r="J5648" s="89"/>
      <c r="K5648" s="89"/>
      <c r="L5648" s="89"/>
      <c r="M5648" s="89"/>
      <c r="N5648" s="271">
        <v>0</v>
      </c>
      <c r="O5648" s="271">
        <v>3402.87</v>
      </c>
      <c r="P5648" s="89" t="s">
        <v>670</v>
      </c>
    </row>
    <row r="5649" spans="1:16" ht="63.75">
      <c r="A5649" s="268">
        <v>86</v>
      </c>
      <c r="B5649" s="89"/>
      <c r="C5649" s="269" t="s">
        <v>56</v>
      </c>
      <c r="D5649" s="84">
        <v>43633</v>
      </c>
      <c r="E5649" s="85" t="s">
        <v>10091</v>
      </c>
      <c r="F5649" s="85" t="s">
        <v>3</v>
      </c>
      <c r="G5649" s="85">
        <v>1751511</v>
      </c>
      <c r="H5649" s="89"/>
      <c r="I5649" s="270" t="s">
        <v>11738</v>
      </c>
      <c r="J5649" s="89"/>
      <c r="K5649" s="89"/>
      <c r="L5649" s="89"/>
      <c r="M5649" s="89"/>
      <c r="N5649" s="271">
        <v>0</v>
      </c>
      <c r="O5649" s="271">
        <v>52265.590000000004</v>
      </c>
      <c r="P5649" s="89" t="s">
        <v>670</v>
      </c>
    </row>
    <row r="5650" spans="1:16" ht="63.75">
      <c r="A5650" s="268">
        <v>376</v>
      </c>
      <c r="B5650" s="89"/>
      <c r="C5650" s="269" t="s">
        <v>638</v>
      </c>
      <c r="D5650" s="84">
        <v>43633</v>
      </c>
      <c r="E5650" s="85" t="s">
        <v>10092</v>
      </c>
      <c r="F5650" s="85" t="s">
        <v>3</v>
      </c>
      <c r="G5650" s="85">
        <v>1751520</v>
      </c>
      <c r="H5650" s="89"/>
      <c r="I5650" s="270" t="s">
        <v>11739</v>
      </c>
      <c r="J5650" s="89"/>
      <c r="K5650" s="89"/>
      <c r="L5650" s="89"/>
      <c r="M5650" s="89"/>
      <c r="N5650" s="271">
        <v>0</v>
      </c>
      <c r="O5650" s="271">
        <v>49739.71</v>
      </c>
      <c r="P5650" s="89" t="s">
        <v>670</v>
      </c>
    </row>
    <row r="5651" spans="1:16" ht="89.25">
      <c r="A5651" s="268" t="s">
        <v>559</v>
      </c>
      <c r="B5651" s="89"/>
      <c r="C5651" s="269" t="s">
        <v>759</v>
      </c>
      <c r="D5651" s="84">
        <v>43633</v>
      </c>
      <c r="E5651" s="85" t="s">
        <v>10093</v>
      </c>
      <c r="F5651" s="85" t="s">
        <v>671</v>
      </c>
      <c r="G5651" s="85">
        <v>504469</v>
      </c>
      <c r="H5651" s="89"/>
      <c r="I5651" s="270" t="s">
        <v>11740</v>
      </c>
      <c r="J5651" s="89"/>
      <c r="K5651" s="89"/>
      <c r="L5651" s="89"/>
      <c r="M5651" s="89"/>
      <c r="N5651" s="271">
        <v>3250</v>
      </c>
      <c r="O5651" s="271">
        <v>0</v>
      </c>
      <c r="P5651" s="89" t="s">
        <v>670</v>
      </c>
    </row>
    <row r="5652" spans="1:16" ht="63.75">
      <c r="A5652" s="268" t="s">
        <v>559</v>
      </c>
      <c r="B5652" s="89"/>
      <c r="C5652" s="269" t="s">
        <v>759</v>
      </c>
      <c r="D5652" s="84">
        <v>43633</v>
      </c>
      <c r="E5652" s="85" t="s">
        <v>10094</v>
      </c>
      <c r="F5652" s="85" t="s">
        <v>628</v>
      </c>
      <c r="G5652" s="85">
        <v>509276</v>
      </c>
      <c r="H5652" s="89"/>
      <c r="I5652" s="270" t="s">
        <v>11741</v>
      </c>
      <c r="J5652" s="89"/>
      <c r="K5652" s="89"/>
      <c r="L5652" s="89"/>
      <c r="M5652" s="89"/>
      <c r="N5652" s="271">
        <v>0</v>
      </c>
      <c r="O5652" s="271">
        <v>15201.2</v>
      </c>
      <c r="P5652" s="89" t="s">
        <v>670</v>
      </c>
    </row>
    <row r="5653" spans="1:16" ht="51">
      <c r="A5653" s="268">
        <v>25</v>
      </c>
      <c r="B5653" s="89"/>
      <c r="C5653" s="269" t="s">
        <v>45</v>
      </c>
      <c r="D5653" s="84">
        <v>43633</v>
      </c>
      <c r="E5653" s="85" t="s">
        <v>10095</v>
      </c>
      <c r="F5653" s="85" t="s">
        <v>6</v>
      </c>
      <c r="G5653" s="85">
        <v>1132932</v>
      </c>
      <c r="H5653" s="89"/>
      <c r="I5653" s="270" t="s">
        <v>11742</v>
      </c>
      <c r="J5653" s="89"/>
      <c r="K5653" s="89"/>
      <c r="L5653" s="89"/>
      <c r="M5653" s="89"/>
      <c r="N5653" s="271">
        <v>0</v>
      </c>
      <c r="O5653" s="271">
        <v>0.06</v>
      </c>
      <c r="P5653" s="89" t="s">
        <v>670</v>
      </c>
    </row>
    <row r="5654" spans="1:16" ht="51">
      <c r="A5654" s="268">
        <v>117</v>
      </c>
      <c r="B5654" s="89"/>
      <c r="C5654" s="269" t="s">
        <v>62</v>
      </c>
      <c r="D5654" s="84">
        <v>43633</v>
      </c>
      <c r="E5654" s="85" t="s">
        <v>10096</v>
      </c>
      <c r="F5654" s="85" t="s">
        <v>11</v>
      </c>
      <c r="G5654" s="85">
        <v>957118</v>
      </c>
      <c r="H5654" s="89"/>
      <c r="I5654" s="270" t="s">
        <v>11743</v>
      </c>
      <c r="J5654" s="89"/>
      <c r="K5654" s="89"/>
      <c r="L5654" s="89"/>
      <c r="M5654" s="89"/>
      <c r="N5654" s="271">
        <v>50</v>
      </c>
      <c r="O5654" s="271">
        <v>0</v>
      </c>
      <c r="P5654" s="89" t="s">
        <v>670</v>
      </c>
    </row>
    <row r="5655" spans="1:16" ht="63.75">
      <c r="A5655" s="268">
        <v>117</v>
      </c>
      <c r="B5655" s="89"/>
      <c r="C5655" s="269" t="s">
        <v>62</v>
      </c>
      <c r="D5655" s="84">
        <v>43633</v>
      </c>
      <c r="E5655" s="85" t="s">
        <v>10097</v>
      </c>
      <c r="F5655" s="85" t="s">
        <v>11</v>
      </c>
      <c r="G5655" s="85">
        <v>957119</v>
      </c>
      <c r="H5655" s="89"/>
      <c r="I5655" s="270" t="s">
        <v>11744</v>
      </c>
      <c r="J5655" s="89"/>
      <c r="K5655" s="89"/>
      <c r="L5655" s="89"/>
      <c r="M5655" s="89"/>
      <c r="N5655" s="271">
        <v>50</v>
      </c>
      <c r="O5655" s="271">
        <v>0</v>
      </c>
      <c r="P5655" s="89" t="s">
        <v>670</v>
      </c>
    </row>
    <row r="5656" spans="1:16" ht="51">
      <c r="A5656" s="268">
        <v>117</v>
      </c>
      <c r="B5656" s="89"/>
      <c r="C5656" s="269" t="s">
        <v>62</v>
      </c>
      <c r="D5656" s="84">
        <v>43633</v>
      </c>
      <c r="E5656" s="85" t="s">
        <v>10098</v>
      </c>
      <c r="F5656" s="85" t="s">
        <v>11</v>
      </c>
      <c r="G5656" s="85">
        <v>957171</v>
      </c>
      <c r="H5656" s="89"/>
      <c r="I5656" s="270" t="s">
        <v>11745</v>
      </c>
      <c r="J5656" s="89"/>
      <c r="K5656" s="89"/>
      <c r="L5656" s="89"/>
      <c r="M5656" s="89"/>
      <c r="N5656" s="271">
        <v>50</v>
      </c>
      <c r="O5656" s="271">
        <v>0</v>
      </c>
      <c r="P5656" s="89" t="s">
        <v>670</v>
      </c>
    </row>
    <row r="5657" spans="1:16" ht="51">
      <c r="A5657" s="268">
        <v>117</v>
      </c>
      <c r="B5657" s="89"/>
      <c r="C5657" s="269" t="s">
        <v>62</v>
      </c>
      <c r="D5657" s="84">
        <v>43633</v>
      </c>
      <c r="E5657" s="85" t="s">
        <v>10099</v>
      </c>
      <c r="F5657" s="85" t="s">
        <v>11</v>
      </c>
      <c r="G5657" s="85">
        <v>957178</v>
      </c>
      <c r="H5657" s="89"/>
      <c r="I5657" s="270" t="s">
        <v>11746</v>
      </c>
      <c r="J5657" s="89"/>
      <c r="K5657" s="89"/>
      <c r="L5657" s="89"/>
      <c r="M5657" s="89"/>
      <c r="N5657" s="271">
        <v>50</v>
      </c>
      <c r="O5657" s="271">
        <v>0</v>
      </c>
      <c r="P5657" s="89" t="s">
        <v>670</v>
      </c>
    </row>
    <row r="5658" spans="1:16" ht="51">
      <c r="A5658" s="268">
        <v>119</v>
      </c>
      <c r="B5658" s="89"/>
      <c r="C5658" s="269" t="s">
        <v>63</v>
      </c>
      <c r="D5658" s="84">
        <v>43633</v>
      </c>
      <c r="E5658" s="85" t="s">
        <v>10100</v>
      </c>
      <c r="F5658" s="85" t="s">
        <v>11</v>
      </c>
      <c r="G5658" s="85">
        <v>957179</v>
      </c>
      <c r="H5658" s="89"/>
      <c r="I5658" s="270" t="s">
        <v>11747</v>
      </c>
      <c r="J5658" s="89"/>
      <c r="K5658" s="89"/>
      <c r="L5658" s="89"/>
      <c r="M5658" s="89"/>
      <c r="N5658" s="271">
        <v>50</v>
      </c>
      <c r="O5658" s="271">
        <v>0</v>
      </c>
      <c r="P5658" s="89" t="s">
        <v>670</v>
      </c>
    </row>
    <row r="5659" spans="1:16" ht="76.5">
      <c r="A5659" s="268">
        <v>513</v>
      </c>
      <c r="B5659" s="89"/>
      <c r="C5659" s="269" t="s">
        <v>171</v>
      </c>
      <c r="D5659" s="84">
        <v>43633</v>
      </c>
      <c r="E5659" s="85" t="s">
        <v>10101</v>
      </c>
      <c r="F5659" s="85" t="s">
        <v>11</v>
      </c>
      <c r="G5659" s="85">
        <v>957183</v>
      </c>
      <c r="H5659" s="89"/>
      <c r="I5659" s="270" t="s">
        <v>11748</v>
      </c>
      <c r="J5659" s="89"/>
      <c r="K5659" s="89"/>
      <c r="L5659" s="89"/>
      <c r="M5659" s="89"/>
      <c r="N5659" s="271">
        <v>1960.3</v>
      </c>
      <c r="O5659" s="271">
        <v>0</v>
      </c>
      <c r="P5659" s="89" t="s">
        <v>670</v>
      </c>
    </row>
    <row r="5660" spans="1:16" ht="102">
      <c r="A5660" s="268">
        <v>197</v>
      </c>
      <c r="B5660" s="89"/>
      <c r="C5660" s="269" t="s">
        <v>1352</v>
      </c>
      <c r="D5660" s="84">
        <v>43633</v>
      </c>
      <c r="E5660" s="85" t="s">
        <v>10102</v>
      </c>
      <c r="F5660" s="85" t="s">
        <v>629</v>
      </c>
      <c r="G5660" s="85">
        <v>8334</v>
      </c>
      <c r="H5660" s="89"/>
      <c r="I5660" s="270" t="s">
        <v>11749</v>
      </c>
      <c r="J5660" s="89"/>
      <c r="K5660" s="89"/>
      <c r="L5660" s="89"/>
      <c r="M5660" s="89"/>
      <c r="N5660" s="271">
        <v>162.53</v>
      </c>
      <c r="O5660" s="271">
        <v>0</v>
      </c>
      <c r="P5660" s="89" t="s">
        <v>670</v>
      </c>
    </row>
    <row r="5661" spans="1:16" ht="102">
      <c r="A5661" s="268">
        <v>197</v>
      </c>
      <c r="B5661" s="89"/>
      <c r="C5661" s="269" t="s">
        <v>1352</v>
      </c>
      <c r="D5661" s="84">
        <v>43633</v>
      </c>
      <c r="E5661" s="85" t="s">
        <v>10103</v>
      </c>
      <c r="F5661" s="85" t="s">
        <v>629</v>
      </c>
      <c r="G5661" s="85">
        <v>8333</v>
      </c>
      <c r="H5661" s="89"/>
      <c r="I5661" s="270" t="s">
        <v>11750</v>
      </c>
      <c r="J5661" s="89"/>
      <c r="K5661" s="89"/>
      <c r="L5661" s="89"/>
      <c r="M5661" s="89"/>
      <c r="N5661" s="271">
        <v>122.13</v>
      </c>
      <c r="O5661" s="271">
        <v>0</v>
      </c>
      <c r="P5661" s="89" t="s">
        <v>670</v>
      </c>
    </row>
    <row r="5662" spans="1:16" ht="63.75">
      <c r="A5662" s="268">
        <v>16</v>
      </c>
      <c r="B5662" s="89"/>
      <c r="C5662" s="269" t="s">
        <v>43</v>
      </c>
      <c r="D5662" s="84">
        <v>43633</v>
      </c>
      <c r="E5662" s="85" t="s">
        <v>10104</v>
      </c>
      <c r="F5662" s="85" t="s">
        <v>629</v>
      </c>
      <c r="G5662" s="85">
        <v>8281</v>
      </c>
      <c r="H5662" s="89"/>
      <c r="I5662" s="270" t="s">
        <v>11751</v>
      </c>
      <c r="J5662" s="89"/>
      <c r="K5662" s="89"/>
      <c r="L5662" s="89"/>
      <c r="M5662" s="89"/>
      <c r="N5662" s="271">
        <v>780.34</v>
      </c>
      <c r="O5662" s="271">
        <v>0</v>
      </c>
      <c r="P5662" s="89" t="s">
        <v>670</v>
      </c>
    </row>
    <row r="5663" spans="1:16" ht="63.75">
      <c r="A5663" s="268" t="s">
        <v>557</v>
      </c>
      <c r="B5663" s="89"/>
      <c r="C5663" s="269" t="s">
        <v>780</v>
      </c>
      <c r="D5663" s="84">
        <v>43633</v>
      </c>
      <c r="E5663" s="85" t="s">
        <v>10105</v>
      </c>
      <c r="F5663" s="85" t="s">
        <v>11</v>
      </c>
      <c r="G5663" s="85">
        <v>12251</v>
      </c>
      <c r="H5663" s="89"/>
      <c r="I5663" s="270" t="s">
        <v>11752</v>
      </c>
      <c r="J5663" s="89"/>
      <c r="K5663" s="89"/>
      <c r="L5663" s="89"/>
      <c r="M5663" s="89"/>
      <c r="N5663" s="271">
        <v>1782.36</v>
      </c>
      <c r="O5663" s="271">
        <v>0</v>
      </c>
      <c r="P5663" s="89" t="s">
        <v>670</v>
      </c>
    </row>
    <row r="5664" spans="1:16" ht="76.5">
      <c r="A5664" s="268">
        <v>16</v>
      </c>
      <c r="B5664" s="89"/>
      <c r="C5664" s="269" t="s">
        <v>43</v>
      </c>
      <c r="D5664" s="84">
        <v>43633</v>
      </c>
      <c r="E5664" s="85" t="s">
        <v>10106</v>
      </c>
      <c r="F5664" s="85" t="s">
        <v>629</v>
      </c>
      <c r="G5664" s="85">
        <v>8292</v>
      </c>
      <c r="H5664" s="89"/>
      <c r="I5664" s="270" t="s">
        <v>11753</v>
      </c>
      <c r="J5664" s="89"/>
      <c r="K5664" s="89"/>
      <c r="L5664" s="89"/>
      <c r="M5664" s="89"/>
      <c r="N5664" s="271">
        <v>61.8</v>
      </c>
      <c r="O5664" s="271">
        <v>0</v>
      </c>
      <c r="P5664" s="89" t="s">
        <v>670</v>
      </c>
    </row>
    <row r="5665" spans="1:16" ht="63.75">
      <c r="A5665" s="268">
        <v>16</v>
      </c>
      <c r="B5665" s="89"/>
      <c r="C5665" s="269" t="s">
        <v>43</v>
      </c>
      <c r="D5665" s="84">
        <v>43633</v>
      </c>
      <c r="E5665" s="85" t="s">
        <v>10107</v>
      </c>
      <c r="F5665" s="85" t="s">
        <v>629</v>
      </c>
      <c r="G5665" s="85">
        <v>8294</v>
      </c>
      <c r="H5665" s="89"/>
      <c r="I5665" s="270" t="s">
        <v>11754</v>
      </c>
      <c r="J5665" s="89"/>
      <c r="K5665" s="89"/>
      <c r="L5665" s="89"/>
      <c r="M5665" s="89"/>
      <c r="N5665" s="271">
        <v>115.48</v>
      </c>
      <c r="O5665" s="271">
        <v>0</v>
      </c>
      <c r="P5665" s="89" t="s">
        <v>670</v>
      </c>
    </row>
    <row r="5666" spans="1:16" ht="51">
      <c r="A5666" s="268">
        <v>513</v>
      </c>
      <c r="B5666" s="89"/>
      <c r="C5666" s="269" t="s">
        <v>171</v>
      </c>
      <c r="D5666" s="84">
        <v>43633</v>
      </c>
      <c r="E5666" s="85" t="s">
        <v>10108</v>
      </c>
      <c r="F5666" s="85" t="s">
        <v>15</v>
      </c>
      <c r="G5666" s="85">
        <v>1068433</v>
      </c>
      <c r="H5666" s="89"/>
      <c r="I5666" s="270" t="s">
        <v>6134</v>
      </c>
      <c r="J5666" s="89"/>
      <c r="K5666" s="89"/>
      <c r="L5666" s="89"/>
      <c r="M5666" s="89"/>
      <c r="N5666" s="271">
        <v>50</v>
      </c>
      <c r="O5666" s="271">
        <v>0</v>
      </c>
      <c r="P5666" s="89" t="s">
        <v>670</v>
      </c>
    </row>
    <row r="5667" spans="1:16" ht="63.75">
      <c r="A5667" s="268">
        <v>10</v>
      </c>
      <c r="B5667" s="89"/>
      <c r="C5667" s="269" t="s">
        <v>41</v>
      </c>
      <c r="D5667" s="84">
        <v>43633</v>
      </c>
      <c r="E5667" s="85" t="s">
        <v>10109</v>
      </c>
      <c r="F5667" s="85" t="s">
        <v>6</v>
      </c>
      <c r="G5667" s="85">
        <v>957218</v>
      </c>
      <c r="H5667" s="89"/>
      <c r="I5667" s="270" t="s">
        <v>11755</v>
      </c>
      <c r="J5667" s="89"/>
      <c r="K5667" s="89"/>
      <c r="L5667" s="89"/>
      <c r="M5667" s="89"/>
      <c r="N5667" s="271">
        <v>0</v>
      </c>
      <c r="O5667" s="271">
        <v>274621.65000000002</v>
      </c>
      <c r="P5667" s="89" t="s">
        <v>670</v>
      </c>
    </row>
    <row r="5668" spans="1:16" ht="63.75">
      <c r="A5668" s="268">
        <v>10</v>
      </c>
      <c r="B5668" s="89"/>
      <c r="C5668" s="269" t="s">
        <v>41</v>
      </c>
      <c r="D5668" s="84">
        <v>43633</v>
      </c>
      <c r="E5668" s="85" t="s">
        <v>10110</v>
      </c>
      <c r="F5668" s="85" t="s">
        <v>11</v>
      </c>
      <c r="G5668" s="85">
        <v>957218</v>
      </c>
      <c r="H5668" s="89"/>
      <c r="I5668" s="270" t="s">
        <v>11756</v>
      </c>
      <c r="J5668" s="89"/>
      <c r="K5668" s="89"/>
      <c r="L5668" s="89"/>
      <c r="M5668" s="89"/>
      <c r="N5668" s="271">
        <v>50</v>
      </c>
      <c r="O5668" s="271">
        <v>0</v>
      </c>
      <c r="P5668" s="89" t="s">
        <v>670</v>
      </c>
    </row>
    <row r="5669" spans="1:16" ht="51">
      <c r="A5669" s="268">
        <v>134</v>
      </c>
      <c r="B5669" s="89"/>
      <c r="C5669" s="269" t="s">
        <v>70</v>
      </c>
      <c r="D5669" s="84">
        <v>43634</v>
      </c>
      <c r="E5669" s="85" t="s">
        <v>10111</v>
      </c>
      <c r="F5669" s="85" t="s">
        <v>3</v>
      </c>
      <c r="G5669" s="85">
        <v>1751983</v>
      </c>
      <c r="H5669" s="89"/>
      <c r="I5669" s="270" t="s">
        <v>11757</v>
      </c>
      <c r="J5669" s="89"/>
      <c r="K5669" s="89"/>
      <c r="L5669" s="89"/>
      <c r="M5669" s="89"/>
      <c r="N5669" s="271">
        <v>0</v>
      </c>
      <c r="O5669" s="271">
        <v>1040.5</v>
      </c>
      <c r="P5669" s="89" t="s">
        <v>670</v>
      </c>
    </row>
    <row r="5670" spans="1:16" ht="51">
      <c r="A5670" s="268">
        <v>48</v>
      </c>
      <c r="B5670" s="89"/>
      <c r="C5670" s="269" t="s">
        <v>50</v>
      </c>
      <c r="D5670" s="84">
        <v>43634</v>
      </c>
      <c r="E5670" s="85" t="s">
        <v>10112</v>
      </c>
      <c r="F5670" s="85" t="s">
        <v>3</v>
      </c>
      <c r="G5670" s="85">
        <v>1751976</v>
      </c>
      <c r="H5670" s="89"/>
      <c r="I5670" s="270" t="s">
        <v>11758</v>
      </c>
      <c r="J5670" s="89"/>
      <c r="K5670" s="89"/>
      <c r="L5670" s="89"/>
      <c r="M5670" s="89"/>
      <c r="N5670" s="271">
        <v>0</v>
      </c>
      <c r="O5670" s="271">
        <v>40</v>
      </c>
      <c r="P5670" s="89" t="s">
        <v>670</v>
      </c>
    </row>
    <row r="5671" spans="1:16" ht="51">
      <c r="A5671" s="268" t="s">
        <v>565</v>
      </c>
      <c r="B5671" s="89"/>
      <c r="C5671" s="269" t="s">
        <v>615</v>
      </c>
      <c r="D5671" s="84">
        <v>43634</v>
      </c>
      <c r="E5671" s="85" t="s">
        <v>10113</v>
      </c>
      <c r="F5671" s="85" t="s">
        <v>3</v>
      </c>
      <c r="G5671" s="85">
        <v>1751974</v>
      </c>
      <c r="H5671" s="89"/>
      <c r="I5671" s="270" t="s">
        <v>11759</v>
      </c>
      <c r="J5671" s="89"/>
      <c r="K5671" s="89"/>
      <c r="L5671" s="89"/>
      <c r="M5671" s="89"/>
      <c r="N5671" s="271">
        <v>0</v>
      </c>
      <c r="O5671" s="271">
        <v>163.21</v>
      </c>
      <c r="P5671" s="89" t="s">
        <v>670</v>
      </c>
    </row>
    <row r="5672" spans="1:16" ht="51">
      <c r="A5672" s="268">
        <v>35</v>
      </c>
      <c r="B5672" s="89"/>
      <c r="C5672" s="269" t="s">
        <v>46</v>
      </c>
      <c r="D5672" s="84">
        <v>43634</v>
      </c>
      <c r="E5672" s="85" t="s">
        <v>10114</v>
      </c>
      <c r="F5672" s="85" t="s">
        <v>3</v>
      </c>
      <c r="G5672" s="85">
        <v>1751971</v>
      </c>
      <c r="H5672" s="89"/>
      <c r="I5672" s="270" t="s">
        <v>749</v>
      </c>
      <c r="J5672" s="89"/>
      <c r="K5672" s="89"/>
      <c r="L5672" s="89"/>
      <c r="M5672" s="89"/>
      <c r="N5672" s="271">
        <v>0</v>
      </c>
      <c r="O5672" s="271">
        <v>1200</v>
      </c>
      <c r="P5672" s="89" t="s">
        <v>670</v>
      </c>
    </row>
    <row r="5673" spans="1:16" ht="51">
      <c r="A5673" s="268">
        <v>670</v>
      </c>
      <c r="B5673" s="89"/>
      <c r="C5673" s="269" t="s">
        <v>190</v>
      </c>
      <c r="D5673" s="84">
        <v>43634</v>
      </c>
      <c r="E5673" s="85" t="s">
        <v>10115</v>
      </c>
      <c r="F5673" s="85" t="s">
        <v>3</v>
      </c>
      <c r="G5673" s="85">
        <v>1751969</v>
      </c>
      <c r="H5673" s="89"/>
      <c r="I5673" s="270" t="s">
        <v>11760</v>
      </c>
      <c r="J5673" s="89"/>
      <c r="K5673" s="89"/>
      <c r="L5673" s="89"/>
      <c r="M5673" s="89"/>
      <c r="N5673" s="271">
        <v>0</v>
      </c>
      <c r="O5673" s="271">
        <v>3066</v>
      </c>
      <c r="P5673" s="89" t="s">
        <v>670</v>
      </c>
    </row>
    <row r="5674" spans="1:16" ht="51">
      <c r="A5674" s="268">
        <v>526</v>
      </c>
      <c r="B5674" s="89"/>
      <c r="C5674" s="269" t="s">
        <v>610</v>
      </c>
      <c r="D5674" s="84">
        <v>43634</v>
      </c>
      <c r="E5674" s="85" t="s">
        <v>10116</v>
      </c>
      <c r="F5674" s="85" t="s">
        <v>3</v>
      </c>
      <c r="G5674" s="85">
        <v>1751968</v>
      </c>
      <c r="H5674" s="89"/>
      <c r="I5674" s="270" t="s">
        <v>11761</v>
      </c>
      <c r="J5674" s="89"/>
      <c r="K5674" s="89"/>
      <c r="L5674" s="89"/>
      <c r="M5674" s="89"/>
      <c r="N5674" s="271">
        <v>0</v>
      </c>
      <c r="O5674" s="271">
        <v>30</v>
      </c>
      <c r="P5674" s="89" t="s">
        <v>670</v>
      </c>
    </row>
    <row r="5675" spans="1:16" ht="38.25">
      <c r="A5675" s="268">
        <v>46</v>
      </c>
      <c r="B5675" s="89"/>
      <c r="C5675" s="269" t="s">
        <v>48</v>
      </c>
      <c r="D5675" s="84">
        <v>43634</v>
      </c>
      <c r="E5675" s="85" t="s">
        <v>10117</v>
      </c>
      <c r="F5675" s="85" t="s">
        <v>3</v>
      </c>
      <c r="G5675" s="85">
        <v>1751961</v>
      </c>
      <c r="H5675" s="89"/>
      <c r="I5675" s="270" t="s">
        <v>11762</v>
      </c>
      <c r="J5675" s="89"/>
      <c r="K5675" s="89"/>
      <c r="L5675" s="89"/>
      <c r="M5675" s="89"/>
      <c r="N5675" s="271">
        <v>0</v>
      </c>
      <c r="O5675" s="271">
        <v>2000</v>
      </c>
      <c r="P5675" s="89" t="s">
        <v>670</v>
      </c>
    </row>
    <row r="5676" spans="1:16" ht="38.25">
      <c r="A5676" s="268">
        <v>46</v>
      </c>
      <c r="B5676" s="89"/>
      <c r="C5676" s="269" t="s">
        <v>48</v>
      </c>
      <c r="D5676" s="84">
        <v>43634</v>
      </c>
      <c r="E5676" s="85" t="s">
        <v>10118</v>
      </c>
      <c r="F5676" s="85" t="s">
        <v>3</v>
      </c>
      <c r="G5676" s="85">
        <v>1751960</v>
      </c>
      <c r="H5676" s="89"/>
      <c r="I5676" s="270" t="s">
        <v>11762</v>
      </c>
      <c r="J5676" s="89"/>
      <c r="K5676" s="89"/>
      <c r="L5676" s="89"/>
      <c r="M5676" s="89"/>
      <c r="N5676" s="271">
        <v>0</v>
      </c>
      <c r="O5676" s="271">
        <v>3000</v>
      </c>
      <c r="P5676" s="89" t="s">
        <v>670</v>
      </c>
    </row>
    <row r="5677" spans="1:16" ht="51">
      <c r="A5677" s="268" t="s">
        <v>565</v>
      </c>
      <c r="B5677" s="89"/>
      <c r="C5677" s="269" t="s">
        <v>615</v>
      </c>
      <c r="D5677" s="84">
        <v>43634</v>
      </c>
      <c r="E5677" s="85" t="s">
        <v>10119</v>
      </c>
      <c r="F5677" s="85" t="s">
        <v>3</v>
      </c>
      <c r="G5677" s="85">
        <v>1751959</v>
      </c>
      <c r="H5677" s="89"/>
      <c r="I5677" s="270" t="s">
        <v>11763</v>
      </c>
      <c r="J5677" s="89"/>
      <c r="K5677" s="89"/>
      <c r="L5677" s="89"/>
      <c r="M5677" s="89"/>
      <c r="N5677" s="271">
        <v>0</v>
      </c>
      <c r="O5677" s="271">
        <v>27.2</v>
      </c>
      <c r="P5677" s="89" t="s">
        <v>670</v>
      </c>
    </row>
    <row r="5678" spans="1:16" ht="63.75">
      <c r="A5678" s="268">
        <v>592</v>
      </c>
      <c r="B5678" s="89"/>
      <c r="C5678" s="269" t="s">
        <v>645</v>
      </c>
      <c r="D5678" s="84">
        <v>43634</v>
      </c>
      <c r="E5678" s="85" t="s">
        <v>10120</v>
      </c>
      <c r="F5678" s="85" t="s">
        <v>3</v>
      </c>
      <c r="G5678" s="85">
        <v>1751956</v>
      </c>
      <c r="H5678" s="89"/>
      <c r="I5678" s="270" t="s">
        <v>11764</v>
      </c>
      <c r="J5678" s="89"/>
      <c r="K5678" s="89"/>
      <c r="L5678" s="89"/>
      <c r="M5678" s="89"/>
      <c r="N5678" s="271">
        <v>0</v>
      </c>
      <c r="O5678" s="271">
        <v>90</v>
      </c>
      <c r="P5678" s="89" t="s">
        <v>670</v>
      </c>
    </row>
    <row r="5679" spans="1:16" ht="51">
      <c r="A5679" s="268">
        <v>592</v>
      </c>
      <c r="B5679" s="89"/>
      <c r="C5679" s="269" t="s">
        <v>645</v>
      </c>
      <c r="D5679" s="84">
        <v>43634</v>
      </c>
      <c r="E5679" s="85" t="s">
        <v>10121</v>
      </c>
      <c r="F5679" s="85" t="s">
        <v>3</v>
      </c>
      <c r="G5679" s="85">
        <v>1751955</v>
      </c>
      <c r="H5679" s="89"/>
      <c r="I5679" s="270" t="s">
        <v>11765</v>
      </c>
      <c r="J5679" s="89"/>
      <c r="K5679" s="89"/>
      <c r="L5679" s="89"/>
      <c r="M5679" s="89"/>
      <c r="N5679" s="271">
        <v>0</v>
      </c>
      <c r="O5679" s="271">
        <v>30</v>
      </c>
      <c r="P5679" s="89" t="s">
        <v>670</v>
      </c>
    </row>
    <row r="5680" spans="1:16" ht="51">
      <c r="A5680" s="268">
        <v>592</v>
      </c>
      <c r="B5680" s="89"/>
      <c r="C5680" s="269" t="s">
        <v>645</v>
      </c>
      <c r="D5680" s="84">
        <v>43634</v>
      </c>
      <c r="E5680" s="85" t="s">
        <v>10122</v>
      </c>
      <c r="F5680" s="85" t="s">
        <v>3</v>
      </c>
      <c r="G5680" s="85">
        <v>1751954</v>
      </c>
      <c r="H5680" s="89"/>
      <c r="I5680" s="270" t="s">
        <v>11766</v>
      </c>
      <c r="J5680" s="89"/>
      <c r="K5680" s="89"/>
      <c r="L5680" s="89"/>
      <c r="M5680" s="89"/>
      <c r="N5680" s="271">
        <v>0</v>
      </c>
      <c r="O5680" s="271">
        <v>400</v>
      </c>
      <c r="P5680" s="89" t="s">
        <v>670</v>
      </c>
    </row>
    <row r="5681" spans="1:16" ht="38.25">
      <c r="A5681" s="268" t="s">
        <v>565</v>
      </c>
      <c r="B5681" s="89"/>
      <c r="C5681" s="269" t="s">
        <v>615</v>
      </c>
      <c r="D5681" s="84">
        <v>43634</v>
      </c>
      <c r="E5681" s="85" t="s">
        <v>10123</v>
      </c>
      <c r="F5681" s="85" t="s">
        <v>3</v>
      </c>
      <c r="G5681" s="85">
        <v>1751951</v>
      </c>
      <c r="H5681" s="89"/>
      <c r="I5681" s="270" t="s">
        <v>3604</v>
      </c>
      <c r="J5681" s="89"/>
      <c r="K5681" s="89"/>
      <c r="L5681" s="89"/>
      <c r="M5681" s="89"/>
      <c r="N5681" s="271">
        <v>0</v>
      </c>
      <c r="O5681" s="271">
        <v>630.93000000000006</v>
      </c>
      <c r="P5681" s="89" t="s">
        <v>670</v>
      </c>
    </row>
    <row r="5682" spans="1:16" ht="51">
      <c r="A5682" s="268" t="s">
        <v>565</v>
      </c>
      <c r="B5682" s="89"/>
      <c r="C5682" s="269" t="s">
        <v>615</v>
      </c>
      <c r="D5682" s="84">
        <v>43634</v>
      </c>
      <c r="E5682" s="85" t="s">
        <v>10124</v>
      </c>
      <c r="F5682" s="85" t="s">
        <v>3</v>
      </c>
      <c r="G5682" s="85">
        <v>1751942</v>
      </c>
      <c r="H5682" s="89"/>
      <c r="I5682" s="270" t="s">
        <v>8004</v>
      </c>
      <c r="J5682" s="89"/>
      <c r="K5682" s="89"/>
      <c r="L5682" s="89"/>
      <c r="M5682" s="89"/>
      <c r="N5682" s="271">
        <v>0</v>
      </c>
      <c r="O5682" s="271">
        <v>10000</v>
      </c>
      <c r="P5682" s="89" t="s">
        <v>670</v>
      </c>
    </row>
    <row r="5683" spans="1:16" ht="51">
      <c r="A5683" s="268">
        <v>46</v>
      </c>
      <c r="B5683" s="89"/>
      <c r="C5683" s="269" t="s">
        <v>48</v>
      </c>
      <c r="D5683" s="84">
        <v>43634</v>
      </c>
      <c r="E5683" s="85" t="s">
        <v>10125</v>
      </c>
      <c r="F5683" s="85" t="s">
        <v>3</v>
      </c>
      <c r="G5683" s="85">
        <v>1751927</v>
      </c>
      <c r="H5683" s="89"/>
      <c r="I5683" s="270" t="s">
        <v>11767</v>
      </c>
      <c r="J5683" s="89"/>
      <c r="K5683" s="89"/>
      <c r="L5683" s="89"/>
      <c r="M5683" s="89"/>
      <c r="N5683" s="271">
        <v>0</v>
      </c>
      <c r="O5683" s="271">
        <v>1500</v>
      </c>
      <c r="P5683" s="89" t="s">
        <v>670</v>
      </c>
    </row>
    <row r="5684" spans="1:16" ht="51">
      <c r="A5684" s="268">
        <v>46</v>
      </c>
      <c r="B5684" s="89"/>
      <c r="C5684" s="269" t="s">
        <v>48</v>
      </c>
      <c r="D5684" s="84">
        <v>43634</v>
      </c>
      <c r="E5684" s="85" t="s">
        <v>10126</v>
      </c>
      <c r="F5684" s="85" t="s">
        <v>3</v>
      </c>
      <c r="G5684" s="85">
        <v>1751926</v>
      </c>
      <c r="H5684" s="89"/>
      <c r="I5684" s="270" t="s">
        <v>11767</v>
      </c>
      <c r="J5684" s="89"/>
      <c r="K5684" s="89"/>
      <c r="L5684" s="89"/>
      <c r="M5684" s="89"/>
      <c r="N5684" s="271">
        <v>0</v>
      </c>
      <c r="O5684" s="271">
        <v>1500</v>
      </c>
      <c r="P5684" s="89" t="s">
        <v>670</v>
      </c>
    </row>
    <row r="5685" spans="1:16" ht="51">
      <c r="A5685" s="268" t="s">
        <v>565</v>
      </c>
      <c r="B5685" s="89"/>
      <c r="C5685" s="269" t="s">
        <v>615</v>
      </c>
      <c r="D5685" s="84">
        <v>43634</v>
      </c>
      <c r="E5685" s="85" t="s">
        <v>10127</v>
      </c>
      <c r="F5685" s="85" t="s">
        <v>3</v>
      </c>
      <c r="G5685" s="85">
        <v>1752081</v>
      </c>
      <c r="H5685" s="89"/>
      <c r="I5685" s="270" t="s">
        <v>11768</v>
      </c>
      <c r="J5685" s="89"/>
      <c r="K5685" s="89"/>
      <c r="L5685" s="89"/>
      <c r="M5685" s="89"/>
      <c r="N5685" s="271">
        <v>0</v>
      </c>
      <c r="O5685" s="271">
        <v>3413.94</v>
      </c>
      <c r="P5685" s="89" t="s">
        <v>670</v>
      </c>
    </row>
    <row r="5686" spans="1:16" ht="51">
      <c r="A5686" s="268" t="s">
        <v>565</v>
      </c>
      <c r="B5686" s="89"/>
      <c r="C5686" s="269" t="s">
        <v>615</v>
      </c>
      <c r="D5686" s="84">
        <v>43634</v>
      </c>
      <c r="E5686" s="85" t="s">
        <v>10128</v>
      </c>
      <c r="F5686" s="85" t="s">
        <v>3</v>
      </c>
      <c r="G5686" s="85">
        <v>1752080</v>
      </c>
      <c r="H5686" s="89"/>
      <c r="I5686" s="270" t="s">
        <v>11769</v>
      </c>
      <c r="J5686" s="89"/>
      <c r="K5686" s="89"/>
      <c r="L5686" s="89"/>
      <c r="M5686" s="89"/>
      <c r="N5686" s="271">
        <v>0</v>
      </c>
      <c r="O5686" s="271">
        <v>3077.9900000000002</v>
      </c>
      <c r="P5686" s="89" t="s">
        <v>670</v>
      </c>
    </row>
    <row r="5687" spans="1:16" ht="63.75">
      <c r="A5687" s="268">
        <v>598</v>
      </c>
      <c r="B5687" s="89"/>
      <c r="C5687" s="269" t="s">
        <v>727</v>
      </c>
      <c r="D5687" s="84">
        <v>43634</v>
      </c>
      <c r="E5687" s="85" t="s">
        <v>10129</v>
      </c>
      <c r="F5687" s="85" t="s">
        <v>3</v>
      </c>
      <c r="G5687" s="85">
        <v>1752073</v>
      </c>
      <c r="H5687" s="89"/>
      <c r="I5687" s="270" t="s">
        <v>11770</v>
      </c>
      <c r="J5687" s="89"/>
      <c r="K5687" s="89"/>
      <c r="L5687" s="89"/>
      <c r="M5687" s="89"/>
      <c r="N5687" s="271">
        <v>0</v>
      </c>
      <c r="O5687" s="271">
        <v>573</v>
      </c>
      <c r="P5687" s="89" t="s">
        <v>670</v>
      </c>
    </row>
    <row r="5688" spans="1:16" ht="51">
      <c r="A5688" s="268">
        <v>212</v>
      </c>
      <c r="B5688" s="89"/>
      <c r="C5688" s="269" t="s">
        <v>100</v>
      </c>
      <c r="D5688" s="84">
        <v>43634</v>
      </c>
      <c r="E5688" s="85" t="s">
        <v>10130</v>
      </c>
      <c r="F5688" s="85" t="s">
        <v>3</v>
      </c>
      <c r="G5688" s="85">
        <v>1752070</v>
      </c>
      <c r="H5688" s="89"/>
      <c r="I5688" s="270" t="s">
        <v>11771</v>
      </c>
      <c r="J5688" s="89"/>
      <c r="K5688" s="89"/>
      <c r="L5688" s="89"/>
      <c r="M5688" s="89"/>
      <c r="N5688" s="271">
        <v>0</v>
      </c>
      <c r="O5688" s="271">
        <v>350</v>
      </c>
      <c r="P5688" s="89" t="s">
        <v>670</v>
      </c>
    </row>
    <row r="5689" spans="1:16" ht="51">
      <c r="A5689" s="268">
        <v>212</v>
      </c>
      <c r="B5689" s="89"/>
      <c r="C5689" s="269" t="s">
        <v>100</v>
      </c>
      <c r="D5689" s="84">
        <v>43634</v>
      </c>
      <c r="E5689" s="85" t="s">
        <v>10131</v>
      </c>
      <c r="F5689" s="85" t="s">
        <v>3</v>
      </c>
      <c r="G5689" s="85">
        <v>1752068</v>
      </c>
      <c r="H5689" s="89"/>
      <c r="I5689" s="270" t="s">
        <v>11772</v>
      </c>
      <c r="J5689" s="89"/>
      <c r="K5689" s="89"/>
      <c r="L5689" s="89"/>
      <c r="M5689" s="89"/>
      <c r="N5689" s="271">
        <v>0</v>
      </c>
      <c r="O5689" s="271">
        <v>159</v>
      </c>
      <c r="P5689" s="89" t="s">
        <v>670</v>
      </c>
    </row>
    <row r="5690" spans="1:16" ht="51">
      <c r="A5690" s="268">
        <v>132</v>
      </c>
      <c r="B5690" s="89"/>
      <c r="C5690" s="269" t="s">
        <v>68</v>
      </c>
      <c r="D5690" s="84">
        <v>43634</v>
      </c>
      <c r="E5690" s="85" t="s">
        <v>10132</v>
      </c>
      <c r="F5690" s="85" t="s">
        <v>3</v>
      </c>
      <c r="G5690" s="85">
        <v>1752045</v>
      </c>
      <c r="H5690" s="89"/>
      <c r="I5690" s="270" t="s">
        <v>11773</v>
      </c>
      <c r="J5690" s="89"/>
      <c r="K5690" s="89"/>
      <c r="L5690" s="89"/>
      <c r="M5690" s="89"/>
      <c r="N5690" s="271">
        <v>0</v>
      </c>
      <c r="O5690" s="271">
        <v>3</v>
      </c>
      <c r="P5690" s="89" t="s">
        <v>670</v>
      </c>
    </row>
    <row r="5691" spans="1:16" ht="51">
      <c r="A5691" s="268" t="s">
        <v>565</v>
      </c>
      <c r="B5691" s="89"/>
      <c r="C5691" s="269" t="s">
        <v>615</v>
      </c>
      <c r="D5691" s="84">
        <v>43634</v>
      </c>
      <c r="E5691" s="85" t="s">
        <v>10133</v>
      </c>
      <c r="F5691" s="85" t="s">
        <v>3</v>
      </c>
      <c r="G5691" s="85">
        <v>1752044</v>
      </c>
      <c r="H5691" s="89"/>
      <c r="I5691" s="270" t="s">
        <v>11774</v>
      </c>
      <c r="J5691" s="89"/>
      <c r="K5691" s="89"/>
      <c r="L5691" s="89"/>
      <c r="M5691" s="89"/>
      <c r="N5691" s="271">
        <v>0</v>
      </c>
      <c r="O5691" s="271">
        <v>98</v>
      </c>
      <c r="P5691" s="89" t="s">
        <v>670</v>
      </c>
    </row>
    <row r="5692" spans="1:16" ht="51">
      <c r="A5692" s="268" t="s">
        <v>565</v>
      </c>
      <c r="B5692" s="89"/>
      <c r="C5692" s="269" t="s">
        <v>615</v>
      </c>
      <c r="D5692" s="84">
        <v>43634</v>
      </c>
      <c r="E5692" s="85" t="s">
        <v>10134</v>
      </c>
      <c r="F5692" s="85" t="s">
        <v>3</v>
      </c>
      <c r="G5692" s="85">
        <v>1752043</v>
      </c>
      <c r="H5692" s="89"/>
      <c r="I5692" s="270" t="s">
        <v>11775</v>
      </c>
      <c r="J5692" s="89"/>
      <c r="K5692" s="89"/>
      <c r="L5692" s="89"/>
      <c r="M5692" s="89"/>
      <c r="N5692" s="271">
        <v>0</v>
      </c>
      <c r="O5692" s="271">
        <v>98</v>
      </c>
      <c r="P5692" s="89" t="s">
        <v>670</v>
      </c>
    </row>
    <row r="5693" spans="1:16" ht="38.25">
      <c r="A5693" s="268" t="s">
        <v>565</v>
      </c>
      <c r="B5693" s="89"/>
      <c r="C5693" s="269" t="s">
        <v>615</v>
      </c>
      <c r="D5693" s="84">
        <v>43634</v>
      </c>
      <c r="E5693" s="85" t="s">
        <v>10135</v>
      </c>
      <c r="F5693" s="85" t="s">
        <v>3</v>
      </c>
      <c r="G5693" s="85">
        <v>1752037</v>
      </c>
      <c r="H5693" s="89"/>
      <c r="I5693" s="270" t="s">
        <v>11776</v>
      </c>
      <c r="J5693" s="89"/>
      <c r="K5693" s="89"/>
      <c r="L5693" s="89"/>
      <c r="M5693" s="89"/>
      <c r="N5693" s="271">
        <v>0</v>
      </c>
      <c r="O5693" s="271">
        <v>1200</v>
      </c>
      <c r="P5693" s="89" t="s">
        <v>670</v>
      </c>
    </row>
    <row r="5694" spans="1:16" ht="38.25">
      <c r="A5694" s="268" t="s">
        <v>565</v>
      </c>
      <c r="B5694" s="89"/>
      <c r="C5694" s="269" t="s">
        <v>615</v>
      </c>
      <c r="D5694" s="84">
        <v>43634</v>
      </c>
      <c r="E5694" s="85" t="s">
        <v>10136</v>
      </c>
      <c r="F5694" s="85" t="s">
        <v>3</v>
      </c>
      <c r="G5694" s="85">
        <v>1752027</v>
      </c>
      <c r="H5694" s="89"/>
      <c r="I5694" s="270" t="s">
        <v>11777</v>
      </c>
      <c r="J5694" s="89"/>
      <c r="K5694" s="89"/>
      <c r="L5694" s="89"/>
      <c r="M5694" s="89"/>
      <c r="N5694" s="271">
        <v>0</v>
      </c>
      <c r="O5694" s="271">
        <v>371</v>
      </c>
      <c r="P5694" s="89" t="s">
        <v>670</v>
      </c>
    </row>
    <row r="5695" spans="1:16" ht="63.75">
      <c r="A5695" s="268">
        <v>234</v>
      </c>
      <c r="B5695" s="89"/>
      <c r="C5695" s="269" t="s">
        <v>644</v>
      </c>
      <c r="D5695" s="84">
        <v>43634</v>
      </c>
      <c r="E5695" s="85" t="s">
        <v>10137</v>
      </c>
      <c r="F5695" s="85" t="s">
        <v>3</v>
      </c>
      <c r="G5695" s="85">
        <v>1752019</v>
      </c>
      <c r="H5695" s="89"/>
      <c r="I5695" s="270" t="s">
        <v>11778</v>
      </c>
      <c r="J5695" s="89"/>
      <c r="K5695" s="89"/>
      <c r="L5695" s="89"/>
      <c r="M5695" s="89"/>
      <c r="N5695" s="271">
        <v>0</v>
      </c>
      <c r="O5695" s="271">
        <v>902</v>
      </c>
      <c r="P5695" s="89" t="s">
        <v>670</v>
      </c>
    </row>
    <row r="5696" spans="1:16" ht="51">
      <c r="A5696" s="268">
        <v>234</v>
      </c>
      <c r="B5696" s="89"/>
      <c r="C5696" s="269" t="s">
        <v>644</v>
      </c>
      <c r="D5696" s="84">
        <v>43634</v>
      </c>
      <c r="E5696" s="85" t="s">
        <v>10138</v>
      </c>
      <c r="F5696" s="85" t="s">
        <v>3</v>
      </c>
      <c r="G5696" s="85">
        <v>1752016</v>
      </c>
      <c r="H5696" s="89"/>
      <c r="I5696" s="270" t="s">
        <v>11779</v>
      </c>
      <c r="J5696" s="89"/>
      <c r="K5696" s="89"/>
      <c r="L5696" s="89"/>
      <c r="M5696" s="89"/>
      <c r="N5696" s="271">
        <v>0</v>
      </c>
      <c r="O5696" s="271">
        <v>23</v>
      </c>
      <c r="P5696" s="89" t="s">
        <v>670</v>
      </c>
    </row>
    <row r="5697" spans="1:16" ht="51">
      <c r="A5697" s="268" t="s">
        <v>565</v>
      </c>
      <c r="B5697" s="89"/>
      <c r="C5697" s="269" t="s">
        <v>615</v>
      </c>
      <c r="D5697" s="84">
        <v>43634</v>
      </c>
      <c r="E5697" s="85" t="s">
        <v>10139</v>
      </c>
      <c r="F5697" s="85" t="s">
        <v>3</v>
      </c>
      <c r="G5697" s="85">
        <v>1751991</v>
      </c>
      <c r="H5697" s="89"/>
      <c r="I5697" s="270" t="s">
        <v>11780</v>
      </c>
      <c r="J5697" s="89"/>
      <c r="K5697" s="89"/>
      <c r="L5697" s="89"/>
      <c r="M5697" s="89"/>
      <c r="N5697" s="271">
        <v>0</v>
      </c>
      <c r="O5697" s="271">
        <v>3308.44</v>
      </c>
      <c r="P5697" s="89" t="s">
        <v>670</v>
      </c>
    </row>
    <row r="5698" spans="1:16" ht="51">
      <c r="A5698" s="268" t="s">
        <v>565</v>
      </c>
      <c r="B5698" s="89"/>
      <c r="C5698" s="269" t="s">
        <v>615</v>
      </c>
      <c r="D5698" s="84">
        <v>43634</v>
      </c>
      <c r="E5698" s="85" t="s">
        <v>10140</v>
      </c>
      <c r="F5698" s="85" t="s">
        <v>3</v>
      </c>
      <c r="G5698" s="85">
        <v>1751987</v>
      </c>
      <c r="H5698" s="89"/>
      <c r="I5698" s="270" t="s">
        <v>11781</v>
      </c>
      <c r="J5698" s="89"/>
      <c r="K5698" s="89"/>
      <c r="L5698" s="89"/>
      <c r="M5698" s="89"/>
      <c r="N5698" s="271">
        <v>0</v>
      </c>
      <c r="O5698" s="271">
        <v>2881.44</v>
      </c>
      <c r="P5698" s="89" t="s">
        <v>670</v>
      </c>
    </row>
    <row r="5699" spans="1:16" ht="38.25">
      <c r="A5699" s="268">
        <v>10</v>
      </c>
      <c r="B5699" s="89"/>
      <c r="C5699" s="269" t="s">
        <v>41</v>
      </c>
      <c r="D5699" s="84">
        <v>43634</v>
      </c>
      <c r="E5699" s="85" t="s">
        <v>10141</v>
      </c>
      <c r="F5699" s="85" t="s">
        <v>3</v>
      </c>
      <c r="G5699" s="85">
        <v>1751986</v>
      </c>
      <c r="H5699" s="89"/>
      <c r="I5699" s="270" t="s">
        <v>11782</v>
      </c>
      <c r="J5699" s="89"/>
      <c r="K5699" s="89"/>
      <c r="L5699" s="89"/>
      <c r="M5699" s="89"/>
      <c r="N5699" s="271">
        <v>0</v>
      </c>
      <c r="O5699" s="271">
        <v>591.6</v>
      </c>
      <c r="P5699" s="89" t="s">
        <v>670</v>
      </c>
    </row>
    <row r="5700" spans="1:16" ht="51">
      <c r="A5700" s="268">
        <v>206</v>
      </c>
      <c r="B5700" s="89"/>
      <c r="C5700" s="269" t="s">
        <v>97</v>
      </c>
      <c r="D5700" s="84">
        <v>43634</v>
      </c>
      <c r="E5700" s="85" t="s">
        <v>10142</v>
      </c>
      <c r="F5700" s="85" t="s">
        <v>3</v>
      </c>
      <c r="G5700" s="85">
        <v>1751928</v>
      </c>
      <c r="H5700" s="89"/>
      <c r="I5700" s="270" t="s">
        <v>11783</v>
      </c>
      <c r="J5700" s="89"/>
      <c r="K5700" s="89"/>
      <c r="L5700" s="89"/>
      <c r="M5700" s="89"/>
      <c r="N5700" s="271">
        <v>0</v>
      </c>
      <c r="O5700" s="271">
        <v>575</v>
      </c>
      <c r="P5700" s="89" t="s">
        <v>670</v>
      </c>
    </row>
    <row r="5701" spans="1:16" ht="63.75">
      <c r="A5701" s="268">
        <v>599</v>
      </c>
      <c r="B5701" s="89"/>
      <c r="C5701" s="269" t="s">
        <v>1369</v>
      </c>
      <c r="D5701" s="84">
        <v>43634</v>
      </c>
      <c r="E5701" s="85" t="s">
        <v>10143</v>
      </c>
      <c r="F5701" s="85" t="s">
        <v>3</v>
      </c>
      <c r="G5701" s="85">
        <v>1751907</v>
      </c>
      <c r="H5701" s="89"/>
      <c r="I5701" s="270" t="s">
        <v>11784</v>
      </c>
      <c r="J5701" s="89"/>
      <c r="K5701" s="89"/>
      <c r="L5701" s="89"/>
      <c r="M5701" s="89"/>
      <c r="N5701" s="271">
        <v>0</v>
      </c>
      <c r="O5701" s="271">
        <v>42.93</v>
      </c>
      <c r="P5701" s="89" t="s">
        <v>741</v>
      </c>
    </row>
    <row r="5702" spans="1:16" ht="63.75">
      <c r="A5702" s="268">
        <v>599</v>
      </c>
      <c r="B5702" s="89"/>
      <c r="C5702" s="269" t="s">
        <v>1369</v>
      </c>
      <c r="D5702" s="84">
        <v>43634</v>
      </c>
      <c r="E5702" s="85" t="s">
        <v>10144</v>
      </c>
      <c r="F5702" s="85" t="s">
        <v>3</v>
      </c>
      <c r="G5702" s="85">
        <v>1751903</v>
      </c>
      <c r="H5702" s="89"/>
      <c r="I5702" s="270" t="s">
        <v>11785</v>
      </c>
      <c r="J5702" s="89"/>
      <c r="K5702" s="89"/>
      <c r="L5702" s="89"/>
      <c r="M5702" s="89"/>
      <c r="N5702" s="271">
        <v>0</v>
      </c>
      <c r="O5702" s="271">
        <v>1240.5</v>
      </c>
      <c r="P5702" s="89" t="s">
        <v>670</v>
      </c>
    </row>
    <row r="5703" spans="1:16" ht="51">
      <c r="A5703" s="268">
        <v>290</v>
      </c>
      <c r="B5703" s="89"/>
      <c r="C5703" s="269" t="s">
        <v>128</v>
      </c>
      <c r="D5703" s="84">
        <v>43634</v>
      </c>
      <c r="E5703" s="85" t="s">
        <v>10145</v>
      </c>
      <c r="F5703" s="85" t="s">
        <v>3</v>
      </c>
      <c r="G5703" s="85">
        <v>1751900</v>
      </c>
      <c r="H5703" s="89"/>
      <c r="I5703" s="270" t="s">
        <v>11786</v>
      </c>
      <c r="J5703" s="89"/>
      <c r="K5703" s="89"/>
      <c r="L5703" s="89"/>
      <c r="M5703" s="89"/>
      <c r="N5703" s="271">
        <v>0</v>
      </c>
      <c r="O5703" s="271">
        <v>12400</v>
      </c>
      <c r="P5703" s="89" t="s">
        <v>670</v>
      </c>
    </row>
    <row r="5704" spans="1:16" ht="51">
      <c r="A5704" s="268">
        <v>16</v>
      </c>
      <c r="B5704" s="89"/>
      <c r="C5704" s="269" t="s">
        <v>43</v>
      </c>
      <c r="D5704" s="84">
        <v>43634</v>
      </c>
      <c r="E5704" s="85" t="s">
        <v>10146</v>
      </c>
      <c r="F5704" s="85" t="s">
        <v>3</v>
      </c>
      <c r="G5704" s="85">
        <v>1751899</v>
      </c>
      <c r="H5704" s="89"/>
      <c r="I5704" s="270" t="s">
        <v>11787</v>
      </c>
      <c r="J5704" s="89"/>
      <c r="K5704" s="89"/>
      <c r="L5704" s="89"/>
      <c r="M5704" s="89"/>
      <c r="N5704" s="271">
        <v>0</v>
      </c>
      <c r="O5704" s="271">
        <v>7513.05</v>
      </c>
      <c r="P5704" s="89" t="s">
        <v>741</v>
      </c>
    </row>
    <row r="5705" spans="1:16" ht="63.75">
      <c r="A5705" s="268">
        <v>290</v>
      </c>
      <c r="B5705" s="89"/>
      <c r="C5705" s="269" t="s">
        <v>128</v>
      </c>
      <c r="D5705" s="84">
        <v>43634</v>
      </c>
      <c r="E5705" s="85" t="s">
        <v>10147</v>
      </c>
      <c r="F5705" s="85" t="s">
        <v>3</v>
      </c>
      <c r="G5705" s="85">
        <v>1751895</v>
      </c>
      <c r="H5705" s="89"/>
      <c r="I5705" s="270" t="s">
        <v>11788</v>
      </c>
      <c r="J5705" s="89"/>
      <c r="K5705" s="89"/>
      <c r="L5705" s="89"/>
      <c r="M5705" s="89"/>
      <c r="N5705" s="271">
        <v>0</v>
      </c>
      <c r="O5705" s="271">
        <v>6900</v>
      </c>
      <c r="P5705" s="89" t="s">
        <v>670</v>
      </c>
    </row>
    <row r="5706" spans="1:16" ht="63.75">
      <c r="A5706" s="268">
        <v>35</v>
      </c>
      <c r="B5706" s="89"/>
      <c r="C5706" s="269" t="s">
        <v>46</v>
      </c>
      <c r="D5706" s="84">
        <v>43634</v>
      </c>
      <c r="E5706" s="85" t="s">
        <v>10148</v>
      </c>
      <c r="F5706" s="85" t="s">
        <v>3</v>
      </c>
      <c r="G5706" s="85">
        <v>1751887</v>
      </c>
      <c r="H5706" s="89"/>
      <c r="I5706" s="270" t="s">
        <v>11789</v>
      </c>
      <c r="J5706" s="89"/>
      <c r="K5706" s="89"/>
      <c r="L5706" s="89"/>
      <c r="M5706" s="89"/>
      <c r="N5706" s="271">
        <v>0</v>
      </c>
      <c r="O5706" s="271">
        <v>1027.3499999999999</v>
      </c>
      <c r="P5706" s="89" t="s">
        <v>670</v>
      </c>
    </row>
    <row r="5707" spans="1:16" ht="51">
      <c r="A5707" s="268">
        <v>15</v>
      </c>
      <c r="B5707" s="89"/>
      <c r="C5707" s="269" t="s">
        <v>42</v>
      </c>
      <c r="D5707" s="84">
        <v>43634</v>
      </c>
      <c r="E5707" s="85" t="s">
        <v>10149</v>
      </c>
      <c r="F5707" s="85" t="s">
        <v>3</v>
      </c>
      <c r="G5707" s="85">
        <v>1751859</v>
      </c>
      <c r="H5707" s="89"/>
      <c r="I5707" s="270" t="s">
        <v>11790</v>
      </c>
      <c r="J5707" s="89"/>
      <c r="K5707" s="89"/>
      <c r="L5707" s="89"/>
      <c r="M5707" s="89"/>
      <c r="N5707" s="271">
        <v>0</v>
      </c>
      <c r="O5707" s="271">
        <v>1937</v>
      </c>
      <c r="P5707" s="89" t="s">
        <v>670</v>
      </c>
    </row>
    <row r="5708" spans="1:16" ht="51">
      <c r="A5708" s="268">
        <v>15</v>
      </c>
      <c r="B5708" s="89"/>
      <c r="C5708" s="269" t="s">
        <v>42</v>
      </c>
      <c r="D5708" s="84">
        <v>43634</v>
      </c>
      <c r="E5708" s="85" t="s">
        <v>10150</v>
      </c>
      <c r="F5708" s="85" t="s">
        <v>3</v>
      </c>
      <c r="G5708" s="85">
        <v>1751858</v>
      </c>
      <c r="H5708" s="89"/>
      <c r="I5708" s="270" t="s">
        <v>11791</v>
      </c>
      <c r="J5708" s="89"/>
      <c r="K5708" s="89"/>
      <c r="L5708" s="89"/>
      <c r="M5708" s="89"/>
      <c r="N5708" s="271">
        <v>0</v>
      </c>
      <c r="O5708" s="271">
        <v>542</v>
      </c>
      <c r="P5708" s="89" t="s">
        <v>670</v>
      </c>
    </row>
    <row r="5709" spans="1:16" ht="51">
      <c r="A5709" s="268">
        <v>15</v>
      </c>
      <c r="B5709" s="89"/>
      <c r="C5709" s="269" t="s">
        <v>42</v>
      </c>
      <c r="D5709" s="84">
        <v>43634</v>
      </c>
      <c r="E5709" s="85" t="s">
        <v>10151</v>
      </c>
      <c r="F5709" s="85" t="s">
        <v>3</v>
      </c>
      <c r="G5709" s="85">
        <v>1751855</v>
      </c>
      <c r="H5709" s="89"/>
      <c r="I5709" s="270" t="s">
        <v>11792</v>
      </c>
      <c r="J5709" s="89"/>
      <c r="K5709" s="89"/>
      <c r="L5709" s="89"/>
      <c r="M5709" s="89"/>
      <c r="N5709" s="271">
        <v>0</v>
      </c>
      <c r="O5709" s="271">
        <v>7875.8</v>
      </c>
      <c r="P5709" s="89" t="s">
        <v>670</v>
      </c>
    </row>
    <row r="5710" spans="1:16" ht="51">
      <c r="A5710" s="268">
        <v>15</v>
      </c>
      <c r="B5710" s="89"/>
      <c r="C5710" s="269" t="s">
        <v>42</v>
      </c>
      <c r="D5710" s="84">
        <v>43634</v>
      </c>
      <c r="E5710" s="85" t="s">
        <v>10152</v>
      </c>
      <c r="F5710" s="85" t="s">
        <v>3</v>
      </c>
      <c r="G5710" s="85">
        <v>1751854</v>
      </c>
      <c r="H5710" s="89"/>
      <c r="I5710" s="270" t="s">
        <v>11793</v>
      </c>
      <c r="J5710" s="89"/>
      <c r="K5710" s="89"/>
      <c r="L5710" s="89"/>
      <c r="M5710" s="89"/>
      <c r="N5710" s="271">
        <v>0</v>
      </c>
      <c r="O5710" s="271">
        <v>3850</v>
      </c>
      <c r="P5710" s="89" t="s">
        <v>670</v>
      </c>
    </row>
    <row r="5711" spans="1:16" ht="51">
      <c r="A5711" s="268">
        <v>15</v>
      </c>
      <c r="B5711" s="89"/>
      <c r="C5711" s="269" t="s">
        <v>42</v>
      </c>
      <c r="D5711" s="84">
        <v>43634</v>
      </c>
      <c r="E5711" s="85" t="s">
        <v>10153</v>
      </c>
      <c r="F5711" s="85" t="s">
        <v>3</v>
      </c>
      <c r="G5711" s="85">
        <v>1751851</v>
      </c>
      <c r="H5711" s="89"/>
      <c r="I5711" s="270" t="s">
        <v>11794</v>
      </c>
      <c r="J5711" s="89"/>
      <c r="K5711" s="89"/>
      <c r="L5711" s="89"/>
      <c r="M5711" s="89"/>
      <c r="N5711" s="271">
        <v>0</v>
      </c>
      <c r="O5711" s="271">
        <v>16400</v>
      </c>
      <c r="P5711" s="89" t="s">
        <v>670</v>
      </c>
    </row>
    <row r="5712" spans="1:16" ht="51">
      <c r="A5712" s="268">
        <v>342</v>
      </c>
      <c r="B5712" s="89"/>
      <c r="C5712" s="269" t="s">
        <v>148</v>
      </c>
      <c r="D5712" s="84">
        <v>43634</v>
      </c>
      <c r="E5712" s="85" t="s">
        <v>10154</v>
      </c>
      <c r="F5712" s="85" t="s">
        <v>3</v>
      </c>
      <c r="G5712" s="85">
        <v>1751840</v>
      </c>
      <c r="H5712" s="89"/>
      <c r="I5712" s="270" t="s">
        <v>11795</v>
      </c>
      <c r="J5712" s="89"/>
      <c r="K5712" s="89"/>
      <c r="L5712" s="89"/>
      <c r="M5712" s="89"/>
      <c r="N5712" s="271">
        <v>0</v>
      </c>
      <c r="O5712" s="271">
        <v>0.2</v>
      </c>
      <c r="P5712" s="89" t="s">
        <v>741</v>
      </c>
    </row>
    <row r="5713" spans="1:16" ht="51">
      <c r="A5713" s="268">
        <v>190</v>
      </c>
      <c r="B5713" s="89"/>
      <c r="C5713" s="269" t="s">
        <v>92</v>
      </c>
      <c r="D5713" s="84">
        <v>43634</v>
      </c>
      <c r="E5713" s="85" t="s">
        <v>10155</v>
      </c>
      <c r="F5713" s="85" t="s">
        <v>3</v>
      </c>
      <c r="G5713" s="85">
        <v>1751914</v>
      </c>
      <c r="H5713" s="89"/>
      <c r="I5713" s="270" t="s">
        <v>11796</v>
      </c>
      <c r="J5713" s="89"/>
      <c r="K5713" s="89"/>
      <c r="L5713" s="89"/>
      <c r="M5713" s="89"/>
      <c r="N5713" s="271">
        <v>0</v>
      </c>
      <c r="O5713" s="271">
        <v>155</v>
      </c>
      <c r="P5713" s="89" t="s">
        <v>670</v>
      </c>
    </row>
    <row r="5714" spans="1:16" ht="51">
      <c r="A5714" s="268" t="s">
        <v>565</v>
      </c>
      <c r="B5714" s="89"/>
      <c r="C5714" s="269" t="s">
        <v>615</v>
      </c>
      <c r="D5714" s="84">
        <v>43634</v>
      </c>
      <c r="E5714" s="85" t="s">
        <v>10156</v>
      </c>
      <c r="F5714" s="85" t="s">
        <v>3</v>
      </c>
      <c r="G5714" s="85">
        <v>1751912</v>
      </c>
      <c r="H5714" s="89"/>
      <c r="I5714" s="270" t="s">
        <v>11797</v>
      </c>
      <c r="J5714" s="89"/>
      <c r="K5714" s="89"/>
      <c r="L5714" s="89"/>
      <c r="M5714" s="89"/>
      <c r="N5714" s="271">
        <v>0</v>
      </c>
      <c r="O5714" s="271">
        <v>357</v>
      </c>
      <c r="P5714" s="89" t="s">
        <v>670</v>
      </c>
    </row>
    <row r="5715" spans="1:16" ht="51">
      <c r="A5715" s="268" t="s">
        <v>565</v>
      </c>
      <c r="B5715" s="89"/>
      <c r="C5715" s="269" t="s">
        <v>615</v>
      </c>
      <c r="D5715" s="84">
        <v>43634</v>
      </c>
      <c r="E5715" s="85" t="s">
        <v>10157</v>
      </c>
      <c r="F5715" s="85" t="s">
        <v>3</v>
      </c>
      <c r="G5715" s="85">
        <v>1751911</v>
      </c>
      <c r="H5715" s="89"/>
      <c r="I5715" s="270" t="s">
        <v>11798</v>
      </c>
      <c r="J5715" s="89"/>
      <c r="K5715" s="89"/>
      <c r="L5715" s="89"/>
      <c r="M5715" s="89"/>
      <c r="N5715" s="271">
        <v>0</v>
      </c>
      <c r="O5715" s="271">
        <v>356.92</v>
      </c>
      <c r="P5715" s="89" t="s">
        <v>670</v>
      </c>
    </row>
    <row r="5716" spans="1:16" ht="38.25">
      <c r="A5716" s="268">
        <v>15</v>
      </c>
      <c r="B5716" s="89"/>
      <c r="C5716" s="269" t="s">
        <v>42</v>
      </c>
      <c r="D5716" s="84">
        <v>43634</v>
      </c>
      <c r="E5716" s="85" t="s">
        <v>10158</v>
      </c>
      <c r="F5716" s="85" t="s">
        <v>3</v>
      </c>
      <c r="G5716" s="85">
        <v>1751904</v>
      </c>
      <c r="H5716" s="89"/>
      <c r="I5716" s="270" t="s">
        <v>11799</v>
      </c>
      <c r="J5716" s="89"/>
      <c r="K5716" s="89"/>
      <c r="L5716" s="89"/>
      <c r="M5716" s="89"/>
      <c r="N5716" s="271">
        <v>0</v>
      </c>
      <c r="O5716" s="271">
        <v>250.4</v>
      </c>
      <c r="P5716" s="89" t="s">
        <v>670</v>
      </c>
    </row>
    <row r="5717" spans="1:16" ht="51">
      <c r="A5717" s="268">
        <v>206</v>
      </c>
      <c r="B5717" s="89"/>
      <c r="C5717" s="269" t="s">
        <v>97</v>
      </c>
      <c r="D5717" s="84">
        <v>43634</v>
      </c>
      <c r="E5717" s="85" t="s">
        <v>10159</v>
      </c>
      <c r="F5717" s="85" t="s">
        <v>3</v>
      </c>
      <c r="G5717" s="85">
        <v>1751930</v>
      </c>
      <c r="H5717" s="89"/>
      <c r="I5717" s="270" t="s">
        <v>11800</v>
      </c>
      <c r="J5717" s="89"/>
      <c r="K5717" s="89"/>
      <c r="L5717" s="89"/>
      <c r="M5717" s="89"/>
      <c r="N5717" s="271">
        <v>0</v>
      </c>
      <c r="O5717" s="271">
        <v>145</v>
      </c>
      <c r="P5717" s="89" t="s">
        <v>670</v>
      </c>
    </row>
    <row r="5718" spans="1:16" ht="51">
      <c r="A5718" s="268">
        <v>41</v>
      </c>
      <c r="B5718" s="89"/>
      <c r="C5718" s="269" t="s">
        <v>47</v>
      </c>
      <c r="D5718" s="84">
        <v>43634</v>
      </c>
      <c r="E5718" s="85" t="s">
        <v>10160</v>
      </c>
      <c r="F5718" s="85" t="s">
        <v>3</v>
      </c>
      <c r="G5718" s="85">
        <v>1751833</v>
      </c>
      <c r="H5718" s="89"/>
      <c r="I5718" s="270" t="s">
        <v>11801</v>
      </c>
      <c r="J5718" s="89"/>
      <c r="K5718" s="89"/>
      <c r="L5718" s="89"/>
      <c r="M5718" s="89"/>
      <c r="N5718" s="271">
        <v>0</v>
      </c>
      <c r="O5718" s="271">
        <v>30</v>
      </c>
      <c r="P5718" s="89" t="s">
        <v>670</v>
      </c>
    </row>
    <row r="5719" spans="1:16" ht="63.75">
      <c r="A5719" s="268" t="s">
        <v>565</v>
      </c>
      <c r="B5719" s="89"/>
      <c r="C5719" s="269" t="s">
        <v>615</v>
      </c>
      <c r="D5719" s="84">
        <v>43634</v>
      </c>
      <c r="E5719" s="85" t="s">
        <v>10161</v>
      </c>
      <c r="F5719" s="85" t="s">
        <v>3</v>
      </c>
      <c r="G5719" s="85">
        <v>1751848</v>
      </c>
      <c r="H5719" s="89"/>
      <c r="I5719" s="270" t="s">
        <v>11802</v>
      </c>
      <c r="J5719" s="89"/>
      <c r="K5719" s="89"/>
      <c r="L5719" s="89"/>
      <c r="M5719" s="89"/>
      <c r="N5719" s="271">
        <v>0</v>
      </c>
      <c r="O5719" s="271">
        <v>1062.96</v>
      </c>
      <c r="P5719" s="89" t="s">
        <v>670</v>
      </c>
    </row>
    <row r="5720" spans="1:16" ht="51">
      <c r="A5720" s="268">
        <v>342</v>
      </c>
      <c r="B5720" s="89"/>
      <c r="C5720" s="269" t="s">
        <v>148</v>
      </c>
      <c r="D5720" s="84">
        <v>43634</v>
      </c>
      <c r="E5720" s="85" t="s">
        <v>10162</v>
      </c>
      <c r="F5720" s="85" t="s">
        <v>3</v>
      </c>
      <c r="G5720" s="85">
        <v>1751879</v>
      </c>
      <c r="H5720" s="89"/>
      <c r="I5720" s="270" t="s">
        <v>11803</v>
      </c>
      <c r="J5720" s="89"/>
      <c r="K5720" s="89"/>
      <c r="L5720" s="89"/>
      <c r="M5720" s="89"/>
      <c r="N5720" s="271">
        <v>0</v>
      </c>
      <c r="O5720" s="271">
        <v>1553.6000000000001</v>
      </c>
      <c r="P5720" s="89" t="s">
        <v>670</v>
      </c>
    </row>
    <row r="5721" spans="1:16" ht="51">
      <c r="A5721" s="268">
        <v>342</v>
      </c>
      <c r="B5721" s="89"/>
      <c r="C5721" s="269" t="s">
        <v>148</v>
      </c>
      <c r="D5721" s="84">
        <v>43634</v>
      </c>
      <c r="E5721" s="85" t="s">
        <v>10163</v>
      </c>
      <c r="F5721" s="85" t="s">
        <v>6</v>
      </c>
      <c r="G5721" s="85">
        <v>1133193</v>
      </c>
      <c r="H5721" s="89"/>
      <c r="I5721" s="270" t="s">
        <v>11804</v>
      </c>
      <c r="J5721" s="89"/>
      <c r="K5721" s="89"/>
      <c r="L5721" s="89"/>
      <c r="M5721" s="89"/>
      <c r="N5721" s="271">
        <v>0</v>
      </c>
      <c r="O5721" s="271">
        <v>3429982.98</v>
      </c>
      <c r="P5721" s="89" t="s">
        <v>670</v>
      </c>
    </row>
    <row r="5722" spans="1:16" ht="51">
      <c r="A5722" s="268">
        <v>513</v>
      </c>
      <c r="B5722" s="89"/>
      <c r="C5722" s="269" t="s">
        <v>171</v>
      </c>
      <c r="D5722" s="84">
        <v>43634</v>
      </c>
      <c r="E5722" s="85" t="s">
        <v>10164</v>
      </c>
      <c r="F5722" s="85" t="s">
        <v>11</v>
      </c>
      <c r="G5722" s="85">
        <v>957222</v>
      </c>
      <c r="H5722" s="89"/>
      <c r="I5722" s="270" t="s">
        <v>11805</v>
      </c>
      <c r="J5722" s="89"/>
      <c r="K5722" s="89"/>
      <c r="L5722" s="89"/>
      <c r="M5722" s="89"/>
      <c r="N5722" s="271">
        <v>50</v>
      </c>
      <c r="O5722" s="271">
        <v>0</v>
      </c>
      <c r="P5722" s="89" t="s">
        <v>670</v>
      </c>
    </row>
    <row r="5723" spans="1:16" ht="102">
      <c r="A5723" s="268">
        <v>585</v>
      </c>
      <c r="B5723" s="89"/>
      <c r="C5723" s="269" t="s">
        <v>183</v>
      </c>
      <c r="D5723" s="84">
        <v>43634</v>
      </c>
      <c r="E5723" s="85" t="s">
        <v>10165</v>
      </c>
      <c r="F5723" s="85" t="s">
        <v>629</v>
      </c>
      <c r="G5723" s="85">
        <v>8368</v>
      </c>
      <c r="H5723" s="89"/>
      <c r="I5723" s="270" t="s">
        <v>11806</v>
      </c>
      <c r="J5723" s="89"/>
      <c r="K5723" s="89"/>
      <c r="L5723" s="89"/>
      <c r="M5723" s="89"/>
      <c r="N5723" s="271">
        <v>36.14</v>
      </c>
      <c r="O5723" s="271">
        <v>0</v>
      </c>
      <c r="P5723" s="89" t="s">
        <v>670</v>
      </c>
    </row>
    <row r="5724" spans="1:16" ht="76.5">
      <c r="A5724" s="268">
        <v>25</v>
      </c>
      <c r="B5724" s="89"/>
      <c r="C5724" s="269" t="s">
        <v>45</v>
      </c>
      <c r="D5724" s="84">
        <v>43634</v>
      </c>
      <c r="E5724" s="85" t="s">
        <v>10166</v>
      </c>
      <c r="F5724" s="85" t="s">
        <v>671</v>
      </c>
      <c r="G5724" s="85">
        <v>505236</v>
      </c>
      <c r="H5724" s="89"/>
      <c r="I5724" s="270" t="s">
        <v>11807</v>
      </c>
      <c r="J5724" s="89"/>
      <c r="K5724" s="89"/>
      <c r="L5724" s="89"/>
      <c r="M5724" s="89"/>
      <c r="N5724" s="271">
        <v>1923724.82</v>
      </c>
      <c r="O5724" s="271">
        <v>0</v>
      </c>
      <c r="P5724" s="89" t="s">
        <v>670</v>
      </c>
    </row>
    <row r="5725" spans="1:16" ht="76.5">
      <c r="A5725" s="268" t="s">
        <v>557</v>
      </c>
      <c r="B5725" s="89"/>
      <c r="C5725" s="269" t="s">
        <v>780</v>
      </c>
      <c r="D5725" s="84">
        <v>43634</v>
      </c>
      <c r="E5725" s="85" t="s">
        <v>10167</v>
      </c>
      <c r="F5725" s="85" t="s">
        <v>6</v>
      </c>
      <c r="G5725" s="85">
        <v>1133571</v>
      </c>
      <c r="H5725" s="89"/>
      <c r="I5725" s="270" t="s">
        <v>11808</v>
      </c>
      <c r="J5725" s="89"/>
      <c r="K5725" s="89"/>
      <c r="L5725" s="89"/>
      <c r="M5725" s="89"/>
      <c r="N5725" s="271">
        <v>0</v>
      </c>
      <c r="O5725" s="271">
        <v>50000</v>
      </c>
      <c r="P5725" s="89" t="s">
        <v>670</v>
      </c>
    </row>
    <row r="5726" spans="1:16" ht="63.75">
      <c r="A5726" s="268">
        <v>41</v>
      </c>
      <c r="B5726" s="89"/>
      <c r="C5726" s="269" t="s">
        <v>47</v>
      </c>
      <c r="D5726" s="84">
        <v>43634</v>
      </c>
      <c r="E5726" s="85" t="s">
        <v>10168</v>
      </c>
      <c r="F5726" s="85" t="s">
        <v>6</v>
      </c>
      <c r="G5726" s="85">
        <v>1133637</v>
      </c>
      <c r="H5726" s="89"/>
      <c r="I5726" s="270" t="s">
        <v>11809</v>
      </c>
      <c r="J5726" s="89"/>
      <c r="K5726" s="89"/>
      <c r="L5726" s="89"/>
      <c r="M5726" s="89"/>
      <c r="N5726" s="271">
        <v>0</v>
      </c>
      <c r="O5726" s="271">
        <v>36018</v>
      </c>
      <c r="P5726" s="89" t="s">
        <v>670</v>
      </c>
    </row>
    <row r="5727" spans="1:16" ht="51">
      <c r="A5727" s="268">
        <v>78</v>
      </c>
      <c r="B5727" s="89"/>
      <c r="C5727" s="269" t="s">
        <v>674</v>
      </c>
      <c r="D5727" s="84">
        <v>43634</v>
      </c>
      <c r="E5727" s="85" t="s">
        <v>10169</v>
      </c>
      <c r="F5727" s="85" t="s">
        <v>6</v>
      </c>
      <c r="G5727" s="85">
        <v>957295</v>
      </c>
      <c r="H5727" s="89"/>
      <c r="I5727" s="270" t="s">
        <v>11810</v>
      </c>
      <c r="J5727" s="89"/>
      <c r="K5727" s="89"/>
      <c r="L5727" s="89"/>
      <c r="M5727" s="89"/>
      <c r="N5727" s="271">
        <v>0</v>
      </c>
      <c r="O5727" s="271">
        <v>1171477.54</v>
      </c>
      <c r="P5727" s="89" t="s">
        <v>670</v>
      </c>
    </row>
    <row r="5728" spans="1:16" ht="63.75">
      <c r="A5728" s="268">
        <v>513</v>
      </c>
      <c r="B5728" s="89"/>
      <c r="C5728" s="269" t="s">
        <v>171</v>
      </c>
      <c r="D5728" s="84">
        <v>43634</v>
      </c>
      <c r="E5728" s="85" t="s">
        <v>10170</v>
      </c>
      <c r="F5728" s="85" t="s">
        <v>11</v>
      </c>
      <c r="G5728" s="85">
        <v>957264</v>
      </c>
      <c r="H5728" s="89"/>
      <c r="I5728" s="270" t="s">
        <v>11811</v>
      </c>
      <c r="J5728" s="89"/>
      <c r="K5728" s="89"/>
      <c r="L5728" s="89"/>
      <c r="M5728" s="89"/>
      <c r="N5728" s="271">
        <v>50</v>
      </c>
      <c r="O5728" s="271">
        <v>0</v>
      </c>
      <c r="P5728" s="89" t="s">
        <v>670</v>
      </c>
    </row>
    <row r="5729" spans="1:16" ht="51">
      <c r="A5729" s="268">
        <v>117</v>
      </c>
      <c r="B5729" s="89"/>
      <c r="C5729" s="269" t="s">
        <v>62</v>
      </c>
      <c r="D5729" s="84">
        <v>43634</v>
      </c>
      <c r="E5729" s="85" t="s">
        <v>10171</v>
      </c>
      <c r="F5729" s="85" t="s">
        <v>11</v>
      </c>
      <c r="G5729" s="85">
        <v>957290</v>
      </c>
      <c r="H5729" s="89"/>
      <c r="I5729" s="270" t="s">
        <v>11812</v>
      </c>
      <c r="J5729" s="89"/>
      <c r="K5729" s="89"/>
      <c r="L5729" s="89"/>
      <c r="M5729" s="89"/>
      <c r="N5729" s="271">
        <v>50</v>
      </c>
      <c r="O5729" s="271">
        <v>0</v>
      </c>
      <c r="P5729" s="89" t="s">
        <v>670</v>
      </c>
    </row>
    <row r="5730" spans="1:16" ht="51">
      <c r="A5730" s="268">
        <v>513</v>
      </c>
      <c r="B5730" s="89"/>
      <c r="C5730" s="269" t="s">
        <v>171</v>
      </c>
      <c r="D5730" s="84">
        <v>43634</v>
      </c>
      <c r="E5730" s="85" t="s">
        <v>10172</v>
      </c>
      <c r="F5730" s="85" t="s">
        <v>11</v>
      </c>
      <c r="G5730" s="85">
        <v>957293</v>
      </c>
      <c r="H5730" s="89"/>
      <c r="I5730" s="270" t="s">
        <v>11813</v>
      </c>
      <c r="J5730" s="89"/>
      <c r="K5730" s="89"/>
      <c r="L5730" s="89"/>
      <c r="M5730" s="89"/>
      <c r="N5730" s="271">
        <v>50</v>
      </c>
      <c r="O5730" s="271">
        <v>0</v>
      </c>
      <c r="P5730" s="89" t="s">
        <v>670</v>
      </c>
    </row>
    <row r="5731" spans="1:16" ht="63.75">
      <c r="A5731" s="268">
        <v>78</v>
      </c>
      <c r="B5731" s="89"/>
      <c r="C5731" s="269" t="s">
        <v>674</v>
      </c>
      <c r="D5731" s="84">
        <v>43634</v>
      </c>
      <c r="E5731" s="85" t="s">
        <v>10173</v>
      </c>
      <c r="F5731" s="85" t="s">
        <v>11</v>
      </c>
      <c r="G5731" s="85">
        <v>957295</v>
      </c>
      <c r="H5731" s="89"/>
      <c r="I5731" s="270" t="s">
        <v>11814</v>
      </c>
      <c r="J5731" s="89"/>
      <c r="K5731" s="89"/>
      <c r="L5731" s="89"/>
      <c r="M5731" s="89"/>
      <c r="N5731" s="271">
        <v>50</v>
      </c>
      <c r="O5731" s="271">
        <v>0</v>
      </c>
      <c r="P5731" s="89" t="s">
        <v>670</v>
      </c>
    </row>
    <row r="5732" spans="1:16" ht="51">
      <c r="A5732" s="268">
        <v>119</v>
      </c>
      <c r="B5732" s="89"/>
      <c r="C5732" s="269" t="s">
        <v>63</v>
      </c>
      <c r="D5732" s="84">
        <v>43634</v>
      </c>
      <c r="E5732" s="85" t="s">
        <v>10174</v>
      </c>
      <c r="F5732" s="85" t="s">
        <v>11</v>
      </c>
      <c r="G5732" s="85">
        <v>957297</v>
      </c>
      <c r="H5732" s="89"/>
      <c r="I5732" s="270" t="s">
        <v>11815</v>
      </c>
      <c r="J5732" s="89"/>
      <c r="K5732" s="89"/>
      <c r="L5732" s="89"/>
      <c r="M5732" s="89"/>
      <c r="N5732" s="271">
        <v>50</v>
      </c>
      <c r="O5732" s="271">
        <v>0</v>
      </c>
      <c r="P5732" s="89" t="s">
        <v>670</v>
      </c>
    </row>
    <row r="5733" spans="1:16" ht="51">
      <c r="A5733" s="268">
        <v>117</v>
      </c>
      <c r="B5733" s="89"/>
      <c r="C5733" s="269" t="s">
        <v>62</v>
      </c>
      <c r="D5733" s="84">
        <v>43634</v>
      </c>
      <c r="E5733" s="85" t="s">
        <v>10175</v>
      </c>
      <c r="F5733" s="85" t="s">
        <v>11</v>
      </c>
      <c r="G5733" s="85">
        <v>957299</v>
      </c>
      <c r="H5733" s="89"/>
      <c r="I5733" s="270" t="s">
        <v>11816</v>
      </c>
      <c r="J5733" s="89"/>
      <c r="K5733" s="89"/>
      <c r="L5733" s="89"/>
      <c r="M5733" s="89"/>
      <c r="N5733" s="271">
        <v>50</v>
      </c>
      <c r="O5733" s="271">
        <v>0</v>
      </c>
      <c r="P5733" s="89" t="s">
        <v>670</v>
      </c>
    </row>
    <row r="5734" spans="1:16" ht="51">
      <c r="A5734" s="268">
        <v>340</v>
      </c>
      <c r="B5734" s="89"/>
      <c r="C5734" s="269" t="s">
        <v>147</v>
      </c>
      <c r="D5734" s="84">
        <v>43634</v>
      </c>
      <c r="E5734" s="85" t="s">
        <v>10176</v>
      </c>
      <c r="F5734" s="85" t="s">
        <v>6</v>
      </c>
      <c r="G5734" s="85">
        <v>957324</v>
      </c>
      <c r="H5734" s="89"/>
      <c r="I5734" s="270" t="s">
        <v>11817</v>
      </c>
      <c r="J5734" s="89"/>
      <c r="K5734" s="89"/>
      <c r="L5734" s="89"/>
      <c r="M5734" s="89"/>
      <c r="N5734" s="271">
        <v>0</v>
      </c>
      <c r="O5734" s="271">
        <v>13617.1</v>
      </c>
      <c r="P5734" s="89" t="s">
        <v>670</v>
      </c>
    </row>
    <row r="5735" spans="1:16" ht="51">
      <c r="A5735" s="268">
        <v>340</v>
      </c>
      <c r="B5735" s="89"/>
      <c r="C5735" s="269" t="s">
        <v>147</v>
      </c>
      <c r="D5735" s="84">
        <v>43634</v>
      </c>
      <c r="E5735" s="85" t="s">
        <v>10177</v>
      </c>
      <c r="F5735" s="85" t="s">
        <v>6</v>
      </c>
      <c r="G5735" s="85">
        <v>957323</v>
      </c>
      <c r="H5735" s="89"/>
      <c r="I5735" s="270" t="s">
        <v>11818</v>
      </c>
      <c r="J5735" s="89"/>
      <c r="K5735" s="89"/>
      <c r="L5735" s="89"/>
      <c r="M5735" s="89"/>
      <c r="N5735" s="271">
        <v>0</v>
      </c>
      <c r="O5735" s="271">
        <v>78135.399999999994</v>
      </c>
      <c r="P5735" s="89" t="s">
        <v>670</v>
      </c>
    </row>
    <row r="5736" spans="1:16" ht="51">
      <c r="A5736" s="268">
        <v>119</v>
      </c>
      <c r="B5736" s="89"/>
      <c r="C5736" s="269" t="s">
        <v>63</v>
      </c>
      <c r="D5736" s="84">
        <v>43634</v>
      </c>
      <c r="E5736" s="85" t="s">
        <v>10178</v>
      </c>
      <c r="F5736" s="85" t="s">
        <v>11</v>
      </c>
      <c r="G5736" s="85">
        <v>957307</v>
      </c>
      <c r="H5736" s="89"/>
      <c r="I5736" s="270" t="s">
        <v>11819</v>
      </c>
      <c r="J5736" s="89"/>
      <c r="K5736" s="89"/>
      <c r="L5736" s="89"/>
      <c r="M5736" s="89"/>
      <c r="N5736" s="271">
        <v>50</v>
      </c>
      <c r="O5736" s="271">
        <v>0</v>
      </c>
      <c r="P5736" s="89" t="s">
        <v>670</v>
      </c>
    </row>
    <row r="5737" spans="1:16" ht="76.5">
      <c r="A5737" s="268">
        <v>597</v>
      </c>
      <c r="B5737" s="89"/>
      <c r="C5737" s="269" t="s">
        <v>734</v>
      </c>
      <c r="D5737" s="84">
        <v>43634</v>
      </c>
      <c r="E5737" s="85" t="s">
        <v>10179</v>
      </c>
      <c r="F5737" s="85" t="s">
        <v>11</v>
      </c>
      <c r="G5737" s="85">
        <v>957313</v>
      </c>
      <c r="H5737" s="89"/>
      <c r="I5737" s="270" t="s">
        <v>11820</v>
      </c>
      <c r="J5737" s="89"/>
      <c r="K5737" s="89"/>
      <c r="L5737" s="89"/>
      <c r="M5737" s="89"/>
      <c r="N5737" s="271">
        <v>50</v>
      </c>
      <c r="O5737" s="271">
        <v>0</v>
      </c>
      <c r="P5737" s="89" t="s">
        <v>670</v>
      </c>
    </row>
    <row r="5738" spans="1:16" ht="63.75">
      <c r="A5738" s="268">
        <v>340</v>
      </c>
      <c r="B5738" s="89"/>
      <c r="C5738" s="269" t="s">
        <v>147</v>
      </c>
      <c r="D5738" s="84">
        <v>43634</v>
      </c>
      <c r="E5738" s="85" t="s">
        <v>10180</v>
      </c>
      <c r="F5738" s="85" t="s">
        <v>11</v>
      </c>
      <c r="G5738" s="85">
        <v>957323</v>
      </c>
      <c r="H5738" s="89"/>
      <c r="I5738" s="270" t="s">
        <v>11821</v>
      </c>
      <c r="J5738" s="89"/>
      <c r="K5738" s="89"/>
      <c r="L5738" s="89"/>
      <c r="M5738" s="89"/>
      <c r="N5738" s="271">
        <v>50</v>
      </c>
      <c r="O5738" s="271">
        <v>0</v>
      </c>
      <c r="P5738" s="89" t="s">
        <v>670</v>
      </c>
    </row>
    <row r="5739" spans="1:16" ht="51">
      <c r="A5739" s="268">
        <v>340</v>
      </c>
      <c r="B5739" s="89"/>
      <c r="C5739" s="269" t="s">
        <v>147</v>
      </c>
      <c r="D5739" s="84">
        <v>43634</v>
      </c>
      <c r="E5739" s="85" t="s">
        <v>10181</v>
      </c>
      <c r="F5739" s="85" t="s">
        <v>11</v>
      </c>
      <c r="G5739" s="85">
        <v>957324</v>
      </c>
      <c r="H5739" s="89"/>
      <c r="I5739" s="270" t="s">
        <v>11822</v>
      </c>
      <c r="J5739" s="89"/>
      <c r="K5739" s="89"/>
      <c r="L5739" s="89"/>
      <c r="M5739" s="89"/>
      <c r="N5739" s="271">
        <v>50</v>
      </c>
      <c r="O5739" s="271">
        <v>0</v>
      </c>
      <c r="P5739" s="89" t="s">
        <v>670</v>
      </c>
    </row>
    <row r="5740" spans="1:16" ht="51">
      <c r="A5740" s="268">
        <v>225</v>
      </c>
      <c r="B5740" s="89"/>
      <c r="C5740" s="269" t="s">
        <v>106</v>
      </c>
      <c r="D5740" s="84">
        <v>43635</v>
      </c>
      <c r="E5740" s="85" t="s">
        <v>10182</v>
      </c>
      <c r="F5740" s="85" t="s">
        <v>3</v>
      </c>
      <c r="G5740" s="85">
        <v>1752376</v>
      </c>
      <c r="H5740" s="89"/>
      <c r="I5740" s="270" t="s">
        <v>11823</v>
      </c>
      <c r="J5740" s="89"/>
      <c r="K5740" s="89"/>
      <c r="L5740" s="89"/>
      <c r="M5740" s="89"/>
      <c r="N5740" s="271">
        <v>0</v>
      </c>
      <c r="O5740" s="271">
        <v>100</v>
      </c>
      <c r="P5740" s="89" t="s">
        <v>670</v>
      </c>
    </row>
    <row r="5741" spans="1:16" ht="38.25">
      <c r="A5741" s="268" t="s">
        <v>565</v>
      </c>
      <c r="B5741" s="89"/>
      <c r="C5741" s="269" t="s">
        <v>615</v>
      </c>
      <c r="D5741" s="84">
        <v>43635</v>
      </c>
      <c r="E5741" s="85" t="s">
        <v>10183</v>
      </c>
      <c r="F5741" s="85" t="s">
        <v>3</v>
      </c>
      <c r="G5741" s="85">
        <v>1752377</v>
      </c>
      <c r="H5741" s="89"/>
      <c r="I5741" s="270" t="s">
        <v>11824</v>
      </c>
      <c r="J5741" s="89"/>
      <c r="K5741" s="89"/>
      <c r="L5741" s="89"/>
      <c r="M5741" s="89"/>
      <c r="N5741" s="271">
        <v>0</v>
      </c>
      <c r="O5741" s="271">
        <v>18.88</v>
      </c>
      <c r="P5741" s="89" t="s">
        <v>670</v>
      </c>
    </row>
    <row r="5742" spans="1:16" ht="51">
      <c r="A5742" s="268">
        <v>225</v>
      </c>
      <c r="B5742" s="89"/>
      <c r="C5742" s="269" t="s">
        <v>106</v>
      </c>
      <c r="D5742" s="84">
        <v>43635</v>
      </c>
      <c r="E5742" s="85" t="s">
        <v>10184</v>
      </c>
      <c r="F5742" s="85" t="s">
        <v>3</v>
      </c>
      <c r="G5742" s="85">
        <v>1752378</v>
      </c>
      <c r="H5742" s="89"/>
      <c r="I5742" s="270" t="s">
        <v>11825</v>
      </c>
      <c r="J5742" s="89"/>
      <c r="K5742" s="89"/>
      <c r="L5742" s="89"/>
      <c r="M5742" s="89"/>
      <c r="N5742" s="271">
        <v>0</v>
      </c>
      <c r="O5742" s="271">
        <v>119</v>
      </c>
      <c r="P5742" s="89" t="s">
        <v>670</v>
      </c>
    </row>
    <row r="5743" spans="1:16" ht="89.25">
      <c r="A5743" s="268">
        <v>587</v>
      </c>
      <c r="B5743" s="89"/>
      <c r="C5743" s="269" t="s">
        <v>730</v>
      </c>
      <c r="D5743" s="84">
        <v>43635</v>
      </c>
      <c r="E5743" s="85" t="s">
        <v>10185</v>
      </c>
      <c r="F5743" s="85" t="s">
        <v>3</v>
      </c>
      <c r="G5743" s="85">
        <v>1752381</v>
      </c>
      <c r="H5743" s="89"/>
      <c r="I5743" s="270" t="s">
        <v>11826</v>
      </c>
      <c r="J5743" s="89"/>
      <c r="K5743" s="89"/>
      <c r="L5743" s="89"/>
      <c r="M5743" s="89"/>
      <c r="N5743" s="271">
        <v>0</v>
      </c>
      <c r="O5743" s="271">
        <v>44.4</v>
      </c>
      <c r="P5743" s="89" t="s">
        <v>670</v>
      </c>
    </row>
    <row r="5744" spans="1:16" ht="51">
      <c r="A5744" s="268">
        <v>16</v>
      </c>
      <c r="B5744" s="89"/>
      <c r="C5744" s="269" t="s">
        <v>43</v>
      </c>
      <c r="D5744" s="84">
        <v>43635</v>
      </c>
      <c r="E5744" s="85" t="s">
        <v>10186</v>
      </c>
      <c r="F5744" s="85" t="s">
        <v>3</v>
      </c>
      <c r="G5744" s="85">
        <v>1752407</v>
      </c>
      <c r="H5744" s="89"/>
      <c r="I5744" s="270" t="s">
        <v>11827</v>
      </c>
      <c r="J5744" s="89"/>
      <c r="K5744" s="89"/>
      <c r="L5744" s="89"/>
      <c r="M5744" s="89"/>
      <c r="N5744" s="271">
        <v>0</v>
      </c>
      <c r="O5744" s="271">
        <v>540</v>
      </c>
      <c r="P5744" s="89" t="s">
        <v>670</v>
      </c>
    </row>
    <row r="5745" spans="1:16" ht="51">
      <c r="A5745" s="268">
        <v>20</v>
      </c>
      <c r="B5745" s="89"/>
      <c r="C5745" s="269" t="s">
        <v>44</v>
      </c>
      <c r="D5745" s="84">
        <v>43635</v>
      </c>
      <c r="E5745" s="85" t="s">
        <v>10187</v>
      </c>
      <c r="F5745" s="85" t="s">
        <v>3</v>
      </c>
      <c r="G5745" s="85">
        <v>1752410</v>
      </c>
      <c r="H5745" s="89"/>
      <c r="I5745" s="270" t="s">
        <v>11828</v>
      </c>
      <c r="J5745" s="89"/>
      <c r="K5745" s="89"/>
      <c r="L5745" s="89"/>
      <c r="M5745" s="89"/>
      <c r="N5745" s="271">
        <v>0</v>
      </c>
      <c r="O5745" s="271">
        <v>7</v>
      </c>
      <c r="P5745" s="89" t="s">
        <v>670</v>
      </c>
    </row>
    <row r="5746" spans="1:16" ht="51">
      <c r="A5746" s="268">
        <v>132</v>
      </c>
      <c r="B5746" s="89"/>
      <c r="C5746" s="269" t="s">
        <v>68</v>
      </c>
      <c r="D5746" s="84">
        <v>43635</v>
      </c>
      <c r="E5746" s="85" t="s">
        <v>10188</v>
      </c>
      <c r="F5746" s="85" t="s">
        <v>3</v>
      </c>
      <c r="G5746" s="85">
        <v>1752411</v>
      </c>
      <c r="H5746" s="89"/>
      <c r="I5746" s="270" t="s">
        <v>11829</v>
      </c>
      <c r="J5746" s="89"/>
      <c r="K5746" s="89"/>
      <c r="L5746" s="89"/>
      <c r="M5746" s="89"/>
      <c r="N5746" s="271">
        <v>0</v>
      </c>
      <c r="O5746" s="271">
        <v>3200</v>
      </c>
      <c r="P5746" s="89" t="s">
        <v>670</v>
      </c>
    </row>
    <row r="5747" spans="1:16" ht="51">
      <c r="A5747" s="268">
        <v>20</v>
      </c>
      <c r="B5747" s="89"/>
      <c r="C5747" s="269" t="s">
        <v>44</v>
      </c>
      <c r="D5747" s="84">
        <v>43635</v>
      </c>
      <c r="E5747" s="85" t="s">
        <v>10189</v>
      </c>
      <c r="F5747" s="85" t="s">
        <v>3</v>
      </c>
      <c r="G5747" s="85">
        <v>1752412</v>
      </c>
      <c r="H5747" s="89"/>
      <c r="I5747" s="270" t="s">
        <v>11830</v>
      </c>
      <c r="J5747" s="89"/>
      <c r="K5747" s="89"/>
      <c r="L5747" s="89"/>
      <c r="M5747" s="89"/>
      <c r="N5747" s="271">
        <v>0</v>
      </c>
      <c r="O5747" s="271">
        <v>308.55</v>
      </c>
      <c r="P5747" s="89" t="s">
        <v>670</v>
      </c>
    </row>
    <row r="5748" spans="1:16" ht="51">
      <c r="A5748" s="268">
        <v>20</v>
      </c>
      <c r="B5748" s="89"/>
      <c r="C5748" s="269" t="s">
        <v>44</v>
      </c>
      <c r="D5748" s="84">
        <v>43635</v>
      </c>
      <c r="E5748" s="85" t="s">
        <v>10190</v>
      </c>
      <c r="F5748" s="85" t="s">
        <v>3</v>
      </c>
      <c r="G5748" s="85">
        <v>1752413</v>
      </c>
      <c r="H5748" s="89"/>
      <c r="I5748" s="270" t="s">
        <v>11831</v>
      </c>
      <c r="J5748" s="89"/>
      <c r="K5748" s="89"/>
      <c r="L5748" s="89"/>
      <c r="M5748" s="89"/>
      <c r="N5748" s="271">
        <v>0</v>
      </c>
      <c r="O5748" s="271">
        <v>15</v>
      </c>
      <c r="P5748" s="89" t="s">
        <v>670</v>
      </c>
    </row>
    <row r="5749" spans="1:16" ht="38.25">
      <c r="A5749" s="268" t="s">
        <v>565</v>
      </c>
      <c r="B5749" s="89"/>
      <c r="C5749" s="269" t="s">
        <v>615</v>
      </c>
      <c r="D5749" s="84">
        <v>43635</v>
      </c>
      <c r="E5749" s="85" t="s">
        <v>10191</v>
      </c>
      <c r="F5749" s="85" t="s">
        <v>3</v>
      </c>
      <c r="G5749" s="85">
        <v>1752419</v>
      </c>
      <c r="H5749" s="89"/>
      <c r="I5749" s="270" t="s">
        <v>11380</v>
      </c>
      <c r="J5749" s="89"/>
      <c r="K5749" s="89"/>
      <c r="L5749" s="89"/>
      <c r="M5749" s="89"/>
      <c r="N5749" s="271">
        <v>0</v>
      </c>
      <c r="O5749" s="271">
        <v>60</v>
      </c>
      <c r="P5749" s="89" t="s">
        <v>670</v>
      </c>
    </row>
    <row r="5750" spans="1:16" ht="51">
      <c r="A5750" s="268">
        <v>586</v>
      </c>
      <c r="B5750" s="89"/>
      <c r="C5750" s="269" t="s">
        <v>184</v>
      </c>
      <c r="D5750" s="84">
        <v>43635</v>
      </c>
      <c r="E5750" s="85" t="s">
        <v>10192</v>
      </c>
      <c r="F5750" s="85" t="s">
        <v>3</v>
      </c>
      <c r="G5750" s="85">
        <v>1752374</v>
      </c>
      <c r="H5750" s="89"/>
      <c r="I5750" s="270" t="s">
        <v>11832</v>
      </c>
      <c r="J5750" s="89"/>
      <c r="K5750" s="89"/>
      <c r="L5750" s="89"/>
      <c r="M5750" s="89"/>
      <c r="N5750" s="271">
        <v>0</v>
      </c>
      <c r="O5750" s="271">
        <v>7392.63</v>
      </c>
      <c r="P5750" s="89" t="s">
        <v>670</v>
      </c>
    </row>
    <row r="5751" spans="1:16" ht="38.25">
      <c r="A5751" s="268">
        <v>586</v>
      </c>
      <c r="B5751" s="89"/>
      <c r="C5751" s="269" t="s">
        <v>184</v>
      </c>
      <c r="D5751" s="84">
        <v>43635</v>
      </c>
      <c r="E5751" s="85" t="s">
        <v>10193</v>
      </c>
      <c r="F5751" s="85" t="s">
        <v>3</v>
      </c>
      <c r="G5751" s="85">
        <v>1752368</v>
      </c>
      <c r="H5751" s="89"/>
      <c r="I5751" s="270" t="s">
        <v>11833</v>
      </c>
      <c r="J5751" s="89"/>
      <c r="K5751" s="89"/>
      <c r="L5751" s="89"/>
      <c r="M5751" s="89"/>
      <c r="N5751" s="271">
        <v>0</v>
      </c>
      <c r="O5751" s="271">
        <v>4.28</v>
      </c>
      <c r="P5751" s="89" t="s">
        <v>670</v>
      </c>
    </row>
    <row r="5752" spans="1:16" ht="51">
      <c r="A5752" s="268">
        <v>586</v>
      </c>
      <c r="B5752" s="89"/>
      <c r="C5752" s="269" t="s">
        <v>184</v>
      </c>
      <c r="D5752" s="84">
        <v>43635</v>
      </c>
      <c r="E5752" s="85" t="s">
        <v>10194</v>
      </c>
      <c r="F5752" s="85" t="s">
        <v>3</v>
      </c>
      <c r="G5752" s="85">
        <v>1752366</v>
      </c>
      <c r="H5752" s="89"/>
      <c r="I5752" s="270" t="s">
        <v>11834</v>
      </c>
      <c r="J5752" s="89"/>
      <c r="K5752" s="89"/>
      <c r="L5752" s="89"/>
      <c r="M5752" s="89"/>
      <c r="N5752" s="271">
        <v>0</v>
      </c>
      <c r="O5752" s="271">
        <v>756.43000000000006</v>
      </c>
      <c r="P5752" s="89" t="s">
        <v>670</v>
      </c>
    </row>
    <row r="5753" spans="1:16" ht="38.25">
      <c r="A5753" s="268">
        <v>586</v>
      </c>
      <c r="B5753" s="89"/>
      <c r="C5753" s="269" t="s">
        <v>184</v>
      </c>
      <c r="D5753" s="84">
        <v>43635</v>
      </c>
      <c r="E5753" s="85" t="s">
        <v>10195</v>
      </c>
      <c r="F5753" s="85" t="s">
        <v>3</v>
      </c>
      <c r="G5753" s="85">
        <v>1752365</v>
      </c>
      <c r="H5753" s="89"/>
      <c r="I5753" s="270" t="s">
        <v>11835</v>
      </c>
      <c r="J5753" s="89"/>
      <c r="K5753" s="89"/>
      <c r="L5753" s="89"/>
      <c r="M5753" s="89"/>
      <c r="N5753" s="271">
        <v>0</v>
      </c>
      <c r="O5753" s="271">
        <v>348</v>
      </c>
      <c r="P5753" s="89" t="s">
        <v>670</v>
      </c>
    </row>
    <row r="5754" spans="1:16" ht="38.25">
      <c r="A5754" s="268" t="s">
        <v>565</v>
      </c>
      <c r="B5754" s="89"/>
      <c r="C5754" s="269" t="s">
        <v>615</v>
      </c>
      <c r="D5754" s="84">
        <v>43635</v>
      </c>
      <c r="E5754" s="85" t="s">
        <v>10196</v>
      </c>
      <c r="F5754" s="85" t="s">
        <v>3</v>
      </c>
      <c r="G5754" s="85">
        <v>1752361</v>
      </c>
      <c r="H5754" s="89"/>
      <c r="I5754" s="270" t="s">
        <v>11836</v>
      </c>
      <c r="J5754" s="89"/>
      <c r="K5754" s="89"/>
      <c r="L5754" s="89"/>
      <c r="M5754" s="89"/>
      <c r="N5754" s="271">
        <v>0</v>
      </c>
      <c r="O5754" s="271">
        <v>3000</v>
      </c>
      <c r="P5754" s="89" t="s">
        <v>670</v>
      </c>
    </row>
    <row r="5755" spans="1:16" ht="38.25">
      <c r="A5755" s="268" t="s">
        <v>565</v>
      </c>
      <c r="B5755" s="89"/>
      <c r="C5755" s="269" t="s">
        <v>615</v>
      </c>
      <c r="D5755" s="84">
        <v>43635</v>
      </c>
      <c r="E5755" s="85" t="s">
        <v>10197</v>
      </c>
      <c r="F5755" s="85" t="s">
        <v>3</v>
      </c>
      <c r="G5755" s="85">
        <v>1752360</v>
      </c>
      <c r="H5755" s="89"/>
      <c r="I5755" s="270" t="s">
        <v>11836</v>
      </c>
      <c r="J5755" s="89"/>
      <c r="K5755" s="89"/>
      <c r="L5755" s="89"/>
      <c r="M5755" s="89"/>
      <c r="N5755" s="271">
        <v>0</v>
      </c>
      <c r="O5755" s="271">
        <v>3000</v>
      </c>
      <c r="P5755" s="89" t="s">
        <v>670</v>
      </c>
    </row>
    <row r="5756" spans="1:16" ht="51">
      <c r="A5756" s="268">
        <v>234</v>
      </c>
      <c r="B5756" s="89"/>
      <c r="C5756" s="269" t="s">
        <v>644</v>
      </c>
      <c r="D5756" s="84">
        <v>43635</v>
      </c>
      <c r="E5756" s="85" t="s">
        <v>10198</v>
      </c>
      <c r="F5756" s="85" t="s">
        <v>3</v>
      </c>
      <c r="G5756" s="85">
        <v>1752355</v>
      </c>
      <c r="H5756" s="89"/>
      <c r="I5756" s="270" t="s">
        <v>11837</v>
      </c>
      <c r="J5756" s="89"/>
      <c r="K5756" s="89"/>
      <c r="L5756" s="89"/>
      <c r="M5756" s="89"/>
      <c r="N5756" s="271">
        <v>0</v>
      </c>
      <c r="O5756" s="271">
        <v>23</v>
      </c>
      <c r="P5756" s="89" t="s">
        <v>670</v>
      </c>
    </row>
    <row r="5757" spans="1:16" ht="63.75">
      <c r="A5757" s="268">
        <v>234</v>
      </c>
      <c r="B5757" s="89"/>
      <c r="C5757" s="269" t="s">
        <v>644</v>
      </c>
      <c r="D5757" s="84">
        <v>43635</v>
      </c>
      <c r="E5757" s="85" t="s">
        <v>10199</v>
      </c>
      <c r="F5757" s="85" t="s">
        <v>3</v>
      </c>
      <c r="G5757" s="85">
        <v>1752352</v>
      </c>
      <c r="H5757" s="89"/>
      <c r="I5757" s="270" t="s">
        <v>11838</v>
      </c>
      <c r="J5757" s="89"/>
      <c r="K5757" s="89"/>
      <c r="L5757" s="89"/>
      <c r="M5757" s="89"/>
      <c r="N5757" s="271">
        <v>0</v>
      </c>
      <c r="O5757" s="271">
        <v>466</v>
      </c>
      <c r="P5757" s="89" t="s">
        <v>670</v>
      </c>
    </row>
    <row r="5758" spans="1:16" ht="51">
      <c r="A5758" s="268">
        <v>514</v>
      </c>
      <c r="B5758" s="89"/>
      <c r="C5758" s="269" t="s">
        <v>172</v>
      </c>
      <c r="D5758" s="84">
        <v>43635</v>
      </c>
      <c r="E5758" s="85" t="s">
        <v>10200</v>
      </c>
      <c r="F5758" s="85" t="s">
        <v>3</v>
      </c>
      <c r="G5758" s="85">
        <v>1752350</v>
      </c>
      <c r="H5758" s="89"/>
      <c r="I5758" s="270" t="s">
        <v>11839</v>
      </c>
      <c r="J5758" s="89"/>
      <c r="K5758" s="89"/>
      <c r="L5758" s="89"/>
      <c r="M5758" s="89"/>
      <c r="N5758" s="271">
        <v>0</v>
      </c>
      <c r="O5758" s="271">
        <v>11981.45</v>
      </c>
      <c r="P5758" s="89" t="s">
        <v>670</v>
      </c>
    </row>
    <row r="5759" spans="1:16" ht="51">
      <c r="A5759" s="268">
        <v>16</v>
      </c>
      <c r="B5759" s="89"/>
      <c r="C5759" s="269" t="s">
        <v>43</v>
      </c>
      <c r="D5759" s="84">
        <v>43635</v>
      </c>
      <c r="E5759" s="85" t="s">
        <v>10201</v>
      </c>
      <c r="F5759" s="85" t="s">
        <v>3</v>
      </c>
      <c r="G5759" s="85">
        <v>1752343</v>
      </c>
      <c r="H5759" s="89"/>
      <c r="I5759" s="270" t="s">
        <v>11840</v>
      </c>
      <c r="J5759" s="89"/>
      <c r="K5759" s="89"/>
      <c r="L5759" s="89"/>
      <c r="M5759" s="89"/>
      <c r="N5759" s="271">
        <v>0</v>
      </c>
      <c r="O5759" s="271">
        <v>4589.5</v>
      </c>
      <c r="P5759" s="89" t="s">
        <v>670</v>
      </c>
    </row>
    <row r="5760" spans="1:16" ht="51">
      <c r="A5760" s="268" t="s">
        <v>565</v>
      </c>
      <c r="B5760" s="89"/>
      <c r="C5760" s="269" t="s">
        <v>615</v>
      </c>
      <c r="D5760" s="84">
        <v>43635</v>
      </c>
      <c r="E5760" s="85" t="s">
        <v>10202</v>
      </c>
      <c r="F5760" s="85" t="s">
        <v>3</v>
      </c>
      <c r="G5760" s="85">
        <v>1752505</v>
      </c>
      <c r="H5760" s="89"/>
      <c r="I5760" s="270" t="s">
        <v>11841</v>
      </c>
      <c r="J5760" s="89"/>
      <c r="K5760" s="89"/>
      <c r="L5760" s="89"/>
      <c r="M5760" s="89"/>
      <c r="N5760" s="271">
        <v>0</v>
      </c>
      <c r="O5760" s="271">
        <v>279.17</v>
      </c>
      <c r="P5760" s="89" t="s">
        <v>670</v>
      </c>
    </row>
    <row r="5761" spans="1:16" ht="63.75">
      <c r="A5761" s="268">
        <v>48</v>
      </c>
      <c r="B5761" s="89"/>
      <c r="C5761" s="269" t="s">
        <v>50</v>
      </c>
      <c r="D5761" s="84">
        <v>43635</v>
      </c>
      <c r="E5761" s="85" t="s">
        <v>10203</v>
      </c>
      <c r="F5761" s="85" t="s">
        <v>3</v>
      </c>
      <c r="G5761" s="85">
        <v>1752504</v>
      </c>
      <c r="H5761" s="89"/>
      <c r="I5761" s="270" t="s">
        <v>11842</v>
      </c>
      <c r="J5761" s="89"/>
      <c r="K5761" s="89"/>
      <c r="L5761" s="89"/>
      <c r="M5761" s="89"/>
      <c r="N5761" s="271">
        <v>0</v>
      </c>
      <c r="O5761" s="271">
        <v>448</v>
      </c>
      <c r="P5761" s="89" t="s">
        <v>670</v>
      </c>
    </row>
    <row r="5762" spans="1:16" ht="51">
      <c r="A5762" s="268">
        <v>212</v>
      </c>
      <c r="B5762" s="89"/>
      <c r="C5762" s="269" t="s">
        <v>100</v>
      </c>
      <c r="D5762" s="84">
        <v>43635</v>
      </c>
      <c r="E5762" s="85" t="s">
        <v>10204</v>
      </c>
      <c r="F5762" s="85" t="s">
        <v>3</v>
      </c>
      <c r="G5762" s="85">
        <v>1752503</v>
      </c>
      <c r="H5762" s="89"/>
      <c r="I5762" s="270" t="s">
        <v>11843</v>
      </c>
      <c r="J5762" s="89"/>
      <c r="K5762" s="89"/>
      <c r="L5762" s="89"/>
      <c r="M5762" s="89"/>
      <c r="N5762" s="271">
        <v>0</v>
      </c>
      <c r="O5762" s="271">
        <v>333</v>
      </c>
      <c r="P5762" s="89" t="s">
        <v>670</v>
      </c>
    </row>
    <row r="5763" spans="1:16" ht="51">
      <c r="A5763" s="268" t="s">
        <v>565</v>
      </c>
      <c r="B5763" s="89"/>
      <c r="C5763" s="269" t="s">
        <v>615</v>
      </c>
      <c r="D5763" s="84">
        <v>43635</v>
      </c>
      <c r="E5763" s="85" t="s">
        <v>10205</v>
      </c>
      <c r="F5763" s="85" t="s">
        <v>3</v>
      </c>
      <c r="G5763" s="85">
        <v>1752502</v>
      </c>
      <c r="H5763" s="89"/>
      <c r="I5763" s="270" t="s">
        <v>11844</v>
      </c>
      <c r="J5763" s="89"/>
      <c r="K5763" s="89"/>
      <c r="L5763" s="89"/>
      <c r="M5763" s="89"/>
      <c r="N5763" s="271">
        <v>0</v>
      </c>
      <c r="O5763" s="271">
        <v>4068.04</v>
      </c>
      <c r="P5763" s="89" t="s">
        <v>670</v>
      </c>
    </row>
    <row r="5764" spans="1:16" ht="51">
      <c r="A5764" s="268" t="s">
        <v>565</v>
      </c>
      <c r="B5764" s="89"/>
      <c r="C5764" s="269" t="s">
        <v>615</v>
      </c>
      <c r="D5764" s="84">
        <v>43635</v>
      </c>
      <c r="E5764" s="85" t="s">
        <v>10206</v>
      </c>
      <c r="F5764" s="85" t="s">
        <v>3</v>
      </c>
      <c r="G5764" s="85">
        <v>1752500</v>
      </c>
      <c r="H5764" s="89"/>
      <c r="I5764" s="270" t="s">
        <v>11845</v>
      </c>
      <c r="J5764" s="89"/>
      <c r="K5764" s="89"/>
      <c r="L5764" s="89"/>
      <c r="M5764" s="89"/>
      <c r="N5764" s="271">
        <v>0</v>
      </c>
      <c r="O5764" s="271">
        <v>552.4</v>
      </c>
      <c r="P5764" s="89" t="s">
        <v>670</v>
      </c>
    </row>
    <row r="5765" spans="1:16" ht="51">
      <c r="A5765" s="268">
        <v>592</v>
      </c>
      <c r="B5765" s="89"/>
      <c r="C5765" s="269" t="s">
        <v>645</v>
      </c>
      <c r="D5765" s="84">
        <v>43635</v>
      </c>
      <c r="E5765" s="85" t="s">
        <v>10207</v>
      </c>
      <c r="F5765" s="85" t="s">
        <v>3</v>
      </c>
      <c r="G5765" s="85">
        <v>1752480</v>
      </c>
      <c r="H5765" s="89"/>
      <c r="I5765" s="270" t="s">
        <v>11846</v>
      </c>
      <c r="J5765" s="89"/>
      <c r="K5765" s="89"/>
      <c r="L5765" s="89"/>
      <c r="M5765" s="89"/>
      <c r="N5765" s="271">
        <v>0</v>
      </c>
      <c r="O5765" s="271">
        <v>33226.300000000003</v>
      </c>
      <c r="P5765" s="89" t="s">
        <v>670</v>
      </c>
    </row>
    <row r="5766" spans="1:16" ht="51">
      <c r="A5766" s="268">
        <v>592</v>
      </c>
      <c r="B5766" s="89"/>
      <c r="C5766" s="269" t="s">
        <v>645</v>
      </c>
      <c r="D5766" s="84">
        <v>43635</v>
      </c>
      <c r="E5766" s="85" t="s">
        <v>10208</v>
      </c>
      <c r="F5766" s="85" t="s">
        <v>3</v>
      </c>
      <c r="G5766" s="85">
        <v>1752479</v>
      </c>
      <c r="H5766" s="89"/>
      <c r="I5766" s="270" t="s">
        <v>11847</v>
      </c>
      <c r="J5766" s="89"/>
      <c r="K5766" s="89"/>
      <c r="L5766" s="89"/>
      <c r="M5766" s="89"/>
      <c r="N5766" s="271">
        <v>0</v>
      </c>
      <c r="O5766" s="271">
        <v>6876</v>
      </c>
      <c r="P5766" s="89" t="s">
        <v>670</v>
      </c>
    </row>
    <row r="5767" spans="1:16" ht="51">
      <c r="A5767" s="268">
        <v>526</v>
      </c>
      <c r="B5767" s="89"/>
      <c r="C5767" s="269" t="s">
        <v>610</v>
      </c>
      <c r="D5767" s="84">
        <v>43635</v>
      </c>
      <c r="E5767" s="85" t="s">
        <v>10209</v>
      </c>
      <c r="F5767" s="85" t="s">
        <v>3</v>
      </c>
      <c r="G5767" s="85">
        <v>1752476</v>
      </c>
      <c r="H5767" s="89"/>
      <c r="I5767" s="270" t="s">
        <v>11848</v>
      </c>
      <c r="J5767" s="89"/>
      <c r="K5767" s="89"/>
      <c r="L5767" s="89"/>
      <c r="M5767" s="89"/>
      <c r="N5767" s="271">
        <v>0</v>
      </c>
      <c r="O5767" s="271">
        <v>40</v>
      </c>
      <c r="P5767" s="89" t="s">
        <v>670</v>
      </c>
    </row>
    <row r="5768" spans="1:16" ht="51">
      <c r="A5768" s="268" t="s">
        <v>565</v>
      </c>
      <c r="B5768" s="89"/>
      <c r="C5768" s="269" t="s">
        <v>615</v>
      </c>
      <c r="D5768" s="84">
        <v>43635</v>
      </c>
      <c r="E5768" s="85" t="s">
        <v>10210</v>
      </c>
      <c r="F5768" s="85" t="s">
        <v>3</v>
      </c>
      <c r="G5768" s="85">
        <v>1752466</v>
      </c>
      <c r="H5768" s="89"/>
      <c r="I5768" s="270" t="s">
        <v>11849</v>
      </c>
      <c r="J5768" s="89"/>
      <c r="K5768" s="89"/>
      <c r="L5768" s="89"/>
      <c r="M5768" s="89"/>
      <c r="N5768" s="271">
        <v>0</v>
      </c>
      <c r="O5768" s="271">
        <v>4144.09</v>
      </c>
      <c r="P5768" s="89" t="s">
        <v>670</v>
      </c>
    </row>
    <row r="5769" spans="1:16" ht="51">
      <c r="A5769" s="268" t="s">
        <v>565</v>
      </c>
      <c r="B5769" s="89"/>
      <c r="C5769" s="269" t="s">
        <v>615</v>
      </c>
      <c r="D5769" s="84">
        <v>43635</v>
      </c>
      <c r="E5769" s="85" t="s">
        <v>10211</v>
      </c>
      <c r="F5769" s="85" t="s">
        <v>3</v>
      </c>
      <c r="G5769" s="85">
        <v>1752464</v>
      </c>
      <c r="H5769" s="89"/>
      <c r="I5769" s="270" t="s">
        <v>11850</v>
      </c>
      <c r="J5769" s="89"/>
      <c r="K5769" s="89"/>
      <c r="L5769" s="89"/>
      <c r="M5769" s="89"/>
      <c r="N5769" s="271">
        <v>0</v>
      </c>
      <c r="O5769" s="271">
        <v>4309.08</v>
      </c>
      <c r="P5769" s="89" t="s">
        <v>670</v>
      </c>
    </row>
    <row r="5770" spans="1:16" ht="51">
      <c r="A5770" s="268" t="s">
        <v>565</v>
      </c>
      <c r="B5770" s="89"/>
      <c r="C5770" s="269" t="s">
        <v>615</v>
      </c>
      <c r="D5770" s="84">
        <v>43635</v>
      </c>
      <c r="E5770" s="85" t="s">
        <v>10212</v>
      </c>
      <c r="F5770" s="85" t="s">
        <v>3</v>
      </c>
      <c r="G5770" s="85">
        <v>1752445</v>
      </c>
      <c r="H5770" s="89"/>
      <c r="I5770" s="270" t="s">
        <v>8668</v>
      </c>
      <c r="J5770" s="89"/>
      <c r="K5770" s="89"/>
      <c r="L5770" s="89"/>
      <c r="M5770" s="89"/>
      <c r="N5770" s="271">
        <v>0</v>
      </c>
      <c r="O5770" s="271">
        <v>300</v>
      </c>
      <c r="P5770" s="89" t="s">
        <v>670</v>
      </c>
    </row>
    <row r="5771" spans="1:16" ht="38.25">
      <c r="A5771" s="268">
        <v>590</v>
      </c>
      <c r="B5771" s="89"/>
      <c r="C5771" s="269" t="s">
        <v>611</v>
      </c>
      <c r="D5771" s="84">
        <v>43635</v>
      </c>
      <c r="E5771" s="85" t="s">
        <v>10213</v>
      </c>
      <c r="F5771" s="85" t="s">
        <v>3</v>
      </c>
      <c r="G5771" s="85">
        <v>1752438</v>
      </c>
      <c r="H5771" s="89"/>
      <c r="I5771" s="270" t="s">
        <v>11851</v>
      </c>
      <c r="J5771" s="89"/>
      <c r="K5771" s="89"/>
      <c r="L5771" s="89"/>
      <c r="M5771" s="89"/>
      <c r="N5771" s="271">
        <v>0</v>
      </c>
      <c r="O5771" s="271">
        <v>1448</v>
      </c>
      <c r="P5771" s="89" t="s">
        <v>670</v>
      </c>
    </row>
    <row r="5772" spans="1:16" ht="63.75">
      <c r="A5772" s="268">
        <v>576</v>
      </c>
      <c r="B5772" s="89"/>
      <c r="C5772" s="269" t="s">
        <v>1366</v>
      </c>
      <c r="D5772" s="84">
        <v>43635</v>
      </c>
      <c r="E5772" s="85" t="s">
        <v>10214</v>
      </c>
      <c r="F5772" s="85" t="s">
        <v>3</v>
      </c>
      <c r="G5772" s="85">
        <v>1752432</v>
      </c>
      <c r="H5772" s="89"/>
      <c r="I5772" s="270" t="s">
        <v>11852</v>
      </c>
      <c r="J5772" s="89"/>
      <c r="K5772" s="89"/>
      <c r="L5772" s="89"/>
      <c r="M5772" s="89"/>
      <c r="N5772" s="271">
        <v>0</v>
      </c>
      <c r="O5772" s="271">
        <v>200</v>
      </c>
      <c r="P5772" s="89" t="s">
        <v>670</v>
      </c>
    </row>
    <row r="5773" spans="1:16" ht="63.75">
      <c r="A5773" s="268">
        <v>576</v>
      </c>
      <c r="B5773" s="89"/>
      <c r="C5773" s="269" t="s">
        <v>1366</v>
      </c>
      <c r="D5773" s="84">
        <v>43635</v>
      </c>
      <c r="E5773" s="85" t="s">
        <v>10215</v>
      </c>
      <c r="F5773" s="85" t="s">
        <v>3</v>
      </c>
      <c r="G5773" s="85">
        <v>1752431</v>
      </c>
      <c r="H5773" s="89"/>
      <c r="I5773" s="270" t="s">
        <v>11853</v>
      </c>
      <c r="J5773" s="89"/>
      <c r="K5773" s="89"/>
      <c r="L5773" s="89"/>
      <c r="M5773" s="89"/>
      <c r="N5773" s="271">
        <v>0</v>
      </c>
      <c r="O5773" s="271">
        <v>199</v>
      </c>
      <c r="P5773" s="89" t="s">
        <v>670</v>
      </c>
    </row>
    <row r="5774" spans="1:16" ht="63.75">
      <c r="A5774" s="268">
        <v>20</v>
      </c>
      <c r="B5774" s="89"/>
      <c r="C5774" s="269" t="s">
        <v>44</v>
      </c>
      <c r="D5774" s="84">
        <v>43635</v>
      </c>
      <c r="E5774" s="85" t="s">
        <v>10216</v>
      </c>
      <c r="F5774" s="85" t="s">
        <v>3</v>
      </c>
      <c r="G5774" s="85">
        <v>1752346</v>
      </c>
      <c r="H5774" s="89"/>
      <c r="I5774" s="270" t="s">
        <v>11854</v>
      </c>
      <c r="J5774" s="89"/>
      <c r="K5774" s="89"/>
      <c r="L5774" s="89"/>
      <c r="M5774" s="89"/>
      <c r="N5774" s="271">
        <v>0</v>
      </c>
      <c r="O5774" s="271">
        <v>350</v>
      </c>
      <c r="P5774" s="89" t="s">
        <v>670</v>
      </c>
    </row>
    <row r="5775" spans="1:16" ht="51">
      <c r="A5775" s="268">
        <v>578</v>
      </c>
      <c r="B5775" s="89"/>
      <c r="C5775" s="269" t="s">
        <v>179</v>
      </c>
      <c r="D5775" s="84">
        <v>43635</v>
      </c>
      <c r="E5775" s="85" t="s">
        <v>10217</v>
      </c>
      <c r="F5775" s="85" t="s">
        <v>3</v>
      </c>
      <c r="G5775" s="85">
        <v>1752342</v>
      </c>
      <c r="H5775" s="89"/>
      <c r="I5775" s="270" t="s">
        <v>11855</v>
      </c>
      <c r="J5775" s="89"/>
      <c r="K5775" s="89"/>
      <c r="L5775" s="89"/>
      <c r="M5775" s="89"/>
      <c r="N5775" s="271">
        <v>0</v>
      </c>
      <c r="O5775" s="271">
        <v>980</v>
      </c>
      <c r="P5775" s="89" t="s">
        <v>670</v>
      </c>
    </row>
    <row r="5776" spans="1:16" ht="51">
      <c r="A5776" s="268">
        <v>578</v>
      </c>
      <c r="B5776" s="89"/>
      <c r="C5776" s="269" t="s">
        <v>179</v>
      </c>
      <c r="D5776" s="84">
        <v>43635</v>
      </c>
      <c r="E5776" s="85" t="s">
        <v>10218</v>
      </c>
      <c r="F5776" s="85" t="s">
        <v>3</v>
      </c>
      <c r="G5776" s="85">
        <v>1752340</v>
      </c>
      <c r="H5776" s="89"/>
      <c r="I5776" s="270" t="s">
        <v>11856</v>
      </c>
      <c r="J5776" s="89"/>
      <c r="K5776" s="89"/>
      <c r="L5776" s="89"/>
      <c r="M5776" s="89"/>
      <c r="N5776" s="271">
        <v>0</v>
      </c>
      <c r="O5776" s="271">
        <v>9560.85</v>
      </c>
      <c r="P5776" s="89" t="s">
        <v>670</v>
      </c>
    </row>
    <row r="5777" spans="1:16" ht="51">
      <c r="A5777" s="268">
        <v>578</v>
      </c>
      <c r="B5777" s="89"/>
      <c r="C5777" s="269" t="s">
        <v>179</v>
      </c>
      <c r="D5777" s="84">
        <v>43635</v>
      </c>
      <c r="E5777" s="85" t="s">
        <v>10219</v>
      </c>
      <c r="F5777" s="85" t="s">
        <v>3</v>
      </c>
      <c r="G5777" s="85">
        <v>1752338</v>
      </c>
      <c r="H5777" s="89"/>
      <c r="I5777" s="270" t="s">
        <v>11857</v>
      </c>
      <c r="J5777" s="89"/>
      <c r="K5777" s="89"/>
      <c r="L5777" s="89"/>
      <c r="M5777" s="89"/>
      <c r="N5777" s="271">
        <v>0</v>
      </c>
      <c r="O5777" s="271">
        <v>732.49</v>
      </c>
      <c r="P5777" s="89" t="s">
        <v>670</v>
      </c>
    </row>
    <row r="5778" spans="1:16" ht="51">
      <c r="A5778" s="268">
        <v>290</v>
      </c>
      <c r="B5778" s="89"/>
      <c r="C5778" s="269" t="s">
        <v>128</v>
      </c>
      <c r="D5778" s="84">
        <v>43635</v>
      </c>
      <c r="E5778" s="85" t="s">
        <v>10220</v>
      </c>
      <c r="F5778" s="85" t="s">
        <v>3</v>
      </c>
      <c r="G5778" s="85">
        <v>1752308</v>
      </c>
      <c r="H5778" s="89"/>
      <c r="I5778" s="270" t="s">
        <v>11858</v>
      </c>
      <c r="J5778" s="89"/>
      <c r="K5778" s="89"/>
      <c r="L5778" s="89"/>
      <c r="M5778" s="89"/>
      <c r="N5778" s="271">
        <v>0</v>
      </c>
      <c r="O5778" s="271">
        <v>0.53</v>
      </c>
      <c r="P5778" s="89" t="s">
        <v>670</v>
      </c>
    </row>
    <row r="5779" spans="1:16" ht="51">
      <c r="A5779" s="268" t="s">
        <v>556</v>
      </c>
      <c r="B5779" s="89"/>
      <c r="C5779" s="269" t="s">
        <v>616</v>
      </c>
      <c r="D5779" s="84">
        <v>43635</v>
      </c>
      <c r="E5779" s="85" t="s">
        <v>10221</v>
      </c>
      <c r="F5779" s="85" t="s">
        <v>3</v>
      </c>
      <c r="G5779" s="85">
        <v>1752299</v>
      </c>
      <c r="H5779" s="89"/>
      <c r="I5779" s="270" t="s">
        <v>11859</v>
      </c>
      <c r="J5779" s="89"/>
      <c r="K5779" s="89"/>
      <c r="L5779" s="89"/>
      <c r="M5779" s="89"/>
      <c r="N5779" s="271">
        <v>0</v>
      </c>
      <c r="O5779" s="271">
        <v>35</v>
      </c>
      <c r="P5779" s="89" t="s">
        <v>670</v>
      </c>
    </row>
    <row r="5780" spans="1:16" ht="51">
      <c r="A5780" s="268">
        <v>163</v>
      </c>
      <c r="B5780" s="89"/>
      <c r="C5780" s="269" t="s">
        <v>88</v>
      </c>
      <c r="D5780" s="84">
        <v>43635</v>
      </c>
      <c r="E5780" s="85" t="s">
        <v>10222</v>
      </c>
      <c r="F5780" s="85" t="s">
        <v>3</v>
      </c>
      <c r="G5780" s="85">
        <v>1752284</v>
      </c>
      <c r="H5780" s="89"/>
      <c r="I5780" s="270" t="s">
        <v>11860</v>
      </c>
      <c r="J5780" s="89"/>
      <c r="K5780" s="89"/>
      <c r="L5780" s="89"/>
      <c r="M5780" s="89"/>
      <c r="N5780" s="271">
        <v>0</v>
      </c>
      <c r="O5780" s="271">
        <v>4059.98</v>
      </c>
      <c r="P5780" s="89" t="s">
        <v>670</v>
      </c>
    </row>
    <row r="5781" spans="1:16" ht="51">
      <c r="A5781" s="268">
        <v>163</v>
      </c>
      <c r="B5781" s="89"/>
      <c r="C5781" s="269" t="s">
        <v>88</v>
      </c>
      <c r="D5781" s="84">
        <v>43635</v>
      </c>
      <c r="E5781" s="85" t="s">
        <v>10223</v>
      </c>
      <c r="F5781" s="85" t="s">
        <v>3</v>
      </c>
      <c r="G5781" s="85">
        <v>1752282</v>
      </c>
      <c r="H5781" s="89"/>
      <c r="I5781" s="270" t="s">
        <v>11861</v>
      </c>
      <c r="J5781" s="89"/>
      <c r="K5781" s="89"/>
      <c r="L5781" s="89"/>
      <c r="M5781" s="89"/>
      <c r="N5781" s="271">
        <v>0</v>
      </c>
      <c r="O5781" s="271">
        <v>2056</v>
      </c>
      <c r="P5781" s="89" t="s">
        <v>670</v>
      </c>
    </row>
    <row r="5782" spans="1:16" ht="51">
      <c r="A5782" s="268">
        <v>163</v>
      </c>
      <c r="B5782" s="89"/>
      <c r="C5782" s="269" t="s">
        <v>88</v>
      </c>
      <c r="D5782" s="84">
        <v>43635</v>
      </c>
      <c r="E5782" s="85" t="s">
        <v>10224</v>
      </c>
      <c r="F5782" s="85" t="s">
        <v>3</v>
      </c>
      <c r="G5782" s="85">
        <v>1752279</v>
      </c>
      <c r="H5782" s="89"/>
      <c r="I5782" s="270" t="s">
        <v>11862</v>
      </c>
      <c r="J5782" s="89"/>
      <c r="K5782" s="89"/>
      <c r="L5782" s="89"/>
      <c r="M5782" s="89"/>
      <c r="N5782" s="271">
        <v>0</v>
      </c>
      <c r="O5782" s="271">
        <v>1390.2</v>
      </c>
      <c r="P5782" s="89" t="s">
        <v>670</v>
      </c>
    </row>
    <row r="5783" spans="1:16" ht="51">
      <c r="A5783" s="268" t="s">
        <v>565</v>
      </c>
      <c r="B5783" s="89"/>
      <c r="C5783" s="269" t="s">
        <v>615</v>
      </c>
      <c r="D5783" s="84">
        <v>43635</v>
      </c>
      <c r="E5783" s="85" t="s">
        <v>10225</v>
      </c>
      <c r="F5783" s="85" t="s">
        <v>3</v>
      </c>
      <c r="G5783" s="85">
        <v>1752270</v>
      </c>
      <c r="H5783" s="89"/>
      <c r="I5783" s="270" t="s">
        <v>11863</v>
      </c>
      <c r="J5783" s="89"/>
      <c r="K5783" s="89"/>
      <c r="L5783" s="89"/>
      <c r="M5783" s="89"/>
      <c r="N5783" s="271">
        <v>0</v>
      </c>
      <c r="O5783" s="271">
        <v>5316.14</v>
      </c>
      <c r="P5783" s="89" t="s">
        <v>670</v>
      </c>
    </row>
    <row r="5784" spans="1:16" ht="51">
      <c r="A5784" s="268" t="s">
        <v>565</v>
      </c>
      <c r="B5784" s="89"/>
      <c r="C5784" s="269" t="s">
        <v>615</v>
      </c>
      <c r="D5784" s="84">
        <v>43635</v>
      </c>
      <c r="E5784" s="85" t="s">
        <v>10226</v>
      </c>
      <c r="F5784" s="85" t="s">
        <v>3</v>
      </c>
      <c r="G5784" s="85">
        <v>1752263</v>
      </c>
      <c r="H5784" s="89"/>
      <c r="I5784" s="270" t="s">
        <v>11864</v>
      </c>
      <c r="J5784" s="89"/>
      <c r="K5784" s="89"/>
      <c r="L5784" s="89"/>
      <c r="M5784" s="89"/>
      <c r="N5784" s="271">
        <v>0</v>
      </c>
      <c r="O5784" s="271">
        <v>4744.08</v>
      </c>
      <c r="P5784" s="89" t="s">
        <v>670</v>
      </c>
    </row>
    <row r="5785" spans="1:16" ht="63.75">
      <c r="A5785" s="268">
        <v>155</v>
      </c>
      <c r="B5785" s="89"/>
      <c r="C5785" s="269" t="s">
        <v>85</v>
      </c>
      <c r="D5785" s="84">
        <v>43635</v>
      </c>
      <c r="E5785" s="85" t="s">
        <v>10227</v>
      </c>
      <c r="F5785" s="85" t="s">
        <v>3</v>
      </c>
      <c r="G5785" s="85">
        <v>1752260</v>
      </c>
      <c r="H5785" s="89"/>
      <c r="I5785" s="270" t="s">
        <v>11865</v>
      </c>
      <c r="J5785" s="89"/>
      <c r="K5785" s="89"/>
      <c r="L5785" s="89"/>
      <c r="M5785" s="89"/>
      <c r="N5785" s="271">
        <v>0</v>
      </c>
      <c r="O5785" s="271">
        <v>16484</v>
      </c>
      <c r="P5785" s="89" t="s">
        <v>670</v>
      </c>
    </row>
    <row r="5786" spans="1:16" ht="63.75">
      <c r="A5786" s="268">
        <v>155</v>
      </c>
      <c r="B5786" s="89"/>
      <c r="C5786" s="269" t="s">
        <v>85</v>
      </c>
      <c r="D5786" s="84">
        <v>43635</v>
      </c>
      <c r="E5786" s="85" t="s">
        <v>10228</v>
      </c>
      <c r="F5786" s="85" t="s">
        <v>3</v>
      </c>
      <c r="G5786" s="85">
        <v>1752257</v>
      </c>
      <c r="H5786" s="89"/>
      <c r="I5786" s="270" t="s">
        <v>11866</v>
      </c>
      <c r="J5786" s="89"/>
      <c r="K5786" s="89"/>
      <c r="L5786" s="89"/>
      <c r="M5786" s="89"/>
      <c r="N5786" s="271">
        <v>0</v>
      </c>
      <c r="O5786" s="271">
        <v>2060</v>
      </c>
      <c r="P5786" s="89" t="s">
        <v>670</v>
      </c>
    </row>
    <row r="5787" spans="1:16" ht="63.75">
      <c r="A5787" s="268">
        <v>163</v>
      </c>
      <c r="B5787" s="89"/>
      <c r="C5787" s="269" t="s">
        <v>88</v>
      </c>
      <c r="D5787" s="84">
        <v>43635</v>
      </c>
      <c r="E5787" s="85" t="s">
        <v>10229</v>
      </c>
      <c r="F5787" s="85" t="s">
        <v>3</v>
      </c>
      <c r="G5787" s="85">
        <v>1752237</v>
      </c>
      <c r="H5787" s="89"/>
      <c r="I5787" s="270" t="s">
        <v>11867</v>
      </c>
      <c r="J5787" s="89"/>
      <c r="K5787" s="89"/>
      <c r="L5787" s="89"/>
      <c r="M5787" s="89"/>
      <c r="N5787" s="271">
        <v>0</v>
      </c>
      <c r="O5787" s="271">
        <v>469.6</v>
      </c>
      <c r="P5787" s="89" t="s">
        <v>670</v>
      </c>
    </row>
    <row r="5788" spans="1:16" ht="51">
      <c r="A5788" s="268">
        <v>378</v>
      </c>
      <c r="B5788" s="89"/>
      <c r="C5788" s="269" t="s">
        <v>639</v>
      </c>
      <c r="D5788" s="84">
        <v>43635</v>
      </c>
      <c r="E5788" s="85" t="s">
        <v>10230</v>
      </c>
      <c r="F5788" s="85" t="s">
        <v>3</v>
      </c>
      <c r="G5788" s="85">
        <v>1752323</v>
      </c>
      <c r="H5788" s="89"/>
      <c r="I5788" s="270" t="s">
        <v>11868</v>
      </c>
      <c r="J5788" s="89"/>
      <c r="K5788" s="89"/>
      <c r="L5788" s="89"/>
      <c r="M5788" s="89"/>
      <c r="N5788" s="271">
        <v>0</v>
      </c>
      <c r="O5788" s="271">
        <v>352.29</v>
      </c>
      <c r="P5788" s="89" t="s">
        <v>670</v>
      </c>
    </row>
    <row r="5789" spans="1:16" ht="51">
      <c r="A5789" s="268">
        <v>378</v>
      </c>
      <c r="B5789" s="89"/>
      <c r="C5789" s="269" t="s">
        <v>639</v>
      </c>
      <c r="D5789" s="84">
        <v>43635</v>
      </c>
      <c r="E5789" s="85" t="s">
        <v>10231</v>
      </c>
      <c r="F5789" s="85" t="s">
        <v>3</v>
      </c>
      <c r="G5789" s="85">
        <v>1752322</v>
      </c>
      <c r="H5789" s="89"/>
      <c r="I5789" s="270" t="s">
        <v>11869</v>
      </c>
      <c r="J5789" s="89"/>
      <c r="K5789" s="89"/>
      <c r="L5789" s="89"/>
      <c r="M5789" s="89"/>
      <c r="N5789" s="271">
        <v>0</v>
      </c>
      <c r="O5789" s="271">
        <v>46.51</v>
      </c>
      <c r="P5789" s="89" t="s">
        <v>670</v>
      </c>
    </row>
    <row r="5790" spans="1:16" ht="38.25">
      <c r="A5790" s="268" t="s">
        <v>565</v>
      </c>
      <c r="B5790" s="89"/>
      <c r="C5790" s="269" t="s">
        <v>615</v>
      </c>
      <c r="D5790" s="84">
        <v>43635</v>
      </c>
      <c r="E5790" s="85" t="s">
        <v>10232</v>
      </c>
      <c r="F5790" s="85" t="s">
        <v>3</v>
      </c>
      <c r="G5790" s="85">
        <v>1752321</v>
      </c>
      <c r="H5790" s="89"/>
      <c r="I5790" s="270" t="s">
        <v>11870</v>
      </c>
      <c r="J5790" s="89"/>
      <c r="K5790" s="89"/>
      <c r="L5790" s="89"/>
      <c r="M5790" s="89"/>
      <c r="N5790" s="271">
        <v>0</v>
      </c>
      <c r="O5790" s="271">
        <v>0.02</v>
      </c>
      <c r="P5790" s="89" t="s">
        <v>670</v>
      </c>
    </row>
    <row r="5791" spans="1:16" ht="63.75">
      <c r="A5791" s="268" t="s">
        <v>565</v>
      </c>
      <c r="B5791" s="89"/>
      <c r="C5791" s="269" t="s">
        <v>615</v>
      </c>
      <c r="D5791" s="84">
        <v>43635</v>
      </c>
      <c r="E5791" s="85" t="s">
        <v>10233</v>
      </c>
      <c r="F5791" s="85" t="s">
        <v>3</v>
      </c>
      <c r="G5791" s="85">
        <v>1752298</v>
      </c>
      <c r="H5791" s="89"/>
      <c r="I5791" s="270" t="s">
        <v>11871</v>
      </c>
      <c r="J5791" s="89"/>
      <c r="K5791" s="89"/>
      <c r="L5791" s="89"/>
      <c r="M5791" s="89"/>
      <c r="N5791" s="271">
        <v>0</v>
      </c>
      <c r="O5791" s="271">
        <v>200</v>
      </c>
      <c r="P5791" s="89" t="s">
        <v>670</v>
      </c>
    </row>
    <row r="5792" spans="1:16" ht="63.75">
      <c r="A5792" s="268">
        <v>190</v>
      </c>
      <c r="B5792" s="89"/>
      <c r="C5792" s="269" t="s">
        <v>92</v>
      </c>
      <c r="D5792" s="84">
        <v>43635</v>
      </c>
      <c r="E5792" s="85" t="s">
        <v>10234</v>
      </c>
      <c r="F5792" s="85" t="s">
        <v>3</v>
      </c>
      <c r="G5792" s="85">
        <v>1752274</v>
      </c>
      <c r="H5792" s="89"/>
      <c r="I5792" s="270" t="s">
        <v>11872</v>
      </c>
      <c r="J5792" s="89"/>
      <c r="K5792" s="89"/>
      <c r="L5792" s="89"/>
      <c r="M5792" s="89"/>
      <c r="N5792" s="271">
        <v>0</v>
      </c>
      <c r="O5792" s="271">
        <v>3200</v>
      </c>
      <c r="P5792" s="89" t="s">
        <v>670</v>
      </c>
    </row>
    <row r="5793" spans="1:16" ht="38.25">
      <c r="A5793" s="268">
        <v>10</v>
      </c>
      <c r="B5793" s="89"/>
      <c r="C5793" s="269" t="s">
        <v>41</v>
      </c>
      <c r="D5793" s="84">
        <v>43635</v>
      </c>
      <c r="E5793" s="85" t="s">
        <v>10235</v>
      </c>
      <c r="F5793" s="85" t="s">
        <v>3</v>
      </c>
      <c r="G5793" s="85">
        <v>1752259</v>
      </c>
      <c r="H5793" s="89"/>
      <c r="I5793" s="270" t="s">
        <v>11873</v>
      </c>
      <c r="J5793" s="89"/>
      <c r="K5793" s="89"/>
      <c r="L5793" s="89"/>
      <c r="M5793" s="89"/>
      <c r="N5793" s="271">
        <v>0</v>
      </c>
      <c r="O5793" s="271">
        <v>591.6</v>
      </c>
      <c r="P5793" s="89" t="s">
        <v>670</v>
      </c>
    </row>
    <row r="5794" spans="1:16" ht="51">
      <c r="A5794" s="268" t="s">
        <v>565</v>
      </c>
      <c r="B5794" s="89"/>
      <c r="C5794" s="269" t="s">
        <v>615</v>
      </c>
      <c r="D5794" s="84">
        <v>43635</v>
      </c>
      <c r="E5794" s="85" t="s">
        <v>10236</v>
      </c>
      <c r="F5794" s="85" t="s">
        <v>3</v>
      </c>
      <c r="G5794" s="85">
        <v>1752258</v>
      </c>
      <c r="H5794" s="89"/>
      <c r="I5794" s="270" t="s">
        <v>11874</v>
      </c>
      <c r="J5794" s="89"/>
      <c r="K5794" s="89"/>
      <c r="L5794" s="89"/>
      <c r="M5794" s="89"/>
      <c r="N5794" s="271">
        <v>0</v>
      </c>
      <c r="O5794" s="271">
        <v>4138.41</v>
      </c>
      <c r="P5794" s="89" t="s">
        <v>670</v>
      </c>
    </row>
    <row r="5795" spans="1:16" ht="51">
      <c r="A5795" s="268">
        <v>20</v>
      </c>
      <c r="B5795" s="89"/>
      <c r="C5795" s="269" t="s">
        <v>44</v>
      </c>
      <c r="D5795" s="84">
        <v>43635</v>
      </c>
      <c r="E5795" s="85" t="s">
        <v>10237</v>
      </c>
      <c r="F5795" s="85" t="s">
        <v>3</v>
      </c>
      <c r="G5795" s="85">
        <v>1752256</v>
      </c>
      <c r="H5795" s="89"/>
      <c r="I5795" s="270" t="s">
        <v>11875</v>
      </c>
      <c r="J5795" s="89"/>
      <c r="K5795" s="89"/>
      <c r="L5795" s="89"/>
      <c r="M5795" s="89"/>
      <c r="N5795" s="271">
        <v>0</v>
      </c>
      <c r="O5795" s="271">
        <v>900</v>
      </c>
      <c r="P5795" s="89" t="s">
        <v>670</v>
      </c>
    </row>
    <row r="5796" spans="1:16" ht="51">
      <c r="A5796" s="268">
        <v>10</v>
      </c>
      <c r="B5796" s="89"/>
      <c r="C5796" s="269" t="s">
        <v>41</v>
      </c>
      <c r="D5796" s="84">
        <v>43635</v>
      </c>
      <c r="E5796" s="85" t="s">
        <v>10238</v>
      </c>
      <c r="F5796" s="85" t="s">
        <v>3</v>
      </c>
      <c r="G5796" s="85">
        <v>1752348</v>
      </c>
      <c r="H5796" s="89"/>
      <c r="I5796" s="270" t="s">
        <v>11876</v>
      </c>
      <c r="J5796" s="89"/>
      <c r="K5796" s="89"/>
      <c r="L5796" s="89"/>
      <c r="M5796" s="89"/>
      <c r="N5796" s="271">
        <v>0</v>
      </c>
      <c r="O5796" s="271">
        <v>10946</v>
      </c>
      <c r="P5796" s="89" t="s">
        <v>670</v>
      </c>
    </row>
    <row r="5797" spans="1:16" ht="63.75">
      <c r="A5797" s="268">
        <v>35</v>
      </c>
      <c r="B5797" s="89"/>
      <c r="C5797" s="269" t="s">
        <v>46</v>
      </c>
      <c r="D5797" s="84">
        <v>43635</v>
      </c>
      <c r="E5797" s="85" t="s">
        <v>10239</v>
      </c>
      <c r="F5797" s="85" t="s">
        <v>3</v>
      </c>
      <c r="G5797" s="85">
        <v>1752375</v>
      </c>
      <c r="H5797" s="89"/>
      <c r="I5797" s="270" t="s">
        <v>11877</v>
      </c>
      <c r="J5797" s="89"/>
      <c r="K5797" s="89"/>
      <c r="L5797" s="89"/>
      <c r="M5797" s="89"/>
      <c r="N5797" s="271">
        <v>0</v>
      </c>
      <c r="O5797" s="271">
        <v>7483.96</v>
      </c>
      <c r="P5797" s="89" t="s">
        <v>670</v>
      </c>
    </row>
    <row r="5798" spans="1:16" ht="51">
      <c r="A5798" s="268" t="s">
        <v>565</v>
      </c>
      <c r="B5798" s="89"/>
      <c r="C5798" s="269" t="s">
        <v>615</v>
      </c>
      <c r="D5798" s="84">
        <v>43635</v>
      </c>
      <c r="E5798" s="85" t="s">
        <v>10240</v>
      </c>
      <c r="F5798" s="85" t="s">
        <v>3</v>
      </c>
      <c r="G5798" s="85">
        <v>1752235</v>
      </c>
      <c r="H5798" s="89"/>
      <c r="I5798" s="270" t="s">
        <v>11878</v>
      </c>
      <c r="J5798" s="89"/>
      <c r="K5798" s="89"/>
      <c r="L5798" s="89"/>
      <c r="M5798" s="89"/>
      <c r="N5798" s="271">
        <v>0</v>
      </c>
      <c r="O5798" s="271">
        <v>3000</v>
      </c>
      <c r="P5798" s="89" t="s">
        <v>670</v>
      </c>
    </row>
    <row r="5799" spans="1:16" ht="51">
      <c r="A5799" s="268">
        <v>41</v>
      </c>
      <c r="B5799" s="89"/>
      <c r="C5799" s="269" t="s">
        <v>47</v>
      </c>
      <c r="D5799" s="84">
        <v>43635</v>
      </c>
      <c r="E5799" s="85" t="s">
        <v>10241</v>
      </c>
      <c r="F5799" s="85" t="s">
        <v>3</v>
      </c>
      <c r="G5799" s="85">
        <v>1752238</v>
      </c>
      <c r="H5799" s="89"/>
      <c r="I5799" s="270" t="s">
        <v>11879</v>
      </c>
      <c r="J5799" s="89"/>
      <c r="K5799" s="89"/>
      <c r="L5799" s="89"/>
      <c r="M5799" s="89"/>
      <c r="N5799" s="271">
        <v>0</v>
      </c>
      <c r="O5799" s="271">
        <v>65</v>
      </c>
      <c r="P5799" s="89" t="s">
        <v>670</v>
      </c>
    </row>
    <row r="5800" spans="1:16" ht="51">
      <c r="A5800" s="268">
        <v>163</v>
      </c>
      <c r="B5800" s="89"/>
      <c r="C5800" s="269" t="s">
        <v>88</v>
      </c>
      <c r="D5800" s="84">
        <v>43635</v>
      </c>
      <c r="E5800" s="85" t="s">
        <v>10242</v>
      </c>
      <c r="F5800" s="85" t="s">
        <v>3</v>
      </c>
      <c r="G5800" s="85">
        <v>1752239</v>
      </c>
      <c r="H5800" s="89"/>
      <c r="I5800" s="270" t="s">
        <v>11880</v>
      </c>
      <c r="J5800" s="89"/>
      <c r="K5800" s="89"/>
      <c r="L5800" s="89"/>
      <c r="M5800" s="89"/>
      <c r="N5800" s="271">
        <v>0</v>
      </c>
      <c r="O5800" s="271">
        <v>245.70000000000002</v>
      </c>
      <c r="P5800" s="89" t="s">
        <v>670</v>
      </c>
    </row>
    <row r="5801" spans="1:16" ht="51">
      <c r="A5801" s="268">
        <v>41</v>
      </c>
      <c r="B5801" s="89"/>
      <c r="C5801" s="269" t="s">
        <v>47</v>
      </c>
      <c r="D5801" s="84">
        <v>43635</v>
      </c>
      <c r="E5801" s="85" t="s">
        <v>10243</v>
      </c>
      <c r="F5801" s="85" t="s">
        <v>3</v>
      </c>
      <c r="G5801" s="85">
        <v>1752240</v>
      </c>
      <c r="H5801" s="89"/>
      <c r="I5801" s="270" t="s">
        <v>11881</v>
      </c>
      <c r="J5801" s="89"/>
      <c r="K5801" s="89"/>
      <c r="L5801" s="89"/>
      <c r="M5801" s="89"/>
      <c r="N5801" s="271">
        <v>0</v>
      </c>
      <c r="O5801" s="271">
        <v>200</v>
      </c>
      <c r="P5801" s="89" t="s">
        <v>670</v>
      </c>
    </row>
    <row r="5802" spans="1:16" ht="51">
      <c r="A5802" s="268">
        <v>20</v>
      </c>
      <c r="B5802" s="89"/>
      <c r="C5802" s="269" t="s">
        <v>44</v>
      </c>
      <c r="D5802" s="84">
        <v>43635</v>
      </c>
      <c r="E5802" s="85" t="s">
        <v>10244</v>
      </c>
      <c r="F5802" s="85" t="s">
        <v>3</v>
      </c>
      <c r="G5802" s="85">
        <v>1752254</v>
      </c>
      <c r="H5802" s="89"/>
      <c r="I5802" s="270" t="s">
        <v>11882</v>
      </c>
      <c r="J5802" s="89"/>
      <c r="K5802" s="89"/>
      <c r="L5802" s="89"/>
      <c r="M5802" s="89"/>
      <c r="N5802" s="271">
        <v>0</v>
      </c>
      <c r="O5802" s="271">
        <v>8000</v>
      </c>
      <c r="P5802" s="89" t="s">
        <v>670</v>
      </c>
    </row>
    <row r="5803" spans="1:16" ht="63.75">
      <c r="A5803" s="268" t="s">
        <v>557</v>
      </c>
      <c r="B5803" s="89"/>
      <c r="C5803" s="269" t="s">
        <v>780</v>
      </c>
      <c r="D5803" s="84">
        <v>43635</v>
      </c>
      <c r="E5803" s="85" t="s">
        <v>10245</v>
      </c>
      <c r="F5803" s="85" t="s">
        <v>11</v>
      </c>
      <c r="G5803" s="85">
        <v>12326</v>
      </c>
      <c r="H5803" s="89"/>
      <c r="I5803" s="270" t="s">
        <v>11883</v>
      </c>
      <c r="J5803" s="89"/>
      <c r="K5803" s="89"/>
      <c r="L5803" s="89"/>
      <c r="M5803" s="89"/>
      <c r="N5803" s="271">
        <v>3564.38</v>
      </c>
      <c r="O5803" s="271">
        <v>0</v>
      </c>
      <c r="P5803" s="89" t="s">
        <v>670</v>
      </c>
    </row>
    <row r="5804" spans="1:16" ht="63.75">
      <c r="A5804" s="268">
        <v>513</v>
      </c>
      <c r="B5804" s="89"/>
      <c r="C5804" s="269" t="s">
        <v>171</v>
      </c>
      <c r="D5804" s="84">
        <v>43635</v>
      </c>
      <c r="E5804" s="85" t="s">
        <v>10246</v>
      </c>
      <c r="F5804" s="85" t="s">
        <v>15</v>
      </c>
      <c r="G5804" s="85">
        <v>1070148</v>
      </c>
      <c r="H5804" s="89"/>
      <c r="I5804" s="270" t="s">
        <v>11884</v>
      </c>
      <c r="J5804" s="89"/>
      <c r="K5804" s="89"/>
      <c r="L5804" s="89"/>
      <c r="M5804" s="89"/>
      <c r="N5804" s="271">
        <v>50</v>
      </c>
      <c r="O5804" s="271">
        <v>0</v>
      </c>
      <c r="P5804" s="89" t="s">
        <v>670</v>
      </c>
    </row>
    <row r="5805" spans="1:16" ht="63.75">
      <c r="A5805" s="268">
        <v>597</v>
      </c>
      <c r="B5805" s="89"/>
      <c r="C5805" s="269" t="s">
        <v>734</v>
      </c>
      <c r="D5805" s="84">
        <v>43635</v>
      </c>
      <c r="E5805" s="85" t="s">
        <v>10247</v>
      </c>
      <c r="F5805" s="85" t="s">
        <v>15</v>
      </c>
      <c r="G5805" s="85">
        <v>1070151</v>
      </c>
      <c r="H5805" s="89"/>
      <c r="I5805" s="270" t="s">
        <v>11885</v>
      </c>
      <c r="J5805" s="89"/>
      <c r="K5805" s="89"/>
      <c r="L5805" s="89"/>
      <c r="M5805" s="89"/>
      <c r="N5805" s="271">
        <v>50</v>
      </c>
      <c r="O5805" s="271">
        <v>0</v>
      </c>
      <c r="P5805" s="89" t="s">
        <v>670</v>
      </c>
    </row>
    <row r="5806" spans="1:16" ht="63.75">
      <c r="A5806" s="268">
        <v>597</v>
      </c>
      <c r="B5806" s="89"/>
      <c r="C5806" s="269" t="s">
        <v>734</v>
      </c>
      <c r="D5806" s="84">
        <v>43635</v>
      </c>
      <c r="E5806" s="85" t="s">
        <v>10248</v>
      </c>
      <c r="F5806" s="85" t="s">
        <v>15</v>
      </c>
      <c r="G5806" s="85">
        <v>1070153</v>
      </c>
      <c r="H5806" s="89"/>
      <c r="I5806" s="270" t="s">
        <v>11886</v>
      </c>
      <c r="J5806" s="89"/>
      <c r="K5806" s="89"/>
      <c r="L5806" s="89"/>
      <c r="M5806" s="89"/>
      <c r="N5806" s="271">
        <v>50</v>
      </c>
      <c r="O5806" s="271">
        <v>0</v>
      </c>
      <c r="P5806" s="89" t="s">
        <v>670</v>
      </c>
    </row>
    <row r="5807" spans="1:16" ht="76.5">
      <c r="A5807" s="268">
        <v>584</v>
      </c>
      <c r="B5807" s="89"/>
      <c r="C5807" s="269" t="s">
        <v>182</v>
      </c>
      <c r="D5807" s="84">
        <v>43635</v>
      </c>
      <c r="E5807" s="85" t="s">
        <v>10249</v>
      </c>
      <c r="F5807" s="85" t="s">
        <v>11</v>
      </c>
      <c r="G5807" s="85">
        <v>957327</v>
      </c>
      <c r="H5807" s="89"/>
      <c r="I5807" s="270" t="s">
        <v>11887</v>
      </c>
      <c r="J5807" s="89"/>
      <c r="K5807" s="89"/>
      <c r="L5807" s="89"/>
      <c r="M5807" s="89"/>
      <c r="N5807" s="271">
        <v>0</v>
      </c>
      <c r="O5807" s="271">
        <v>242566.73</v>
      </c>
      <c r="P5807" s="89" t="s">
        <v>670</v>
      </c>
    </row>
    <row r="5808" spans="1:16" ht="89.25">
      <c r="A5808" s="268">
        <v>584</v>
      </c>
      <c r="B5808" s="89"/>
      <c r="C5808" s="269" t="s">
        <v>182</v>
      </c>
      <c r="D5808" s="84">
        <v>43635</v>
      </c>
      <c r="E5808" s="85" t="s">
        <v>10250</v>
      </c>
      <c r="F5808" s="85" t="s">
        <v>11</v>
      </c>
      <c r="G5808" s="85">
        <v>957330</v>
      </c>
      <c r="H5808" s="89"/>
      <c r="I5808" s="270" t="s">
        <v>11888</v>
      </c>
      <c r="J5808" s="89"/>
      <c r="K5808" s="89"/>
      <c r="L5808" s="89"/>
      <c r="M5808" s="89"/>
      <c r="N5808" s="271">
        <v>50</v>
      </c>
      <c r="O5808" s="271">
        <v>0</v>
      </c>
      <c r="P5808" s="89" t="s">
        <v>670</v>
      </c>
    </row>
    <row r="5809" spans="1:16" ht="89.25">
      <c r="A5809" s="268">
        <v>25</v>
      </c>
      <c r="B5809" s="89"/>
      <c r="C5809" s="269" t="s">
        <v>45</v>
      </c>
      <c r="D5809" s="84">
        <v>43635</v>
      </c>
      <c r="E5809" s="85" t="s">
        <v>10251</v>
      </c>
      <c r="F5809" s="85" t="s">
        <v>671</v>
      </c>
      <c r="G5809" s="85">
        <v>514286</v>
      </c>
      <c r="H5809" s="89"/>
      <c r="I5809" s="270" t="s">
        <v>11889</v>
      </c>
      <c r="J5809" s="89"/>
      <c r="K5809" s="89"/>
      <c r="L5809" s="89"/>
      <c r="M5809" s="89"/>
      <c r="N5809" s="271">
        <v>329824.38</v>
      </c>
      <c r="O5809" s="271">
        <v>0</v>
      </c>
      <c r="P5809" s="89" t="s">
        <v>670</v>
      </c>
    </row>
    <row r="5810" spans="1:16" ht="89.25">
      <c r="A5810" s="268">
        <v>25</v>
      </c>
      <c r="B5810" s="89"/>
      <c r="C5810" s="269" t="s">
        <v>45</v>
      </c>
      <c r="D5810" s="84">
        <v>43635</v>
      </c>
      <c r="E5810" s="85" t="s">
        <v>10251</v>
      </c>
      <c r="F5810" s="85" t="s">
        <v>671</v>
      </c>
      <c r="G5810" s="85">
        <v>514986</v>
      </c>
      <c r="H5810" s="89"/>
      <c r="I5810" s="270" t="s">
        <v>11890</v>
      </c>
      <c r="J5810" s="89"/>
      <c r="K5810" s="89"/>
      <c r="L5810" s="89"/>
      <c r="M5810" s="89"/>
      <c r="N5810" s="271">
        <v>880746.14</v>
      </c>
      <c r="O5810" s="271">
        <v>0</v>
      </c>
      <c r="P5810" s="89" t="s">
        <v>670</v>
      </c>
    </row>
    <row r="5811" spans="1:16" ht="63.75">
      <c r="A5811" s="268">
        <v>20</v>
      </c>
      <c r="B5811" s="89"/>
      <c r="C5811" s="269" t="s">
        <v>44</v>
      </c>
      <c r="D5811" s="84">
        <v>43635</v>
      </c>
      <c r="E5811" s="85" t="s">
        <v>10252</v>
      </c>
      <c r="F5811" s="85" t="s">
        <v>6</v>
      </c>
      <c r="G5811" s="85">
        <v>1134284</v>
      </c>
      <c r="H5811" s="89"/>
      <c r="I5811" s="270" t="s">
        <v>11891</v>
      </c>
      <c r="J5811" s="89"/>
      <c r="K5811" s="89"/>
      <c r="L5811" s="89"/>
      <c r="M5811" s="89"/>
      <c r="N5811" s="271">
        <v>0</v>
      </c>
      <c r="O5811" s="271">
        <v>207261.08</v>
      </c>
      <c r="P5811" s="89" t="s">
        <v>670</v>
      </c>
    </row>
    <row r="5812" spans="1:16" ht="63.75">
      <c r="A5812" s="268">
        <v>373</v>
      </c>
      <c r="B5812" s="89"/>
      <c r="C5812" s="269" t="s">
        <v>636</v>
      </c>
      <c r="D5812" s="84">
        <v>43635</v>
      </c>
      <c r="E5812" s="85" t="s">
        <v>10253</v>
      </c>
      <c r="F5812" s="85" t="s">
        <v>6</v>
      </c>
      <c r="G5812" s="85">
        <v>1134389</v>
      </c>
      <c r="H5812" s="89"/>
      <c r="I5812" s="270" t="s">
        <v>11892</v>
      </c>
      <c r="J5812" s="89"/>
      <c r="K5812" s="89"/>
      <c r="L5812" s="89"/>
      <c r="M5812" s="89"/>
      <c r="N5812" s="271">
        <v>0</v>
      </c>
      <c r="O5812" s="271">
        <v>440000</v>
      </c>
      <c r="P5812" s="89" t="s">
        <v>670</v>
      </c>
    </row>
    <row r="5813" spans="1:16" ht="63.75">
      <c r="A5813" s="268" t="s">
        <v>559</v>
      </c>
      <c r="B5813" s="89"/>
      <c r="C5813" s="269" t="s">
        <v>759</v>
      </c>
      <c r="D5813" s="84">
        <v>43635</v>
      </c>
      <c r="E5813" s="85" t="s">
        <v>10254</v>
      </c>
      <c r="F5813" s="85" t="s">
        <v>6</v>
      </c>
      <c r="G5813" s="85">
        <v>1134390</v>
      </c>
      <c r="H5813" s="89"/>
      <c r="I5813" s="270" t="s">
        <v>11893</v>
      </c>
      <c r="J5813" s="89"/>
      <c r="K5813" s="89"/>
      <c r="L5813" s="89"/>
      <c r="M5813" s="89"/>
      <c r="N5813" s="271">
        <v>0</v>
      </c>
      <c r="O5813" s="271">
        <v>200108.95</v>
      </c>
      <c r="P5813" s="89" t="s">
        <v>670</v>
      </c>
    </row>
    <row r="5814" spans="1:16" ht="63.75">
      <c r="A5814" s="268">
        <v>373</v>
      </c>
      <c r="B5814" s="89"/>
      <c r="C5814" s="269" t="s">
        <v>636</v>
      </c>
      <c r="D5814" s="84">
        <v>43635</v>
      </c>
      <c r="E5814" s="85" t="s">
        <v>10255</v>
      </c>
      <c r="F5814" s="85" t="s">
        <v>6</v>
      </c>
      <c r="G5814" s="85">
        <v>1134392</v>
      </c>
      <c r="H5814" s="89"/>
      <c r="I5814" s="270" t="s">
        <v>11894</v>
      </c>
      <c r="J5814" s="89"/>
      <c r="K5814" s="89"/>
      <c r="L5814" s="89"/>
      <c r="M5814" s="89"/>
      <c r="N5814" s="271">
        <v>0</v>
      </c>
      <c r="O5814" s="271">
        <v>330000</v>
      </c>
      <c r="P5814" s="89" t="s">
        <v>670</v>
      </c>
    </row>
    <row r="5815" spans="1:16" ht="63.75">
      <c r="A5815" s="268">
        <v>41</v>
      </c>
      <c r="B5815" s="89"/>
      <c r="C5815" s="269" t="s">
        <v>47</v>
      </c>
      <c r="D5815" s="84">
        <v>43635</v>
      </c>
      <c r="E5815" s="85" t="s">
        <v>10256</v>
      </c>
      <c r="F5815" s="85" t="s">
        <v>6</v>
      </c>
      <c r="G5815" s="85">
        <v>1134394</v>
      </c>
      <c r="H5815" s="89"/>
      <c r="I5815" s="270" t="s">
        <v>11895</v>
      </c>
      <c r="J5815" s="89"/>
      <c r="K5815" s="89"/>
      <c r="L5815" s="89"/>
      <c r="M5815" s="89"/>
      <c r="N5815" s="271">
        <v>0</v>
      </c>
      <c r="O5815" s="271">
        <v>180000</v>
      </c>
      <c r="P5815" s="89" t="s">
        <v>670</v>
      </c>
    </row>
    <row r="5816" spans="1:16" ht="89.25">
      <c r="A5816" s="268">
        <v>572</v>
      </c>
      <c r="B5816" s="89"/>
      <c r="C5816" s="269" t="s">
        <v>177</v>
      </c>
      <c r="D5816" s="84">
        <v>43635</v>
      </c>
      <c r="E5816" s="85" t="s">
        <v>10257</v>
      </c>
      <c r="F5816" s="85" t="s">
        <v>6</v>
      </c>
      <c r="G5816" s="85">
        <v>957349</v>
      </c>
      <c r="H5816" s="89"/>
      <c r="I5816" s="270" t="s">
        <v>11896</v>
      </c>
      <c r="J5816" s="89"/>
      <c r="K5816" s="89"/>
      <c r="L5816" s="89"/>
      <c r="M5816" s="89"/>
      <c r="N5816" s="271">
        <v>0</v>
      </c>
      <c r="O5816" s="271">
        <v>1997876.69</v>
      </c>
      <c r="P5816" s="89" t="s">
        <v>670</v>
      </c>
    </row>
    <row r="5817" spans="1:16" ht="89.25">
      <c r="A5817" s="268">
        <v>132</v>
      </c>
      <c r="B5817" s="89"/>
      <c r="C5817" s="269" t="s">
        <v>68</v>
      </c>
      <c r="D5817" s="84">
        <v>43635</v>
      </c>
      <c r="E5817" s="85" t="s">
        <v>10258</v>
      </c>
      <c r="F5817" s="85" t="s">
        <v>6</v>
      </c>
      <c r="G5817" s="85">
        <v>957353</v>
      </c>
      <c r="H5817" s="89"/>
      <c r="I5817" s="270" t="s">
        <v>11897</v>
      </c>
      <c r="J5817" s="89"/>
      <c r="K5817" s="89"/>
      <c r="L5817" s="89"/>
      <c r="M5817" s="89"/>
      <c r="N5817" s="271">
        <v>0</v>
      </c>
      <c r="O5817" s="271">
        <v>318668038</v>
      </c>
      <c r="P5817" s="89" t="s">
        <v>670</v>
      </c>
    </row>
    <row r="5818" spans="1:16" ht="63.75">
      <c r="A5818" s="268">
        <v>670</v>
      </c>
      <c r="B5818" s="89"/>
      <c r="C5818" s="269" t="s">
        <v>190</v>
      </c>
      <c r="D5818" s="84">
        <v>43635</v>
      </c>
      <c r="E5818" s="85" t="s">
        <v>10259</v>
      </c>
      <c r="F5818" s="85" t="s">
        <v>6</v>
      </c>
      <c r="G5818" s="85">
        <v>957386</v>
      </c>
      <c r="H5818" s="89"/>
      <c r="I5818" s="270" t="s">
        <v>11898</v>
      </c>
      <c r="J5818" s="89"/>
      <c r="K5818" s="89"/>
      <c r="L5818" s="89"/>
      <c r="M5818" s="89"/>
      <c r="N5818" s="271">
        <v>0</v>
      </c>
      <c r="O5818" s="271">
        <v>4956</v>
      </c>
      <c r="P5818" s="89" t="s">
        <v>670</v>
      </c>
    </row>
    <row r="5819" spans="1:16" ht="76.5">
      <c r="A5819" s="268">
        <v>10</v>
      </c>
      <c r="B5819" s="89"/>
      <c r="C5819" s="269" t="s">
        <v>41</v>
      </c>
      <c r="D5819" s="84">
        <v>43635</v>
      </c>
      <c r="E5819" s="85" t="s">
        <v>10260</v>
      </c>
      <c r="F5819" s="85" t="s">
        <v>6</v>
      </c>
      <c r="G5819" s="85">
        <v>957401</v>
      </c>
      <c r="H5819" s="89"/>
      <c r="I5819" s="270" t="s">
        <v>11899</v>
      </c>
      <c r="J5819" s="89"/>
      <c r="K5819" s="89"/>
      <c r="L5819" s="89"/>
      <c r="M5819" s="89"/>
      <c r="N5819" s="271">
        <v>0</v>
      </c>
      <c r="O5819" s="271">
        <v>33441.949999999997</v>
      </c>
      <c r="P5819" s="89" t="s">
        <v>670</v>
      </c>
    </row>
    <row r="5820" spans="1:16" ht="76.5">
      <c r="A5820" s="268">
        <v>599</v>
      </c>
      <c r="B5820" s="89"/>
      <c r="C5820" s="269" t="s">
        <v>1369</v>
      </c>
      <c r="D5820" s="84">
        <v>43635</v>
      </c>
      <c r="E5820" s="85" t="s">
        <v>10261</v>
      </c>
      <c r="F5820" s="85" t="s">
        <v>6</v>
      </c>
      <c r="G5820" s="85">
        <v>957402</v>
      </c>
      <c r="H5820" s="89"/>
      <c r="I5820" s="270" t="s">
        <v>11900</v>
      </c>
      <c r="J5820" s="89"/>
      <c r="K5820" s="89"/>
      <c r="L5820" s="89"/>
      <c r="M5820" s="89"/>
      <c r="N5820" s="271">
        <v>0</v>
      </c>
      <c r="O5820" s="271">
        <v>288120</v>
      </c>
      <c r="P5820" s="89" t="s">
        <v>670</v>
      </c>
    </row>
    <row r="5821" spans="1:16" ht="76.5">
      <c r="A5821" s="268">
        <v>10</v>
      </c>
      <c r="B5821" s="89"/>
      <c r="C5821" s="269" t="s">
        <v>41</v>
      </c>
      <c r="D5821" s="84">
        <v>43635</v>
      </c>
      <c r="E5821" s="85" t="s">
        <v>10262</v>
      </c>
      <c r="F5821" s="85" t="s">
        <v>6</v>
      </c>
      <c r="G5821" s="85">
        <v>957403</v>
      </c>
      <c r="H5821" s="89"/>
      <c r="I5821" s="270" t="s">
        <v>11901</v>
      </c>
      <c r="J5821" s="89"/>
      <c r="K5821" s="89"/>
      <c r="L5821" s="89"/>
      <c r="M5821" s="89"/>
      <c r="N5821" s="271">
        <v>0</v>
      </c>
      <c r="O5821" s="271">
        <v>118248.84</v>
      </c>
      <c r="P5821" s="89" t="s">
        <v>670</v>
      </c>
    </row>
    <row r="5822" spans="1:16" ht="51">
      <c r="A5822" s="268">
        <v>340</v>
      </c>
      <c r="B5822" s="89"/>
      <c r="C5822" s="269" t="s">
        <v>147</v>
      </c>
      <c r="D5822" s="84">
        <v>43635</v>
      </c>
      <c r="E5822" s="85" t="s">
        <v>10263</v>
      </c>
      <c r="F5822" s="85" t="s">
        <v>6</v>
      </c>
      <c r="G5822" s="85">
        <v>957429</v>
      </c>
      <c r="H5822" s="89"/>
      <c r="I5822" s="270" t="s">
        <v>11902</v>
      </c>
      <c r="J5822" s="89"/>
      <c r="K5822" s="89"/>
      <c r="L5822" s="89"/>
      <c r="M5822" s="89"/>
      <c r="N5822" s="271">
        <v>0</v>
      </c>
      <c r="O5822" s="271">
        <v>104560.12</v>
      </c>
      <c r="P5822" s="89" t="s">
        <v>670</v>
      </c>
    </row>
    <row r="5823" spans="1:16" ht="51">
      <c r="A5823" s="268">
        <v>340</v>
      </c>
      <c r="B5823" s="89"/>
      <c r="C5823" s="269" t="s">
        <v>147</v>
      </c>
      <c r="D5823" s="84">
        <v>43635</v>
      </c>
      <c r="E5823" s="85" t="s">
        <v>10264</v>
      </c>
      <c r="F5823" s="85" t="s">
        <v>6</v>
      </c>
      <c r="G5823" s="85">
        <v>1071019</v>
      </c>
      <c r="H5823" s="89"/>
      <c r="I5823" s="270" t="s">
        <v>11903</v>
      </c>
      <c r="J5823" s="89"/>
      <c r="K5823" s="89"/>
      <c r="L5823" s="89"/>
      <c r="M5823" s="89"/>
      <c r="N5823" s="271">
        <v>0</v>
      </c>
      <c r="O5823" s="271">
        <v>35207.1</v>
      </c>
      <c r="P5823" s="89" t="s">
        <v>670</v>
      </c>
    </row>
    <row r="5824" spans="1:16" ht="51">
      <c r="A5824" s="268">
        <v>513</v>
      </c>
      <c r="B5824" s="89"/>
      <c r="C5824" s="269" t="s">
        <v>171</v>
      </c>
      <c r="D5824" s="84">
        <v>43635</v>
      </c>
      <c r="E5824" s="85" t="s">
        <v>10265</v>
      </c>
      <c r="F5824" s="85" t="s">
        <v>15</v>
      </c>
      <c r="G5824" s="85">
        <v>1070755</v>
      </c>
      <c r="H5824" s="89"/>
      <c r="I5824" s="270" t="s">
        <v>11904</v>
      </c>
      <c r="J5824" s="89"/>
      <c r="K5824" s="89"/>
      <c r="L5824" s="89"/>
      <c r="M5824" s="89"/>
      <c r="N5824" s="271">
        <v>50</v>
      </c>
      <c r="O5824" s="271">
        <v>0</v>
      </c>
      <c r="P5824" s="89" t="s">
        <v>670</v>
      </c>
    </row>
    <row r="5825" spans="1:16" ht="51">
      <c r="A5825" s="268">
        <v>513</v>
      </c>
      <c r="B5825" s="89"/>
      <c r="C5825" s="269" t="s">
        <v>171</v>
      </c>
      <c r="D5825" s="84">
        <v>43635</v>
      </c>
      <c r="E5825" s="85" t="s">
        <v>10266</v>
      </c>
      <c r="F5825" s="85" t="s">
        <v>15</v>
      </c>
      <c r="G5825" s="85">
        <v>1070757</v>
      </c>
      <c r="H5825" s="89"/>
      <c r="I5825" s="270" t="s">
        <v>3776</v>
      </c>
      <c r="J5825" s="89"/>
      <c r="K5825" s="89"/>
      <c r="L5825" s="89"/>
      <c r="M5825" s="89"/>
      <c r="N5825" s="271">
        <v>50</v>
      </c>
      <c r="O5825" s="271">
        <v>0</v>
      </c>
      <c r="P5825" s="89" t="s">
        <v>670</v>
      </c>
    </row>
    <row r="5826" spans="1:16" ht="63.75">
      <c r="A5826" s="268">
        <v>291</v>
      </c>
      <c r="B5826" s="89"/>
      <c r="C5826" s="269" t="s">
        <v>129</v>
      </c>
      <c r="D5826" s="84">
        <v>43635</v>
      </c>
      <c r="E5826" s="85" t="s">
        <v>10267</v>
      </c>
      <c r="F5826" s="85" t="s">
        <v>11</v>
      </c>
      <c r="G5826" s="85">
        <v>1070902</v>
      </c>
      <c r="H5826" s="89"/>
      <c r="I5826" s="270" t="s">
        <v>11905</v>
      </c>
      <c r="J5826" s="89"/>
      <c r="K5826" s="89"/>
      <c r="L5826" s="89"/>
      <c r="M5826" s="89"/>
      <c r="N5826" s="271">
        <v>50</v>
      </c>
      <c r="O5826" s="271">
        <v>0</v>
      </c>
      <c r="P5826" s="89" t="s">
        <v>670</v>
      </c>
    </row>
    <row r="5827" spans="1:16" ht="63.75">
      <c r="A5827" s="268">
        <v>291</v>
      </c>
      <c r="B5827" s="89"/>
      <c r="C5827" s="269" t="s">
        <v>129</v>
      </c>
      <c r="D5827" s="84">
        <v>43635</v>
      </c>
      <c r="E5827" s="85" t="s">
        <v>10268</v>
      </c>
      <c r="F5827" s="85" t="s">
        <v>11</v>
      </c>
      <c r="G5827" s="85">
        <v>1070903</v>
      </c>
      <c r="H5827" s="89"/>
      <c r="I5827" s="270" t="s">
        <v>11906</v>
      </c>
      <c r="J5827" s="89"/>
      <c r="K5827" s="89"/>
      <c r="L5827" s="89"/>
      <c r="M5827" s="89"/>
      <c r="N5827" s="271">
        <v>50</v>
      </c>
      <c r="O5827" s="271">
        <v>0</v>
      </c>
      <c r="P5827" s="89" t="s">
        <v>670</v>
      </c>
    </row>
    <row r="5828" spans="1:16" ht="51">
      <c r="A5828" s="268">
        <v>340</v>
      </c>
      <c r="B5828" s="89"/>
      <c r="C5828" s="269" t="s">
        <v>147</v>
      </c>
      <c r="D5828" s="84">
        <v>43635</v>
      </c>
      <c r="E5828" s="85" t="s">
        <v>10269</v>
      </c>
      <c r="F5828" s="85" t="s">
        <v>15</v>
      </c>
      <c r="G5828" s="85">
        <v>1071020</v>
      </c>
      <c r="H5828" s="89"/>
      <c r="I5828" s="270" t="s">
        <v>6107</v>
      </c>
      <c r="J5828" s="89"/>
      <c r="K5828" s="89"/>
      <c r="L5828" s="89"/>
      <c r="M5828" s="89"/>
      <c r="N5828" s="271">
        <v>50</v>
      </c>
      <c r="O5828" s="271">
        <v>0</v>
      </c>
      <c r="P5828" s="89" t="s">
        <v>670</v>
      </c>
    </row>
    <row r="5829" spans="1:16" ht="76.5">
      <c r="A5829" s="268">
        <v>10</v>
      </c>
      <c r="B5829" s="89"/>
      <c r="C5829" s="269" t="s">
        <v>41</v>
      </c>
      <c r="D5829" s="84">
        <v>43635</v>
      </c>
      <c r="E5829" s="85" t="s">
        <v>10270</v>
      </c>
      <c r="F5829" s="85" t="s">
        <v>11</v>
      </c>
      <c r="G5829" s="85">
        <v>957401</v>
      </c>
      <c r="H5829" s="89"/>
      <c r="I5829" s="270" t="s">
        <v>11907</v>
      </c>
      <c r="J5829" s="89"/>
      <c r="K5829" s="89"/>
      <c r="L5829" s="89"/>
      <c r="M5829" s="89"/>
      <c r="N5829" s="271">
        <v>50</v>
      </c>
      <c r="O5829" s="271">
        <v>0</v>
      </c>
      <c r="P5829" s="89" t="s">
        <v>670</v>
      </c>
    </row>
    <row r="5830" spans="1:16" ht="89.25">
      <c r="A5830" s="268">
        <v>599</v>
      </c>
      <c r="B5830" s="89"/>
      <c r="C5830" s="269" t="s">
        <v>1369</v>
      </c>
      <c r="D5830" s="84">
        <v>43635</v>
      </c>
      <c r="E5830" s="85" t="s">
        <v>10271</v>
      </c>
      <c r="F5830" s="85" t="s">
        <v>11</v>
      </c>
      <c r="G5830" s="85">
        <v>957402</v>
      </c>
      <c r="H5830" s="89"/>
      <c r="I5830" s="270" t="s">
        <v>11908</v>
      </c>
      <c r="J5830" s="89"/>
      <c r="K5830" s="89"/>
      <c r="L5830" s="89"/>
      <c r="M5830" s="89"/>
      <c r="N5830" s="271">
        <v>50</v>
      </c>
      <c r="O5830" s="271">
        <v>0</v>
      </c>
      <c r="P5830" s="89" t="s">
        <v>670</v>
      </c>
    </row>
    <row r="5831" spans="1:16" ht="76.5">
      <c r="A5831" s="268">
        <v>10</v>
      </c>
      <c r="B5831" s="89"/>
      <c r="C5831" s="269" t="s">
        <v>41</v>
      </c>
      <c r="D5831" s="84">
        <v>43635</v>
      </c>
      <c r="E5831" s="85" t="s">
        <v>10272</v>
      </c>
      <c r="F5831" s="85" t="s">
        <v>11</v>
      </c>
      <c r="G5831" s="85">
        <v>957403</v>
      </c>
      <c r="H5831" s="89"/>
      <c r="I5831" s="270" t="s">
        <v>11909</v>
      </c>
      <c r="J5831" s="89"/>
      <c r="K5831" s="89"/>
      <c r="L5831" s="89"/>
      <c r="M5831" s="89"/>
      <c r="N5831" s="271">
        <v>50</v>
      </c>
      <c r="O5831" s="271">
        <v>0</v>
      </c>
      <c r="P5831" s="89" t="s">
        <v>670</v>
      </c>
    </row>
    <row r="5832" spans="1:16" ht="51">
      <c r="A5832" s="268">
        <v>513</v>
      </c>
      <c r="B5832" s="89"/>
      <c r="C5832" s="269" t="s">
        <v>171</v>
      </c>
      <c r="D5832" s="84">
        <v>43635</v>
      </c>
      <c r="E5832" s="85" t="s">
        <v>10273</v>
      </c>
      <c r="F5832" s="85" t="s">
        <v>11</v>
      </c>
      <c r="G5832" s="85">
        <v>957405</v>
      </c>
      <c r="H5832" s="89"/>
      <c r="I5832" s="270" t="s">
        <v>11910</v>
      </c>
      <c r="J5832" s="89"/>
      <c r="K5832" s="89"/>
      <c r="L5832" s="89"/>
      <c r="M5832" s="89"/>
      <c r="N5832" s="271">
        <v>50</v>
      </c>
      <c r="O5832" s="271">
        <v>0</v>
      </c>
      <c r="P5832" s="89" t="s">
        <v>670</v>
      </c>
    </row>
    <row r="5833" spans="1:16" ht="51">
      <c r="A5833" s="268">
        <v>119</v>
      </c>
      <c r="B5833" s="89"/>
      <c r="C5833" s="269" t="s">
        <v>63</v>
      </c>
      <c r="D5833" s="84">
        <v>43635</v>
      </c>
      <c r="E5833" s="85" t="s">
        <v>10274</v>
      </c>
      <c r="F5833" s="85" t="s">
        <v>11</v>
      </c>
      <c r="G5833" s="85">
        <v>957415</v>
      </c>
      <c r="H5833" s="89"/>
      <c r="I5833" s="270" t="s">
        <v>11911</v>
      </c>
      <c r="J5833" s="89"/>
      <c r="K5833" s="89"/>
      <c r="L5833" s="89"/>
      <c r="M5833" s="89"/>
      <c r="N5833" s="271">
        <v>50</v>
      </c>
      <c r="O5833" s="271">
        <v>0</v>
      </c>
      <c r="P5833" s="89" t="s">
        <v>670</v>
      </c>
    </row>
    <row r="5834" spans="1:16" ht="63.75">
      <c r="A5834" s="268">
        <v>340</v>
      </c>
      <c r="B5834" s="89"/>
      <c r="C5834" s="269" t="s">
        <v>147</v>
      </c>
      <c r="D5834" s="84">
        <v>43635</v>
      </c>
      <c r="E5834" s="85" t="s">
        <v>10275</v>
      </c>
      <c r="F5834" s="85" t="s">
        <v>11</v>
      </c>
      <c r="G5834" s="85">
        <v>957429</v>
      </c>
      <c r="H5834" s="89"/>
      <c r="I5834" s="270" t="s">
        <v>11912</v>
      </c>
      <c r="J5834" s="89"/>
      <c r="K5834" s="89"/>
      <c r="L5834" s="89"/>
      <c r="M5834" s="89"/>
      <c r="N5834" s="271">
        <v>50</v>
      </c>
      <c r="O5834" s="271">
        <v>0</v>
      </c>
      <c r="P5834" s="89" t="s">
        <v>670</v>
      </c>
    </row>
    <row r="5835" spans="1:16" ht="51">
      <c r="A5835" s="268" t="s">
        <v>565</v>
      </c>
      <c r="B5835" s="89"/>
      <c r="C5835" s="269" t="s">
        <v>615</v>
      </c>
      <c r="D5835" s="84">
        <v>43640</v>
      </c>
      <c r="E5835" s="85" t="s">
        <v>10276</v>
      </c>
      <c r="F5835" s="85" t="s">
        <v>3</v>
      </c>
      <c r="G5835" s="85">
        <v>1752832</v>
      </c>
      <c r="H5835" s="89"/>
      <c r="I5835" s="270" t="s">
        <v>11913</v>
      </c>
      <c r="J5835" s="89"/>
      <c r="K5835" s="89"/>
      <c r="L5835" s="89"/>
      <c r="M5835" s="89"/>
      <c r="N5835" s="271">
        <v>0</v>
      </c>
      <c r="O5835" s="271">
        <v>1019.91</v>
      </c>
      <c r="P5835" s="89" t="s">
        <v>670</v>
      </c>
    </row>
    <row r="5836" spans="1:16" ht="38.25">
      <c r="A5836" s="268" t="s">
        <v>565</v>
      </c>
      <c r="B5836" s="89"/>
      <c r="C5836" s="269" t="s">
        <v>615</v>
      </c>
      <c r="D5836" s="84">
        <v>43640</v>
      </c>
      <c r="E5836" s="85" t="s">
        <v>10277</v>
      </c>
      <c r="F5836" s="85" t="s">
        <v>3</v>
      </c>
      <c r="G5836" s="85">
        <v>1752811</v>
      </c>
      <c r="H5836" s="89"/>
      <c r="I5836" s="270" t="s">
        <v>11914</v>
      </c>
      <c r="J5836" s="89"/>
      <c r="K5836" s="89"/>
      <c r="L5836" s="89"/>
      <c r="M5836" s="89"/>
      <c r="N5836" s="271">
        <v>0</v>
      </c>
      <c r="O5836" s="271">
        <v>738.15</v>
      </c>
      <c r="P5836" s="89" t="s">
        <v>670</v>
      </c>
    </row>
    <row r="5837" spans="1:16" ht="38.25">
      <c r="A5837" s="268">
        <v>526</v>
      </c>
      <c r="B5837" s="89"/>
      <c r="C5837" s="269" t="s">
        <v>610</v>
      </c>
      <c r="D5837" s="84">
        <v>43640</v>
      </c>
      <c r="E5837" s="85" t="s">
        <v>10278</v>
      </c>
      <c r="F5837" s="85" t="s">
        <v>3</v>
      </c>
      <c r="G5837" s="85">
        <v>1752809</v>
      </c>
      <c r="H5837" s="89"/>
      <c r="I5837" s="270" t="s">
        <v>11915</v>
      </c>
      <c r="J5837" s="89"/>
      <c r="K5837" s="89"/>
      <c r="L5837" s="89"/>
      <c r="M5837" s="89"/>
      <c r="N5837" s="271">
        <v>0</v>
      </c>
      <c r="O5837" s="271">
        <v>55</v>
      </c>
      <c r="P5837" s="89" t="s">
        <v>670</v>
      </c>
    </row>
    <row r="5838" spans="1:16" ht="51">
      <c r="A5838" s="268">
        <v>46</v>
      </c>
      <c r="B5838" s="89"/>
      <c r="C5838" s="269" t="s">
        <v>48</v>
      </c>
      <c r="D5838" s="84">
        <v>43640</v>
      </c>
      <c r="E5838" s="85" t="s">
        <v>10279</v>
      </c>
      <c r="F5838" s="85" t="s">
        <v>3</v>
      </c>
      <c r="G5838" s="85">
        <v>1752792</v>
      </c>
      <c r="H5838" s="89"/>
      <c r="I5838" s="270" t="s">
        <v>11916</v>
      </c>
      <c r="J5838" s="89"/>
      <c r="K5838" s="89"/>
      <c r="L5838" s="89"/>
      <c r="M5838" s="89"/>
      <c r="N5838" s="271">
        <v>0</v>
      </c>
      <c r="O5838" s="271">
        <v>76572.44</v>
      </c>
      <c r="P5838" s="89" t="s">
        <v>670</v>
      </c>
    </row>
    <row r="5839" spans="1:16" ht="38.25">
      <c r="A5839" s="268">
        <v>20</v>
      </c>
      <c r="B5839" s="89"/>
      <c r="C5839" s="269" t="s">
        <v>44</v>
      </c>
      <c r="D5839" s="84">
        <v>43640</v>
      </c>
      <c r="E5839" s="85" t="s">
        <v>10280</v>
      </c>
      <c r="F5839" s="85" t="s">
        <v>3</v>
      </c>
      <c r="G5839" s="85">
        <v>1752790</v>
      </c>
      <c r="H5839" s="89"/>
      <c r="I5839" s="270" t="s">
        <v>11917</v>
      </c>
      <c r="J5839" s="89"/>
      <c r="K5839" s="89"/>
      <c r="L5839" s="89"/>
      <c r="M5839" s="89"/>
      <c r="N5839" s="271">
        <v>0</v>
      </c>
      <c r="O5839" s="271">
        <v>450</v>
      </c>
      <c r="P5839" s="89" t="s">
        <v>670</v>
      </c>
    </row>
    <row r="5840" spans="1:16" ht="51">
      <c r="A5840" s="268">
        <v>117</v>
      </c>
      <c r="B5840" s="89"/>
      <c r="C5840" s="269" t="s">
        <v>62</v>
      </c>
      <c r="D5840" s="84">
        <v>43640</v>
      </c>
      <c r="E5840" s="85" t="s">
        <v>10281</v>
      </c>
      <c r="F5840" s="85" t="s">
        <v>3</v>
      </c>
      <c r="G5840" s="85">
        <v>1752786</v>
      </c>
      <c r="H5840" s="89"/>
      <c r="I5840" s="270" t="s">
        <v>11918</v>
      </c>
      <c r="J5840" s="89"/>
      <c r="K5840" s="89"/>
      <c r="L5840" s="89"/>
      <c r="M5840" s="89"/>
      <c r="N5840" s="271">
        <v>0</v>
      </c>
      <c r="O5840" s="271">
        <v>696</v>
      </c>
      <c r="P5840" s="89" t="s">
        <v>670</v>
      </c>
    </row>
    <row r="5841" spans="1:16" ht="38.25">
      <c r="A5841" s="268">
        <v>152</v>
      </c>
      <c r="B5841" s="89"/>
      <c r="C5841" s="269" t="s">
        <v>82</v>
      </c>
      <c r="D5841" s="84">
        <v>43640</v>
      </c>
      <c r="E5841" s="85" t="s">
        <v>10282</v>
      </c>
      <c r="F5841" s="85" t="s">
        <v>3</v>
      </c>
      <c r="G5841" s="85">
        <v>1752785</v>
      </c>
      <c r="H5841" s="89"/>
      <c r="I5841" s="270" t="s">
        <v>11919</v>
      </c>
      <c r="J5841" s="89"/>
      <c r="K5841" s="89"/>
      <c r="L5841" s="89"/>
      <c r="M5841" s="89"/>
      <c r="N5841" s="271">
        <v>0</v>
      </c>
      <c r="O5841" s="271">
        <v>160</v>
      </c>
      <c r="P5841" s="89" t="s">
        <v>670</v>
      </c>
    </row>
    <row r="5842" spans="1:16" ht="51">
      <c r="A5842" s="268">
        <v>526</v>
      </c>
      <c r="B5842" s="89"/>
      <c r="C5842" s="269" t="s">
        <v>610</v>
      </c>
      <c r="D5842" s="84">
        <v>43640</v>
      </c>
      <c r="E5842" s="85" t="s">
        <v>10283</v>
      </c>
      <c r="F5842" s="85" t="s">
        <v>3</v>
      </c>
      <c r="G5842" s="85">
        <v>1752783</v>
      </c>
      <c r="H5842" s="89"/>
      <c r="I5842" s="270" t="s">
        <v>11920</v>
      </c>
      <c r="J5842" s="89"/>
      <c r="K5842" s="89"/>
      <c r="L5842" s="89"/>
      <c r="M5842" s="89"/>
      <c r="N5842" s="271">
        <v>0</v>
      </c>
      <c r="O5842" s="271">
        <v>37.69</v>
      </c>
      <c r="P5842" s="89" t="s">
        <v>670</v>
      </c>
    </row>
    <row r="5843" spans="1:16" ht="51">
      <c r="A5843" s="268">
        <v>203</v>
      </c>
      <c r="B5843" s="89"/>
      <c r="C5843" s="269" t="s">
        <v>96</v>
      </c>
      <c r="D5843" s="84">
        <v>43640</v>
      </c>
      <c r="E5843" s="85" t="s">
        <v>10284</v>
      </c>
      <c r="F5843" s="85" t="s">
        <v>3</v>
      </c>
      <c r="G5843" s="85">
        <v>1752761</v>
      </c>
      <c r="H5843" s="89"/>
      <c r="I5843" s="270" t="s">
        <v>11921</v>
      </c>
      <c r="J5843" s="89"/>
      <c r="K5843" s="89"/>
      <c r="L5843" s="89"/>
      <c r="M5843" s="89"/>
      <c r="N5843" s="271">
        <v>0</v>
      </c>
      <c r="O5843" s="271">
        <v>259.7</v>
      </c>
      <c r="P5843" s="89" t="s">
        <v>670</v>
      </c>
    </row>
    <row r="5844" spans="1:16" ht="63.75">
      <c r="A5844" s="268">
        <v>234</v>
      </c>
      <c r="B5844" s="89"/>
      <c r="C5844" s="269" t="s">
        <v>644</v>
      </c>
      <c r="D5844" s="84">
        <v>43640</v>
      </c>
      <c r="E5844" s="85" t="s">
        <v>10285</v>
      </c>
      <c r="F5844" s="85" t="s">
        <v>3</v>
      </c>
      <c r="G5844" s="85">
        <v>1752750</v>
      </c>
      <c r="H5844" s="89"/>
      <c r="I5844" s="270" t="s">
        <v>11922</v>
      </c>
      <c r="J5844" s="89"/>
      <c r="K5844" s="89"/>
      <c r="L5844" s="89"/>
      <c r="M5844" s="89"/>
      <c r="N5844" s="271">
        <v>0</v>
      </c>
      <c r="O5844" s="271">
        <v>10.65</v>
      </c>
      <c r="P5844" s="89" t="s">
        <v>670</v>
      </c>
    </row>
    <row r="5845" spans="1:16" ht="51">
      <c r="A5845" s="268">
        <v>234</v>
      </c>
      <c r="B5845" s="89"/>
      <c r="C5845" s="269" t="s">
        <v>644</v>
      </c>
      <c r="D5845" s="84">
        <v>43640</v>
      </c>
      <c r="E5845" s="85" t="s">
        <v>10286</v>
      </c>
      <c r="F5845" s="85" t="s">
        <v>3</v>
      </c>
      <c r="G5845" s="85">
        <v>1752748</v>
      </c>
      <c r="H5845" s="89"/>
      <c r="I5845" s="270" t="s">
        <v>11923</v>
      </c>
      <c r="J5845" s="89"/>
      <c r="K5845" s="89"/>
      <c r="L5845" s="89"/>
      <c r="M5845" s="89"/>
      <c r="N5845" s="271">
        <v>0</v>
      </c>
      <c r="O5845" s="271">
        <v>197.02</v>
      </c>
      <c r="P5845" s="89" t="s">
        <v>670</v>
      </c>
    </row>
    <row r="5846" spans="1:16" ht="51">
      <c r="A5846" s="268">
        <v>234</v>
      </c>
      <c r="B5846" s="89"/>
      <c r="C5846" s="269" t="s">
        <v>644</v>
      </c>
      <c r="D5846" s="84">
        <v>43640</v>
      </c>
      <c r="E5846" s="85" t="s">
        <v>10287</v>
      </c>
      <c r="F5846" s="85" t="s">
        <v>3</v>
      </c>
      <c r="G5846" s="85">
        <v>1752746</v>
      </c>
      <c r="H5846" s="89"/>
      <c r="I5846" s="270" t="s">
        <v>11924</v>
      </c>
      <c r="J5846" s="89"/>
      <c r="K5846" s="89"/>
      <c r="L5846" s="89"/>
      <c r="M5846" s="89"/>
      <c r="N5846" s="271">
        <v>0</v>
      </c>
      <c r="O5846" s="271">
        <v>34</v>
      </c>
      <c r="P5846" s="89" t="s">
        <v>670</v>
      </c>
    </row>
    <row r="5847" spans="1:16" ht="38.25">
      <c r="A5847" s="268">
        <v>46</v>
      </c>
      <c r="B5847" s="89"/>
      <c r="C5847" s="269" t="s">
        <v>48</v>
      </c>
      <c r="D5847" s="84">
        <v>43640</v>
      </c>
      <c r="E5847" s="85" t="s">
        <v>10288</v>
      </c>
      <c r="F5847" s="85" t="s">
        <v>3</v>
      </c>
      <c r="G5847" s="85">
        <v>1752837</v>
      </c>
      <c r="H5847" s="89"/>
      <c r="I5847" s="270" t="s">
        <v>11925</v>
      </c>
      <c r="J5847" s="89"/>
      <c r="K5847" s="89"/>
      <c r="L5847" s="89"/>
      <c r="M5847" s="89"/>
      <c r="N5847" s="271">
        <v>0</v>
      </c>
      <c r="O5847" s="271">
        <v>1500</v>
      </c>
      <c r="P5847" s="89" t="s">
        <v>670</v>
      </c>
    </row>
    <row r="5848" spans="1:16" ht="63.75">
      <c r="A5848" s="268">
        <v>670</v>
      </c>
      <c r="B5848" s="89"/>
      <c r="C5848" s="269" t="s">
        <v>190</v>
      </c>
      <c r="D5848" s="84">
        <v>43640</v>
      </c>
      <c r="E5848" s="85" t="s">
        <v>10289</v>
      </c>
      <c r="F5848" s="85" t="s">
        <v>3</v>
      </c>
      <c r="G5848" s="85">
        <v>1752843</v>
      </c>
      <c r="H5848" s="89"/>
      <c r="I5848" s="270" t="s">
        <v>11926</v>
      </c>
      <c r="J5848" s="89"/>
      <c r="K5848" s="89"/>
      <c r="L5848" s="89"/>
      <c r="M5848" s="89"/>
      <c r="N5848" s="271">
        <v>0</v>
      </c>
      <c r="O5848" s="271">
        <v>9800</v>
      </c>
      <c r="P5848" s="89" t="s">
        <v>670</v>
      </c>
    </row>
    <row r="5849" spans="1:16" ht="38.25">
      <c r="A5849" s="268">
        <v>46</v>
      </c>
      <c r="B5849" s="89"/>
      <c r="C5849" s="269" t="s">
        <v>48</v>
      </c>
      <c r="D5849" s="84">
        <v>43640</v>
      </c>
      <c r="E5849" s="85" t="s">
        <v>10290</v>
      </c>
      <c r="F5849" s="85" t="s">
        <v>3</v>
      </c>
      <c r="G5849" s="85">
        <v>1752855</v>
      </c>
      <c r="H5849" s="89"/>
      <c r="I5849" s="270" t="s">
        <v>11927</v>
      </c>
      <c r="J5849" s="89"/>
      <c r="K5849" s="89"/>
      <c r="L5849" s="89"/>
      <c r="M5849" s="89"/>
      <c r="N5849" s="271">
        <v>0</v>
      </c>
      <c r="O5849" s="271">
        <v>3334</v>
      </c>
      <c r="P5849" s="89" t="s">
        <v>670</v>
      </c>
    </row>
    <row r="5850" spans="1:16" ht="51">
      <c r="A5850" s="268">
        <v>16</v>
      </c>
      <c r="B5850" s="89"/>
      <c r="C5850" s="269" t="s">
        <v>43</v>
      </c>
      <c r="D5850" s="84">
        <v>43640</v>
      </c>
      <c r="E5850" s="85" t="s">
        <v>10291</v>
      </c>
      <c r="F5850" s="85" t="s">
        <v>3</v>
      </c>
      <c r="G5850" s="85">
        <v>1752882</v>
      </c>
      <c r="H5850" s="89"/>
      <c r="I5850" s="270" t="s">
        <v>11928</v>
      </c>
      <c r="J5850" s="89"/>
      <c r="K5850" s="89"/>
      <c r="L5850" s="89"/>
      <c r="M5850" s="89"/>
      <c r="N5850" s="271">
        <v>0</v>
      </c>
      <c r="O5850" s="271">
        <v>371</v>
      </c>
      <c r="P5850" s="89" t="s">
        <v>670</v>
      </c>
    </row>
    <row r="5851" spans="1:16" ht="51">
      <c r="A5851" s="268">
        <v>16</v>
      </c>
      <c r="B5851" s="89"/>
      <c r="C5851" s="269" t="s">
        <v>43</v>
      </c>
      <c r="D5851" s="84">
        <v>43640</v>
      </c>
      <c r="E5851" s="85" t="s">
        <v>10292</v>
      </c>
      <c r="F5851" s="85" t="s">
        <v>3</v>
      </c>
      <c r="G5851" s="85">
        <v>1752884</v>
      </c>
      <c r="H5851" s="89"/>
      <c r="I5851" s="270" t="s">
        <v>11929</v>
      </c>
      <c r="J5851" s="89"/>
      <c r="K5851" s="89"/>
      <c r="L5851" s="89"/>
      <c r="M5851" s="89"/>
      <c r="N5851" s="271">
        <v>0</v>
      </c>
      <c r="O5851" s="271">
        <v>371</v>
      </c>
      <c r="P5851" s="89" t="s">
        <v>670</v>
      </c>
    </row>
    <row r="5852" spans="1:16" ht="51">
      <c r="A5852" s="268">
        <v>670</v>
      </c>
      <c r="B5852" s="89"/>
      <c r="C5852" s="269" t="s">
        <v>190</v>
      </c>
      <c r="D5852" s="84">
        <v>43640</v>
      </c>
      <c r="E5852" s="85" t="s">
        <v>10293</v>
      </c>
      <c r="F5852" s="85" t="s">
        <v>3</v>
      </c>
      <c r="G5852" s="85">
        <v>1752890</v>
      </c>
      <c r="H5852" s="89"/>
      <c r="I5852" s="270" t="s">
        <v>11930</v>
      </c>
      <c r="J5852" s="89"/>
      <c r="K5852" s="89"/>
      <c r="L5852" s="89"/>
      <c r="M5852" s="89"/>
      <c r="N5852" s="271">
        <v>0</v>
      </c>
      <c r="O5852" s="271">
        <v>3066</v>
      </c>
      <c r="P5852" s="89" t="s">
        <v>670</v>
      </c>
    </row>
    <row r="5853" spans="1:16" ht="38.25">
      <c r="A5853" s="268">
        <v>70</v>
      </c>
      <c r="B5853" s="89"/>
      <c r="C5853" s="269" t="s">
        <v>53</v>
      </c>
      <c r="D5853" s="84">
        <v>43640</v>
      </c>
      <c r="E5853" s="85" t="s">
        <v>10294</v>
      </c>
      <c r="F5853" s="85" t="s">
        <v>3</v>
      </c>
      <c r="G5853" s="85">
        <v>1752897</v>
      </c>
      <c r="H5853" s="89"/>
      <c r="I5853" s="270" t="s">
        <v>11931</v>
      </c>
      <c r="J5853" s="89"/>
      <c r="K5853" s="89"/>
      <c r="L5853" s="89"/>
      <c r="M5853" s="89"/>
      <c r="N5853" s="271">
        <v>0</v>
      </c>
      <c r="O5853" s="271">
        <v>463.75</v>
      </c>
      <c r="P5853" s="89" t="s">
        <v>670</v>
      </c>
    </row>
    <row r="5854" spans="1:16" ht="51">
      <c r="A5854" s="268" t="s">
        <v>565</v>
      </c>
      <c r="B5854" s="89"/>
      <c r="C5854" s="269" t="s">
        <v>615</v>
      </c>
      <c r="D5854" s="84">
        <v>43640</v>
      </c>
      <c r="E5854" s="85" t="s">
        <v>10295</v>
      </c>
      <c r="F5854" s="85" t="s">
        <v>3</v>
      </c>
      <c r="G5854" s="85">
        <v>1752929</v>
      </c>
      <c r="H5854" s="89"/>
      <c r="I5854" s="270" t="s">
        <v>11932</v>
      </c>
      <c r="J5854" s="89"/>
      <c r="K5854" s="89"/>
      <c r="L5854" s="89"/>
      <c r="M5854" s="89"/>
      <c r="N5854" s="271">
        <v>0</v>
      </c>
      <c r="O5854" s="271">
        <v>100</v>
      </c>
      <c r="P5854" s="89" t="s">
        <v>670</v>
      </c>
    </row>
    <row r="5855" spans="1:16" ht="51">
      <c r="A5855" s="268" t="s">
        <v>565</v>
      </c>
      <c r="B5855" s="89"/>
      <c r="C5855" s="269" t="s">
        <v>615</v>
      </c>
      <c r="D5855" s="84">
        <v>43640</v>
      </c>
      <c r="E5855" s="85" t="s">
        <v>10296</v>
      </c>
      <c r="F5855" s="85" t="s">
        <v>3</v>
      </c>
      <c r="G5855" s="85">
        <v>1752937</v>
      </c>
      <c r="H5855" s="89"/>
      <c r="I5855" s="270" t="s">
        <v>11933</v>
      </c>
      <c r="J5855" s="89"/>
      <c r="K5855" s="89"/>
      <c r="L5855" s="89"/>
      <c r="M5855" s="89"/>
      <c r="N5855" s="271">
        <v>0</v>
      </c>
      <c r="O5855" s="271">
        <v>570</v>
      </c>
      <c r="P5855" s="89" t="s">
        <v>670</v>
      </c>
    </row>
    <row r="5856" spans="1:16" ht="51">
      <c r="A5856" s="268" t="s">
        <v>565</v>
      </c>
      <c r="B5856" s="89"/>
      <c r="C5856" s="269" t="s">
        <v>615</v>
      </c>
      <c r="D5856" s="84">
        <v>43640</v>
      </c>
      <c r="E5856" s="85" t="s">
        <v>10297</v>
      </c>
      <c r="F5856" s="85" t="s">
        <v>3</v>
      </c>
      <c r="G5856" s="85">
        <v>1752939</v>
      </c>
      <c r="H5856" s="89"/>
      <c r="I5856" s="270" t="s">
        <v>11934</v>
      </c>
      <c r="J5856" s="89"/>
      <c r="K5856" s="89"/>
      <c r="L5856" s="89"/>
      <c r="M5856" s="89"/>
      <c r="N5856" s="271">
        <v>0</v>
      </c>
      <c r="O5856" s="271">
        <v>719.67</v>
      </c>
      <c r="P5856" s="89" t="s">
        <v>670</v>
      </c>
    </row>
    <row r="5857" spans="1:16" ht="51">
      <c r="A5857" s="268" t="s">
        <v>565</v>
      </c>
      <c r="B5857" s="89"/>
      <c r="C5857" s="269" t="s">
        <v>615</v>
      </c>
      <c r="D5857" s="84">
        <v>43640</v>
      </c>
      <c r="E5857" s="85" t="s">
        <v>10298</v>
      </c>
      <c r="F5857" s="85" t="s">
        <v>3</v>
      </c>
      <c r="G5857" s="85">
        <v>1752940</v>
      </c>
      <c r="H5857" s="89"/>
      <c r="I5857" s="270" t="s">
        <v>11935</v>
      </c>
      <c r="J5857" s="89"/>
      <c r="K5857" s="89"/>
      <c r="L5857" s="89"/>
      <c r="M5857" s="89"/>
      <c r="N5857" s="271">
        <v>0</v>
      </c>
      <c r="O5857" s="271">
        <v>80</v>
      </c>
      <c r="P5857" s="89" t="s">
        <v>670</v>
      </c>
    </row>
    <row r="5858" spans="1:16" ht="38.25">
      <c r="A5858" s="268">
        <v>15</v>
      </c>
      <c r="B5858" s="89"/>
      <c r="C5858" s="269" t="s">
        <v>42</v>
      </c>
      <c r="D5858" s="84">
        <v>43640</v>
      </c>
      <c r="E5858" s="85" t="s">
        <v>10299</v>
      </c>
      <c r="F5858" s="85" t="s">
        <v>3</v>
      </c>
      <c r="G5858" s="85">
        <v>1752663</v>
      </c>
      <c r="H5858" s="89"/>
      <c r="I5858" s="270" t="s">
        <v>11936</v>
      </c>
      <c r="J5858" s="89"/>
      <c r="K5858" s="89"/>
      <c r="L5858" s="89"/>
      <c r="M5858" s="89"/>
      <c r="N5858" s="271">
        <v>0</v>
      </c>
      <c r="O5858" s="271">
        <v>253610.83000000002</v>
      </c>
      <c r="P5858" s="89" t="s">
        <v>670</v>
      </c>
    </row>
    <row r="5859" spans="1:16" ht="51">
      <c r="A5859" s="268">
        <v>680</v>
      </c>
      <c r="B5859" s="89"/>
      <c r="C5859" s="269" t="s">
        <v>191</v>
      </c>
      <c r="D5859" s="84">
        <v>43640</v>
      </c>
      <c r="E5859" s="85" t="s">
        <v>10300</v>
      </c>
      <c r="F5859" s="85" t="s">
        <v>3</v>
      </c>
      <c r="G5859" s="85">
        <v>1752707</v>
      </c>
      <c r="H5859" s="89"/>
      <c r="I5859" s="270" t="s">
        <v>11937</v>
      </c>
      <c r="J5859" s="89"/>
      <c r="K5859" s="89"/>
      <c r="L5859" s="89"/>
      <c r="M5859" s="89"/>
      <c r="N5859" s="271">
        <v>0</v>
      </c>
      <c r="O5859" s="271">
        <v>636.57000000000005</v>
      </c>
      <c r="P5859" s="89" t="s">
        <v>670</v>
      </c>
    </row>
    <row r="5860" spans="1:16" ht="63.75">
      <c r="A5860" s="268">
        <v>291</v>
      </c>
      <c r="B5860" s="89"/>
      <c r="C5860" s="269" t="s">
        <v>129</v>
      </c>
      <c r="D5860" s="84">
        <v>43640</v>
      </c>
      <c r="E5860" s="85" t="s">
        <v>10301</v>
      </c>
      <c r="F5860" s="85" t="s">
        <v>3</v>
      </c>
      <c r="G5860" s="85">
        <v>1752749</v>
      </c>
      <c r="H5860" s="89"/>
      <c r="I5860" s="270" t="s">
        <v>11938</v>
      </c>
      <c r="J5860" s="89"/>
      <c r="K5860" s="89"/>
      <c r="L5860" s="89"/>
      <c r="M5860" s="89"/>
      <c r="N5860" s="271">
        <v>0</v>
      </c>
      <c r="O5860" s="271">
        <v>37295.629999999997</v>
      </c>
      <c r="P5860" s="89" t="s">
        <v>670</v>
      </c>
    </row>
    <row r="5861" spans="1:16" ht="63.75">
      <c r="A5861" s="268">
        <v>81</v>
      </c>
      <c r="B5861" s="89"/>
      <c r="C5861" s="269" t="s">
        <v>55</v>
      </c>
      <c r="D5861" s="84">
        <v>43640</v>
      </c>
      <c r="E5861" s="85" t="s">
        <v>10302</v>
      </c>
      <c r="F5861" s="85" t="s">
        <v>3</v>
      </c>
      <c r="G5861" s="85">
        <v>1752755</v>
      </c>
      <c r="H5861" s="89"/>
      <c r="I5861" s="270" t="s">
        <v>11939</v>
      </c>
      <c r="J5861" s="89"/>
      <c r="K5861" s="89"/>
      <c r="L5861" s="89"/>
      <c r="M5861" s="89"/>
      <c r="N5861" s="271">
        <v>0</v>
      </c>
      <c r="O5861" s="271">
        <v>202359</v>
      </c>
      <c r="P5861" s="89" t="s">
        <v>670</v>
      </c>
    </row>
    <row r="5862" spans="1:16" ht="51">
      <c r="A5862" s="268" t="s">
        <v>563</v>
      </c>
      <c r="B5862" s="89"/>
      <c r="C5862" s="269" t="s">
        <v>614</v>
      </c>
      <c r="D5862" s="84">
        <v>43640</v>
      </c>
      <c r="E5862" s="85" t="s">
        <v>10303</v>
      </c>
      <c r="F5862" s="85" t="s">
        <v>3</v>
      </c>
      <c r="G5862" s="85">
        <v>1752767</v>
      </c>
      <c r="H5862" s="89"/>
      <c r="I5862" s="270" t="s">
        <v>11940</v>
      </c>
      <c r="J5862" s="89"/>
      <c r="K5862" s="89"/>
      <c r="L5862" s="89"/>
      <c r="M5862" s="89"/>
      <c r="N5862" s="271">
        <v>0</v>
      </c>
      <c r="O5862" s="271">
        <v>2514.7000000000003</v>
      </c>
      <c r="P5862" s="89" t="s">
        <v>670</v>
      </c>
    </row>
    <row r="5863" spans="1:16" ht="51">
      <c r="A5863" s="268">
        <v>670</v>
      </c>
      <c r="B5863" s="89"/>
      <c r="C5863" s="269" t="s">
        <v>190</v>
      </c>
      <c r="D5863" s="84">
        <v>43640</v>
      </c>
      <c r="E5863" s="85" t="s">
        <v>10304</v>
      </c>
      <c r="F5863" s="85" t="s">
        <v>3</v>
      </c>
      <c r="G5863" s="85">
        <v>1752742</v>
      </c>
      <c r="H5863" s="89"/>
      <c r="I5863" s="270" t="s">
        <v>11941</v>
      </c>
      <c r="J5863" s="89"/>
      <c r="K5863" s="89"/>
      <c r="L5863" s="89"/>
      <c r="M5863" s="89"/>
      <c r="N5863" s="271">
        <v>0</v>
      </c>
      <c r="O5863" s="271">
        <v>3066</v>
      </c>
      <c r="P5863" s="89" t="s">
        <v>670</v>
      </c>
    </row>
    <row r="5864" spans="1:16" ht="51">
      <c r="A5864" s="268" t="s">
        <v>565</v>
      </c>
      <c r="B5864" s="89"/>
      <c r="C5864" s="269" t="s">
        <v>615</v>
      </c>
      <c r="D5864" s="84">
        <v>43640</v>
      </c>
      <c r="E5864" s="85" t="s">
        <v>10305</v>
      </c>
      <c r="F5864" s="85" t="s">
        <v>3</v>
      </c>
      <c r="G5864" s="85">
        <v>1752722</v>
      </c>
      <c r="H5864" s="89"/>
      <c r="I5864" s="270" t="s">
        <v>11942</v>
      </c>
      <c r="J5864" s="89"/>
      <c r="K5864" s="89"/>
      <c r="L5864" s="89"/>
      <c r="M5864" s="89"/>
      <c r="N5864" s="271">
        <v>0</v>
      </c>
      <c r="O5864" s="271">
        <v>7650.72</v>
      </c>
      <c r="P5864" s="89" t="s">
        <v>670</v>
      </c>
    </row>
    <row r="5865" spans="1:16" ht="51">
      <c r="A5865" s="268">
        <v>156</v>
      </c>
      <c r="B5865" s="89"/>
      <c r="C5865" s="269" t="s">
        <v>86</v>
      </c>
      <c r="D5865" s="84">
        <v>43640</v>
      </c>
      <c r="E5865" s="85" t="s">
        <v>10306</v>
      </c>
      <c r="F5865" s="85" t="s">
        <v>3</v>
      </c>
      <c r="G5865" s="85">
        <v>1752714</v>
      </c>
      <c r="H5865" s="89"/>
      <c r="I5865" s="270" t="s">
        <v>11943</v>
      </c>
      <c r="J5865" s="89"/>
      <c r="K5865" s="89"/>
      <c r="L5865" s="89"/>
      <c r="M5865" s="89"/>
      <c r="N5865" s="271">
        <v>0</v>
      </c>
      <c r="O5865" s="271">
        <v>410.1</v>
      </c>
      <c r="P5865" s="89" t="s">
        <v>670</v>
      </c>
    </row>
    <row r="5866" spans="1:16" ht="38.25">
      <c r="A5866" s="268">
        <v>46</v>
      </c>
      <c r="B5866" s="89"/>
      <c r="C5866" s="269" t="s">
        <v>48</v>
      </c>
      <c r="D5866" s="84">
        <v>43640</v>
      </c>
      <c r="E5866" s="85" t="s">
        <v>10307</v>
      </c>
      <c r="F5866" s="85" t="s">
        <v>3</v>
      </c>
      <c r="G5866" s="85">
        <v>1752709</v>
      </c>
      <c r="H5866" s="89"/>
      <c r="I5866" s="270" t="s">
        <v>11944</v>
      </c>
      <c r="J5866" s="89"/>
      <c r="K5866" s="89"/>
      <c r="L5866" s="89"/>
      <c r="M5866" s="89"/>
      <c r="N5866" s="271">
        <v>0</v>
      </c>
      <c r="O5866" s="271">
        <v>10000</v>
      </c>
      <c r="P5866" s="89" t="s">
        <v>670</v>
      </c>
    </row>
    <row r="5867" spans="1:16" ht="38.25">
      <c r="A5867" s="268" t="s">
        <v>565</v>
      </c>
      <c r="B5867" s="89"/>
      <c r="C5867" s="269" t="s">
        <v>615</v>
      </c>
      <c r="D5867" s="84">
        <v>43640</v>
      </c>
      <c r="E5867" s="85" t="s">
        <v>10308</v>
      </c>
      <c r="F5867" s="85" t="s">
        <v>3</v>
      </c>
      <c r="G5867" s="85">
        <v>1752694</v>
      </c>
      <c r="H5867" s="89"/>
      <c r="I5867" s="270" t="s">
        <v>8517</v>
      </c>
      <c r="J5867" s="89"/>
      <c r="K5867" s="89"/>
      <c r="L5867" s="89"/>
      <c r="M5867" s="89"/>
      <c r="N5867" s="271">
        <v>0</v>
      </c>
      <c r="O5867" s="271">
        <v>685.42</v>
      </c>
      <c r="P5867" s="89" t="s">
        <v>670</v>
      </c>
    </row>
    <row r="5868" spans="1:16" ht="51">
      <c r="A5868" s="268">
        <v>599</v>
      </c>
      <c r="B5868" s="89"/>
      <c r="C5868" s="269" t="s">
        <v>1369</v>
      </c>
      <c r="D5868" s="84">
        <v>43640</v>
      </c>
      <c r="E5868" s="85" t="s">
        <v>10309</v>
      </c>
      <c r="F5868" s="85" t="s">
        <v>3</v>
      </c>
      <c r="G5868" s="85">
        <v>1752693</v>
      </c>
      <c r="H5868" s="89"/>
      <c r="I5868" s="270" t="s">
        <v>11945</v>
      </c>
      <c r="J5868" s="89"/>
      <c r="K5868" s="89"/>
      <c r="L5868" s="89"/>
      <c r="M5868" s="89"/>
      <c r="N5868" s="271">
        <v>0</v>
      </c>
      <c r="O5868" s="271">
        <v>564.96</v>
      </c>
      <c r="P5868" s="89" t="s">
        <v>670</v>
      </c>
    </row>
    <row r="5869" spans="1:16" ht="51">
      <c r="A5869" s="268" t="s">
        <v>565</v>
      </c>
      <c r="B5869" s="89"/>
      <c r="C5869" s="269" t="s">
        <v>615</v>
      </c>
      <c r="D5869" s="84">
        <v>43640</v>
      </c>
      <c r="E5869" s="85" t="s">
        <v>10310</v>
      </c>
      <c r="F5869" s="85" t="s">
        <v>3</v>
      </c>
      <c r="G5869" s="85">
        <v>1752679</v>
      </c>
      <c r="H5869" s="89"/>
      <c r="I5869" s="270" t="s">
        <v>11946</v>
      </c>
      <c r="J5869" s="89"/>
      <c r="K5869" s="89"/>
      <c r="L5869" s="89"/>
      <c r="M5869" s="89"/>
      <c r="N5869" s="271">
        <v>0</v>
      </c>
      <c r="O5869" s="271">
        <v>3507.84</v>
      </c>
      <c r="P5869" s="89" t="s">
        <v>670</v>
      </c>
    </row>
    <row r="5870" spans="1:16" ht="38.25">
      <c r="A5870" s="268" t="s">
        <v>565</v>
      </c>
      <c r="B5870" s="89"/>
      <c r="C5870" s="269" t="s">
        <v>615</v>
      </c>
      <c r="D5870" s="84">
        <v>43640</v>
      </c>
      <c r="E5870" s="85" t="s">
        <v>10311</v>
      </c>
      <c r="F5870" s="85" t="s">
        <v>3</v>
      </c>
      <c r="G5870" s="85">
        <v>1752648</v>
      </c>
      <c r="H5870" s="89"/>
      <c r="I5870" s="270" t="s">
        <v>11947</v>
      </c>
      <c r="J5870" s="89"/>
      <c r="K5870" s="89"/>
      <c r="L5870" s="89"/>
      <c r="M5870" s="89"/>
      <c r="N5870" s="271">
        <v>0</v>
      </c>
      <c r="O5870" s="271">
        <v>1219.96</v>
      </c>
      <c r="P5870" s="89" t="s">
        <v>670</v>
      </c>
    </row>
    <row r="5871" spans="1:16" ht="38.25">
      <c r="A5871" s="268" t="s">
        <v>565</v>
      </c>
      <c r="B5871" s="89"/>
      <c r="C5871" s="269" t="s">
        <v>615</v>
      </c>
      <c r="D5871" s="84">
        <v>43640</v>
      </c>
      <c r="E5871" s="85" t="s">
        <v>10312</v>
      </c>
      <c r="F5871" s="85" t="s">
        <v>3</v>
      </c>
      <c r="G5871" s="85">
        <v>1752637</v>
      </c>
      <c r="H5871" s="89"/>
      <c r="I5871" s="270" t="s">
        <v>11948</v>
      </c>
      <c r="J5871" s="89"/>
      <c r="K5871" s="89"/>
      <c r="L5871" s="89"/>
      <c r="M5871" s="89"/>
      <c r="N5871" s="271">
        <v>0</v>
      </c>
      <c r="O5871" s="271">
        <v>2586.6799999999998</v>
      </c>
      <c r="P5871" s="89" t="s">
        <v>670</v>
      </c>
    </row>
    <row r="5872" spans="1:16" ht="51">
      <c r="A5872" s="268" t="s">
        <v>565</v>
      </c>
      <c r="B5872" s="89"/>
      <c r="C5872" s="269" t="s">
        <v>615</v>
      </c>
      <c r="D5872" s="84">
        <v>43640</v>
      </c>
      <c r="E5872" s="85" t="s">
        <v>10313</v>
      </c>
      <c r="F5872" s="85" t="s">
        <v>3</v>
      </c>
      <c r="G5872" s="85">
        <v>1752635</v>
      </c>
      <c r="H5872" s="89"/>
      <c r="I5872" s="270" t="s">
        <v>11949</v>
      </c>
      <c r="J5872" s="89"/>
      <c r="K5872" s="89"/>
      <c r="L5872" s="89"/>
      <c r="M5872" s="89"/>
      <c r="N5872" s="271">
        <v>0</v>
      </c>
      <c r="O5872" s="271">
        <v>1372.94</v>
      </c>
      <c r="P5872" s="89" t="s">
        <v>670</v>
      </c>
    </row>
    <row r="5873" spans="1:16" ht="63.75">
      <c r="A5873" s="268">
        <v>513</v>
      </c>
      <c r="B5873" s="89"/>
      <c r="C5873" s="269" t="s">
        <v>171</v>
      </c>
      <c r="D5873" s="84">
        <v>43640</v>
      </c>
      <c r="E5873" s="85" t="s">
        <v>10314</v>
      </c>
      <c r="F5873" s="85" t="s">
        <v>15</v>
      </c>
      <c r="G5873" s="85">
        <v>1071633</v>
      </c>
      <c r="H5873" s="89"/>
      <c r="I5873" s="270" t="s">
        <v>8369</v>
      </c>
      <c r="J5873" s="89"/>
      <c r="K5873" s="89"/>
      <c r="L5873" s="89"/>
      <c r="M5873" s="89"/>
      <c r="N5873" s="271">
        <v>50</v>
      </c>
      <c r="O5873" s="271">
        <v>0</v>
      </c>
      <c r="P5873" s="89" t="s">
        <v>670</v>
      </c>
    </row>
    <row r="5874" spans="1:16" ht="63.75">
      <c r="A5874" s="268">
        <v>16</v>
      </c>
      <c r="B5874" s="89"/>
      <c r="C5874" s="269" t="s">
        <v>43</v>
      </c>
      <c r="D5874" s="84">
        <v>43640</v>
      </c>
      <c r="E5874" s="85" t="s">
        <v>10315</v>
      </c>
      <c r="F5874" s="85" t="s">
        <v>629</v>
      </c>
      <c r="G5874" s="85">
        <v>8380</v>
      </c>
      <c r="H5874" s="89"/>
      <c r="I5874" s="270" t="s">
        <v>11950</v>
      </c>
      <c r="J5874" s="89"/>
      <c r="K5874" s="89"/>
      <c r="L5874" s="89"/>
      <c r="M5874" s="89"/>
      <c r="N5874" s="271">
        <v>463.64</v>
      </c>
      <c r="O5874" s="271">
        <v>0</v>
      </c>
      <c r="P5874" s="89" t="s">
        <v>670</v>
      </c>
    </row>
    <row r="5875" spans="1:16" ht="114.75">
      <c r="A5875" s="268">
        <v>132</v>
      </c>
      <c r="B5875" s="89"/>
      <c r="C5875" s="269" t="s">
        <v>68</v>
      </c>
      <c r="D5875" s="84">
        <v>43640</v>
      </c>
      <c r="E5875" s="85" t="s">
        <v>10316</v>
      </c>
      <c r="F5875" s="85" t="s">
        <v>629</v>
      </c>
      <c r="G5875" s="85">
        <v>8383</v>
      </c>
      <c r="H5875" s="89"/>
      <c r="I5875" s="270" t="s">
        <v>11951</v>
      </c>
      <c r="J5875" s="89"/>
      <c r="K5875" s="89"/>
      <c r="L5875" s="89"/>
      <c r="M5875" s="89"/>
      <c r="N5875" s="271">
        <v>4405.03</v>
      </c>
      <c r="O5875" s="271">
        <v>0</v>
      </c>
      <c r="P5875" s="89" t="s">
        <v>670</v>
      </c>
    </row>
    <row r="5876" spans="1:16" ht="63.75">
      <c r="A5876" s="268">
        <v>513</v>
      </c>
      <c r="B5876" s="89"/>
      <c r="C5876" s="269" t="s">
        <v>171</v>
      </c>
      <c r="D5876" s="84">
        <v>43640</v>
      </c>
      <c r="E5876" s="85" t="s">
        <v>10317</v>
      </c>
      <c r="F5876" s="85" t="s">
        <v>15</v>
      </c>
      <c r="G5876" s="85">
        <v>1071639</v>
      </c>
      <c r="H5876" s="89"/>
      <c r="I5876" s="270" t="s">
        <v>11952</v>
      </c>
      <c r="J5876" s="89"/>
      <c r="K5876" s="89"/>
      <c r="L5876" s="89"/>
      <c r="M5876" s="89"/>
      <c r="N5876" s="271">
        <v>50</v>
      </c>
      <c r="O5876" s="271">
        <v>0</v>
      </c>
      <c r="P5876" s="89" t="s">
        <v>670</v>
      </c>
    </row>
    <row r="5877" spans="1:16" ht="76.5">
      <c r="A5877" s="268">
        <v>16</v>
      </c>
      <c r="B5877" s="89"/>
      <c r="C5877" s="269" t="s">
        <v>43</v>
      </c>
      <c r="D5877" s="84">
        <v>43640</v>
      </c>
      <c r="E5877" s="85" t="s">
        <v>10318</v>
      </c>
      <c r="F5877" s="85" t="s">
        <v>629</v>
      </c>
      <c r="G5877" s="85">
        <v>8379</v>
      </c>
      <c r="H5877" s="89"/>
      <c r="I5877" s="270" t="s">
        <v>11953</v>
      </c>
      <c r="J5877" s="89"/>
      <c r="K5877" s="89"/>
      <c r="L5877" s="89"/>
      <c r="M5877" s="89"/>
      <c r="N5877" s="271">
        <v>527.27</v>
      </c>
      <c r="O5877" s="271">
        <v>0</v>
      </c>
      <c r="P5877" s="89" t="s">
        <v>670</v>
      </c>
    </row>
    <row r="5878" spans="1:16" ht="63.75">
      <c r="A5878" s="268">
        <v>340</v>
      </c>
      <c r="B5878" s="89"/>
      <c r="C5878" s="269" t="s">
        <v>147</v>
      </c>
      <c r="D5878" s="84">
        <v>43640</v>
      </c>
      <c r="E5878" s="85" t="s">
        <v>10319</v>
      </c>
      <c r="F5878" s="85" t="s">
        <v>6</v>
      </c>
      <c r="G5878" s="85">
        <v>1072104</v>
      </c>
      <c r="H5878" s="89"/>
      <c r="I5878" s="270" t="s">
        <v>11954</v>
      </c>
      <c r="J5878" s="89"/>
      <c r="K5878" s="89"/>
      <c r="L5878" s="89"/>
      <c r="M5878" s="89"/>
      <c r="N5878" s="271">
        <v>0</v>
      </c>
      <c r="O5878" s="271">
        <v>69927.34</v>
      </c>
      <c r="P5878" s="89" t="s">
        <v>670</v>
      </c>
    </row>
    <row r="5879" spans="1:16" ht="63.75">
      <c r="A5879" s="268">
        <v>513</v>
      </c>
      <c r="B5879" s="89"/>
      <c r="C5879" s="269" t="s">
        <v>171</v>
      </c>
      <c r="D5879" s="84">
        <v>43640</v>
      </c>
      <c r="E5879" s="85" t="s">
        <v>10320</v>
      </c>
      <c r="F5879" s="85" t="s">
        <v>15</v>
      </c>
      <c r="G5879" s="85">
        <v>1072107</v>
      </c>
      <c r="H5879" s="89"/>
      <c r="I5879" s="270" t="s">
        <v>11955</v>
      </c>
      <c r="J5879" s="89"/>
      <c r="K5879" s="89"/>
      <c r="L5879" s="89"/>
      <c r="M5879" s="89"/>
      <c r="N5879" s="271">
        <v>50</v>
      </c>
      <c r="O5879" s="271">
        <v>0</v>
      </c>
      <c r="P5879" s="89" t="s">
        <v>670</v>
      </c>
    </row>
    <row r="5880" spans="1:16" ht="51">
      <c r="A5880" s="268">
        <v>340</v>
      </c>
      <c r="B5880" s="89"/>
      <c r="C5880" s="269" t="s">
        <v>147</v>
      </c>
      <c r="D5880" s="84">
        <v>43640</v>
      </c>
      <c r="E5880" s="85" t="s">
        <v>10321</v>
      </c>
      <c r="F5880" s="85" t="s">
        <v>15</v>
      </c>
      <c r="G5880" s="85">
        <v>1072105</v>
      </c>
      <c r="H5880" s="89"/>
      <c r="I5880" s="270" t="s">
        <v>11956</v>
      </c>
      <c r="J5880" s="89"/>
      <c r="K5880" s="89"/>
      <c r="L5880" s="89"/>
      <c r="M5880" s="89"/>
      <c r="N5880" s="271">
        <v>50</v>
      </c>
      <c r="O5880" s="271">
        <v>0</v>
      </c>
      <c r="P5880" s="89" t="s">
        <v>670</v>
      </c>
    </row>
    <row r="5881" spans="1:16" ht="76.5">
      <c r="A5881" s="268" t="s">
        <v>557</v>
      </c>
      <c r="B5881" s="89"/>
      <c r="C5881" s="269" t="s">
        <v>780</v>
      </c>
      <c r="D5881" s="84">
        <v>43640</v>
      </c>
      <c r="E5881" s="85" t="s">
        <v>10322</v>
      </c>
      <c r="F5881" s="85" t="s">
        <v>6</v>
      </c>
      <c r="G5881" s="85">
        <v>1134954</v>
      </c>
      <c r="H5881" s="89"/>
      <c r="I5881" s="270" t="s">
        <v>11957</v>
      </c>
      <c r="J5881" s="89"/>
      <c r="K5881" s="89"/>
      <c r="L5881" s="89"/>
      <c r="M5881" s="89"/>
      <c r="N5881" s="271">
        <v>0</v>
      </c>
      <c r="O5881" s="271">
        <v>60000</v>
      </c>
      <c r="P5881" s="89" t="s">
        <v>670</v>
      </c>
    </row>
    <row r="5882" spans="1:16" ht="63.75">
      <c r="A5882" s="268">
        <v>46</v>
      </c>
      <c r="B5882" s="89"/>
      <c r="C5882" s="269" t="s">
        <v>48</v>
      </c>
      <c r="D5882" s="84">
        <v>43640</v>
      </c>
      <c r="E5882" s="85" t="s">
        <v>10323</v>
      </c>
      <c r="F5882" s="85" t="s">
        <v>6</v>
      </c>
      <c r="G5882" s="85">
        <v>1134994</v>
      </c>
      <c r="H5882" s="89"/>
      <c r="I5882" s="270" t="s">
        <v>11958</v>
      </c>
      <c r="J5882" s="89"/>
      <c r="K5882" s="89"/>
      <c r="L5882" s="89"/>
      <c r="M5882" s="89"/>
      <c r="N5882" s="271">
        <v>0</v>
      </c>
      <c r="O5882" s="271">
        <v>4325</v>
      </c>
      <c r="P5882" s="89" t="s">
        <v>670</v>
      </c>
    </row>
    <row r="5883" spans="1:16" ht="63.75">
      <c r="A5883" s="268">
        <v>41</v>
      </c>
      <c r="B5883" s="89"/>
      <c r="C5883" s="269" t="s">
        <v>47</v>
      </c>
      <c r="D5883" s="84">
        <v>43640</v>
      </c>
      <c r="E5883" s="85" t="s">
        <v>10324</v>
      </c>
      <c r="F5883" s="85" t="s">
        <v>6</v>
      </c>
      <c r="G5883" s="85">
        <v>1134998</v>
      </c>
      <c r="H5883" s="89"/>
      <c r="I5883" s="270" t="s">
        <v>11959</v>
      </c>
      <c r="J5883" s="89"/>
      <c r="K5883" s="89"/>
      <c r="L5883" s="89"/>
      <c r="M5883" s="89"/>
      <c r="N5883" s="271">
        <v>0</v>
      </c>
      <c r="O5883" s="271">
        <v>79866</v>
      </c>
      <c r="P5883" s="89" t="s">
        <v>670</v>
      </c>
    </row>
    <row r="5884" spans="1:16" ht="76.5">
      <c r="A5884" s="268">
        <v>25</v>
      </c>
      <c r="B5884" s="89"/>
      <c r="C5884" s="269" t="s">
        <v>45</v>
      </c>
      <c r="D5884" s="84">
        <v>43640</v>
      </c>
      <c r="E5884" s="85" t="s">
        <v>10325</v>
      </c>
      <c r="F5884" s="85" t="s">
        <v>671</v>
      </c>
      <c r="G5884" s="85">
        <v>514997</v>
      </c>
      <c r="H5884" s="89"/>
      <c r="I5884" s="270" t="s">
        <v>11960</v>
      </c>
      <c r="J5884" s="89"/>
      <c r="K5884" s="89"/>
      <c r="L5884" s="89"/>
      <c r="M5884" s="89"/>
      <c r="N5884" s="271">
        <v>1049972.46</v>
      </c>
      <c r="O5884" s="271">
        <v>0</v>
      </c>
      <c r="P5884" s="89" t="s">
        <v>670</v>
      </c>
    </row>
    <row r="5885" spans="1:16" ht="76.5">
      <c r="A5885" s="268">
        <v>25</v>
      </c>
      <c r="B5885" s="89"/>
      <c r="C5885" s="269" t="s">
        <v>45</v>
      </c>
      <c r="D5885" s="84">
        <v>43640</v>
      </c>
      <c r="E5885" s="85" t="s">
        <v>10325</v>
      </c>
      <c r="F5885" s="85" t="s">
        <v>671</v>
      </c>
      <c r="G5885" s="85">
        <v>514983</v>
      </c>
      <c r="H5885" s="89"/>
      <c r="I5885" s="270" t="s">
        <v>11961</v>
      </c>
      <c r="J5885" s="89"/>
      <c r="K5885" s="89"/>
      <c r="L5885" s="89"/>
      <c r="M5885" s="89"/>
      <c r="N5885" s="271">
        <v>159736.91</v>
      </c>
      <c r="O5885" s="271">
        <v>0</v>
      </c>
      <c r="P5885" s="89" t="s">
        <v>670</v>
      </c>
    </row>
    <row r="5886" spans="1:16" ht="76.5">
      <c r="A5886" s="268">
        <v>25</v>
      </c>
      <c r="B5886" s="89"/>
      <c r="C5886" s="269" t="s">
        <v>45</v>
      </c>
      <c r="D5886" s="84">
        <v>43640</v>
      </c>
      <c r="E5886" s="85" t="s">
        <v>10325</v>
      </c>
      <c r="F5886" s="85" t="s">
        <v>671</v>
      </c>
      <c r="G5886" s="85">
        <v>514990</v>
      </c>
      <c r="H5886" s="89"/>
      <c r="I5886" s="270" t="s">
        <v>11962</v>
      </c>
      <c r="J5886" s="89"/>
      <c r="K5886" s="89"/>
      <c r="L5886" s="89"/>
      <c r="M5886" s="89"/>
      <c r="N5886" s="271">
        <v>431467.17</v>
      </c>
      <c r="O5886" s="271">
        <v>0</v>
      </c>
      <c r="P5886" s="89" t="s">
        <v>670</v>
      </c>
    </row>
    <row r="5887" spans="1:16" ht="76.5">
      <c r="A5887" s="268">
        <v>25</v>
      </c>
      <c r="B5887" s="89"/>
      <c r="C5887" s="269" t="s">
        <v>45</v>
      </c>
      <c r="D5887" s="84">
        <v>43640</v>
      </c>
      <c r="E5887" s="85" t="s">
        <v>10325</v>
      </c>
      <c r="F5887" s="85" t="s">
        <v>671</v>
      </c>
      <c r="G5887" s="85">
        <v>514987</v>
      </c>
      <c r="H5887" s="89"/>
      <c r="I5887" s="270" t="s">
        <v>11963</v>
      </c>
      <c r="J5887" s="89"/>
      <c r="K5887" s="89"/>
      <c r="L5887" s="89"/>
      <c r="M5887" s="89"/>
      <c r="N5887" s="271">
        <v>51097.11</v>
      </c>
      <c r="O5887" s="271">
        <v>0</v>
      </c>
      <c r="P5887" s="89" t="s">
        <v>670</v>
      </c>
    </row>
    <row r="5888" spans="1:16" ht="76.5">
      <c r="A5888" s="268">
        <v>25</v>
      </c>
      <c r="B5888" s="89"/>
      <c r="C5888" s="269" t="s">
        <v>45</v>
      </c>
      <c r="D5888" s="84">
        <v>43640</v>
      </c>
      <c r="E5888" s="85" t="s">
        <v>10325</v>
      </c>
      <c r="F5888" s="85" t="s">
        <v>671</v>
      </c>
      <c r="G5888" s="85">
        <v>514988</v>
      </c>
      <c r="H5888" s="89"/>
      <c r="I5888" s="270" t="s">
        <v>11964</v>
      </c>
      <c r="J5888" s="89"/>
      <c r="K5888" s="89"/>
      <c r="L5888" s="89"/>
      <c r="M5888" s="89"/>
      <c r="N5888" s="271">
        <v>640387.21</v>
      </c>
      <c r="O5888" s="271">
        <v>0</v>
      </c>
      <c r="P5888" s="89" t="s">
        <v>670</v>
      </c>
    </row>
    <row r="5889" spans="1:16" ht="76.5">
      <c r="A5889" s="268">
        <v>25</v>
      </c>
      <c r="B5889" s="89"/>
      <c r="C5889" s="269" t="s">
        <v>45</v>
      </c>
      <c r="D5889" s="84">
        <v>43640</v>
      </c>
      <c r="E5889" s="85" t="s">
        <v>10325</v>
      </c>
      <c r="F5889" s="85" t="s">
        <v>671</v>
      </c>
      <c r="G5889" s="85">
        <v>514991</v>
      </c>
      <c r="H5889" s="89"/>
      <c r="I5889" s="270" t="s">
        <v>11965</v>
      </c>
      <c r="J5889" s="89"/>
      <c r="K5889" s="89"/>
      <c r="L5889" s="89"/>
      <c r="M5889" s="89"/>
      <c r="N5889" s="271">
        <v>401935.58</v>
      </c>
      <c r="O5889" s="271">
        <v>0</v>
      </c>
      <c r="P5889" s="89" t="s">
        <v>670</v>
      </c>
    </row>
    <row r="5890" spans="1:16" ht="76.5">
      <c r="A5890" s="268">
        <v>25</v>
      </c>
      <c r="B5890" s="89"/>
      <c r="C5890" s="269" t="s">
        <v>45</v>
      </c>
      <c r="D5890" s="84">
        <v>43640</v>
      </c>
      <c r="E5890" s="85" t="s">
        <v>10325</v>
      </c>
      <c r="F5890" s="85" t="s">
        <v>671</v>
      </c>
      <c r="G5890" s="85">
        <v>514996</v>
      </c>
      <c r="H5890" s="89"/>
      <c r="I5890" s="270" t="s">
        <v>11966</v>
      </c>
      <c r="J5890" s="89"/>
      <c r="K5890" s="89"/>
      <c r="L5890" s="89"/>
      <c r="M5890" s="89"/>
      <c r="N5890" s="271">
        <v>1150067.99</v>
      </c>
      <c r="O5890" s="271">
        <v>0</v>
      </c>
      <c r="P5890" s="89" t="s">
        <v>670</v>
      </c>
    </row>
    <row r="5891" spans="1:16" ht="76.5">
      <c r="A5891" s="268">
        <v>25</v>
      </c>
      <c r="B5891" s="89"/>
      <c r="C5891" s="269" t="s">
        <v>45</v>
      </c>
      <c r="D5891" s="84">
        <v>43640</v>
      </c>
      <c r="E5891" s="85" t="s">
        <v>10325</v>
      </c>
      <c r="F5891" s="85" t="s">
        <v>671</v>
      </c>
      <c r="G5891" s="85">
        <v>514985</v>
      </c>
      <c r="H5891" s="89"/>
      <c r="I5891" s="270" t="s">
        <v>11967</v>
      </c>
      <c r="J5891" s="89"/>
      <c r="K5891" s="89"/>
      <c r="L5891" s="89"/>
      <c r="M5891" s="89"/>
      <c r="N5891" s="271">
        <v>375507.11</v>
      </c>
      <c r="O5891" s="271">
        <v>0</v>
      </c>
      <c r="P5891" s="89" t="s">
        <v>670</v>
      </c>
    </row>
    <row r="5892" spans="1:16" ht="76.5">
      <c r="A5892" s="268">
        <v>25</v>
      </c>
      <c r="B5892" s="89"/>
      <c r="C5892" s="269" t="s">
        <v>45</v>
      </c>
      <c r="D5892" s="84">
        <v>43640</v>
      </c>
      <c r="E5892" s="85" t="s">
        <v>10325</v>
      </c>
      <c r="F5892" s="85" t="s">
        <v>671</v>
      </c>
      <c r="G5892" s="85">
        <v>514982</v>
      </c>
      <c r="H5892" s="89"/>
      <c r="I5892" s="270" t="s">
        <v>11968</v>
      </c>
      <c r="J5892" s="89"/>
      <c r="K5892" s="89"/>
      <c r="L5892" s="89"/>
      <c r="M5892" s="89"/>
      <c r="N5892" s="271">
        <v>605528.34</v>
      </c>
      <c r="O5892" s="271">
        <v>0</v>
      </c>
      <c r="P5892" s="89" t="s">
        <v>670</v>
      </c>
    </row>
    <row r="5893" spans="1:16" ht="76.5">
      <c r="A5893" s="268">
        <v>25</v>
      </c>
      <c r="B5893" s="89"/>
      <c r="C5893" s="269" t="s">
        <v>45</v>
      </c>
      <c r="D5893" s="84">
        <v>43640</v>
      </c>
      <c r="E5893" s="85" t="s">
        <v>10325</v>
      </c>
      <c r="F5893" s="85" t="s">
        <v>671</v>
      </c>
      <c r="G5893" s="85">
        <v>515041</v>
      </c>
      <c r="H5893" s="89"/>
      <c r="I5893" s="270" t="s">
        <v>11969</v>
      </c>
      <c r="J5893" s="89"/>
      <c r="K5893" s="89"/>
      <c r="L5893" s="89"/>
      <c r="M5893" s="89"/>
      <c r="N5893" s="271">
        <v>266192.31</v>
      </c>
      <c r="O5893" s="271">
        <v>0</v>
      </c>
      <c r="P5893" s="89" t="s">
        <v>670</v>
      </c>
    </row>
    <row r="5894" spans="1:16" ht="76.5">
      <c r="A5894" s="268">
        <v>25</v>
      </c>
      <c r="B5894" s="89"/>
      <c r="C5894" s="269" t="s">
        <v>45</v>
      </c>
      <c r="D5894" s="84">
        <v>43640</v>
      </c>
      <c r="E5894" s="85" t="s">
        <v>10325</v>
      </c>
      <c r="F5894" s="85" t="s">
        <v>671</v>
      </c>
      <c r="G5894" s="85">
        <v>514998</v>
      </c>
      <c r="H5894" s="89"/>
      <c r="I5894" s="270" t="s">
        <v>11970</v>
      </c>
      <c r="J5894" s="89"/>
      <c r="K5894" s="89"/>
      <c r="L5894" s="89"/>
      <c r="M5894" s="89"/>
      <c r="N5894" s="271">
        <v>1485953.64</v>
      </c>
      <c r="O5894" s="271">
        <v>0</v>
      </c>
      <c r="P5894" s="89" t="s">
        <v>670</v>
      </c>
    </row>
    <row r="5895" spans="1:16" ht="76.5">
      <c r="A5895" s="268">
        <v>25</v>
      </c>
      <c r="B5895" s="89"/>
      <c r="C5895" s="269" t="s">
        <v>45</v>
      </c>
      <c r="D5895" s="84">
        <v>43640</v>
      </c>
      <c r="E5895" s="85" t="s">
        <v>10325</v>
      </c>
      <c r="F5895" s="85" t="s">
        <v>671</v>
      </c>
      <c r="G5895" s="85">
        <v>514913</v>
      </c>
      <c r="H5895" s="89"/>
      <c r="I5895" s="270" t="s">
        <v>11971</v>
      </c>
      <c r="J5895" s="89"/>
      <c r="K5895" s="89"/>
      <c r="L5895" s="89"/>
      <c r="M5895" s="89"/>
      <c r="N5895" s="271">
        <v>174183.79</v>
      </c>
      <c r="O5895" s="271">
        <v>0</v>
      </c>
      <c r="P5895" s="89" t="s">
        <v>670</v>
      </c>
    </row>
    <row r="5896" spans="1:16" ht="89.25">
      <c r="A5896" s="268">
        <v>25</v>
      </c>
      <c r="B5896" s="89"/>
      <c r="C5896" s="269" t="s">
        <v>45</v>
      </c>
      <c r="D5896" s="84">
        <v>43640</v>
      </c>
      <c r="E5896" s="85" t="s">
        <v>10325</v>
      </c>
      <c r="F5896" s="85" t="s">
        <v>671</v>
      </c>
      <c r="G5896" s="85">
        <v>514912</v>
      </c>
      <c r="H5896" s="89"/>
      <c r="I5896" s="270" t="s">
        <v>11972</v>
      </c>
      <c r="J5896" s="89"/>
      <c r="K5896" s="89"/>
      <c r="L5896" s="89"/>
      <c r="M5896" s="89"/>
      <c r="N5896" s="271">
        <v>188384.32</v>
      </c>
      <c r="O5896" s="271">
        <v>0</v>
      </c>
      <c r="P5896" s="89" t="s">
        <v>670</v>
      </c>
    </row>
    <row r="5897" spans="1:16" ht="89.25">
      <c r="A5897" s="268">
        <v>25</v>
      </c>
      <c r="B5897" s="89"/>
      <c r="C5897" s="269" t="s">
        <v>45</v>
      </c>
      <c r="D5897" s="84">
        <v>43640</v>
      </c>
      <c r="E5897" s="85" t="s">
        <v>10325</v>
      </c>
      <c r="F5897" s="85" t="s">
        <v>671</v>
      </c>
      <c r="G5897" s="85">
        <v>515052</v>
      </c>
      <c r="H5897" s="89"/>
      <c r="I5897" s="270" t="s">
        <v>11973</v>
      </c>
      <c r="J5897" s="89"/>
      <c r="K5897" s="89"/>
      <c r="L5897" s="89"/>
      <c r="M5897" s="89"/>
      <c r="N5897" s="271">
        <v>119445.74</v>
      </c>
      <c r="O5897" s="271">
        <v>0</v>
      </c>
      <c r="P5897" s="89" t="s">
        <v>670</v>
      </c>
    </row>
    <row r="5898" spans="1:16" ht="76.5">
      <c r="A5898" s="268">
        <v>25</v>
      </c>
      <c r="B5898" s="89"/>
      <c r="C5898" s="269" t="s">
        <v>45</v>
      </c>
      <c r="D5898" s="84">
        <v>43640</v>
      </c>
      <c r="E5898" s="85" t="s">
        <v>10325</v>
      </c>
      <c r="F5898" s="85" t="s">
        <v>671</v>
      </c>
      <c r="G5898" s="85">
        <v>515042</v>
      </c>
      <c r="H5898" s="89"/>
      <c r="I5898" s="270" t="s">
        <v>11974</v>
      </c>
      <c r="J5898" s="89"/>
      <c r="K5898" s="89"/>
      <c r="L5898" s="89"/>
      <c r="M5898" s="89"/>
      <c r="N5898" s="271">
        <v>19806.07</v>
      </c>
      <c r="O5898" s="271">
        <v>0</v>
      </c>
      <c r="P5898" s="89" t="s">
        <v>670</v>
      </c>
    </row>
    <row r="5899" spans="1:16" ht="76.5">
      <c r="A5899" s="268">
        <v>313</v>
      </c>
      <c r="B5899" s="89"/>
      <c r="C5899" s="269" t="s">
        <v>144</v>
      </c>
      <c r="D5899" s="84">
        <v>43640</v>
      </c>
      <c r="E5899" s="85" t="s">
        <v>10326</v>
      </c>
      <c r="F5899" s="85" t="s">
        <v>6</v>
      </c>
      <c r="G5899" s="85">
        <v>957521</v>
      </c>
      <c r="H5899" s="89"/>
      <c r="I5899" s="270" t="s">
        <v>11975</v>
      </c>
      <c r="J5899" s="89"/>
      <c r="K5899" s="89"/>
      <c r="L5899" s="89"/>
      <c r="M5899" s="89"/>
      <c r="N5899" s="271">
        <v>0</v>
      </c>
      <c r="O5899" s="271">
        <v>122777.47</v>
      </c>
      <c r="P5899" s="89" t="s">
        <v>670</v>
      </c>
    </row>
    <row r="5900" spans="1:16" ht="63.75">
      <c r="A5900" s="268">
        <v>10</v>
      </c>
      <c r="B5900" s="89"/>
      <c r="C5900" s="269" t="s">
        <v>41</v>
      </c>
      <c r="D5900" s="84">
        <v>43640</v>
      </c>
      <c r="E5900" s="85" t="s">
        <v>10327</v>
      </c>
      <c r="F5900" s="85" t="s">
        <v>6</v>
      </c>
      <c r="G5900" s="85">
        <v>1072406</v>
      </c>
      <c r="H5900" s="89"/>
      <c r="I5900" s="270" t="s">
        <v>11976</v>
      </c>
      <c r="J5900" s="89"/>
      <c r="K5900" s="89"/>
      <c r="L5900" s="89"/>
      <c r="M5900" s="89"/>
      <c r="N5900" s="271">
        <v>0</v>
      </c>
      <c r="O5900" s="271">
        <v>39376.400000000001</v>
      </c>
      <c r="P5900" s="89" t="s">
        <v>670</v>
      </c>
    </row>
    <row r="5901" spans="1:16" ht="63.75">
      <c r="A5901" s="268" t="s">
        <v>559</v>
      </c>
      <c r="B5901" s="89"/>
      <c r="C5901" s="269" t="s">
        <v>759</v>
      </c>
      <c r="D5901" s="84">
        <v>43640</v>
      </c>
      <c r="E5901" s="85" t="s">
        <v>10328</v>
      </c>
      <c r="F5901" s="85" t="s">
        <v>628</v>
      </c>
      <c r="G5901" s="85">
        <v>527196</v>
      </c>
      <c r="H5901" s="89"/>
      <c r="I5901" s="270" t="s">
        <v>11977</v>
      </c>
      <c r="J5901" s="89"/>
      <c r="K5901" s="89"/>
      <c r="L5901" s="89"/>
      <c r="M5901" s="89"/>
      <c r="N5901" s="271">
        <v>0</v>
      </c>
      <c r="O5901" s="271">
        <v>17659.05</v>
      </c>
      <c r="P5901" s="89" t="s">
        <v>670</v>
      </c>
    </row>
    <row r="5902" spans="1:16" ht="63.75">
      <c r="A5902" s="268" t="s">
        <v>559</v>
      </c>
      <c r="B5902" s="89"/>
      <c r="C5902" s="269" t="s">
        <v>759</v>
      </c>
      <c r="D5902" s="84">
        <v>43640</v>
      </c>
      <c r="E5902" s="85" t="s">
        <v>10328</v>
      </c>
      <c r="F5902" s="85" t="s">
        <v>628</v>
      </c>
      <c r="G5902" s="85">
        <v>527195</v>
      </c>
      <c r="H5902" s="89"/>
      <c r="I5902" s="270" t="s">
        <v>11978</v>
      </c>
      <c r="J5902" s="89"/>
      <c r="K5902" s="89"/>
      <c r="L5902" s="89"/>
      <c r="M5902" s="89"/>
      <c r="N5902" s="271">
        <v>0</v>
      </c>
      <c r="O5902" s="271">
        <v>552552.87</v>
      </c>
      <c r="P5902" s="89" t="s">
        <v>670</v>
      </c>
    </row>
    <row r="5903" spans="1:16" ht="89.25">
      <c r="A5903" s="268">
        <v>25</v>
      </c>
      <c r="B5903" s="89"/>
      <c r="C5903" s="269" t="s">
        <v>45</v>
      </c>
      <c r="D5903" s="84">
        <v>43640</v>
      </c>
      <c r="E5903" s="85" t="s">
        <v>10329</v>
      </c>
      <c r="F5903" s="85" t="s">
        <v>671</v>
      </c>
      <c r="G5903" s="85">
        <v>514289</v>
      </c>
      <c r="H5903" s="89"/>
      <c r="I5903" s="270" t="s">
        <v>11979</v>
      </c>
      <c r="J5903" s="89"/>
      <c r="K5903" s="89"/>
      <c r="L5903" s="89"/>
      <c r="M5903" s="89"/>
      <c r="N5903" s="271">
        <v>1579327.02</v>
      </c>
      <c r="O5903" s="271">
        <v>0</v>
      </c>
      <c r="P5903" s="89" t="s">
        <v>670</v>
      </c>
    </row>
    <row r="5904" spans="1:16" ht="76.5">
      <c r="A5904" s="268">
        <v>25</v>
      </c>
      <c r="B5904" s="89"/>
      <c r="C5904" s="269" t="s">
        <v>45</v>
      </c>
      <c r="D5904" s="84">
        <v>43640</v>
      </c>
      <c r="E5904" s="85" t="s">
        <v>10329</v>
      </c>
      <c r="F5904" s="85" t="s">
        <v>671</v>
      </c>
      <c r="G5904" s="85">
        <v>514290</v>
      </c>
      <c r="H5904" s="89"/>
      <c r="I5904" s="270" t="s">
        <v>11980</v>
      </c>
      <c r="J5904" s="89"/>
      <c r="K5904" s="89"/>
      <c r="L5904" s="89"/>
      <c r="M5904" s="89"/>
      <c r="N5904" s="271">
        <v>2818553.51</v>
      </c>
      <c r="O5904" s="271">
        <v>0</v>
      </c>
      <c r="P5904" s="89" t="s">
        <v>670</v>
      </c>
    </row>
    <row r="5905" spans="1:16" ht="76.5">
      <c r="A5905" s="268">
        <v>25</v>
      </c>
      <c r="B5905" s="89"/>
      <c r="C5905" s="269" t="s">
        <v>45</v>
      </c>
      <c r="D5905" s="84">
        <v>43640</v>
      </c>
      <c r="E5905" s="85" t="s">
        <v>10329</v>
      </c>
      <c r="F5905" s="85" t="s">
        <v>671</v>
      </c>
      <c r="G5905" s="85">
        <v>514288</v>
      </c>
      <c r="H5905" s="89"/>
      <c r="I5905" s="270" t="s">
        <v>11981</v>
      </c>
      <c r="J5905" s="89"/>
      <c r="K5905" s="89"/>
      <c r="L5905" s="89"/>
      <c r="M5905" s="89"/>
      <c r="N5905" s="271">
        <v>616614.55000000005</v>
      </c>
      <c r="O5905" s="271">
        <v>0</v>
      </c>
      <c r="P5905" s="89" t="s">
        <v>670</v>
      </c>
    </row>
    <row r="5906" spans="1:16" ht="89.25">
      <c r="A5906" s="268">
        <v>25</v>
      </c>
      <c r="B5906" s="89"/>
      <c r="C5906" s="269" t="s">
        <v>45</v>
      </c>
      <c r="D5906" s="84">
        <v>43640</v>
      </c>
      <c r="E5906" s="85" t="s">
        <v>10329</v>
      </c>
      <c r="F5906" s="85" t="s">
        <v>671</v>
      </c>
      <c r="G5906" s="85">
        <v>514294</v>
      </c>
      <c r="H5906" s="89"/>
      <c r="I5906" s="270" t="s">
        <v>11982</v>
      </c>
      <c r="J5906" s="89"/>
      <c r="K5906" s="89"/>
      <c r="L5906" s="89"/>
      <c r="M5906" s="89"/>
      <c r="N5906" s="271">
        <v>846296.15</v>
      </c>
      <c r="O5906" s="271">
        <v>0</v>
      </c>
      <c r="P5906" s="89" t="s">
        <v>670</v>
      </c>
    </row>
    <row r="5907" spans="1:16" ht="76.5">
      <c r="A5907" s="268">
        <v>25</v>
      </c>
      <c r="B5907" s="89"/>
      <c r="C5907" s="269" t="s">
        <v>45</v>
      </c>
      <c r="D5907" s="84">
        <v>43640</v>
      </c>
      <c r="E5907" s="85" t="s">
        <v>10329</v>
      </c>
      <c r="F5907" s="85" t="s">
        <v>671</v>
      </c>
      <c r="G5907" s="85">
        <v>514293</v>
      </c>
      <c r="H5907" s="89"/>
      <c r="I5907" s="270" t="s">
        <v>11983</v>
      </c>
      <c r="J5907" s="89"/>
      <c r="K5907" s="89"/>
      <c r="L5907" s="89"/>
      <c r="M5907" s="89"/>
      <c r="N5907" s="271">
        <v>202459.94</v>
      </c>
      <c r="O5907" s="271">
        <v>0</v>
      </c>
      <c r="P5907" s="89" t="s">
        <v>670</v>
      </c>
    </row>
    <row r="5908" spans="1:16" ht="76.5">
      <c r="A5908" s="268">
        <v>25</v>
      </c>
      <c r="B5908" s="89"/>
      <c r="C5908" s="269" t="s">
        <v>45</v>
      </c>
      <c r="D5908" s="84">
        <v>43640</v>
      </c>
      <c r="E5908" s="85" t="s">
        <v>10329</v>
      </c>
      <c r="F5908" s="85" t="s">
        <v>671</v>
      </c>
      <c r="G5908" s="85">
        <v>514287</v>
      </c>
      <c r="H5908" s="89"/>
      <c r="I5908" s="270" t="s">
        <v>11984</v>
      </c>
      <c r="J5908" s="89"/>
      <c r="K5908" s="89"/>
      <c r="L5908" s="89"/>
      <c r="M5908" s="89"/>
      <c r="N5908" s="271">
        <v>73363.100000000006</v>
      </c>
      <c r="O5908" s="271">
        <v>0</v>
      </c>
      <c r="P5908" s="89" t="s">
        <v>670</v>
      </c>
    </row>
    <row r="5909" spans="1:16" ht="76.5">
      <c r="A5909" s="268">
        <v>25</v>
      </c>
      <c r="B5909" s="89"/>
      <c r="C5909" s="269" t="s">
        <v>45</v>
      </c>
      <c r="D5909" s="84">
        <v>43640</v>
      </c>
      <c r="E5909" s="85" t="s">
        <v>10329</v>
      </c>
      <c r="F5909" s="85" t="s">
        <v>671</v>
      </c>
      <c r="G5909" s="85">
        <v>514291</v>
      </c>
      <c r="H5909" s="89"/>
      <c r="I5909" s="270" t="s">
        <v>11985</v>
      </c>
      <c r="J5909" s="89"/>
      <c r="K5909" s="89"/>
      <c r="L5909" s="89"/>
      <c r="M5909" s="89"/>
      <c r="N5909" s="271">
        <v>1477098.94</v>
      </c>
      <c r="O5909" s="271">
        <v>0</v>
      </c>
      <c r="P5909" s="89" t="s">
        <v>670</v>
      </c>
    </row>
    <row r="5910" spans="1:16" ht="76.5">
      <c r="A5910" s="268">
        <v>25</v>
      </c>
      <c r="B5910" s="89"/>
      <c r="C5910" s="269" t="s">
        <v>45</v>
      </c>
      <c r="D5910" s="84">
        <v>43640</v>
      </c>
      <c r="E5910" s="85" t="s">
        <v>10329</v>
      </c>
      <c r="F5910" s="85" t="s">
        <v>671</v>
      </c>
      <c r="G5910" s="85">
        <v>514910</v>
      </c>
      <c r="H5910" s="89"/>
      <c r="I5910" s="270" t="s">
        <v>11986</v>
      </c>
      <c r="J5910" s="89"/>
      <c r="K5910" s="89"/>
      <c r="L5910" s="89"/>
      <c r="M5910" s="89"/>
      <c r="N5910" s="271">
        <v>1505157.6</v>
      </c>
      <c r="O5910" s="271">
        <v>0</v>
      </c>
      <c r="P5910" s="89" t="s">
        <v>670</v>
      </c>
    </row>
    <row r="5911" spans="1:16" ht="76.5">
      <c r="A5911" s="268">
        <v>25</v>
      </c>
      <c r="B5911" s="89"/>
      <c r="C5911" s="269" t="s">
        <v>45</v>
      </c>
      <c r="D5911" s="84">
        <v>43640</v>
      </c>
      <c r="E5911" s="85" t="s">
        <v>10329</v>
      </c>
      <c r="F5911" s="85" t="s">
        <v>671</v>
      </c>
      <c r="G5911" s="85">
        <v>514911</v>
      </c>
      <c r="H5911" s="89"/>
      <c r="I5911" s="270" t="s">
        <v>11987</v>
      </c>
      <c r="J5911" s="89"/>
      <c r="K5911" s="89"/>
      <c r="L5911" s="89"/>
      <c r="M5911" s="89"/>
      <c r="N5911" s="271">
        <v>3401217.02</v>
      </c>
      <c r="O5911" s="271">
        <v>0</v>
      </c>
      <c r="P5911" s="89" t="s">
        <v>670</v>
      </c>
    </row>
    <row r="5912" spans="1:16" ht="76.5">
      <c r="A5912" s="268">
        <v>25</v>
      </c>
      <c r="B5912" s="89"/>
      <c r="C5912" s="269" t="s">
        <v>45</v>
      </c>
      <c r="D5912" s="84">
        <v>43640</v>
      </c>
      <c r="E5912" s="85" t="s">
        <v>10329</v>
      </c>
      <c r="F5912" s="85" t="s">
        <v>671</v>
      </c>
      <c r="G5912" s="85">
        <v>514413</v>
      </c>
      <c r="H5912" s="89"/>
      <c r="I5912" s="270" t="s">
        <v>11988</v>
      </c>
      <c r="J5912" s="89"/>
      <c r="K5912" s="89"/>
      <c r="L5912" s="89"/>
      <c r="M5912" s="89"/>
      <c r="N5912" s="271">
        <v>671719</v>
      </c>
      <c r="O5912" s="271">
        <v>0</v>
      </c>
      <c r="P5912" s="89" t="s">
        <v>670</v>
      </c>
    </row>
    <row r="5913" spans="1:16" ht="76.5">
      <c r="A5913" s="268">
        <v>25</v>
      </c>
      <c r="B5913" s="89"/>
      <c r="C5913" s="269" t="s">
        <v>45</v>
      </c>
      <c r="D5913" s="84">
        <v>43640</v>
      </c>
      <c r="E5913" s="85" t="s">
        <v>10329</v>
      </c>
      <c r="F5913" s="85" t="s">
        <v>671</v>
      </c>
      <c r="G5913" s="85">
        <v>514761</v>
      </c>
      <c r="H5913" s="89"/>
      <c r="I5913" s="270" t="s">
        <v>11989</v>
      </c>
      <c r="J5913" s="89"/>
      <c r="K5913" s="89"/>
      <c r="L5913" s="89"/>
      <c r="M5913" s="89"/>
      <c r="N5913" s="271">
        <v>200633.54</v>
      </c>
      <c r="O5913" s="271">
        <v>0</v>
      </c>
      <c r="P5913" s="89" t="s">
        <v>670</v>
      </c>
    </row>
    <row r="5914" spans="1:16" ht="63.75">
      <c r="A5914" s="268">
        <v>513</v>
      </c>
      <c r="B5914" s="89"/>
      <c r="C5914" s="269" t="s">
        <v>171</v>
      </c>
      <c r="D5914" s="84">
        <v>43640</v>
      </c>
      <c r="E5914" s="85" t="s">
        <v>10330</v>
      </c>
      <c r="F5914" s="85" t="s">
        <v>15</v>
      </c>
      <c r="G5914" s="85">
        <v>1072256</v>
      </c>
      <c r="H5914" s="89"/>
      <c r="I5914" s="270" t="s">
        <v>11990</v>
      </c>
      <c r="J5914" s="89"/>
      <c r="K5914" s="89"/>
      <c r="L5914" s="89"/>
      <c r="M5914" s="89"/>
      <c r="N5914" s="271">
        <v>50</v>
      </c>
      <c r="O5914" s="271">
        <v>0</v>
      </c>
      <c r="P5914" s="89" t="s">
        <v>670</v>
      </c>
    </row>
    <row r="5915" spans="1:16" ht="51">
      <c r="A5915" s="268">
        <v>513</v>
      </c>
      <c r="B5915" s="89"/>
      <c r="C5915" s="269" t="s">
        <v>171</v>
      </c>
      <c r="D5915" s="84">
        <v>43640</v>
      </c>
      <c r="E5915" s="85" t="s">
        <v>10331</v>
      </c>
      <c r="F5915" s="85" t="s">
        <v>15</v>
      </c>
      <c r="G5915" s="85">
        <v>1072258</v>
      </c>
      <c r="H5915" s="89"/>
      <c r="I5915" s="270" t="s">
        <v>719</v>
      </c>
      <c r="J5915" s="89"/>
      <c r="K5915" s="89"/>
      <c r="L5915" s="89"/>
      <c r="M5915" s="89"/>
      <c r="N5915" s="271">
        <v>50</v>
      </c>
      <c r="O5915" s="271">
        <v>0</v>
      </c>
      <c r="P5915" s="89" t="s">
        <v>670</v>
      </c>
    </row>
    <row r="5916" spans="1:16" ht="51">
      <c r="A5916" s="268">
        <v>513</v>
      </c>
      <c r="B5916" s="89"/>
      <c r="C5916" s="269" t="s">
        <v>171</v>
      </c>
      <c r="D5916" s="84">
        <v>43640</v>
      </c>
      <c r="E5916" s="85" t="s">
        <v>10332</v>
      </c>
      <c r="F5916" s="85" t="s">
        <v>15</v>
      </c>
      <c r="G5916" s="85">
        <v>1072260</v>
      </c>
      <c r="H5916" s="89"/>
      <c r="I5916" s="270" t="s">
        <v>718</v>
      </c>
      <c r="J5916" s="89"/>
      <c r="K5916" s="89"/>
      <c r="L5916" s="89"/>
      <c r="M5916" s="89"/>
      <c r="N5916" s="271">
        <v>50</v>
      </c>
      <c r="O5916" s="271">
        <v>0</v>
      </c>
      <c r="P5916" s="89" t="s">
        <v>670</v>
      </c>
    </row>
    <row r="5917" spans="1:16" ht="51">
      <c r="A5917" s="268">
        <v>513</v>
      </c>
      <c r="B5917" s="89"/>
      <c r="C5917" s="269" t="s">
        <v>171</v>
      </c>
      <c r="D5917" s="84">
        <v>43640</v>
      </c>
      <c r="E5917" s="85" t="s">
        <v>10333</v>
      </c>
      <c r="F5917" s="85" t="s">
        <v>15</v>
      </c>
      <c r="G5917" s="85">
        <v>1072405</v>
      </c>
      <c r="H5917" s="89"/>
      <c r="I5917" s="270" t="s">
        <v>4822</v>
      </c>
      <c r="J5917" s="89"/>
      <c r="K5917" s="89"/>
      <c r="L5917" s="89"/>
      <c r="M5917" s="89"/>
      <c r="N5917" s="271">
        <v>50</v>
      </c>
      <c r="O5917" s="271">
        <v>0</v>
      </c>
      <c r="P5917" s="89" t="s">
        <v>670</v>
      </c>
    </row>
    <row r="5918" spans="1:16" ht="63.75">
      <c r="A5918" s="268">
        <v>10</v>
      </c>
      <c r="B5918" s="89"/>
      <c r="C5918" s="269" t="s">
        <v>41</v>
      </c>
      <c r="D5918" s="84">
        <v>43640</v>
      </c>
      <c r="E5918" s="85" t="s">
        <v>10334</v>
      </c>
      <c r="F5918" s="85" t="s">
        <v>15</v>
      </c>
      <c r="G5918" s="85">
        <v>1072407</v>
      </c>
      <c r="H5918" s="89"/>
      <c r="I5918" s="270" t="s">
        <v>11991</v>
      </c>
      <c r="J5918" s="89"/>
      <c r="K5918" s="89"/>
      <c r="L5918" s="89"/>
      <c r="M5918" s="89"/>
      <c r="N5918" s="271">
        <v>50</v>
      </c>
      <c r="O5918" s="271">
        <v>0</v>
      </c>
      <c r="P5918" s="89" t="s">
        <v>670</v>
      </c>
    </row>
    <row r="5919" spans="1:16" ht="76.5">
      <c r="A5919" s="268">
        <v>197</v>
      </c>
      <c r="B5919" s="89"/>
      <c r="C5919" s="269" t="s">
        <v>1352</v>
      </c>
      <c r="D5919" s="84">
        <v>43640</v>
      </c>
      <c r="E5919" s="85" t="s">
        <v>10335</v>
      </c>
      <c r="F5919" s="85" t="s">
        <v>13</v>
      </c>
      <c r="G5919" s="85">
        <v>957493</v>
      </c>
      <c r="H5919" s="89"/>
      <c r="I5919" s="270" t="s">
        <v>11992</v>
      </c>
      <c r="J5919" s="89"/>
      <c r="K5919" s="89"/>
      <c r="L5919" s="89"/>
      <c r="M5919" s="89"/>
      <c r="N5919" s="271">
        <v>195.4</v>
      </c>
      <c r="O5919" s="271">
        <v>0</v>
      </c>
      <c r="P5919" s="89" t="s">
        <v>670</v>
      </c>
    </row>
    <row r="5920" spans="1:16" ht="76.5">
      <c r="A5920" s="268">
        <v>197</v>
      </c>
      <c r="B5920" s="89"/>
      <c r="C5920" s="269" t="s">
        <v>1352</v>
      </c>
      <c r="D5920" s="84">
        <v>43640</v>
      </c>
      <c r="E5920" s="85" t="s">
        <v>10336</v>
      </c>
      <c r="F5920" s="85" t="s">
        <v>11</v>
      </c>
      <c r="G5920" s="85">
        <v>957493</v>
      </c>
      <c r="H5920" s="89"/>
      <c r="I5920" s="270" t="s">
        <v>11993</v>
      </c>
      <c r="J5920" s="89"/>
      <c r="K5920" s="89"/>
      <c r="L5920" s="89"/>
      <c r="M5920" s="89"/>
      <c r="N5920" s="271">
        <v>50</v>
      </c>
      <c r="O5920" s="271">
        <v>0</v>
      </c>
      <c r="P5920" s="89" t="s">
        <v>670</v>
      </c>
    </row>
    <row r="5921" spans="1:16" ht="76.5">
      <c r="A5921" s="268">
        <v>16</v>
      </c>
      <c r="B5921" s="89"/>
      <c r="C5921" s="269" t="s">
        <v>43</v>
      </c>
      <c r="D5921" s="84">
        <v>43640</v>
      </c>
      <c r="E5921" s="85" t="s">
        <v>10337</v>
      </c>
      <c r="F5921" s="85" t="s">
        <v>13</v>
      </c>
      <c r="G5921" s="85">
        <v>957542</v>
      </c>
      <c r="H5921" s="89"/>
      <c r="I5921" s="270" t="s">
        <v>11994</v>
      </c>
      <c r="J5921" s="89"/>
      <c r="K5921" s="89"/>
      <c r="L5921" s="89"/>
      <c r="M5921" s="89"/>
      <c r="N5921" s="271">
        <v>39.119999999999997</v>
      </c>
      <c r="O5921" s="271">
        <v>0</v>
      </c>
      <c r="P5921" s="89" t="s">
        <v>670</v>
      </c>
    </row>
    <row r="5922" spans="1:16" ht="76.5">
      <c r="A5922" s="268">
        <v>16</v>
      </c>
      <c r="B5922" s="89"/>
      <c r="C5922" s="269" t="s">
        <v>43</v>
      </c>
      <c r="D5922" s="84">
        <v>43640</v>
      </c>
      <c r="E5922" s="85" t="s">
        <v>10338</v>
      </c>
      <c r="F5922" s="85" t="s">
        <v>11</v>
      </c>
      <c r="G5922" s="85">
        <v>957542</v>
      </c>
      <c r="H5922" s="89"/>
      <c r="I5922" s="270" t="s">
        <v>11995</v>
      </c>
      <c r="J5922" s="89"/>
      <c r="K5922" s="89"/>
      <c r="L5922" s="89"/>
      <c r="M5922" s="89"/>
      <c r="N5922" s="271">
        <v>50</v>
      </c>
      <c r="O5922" s="271">
        <v>0</v>
      </c>
      <c r="P5922" s="89" t="s">
        <v>670</v>
      </c>
    </row>
    <row r="5923" spans="1:16" ht="51">
      <c r="A5923" s="268">
        <v>117</v>
      </c>
      <c r="B5923" s="89"/>
      <c r="C5923" s="269" t="s">
        <v>62</v>
      </c>
      <c r="D5923" s="84">
        <v>43640</v>
      </c>
      <c r="E5923" s="85" t="s">
        <v>10339</v>
      </c>
      <c r="F5923" s="85" t="s">
        <v>11</v>
      </c>
      <c r="G5923" s="85">
        <v>957547</v>
      </c>
      <c r="H5923" s="89"/>
      <c r="I5923" s="270" t="s">
        <v>11996</v>
      </c>
      <c r="J5923" s="89"/>
      <c r="K5923" s="89"/>
      <c r="L5923" s="89"/>
      <c r="M5923" s="89"/>
      <c r="N5923" s="271">
        <v>50</v>
      </c>
      <c r="O5923" s="271">
        <v>0</v>
      </c>
      <c r="P5923" s="89" t="s">
        <v>670</v>
      </c>
    </row>
    <row r="5924" spans="1:16" ht="51">
      <c r="A5924" s="268">
        <v>117</v>
      </c>
      <c r="B5924" s="89"/>
      <c r="C5924" s="269" t="s">
        <v>62</v>
      </c>
      <c r="D5924" s="84">
        <v>43640</v>
      </c>
      <c r="E5924" s="85" t="s">
        <v>10340</v>
      </c>
      <c r="F5924" s="85" t="s">
        <v>11</v>
      </c>
      <c r="G5924" s="85">
        <v>957550</v>
      </c>
      <c r="H5924" s="89"/>
      <c r="I5924" s="270" t="s">
        <v>11997</v>
      </c>
      <c r="J5924" s="89"/>
      <c r="K5924" s="89"/>
      <c r="L5924" s="89"/>
      <c r="M5924" s="89"/>
      <c r="N5924" s="271">
        <v>50</v>
      </c>
      <c r="O5924" s="271">
        <v>0</v>
      </c>
      <c r="P5924" s="89" t="s">
        <v>670</v>
      </c>
    </row>
    <row r="5925" spans="1:16" ht="51">
      <c r="A5925" s="268">
        <v>117</v>
      </c>
      <c r="B5925" s="89"/>
      <c r="C5925" s="269" t="s">
        <v>62</v>
      </c>
      <c r="D5925" s="84">
        <v>43640</v>
      </c>
      <c r="E5925" s="85" t="s">
        <v>10341</v>
      </c>
      <c r="F5925" s="85" t="s">
        <v>11</v>
      </c>
      <c r="G5925" s="85">
        <v>957553</v>
      </c>
      <c r="H5925" s="89"/>
      <c r="I5925" s="270" t="s">
        <v>11998</v>
      </c>
      <c r="J5925" s="89"/>
      <c r="K5925" s="89"/>
      <c r="L5925" s="89"/>
      <c r="M5925" s="89"/>
      <c r="N5925" s="271">
        <v>50</v>
      </c>
      <c r="O5925" s="271">
        <v>0</v>
      </c>
      <c r="P5925" s="89" t="s">
        <v>670</v>
      </c>
    </row>
    <row r="5926" spans="1:16" ht="76.5">
      <c r="A5926" s="268" t="s">
        <v>557</v>
      </c>
      <c r="B5926" s="89"/>
      <c r="C5926" s="269" t="s">
        <v>780</v>
      </c>
      <c r="D5926" s="84">
        <v>43640</v>
      </c>
      <c r="E5926" s="85" t="s">
        <v>10342</v>
      </c>
      <c r="F5926" s="85" t="s">
        <v>11</v>
      </c>
      <c r="G5926" s="85">
        <v>957554</v>
      </c>
      <c r="H5926" s="89"/>
      <c r="I5926" s="270" t="s">
        <v>11999</v>
      </c>
      <c r="J5926" s="89"/>
      <c r="K5926" s="89"/>
      <c r="L5926" s="89"/>
      <c r="M5926" s="89"/>
      <c r="N5926" s="271">
        <v>50</v>
      </c>
      <c r="O5926" s="271">
        <v>0</v>
      </c>
      <c r="P5926" s="89" t="s">
        <v>670</v>
      </c>
    </row>
    <row r="5927" spans="1:16" ht="51">
      <c r="A5927" s="268">
        <v>119</v>
      </c>
      <c r="B5927" s="89"/>
      <c r="C5927" s="269" t="s">
        <v>63</v>
      </c>
      <c r="D5927" s="84">
        <v>43640</v>
      </c>
      <c r="E5927" s="85" t="s">
        <v>10343</v>
      </c>
      <c r="F5927" s="85" t="s">
        <v>11</v>
      </c>
      <c r="G5927" s="85">
        <v>957555</v>
      </c>
      <c r="H5927" s="89"/>
      <c r="I5927" s="270" t="s">
        <v>12000</v>
      </c>
      <c r="J5927" s="89"/>
      <c r="K5927" s="89"/>
      <c r="L5927" s="89"/>
      <c r="M5927" s="89"/>
      <c r="N5927" s="271">
        <v>50</v>
      </c>
      <c r="O5927" s="271">
        <v>0</v>
      </c>
      <c r="P5927" s="89" t="s">
        <v>670</v>
      </c>
    </row>
    <row r="5928" spans="1:16" ht="51">
      <c r="A5928" s="268">
        <v>513</v>
      </c>
      <c r="B5928" s="89"/>
      <c r="C5928" s="269" t="s">
        <v>171</v>
      </c>
      <c r="D5928" s="84">
        <v>43640</v>
      </c>
      <c r="E5928" s="85" t="s">
        <v>10344</v>
      </c>
      <c r="F5928" s="85" t="s">
        <v>11</v>
      </c>
      <c r="G5928" s="85">
        <v>957563</v>
      </c>
      <c r="H5928" s="89"/>
      <c r="I5928" s="270" t="s">
        <v>12001</v>
      </c>
      <c r="J5928" s="89"/>
      <c r="K5928" s="89"/>
      <c r="L5928" s="89"/>
      <c r="M5928" s="89"/>
      <c r="N5928" s="271">
        <v>50</v>
      </c>
      <c r="O5928" s="271">
        <v>0</v>
      </c>
      <c r="P5928" s="89" t="s">
        <v>670</v>
      </c>
    </row>
    <row r="5929" spans="1:16" ht="51">
      <c r="A5929" s="268">
        <v>513</v>
      </c>
      <c r="B5929" s="89"/>
      <c r="C5929" s="269" t="s">
        <v>171</v>
      </c>
      <c r="D5929" s="84">
        <v>43640</v>
      </c>
      <c r="E5929" s="85" t="s">
        <v>10345</v>
      </c>
      <c r="F5929" s="85" t="s">
        <v>11</v>
      </c>
      <c r="G5929" s="85">
        <v>957565</v>
      </c>
      <c r="H5929" s="89"/>
      <c r="I5929" s="270" t="s">
        <v>12002</v>
      </c>
      <c r="J5929" s="89"/>
      <c r="K5929" s="89"/>
      <c r="L5929" s="89"/>
      <c r="M5929" s="89"/>
      <c r="N5929" s="271">
        <v>50</v>
      </c>
      <c r="O5929" s="271">
        <v>0</v>
      </c>
      <c r="P5929" s="89" t="s">
        <v>670</v>
      </c>
    </row>
    <row r="5930" spans="1:16" ht="76.5">
      <c r="A5930" s="268">
        <v>197</v>
      </c>
      <c r="B5930" s="89"/>
      <c r="C5930" s="269" t="s">
        <v>1352</v>
      </c>
      <c r="D5930" s="84">
        <v>43640</v>
      </c>
      <c r="E5930" s="85" t="s">
        <v>10346</v>
      </c>
      <c r="F5930" s="85" t="s">
        <v>13</v>
      </c>
      <c r="G5930" s="85">
        <v>957574</v>
      </c>
      <c r="H5930" s="89"/>
      <c r="I5930" s="270" t="s">
        <v>12003</v>
      </c>
      <c r="J5930" s="89"/>
      <c r="K5930" s="89"/>
      <c r="L5930" s="89"/>
      <c r="M5930" s="89"/>
      <c r="N5930" s="271">
        <v>97.72</v>
      </c>
      <c r="O5930" s="271">
        <v>0</v>
      </c>
      <c r="P5930" s="89" t="s">
        <v>670</v>
      </c>
    </row>
    <row r="5931" spans="1:16" ht="76.5">
      <c r="A5931" s="268">
        <v>197</v>
      </c>
      <c r="B5931" s="89"/>
      <c r="C5931" s="269" t="s">
        <v>1352</v>
      </c>
      <c r="D5931" s="84">
        <v>43640</v>
      </c>
      <c r="E5931" s="85" t="s">
        <v>10347</v>
      </c>
      <c r="F5931" s="85" t="s">
        <v>11</v>
      </c>
      <c r="G5931" s="85">
        <v>957574</v>
      </c>
      <c r="H5931" s="89"/>
      <c r="I5931" s="270" t="s">
        <v>12004</v>
      </c>
      <c r="J5931" s="89"/>
      <c r="K5931" s="89"/>
      <c r="L5931" s="89"/>
      <c r="M5931" s="89"/>
      <c r="N5931" s="271">
        <v>50</v>
      </c>
      <c r="O5931" s="271">
        <v>0</v>
      </c>
      <c r="P5931" s="89" t="s">
        <v>670</v>
      </c>
    </row>
    <row r="5932" spans="1:16" ht="102">
      <c r="A5932" s="268">
        <v>132</v>
      </c>
      <c r="B5932" s="89"/>
      <c r="C5932" s="269" t="s">
        <v>68</v>
      </c>
      <c r="D5932" s="84">
        <v>43640</v>
      </c>
      <c r="E5932" s="85" t="s">
        <v>10348</v>
      </c>
      <c r="F5932" s="85" t="s">
        <v>11</v>
      </c>
      <c r="G5932" s="85">
        <v>957488</v>
      </c>
      <c r="H5932" s="89"/>
      <c r="I5932" s="270" t="s">
        <v>12005</v>
      </c>
      <c r="J5932" s="89"/>
      <c r="K5932" s="89"/>
      <c r="L5932" s="89"/>
      <c r="M5932" s="89"/>
      <c r="N5932" s="271">
        <v>490</v>
      </c>
      <c r="O5932" s="271">
        <v>0</v>
      </c>
      <c r="P5932" s="89" t="s">
        <v>670</v>
      </c>
    </row>
    <row r="5933" spans="1:16" ht="51">
      <c r="A5933" s="268">
        <v>41</v>
      </c>
      <c r="B5933" s="89"/>
      <c r="C5933" s="269" t="s">
        <v>47</v>
      </c>
      <c r="D5933" s="84">
        <v>43641</v>
      </c>
      <c r="E5933" s="85" t="s">
        <v>10349</v>
      </c>
      <c r="F5933" s="85" t="s">
        <v>3</v>
      </c>
      <c r="G5933" s="85">
        <v>1753272</v>
      </c>
      <c r="H5933" s="89"/>
      <c r="I5933" s="270" t="s">
        <v>12006</v>
      </c>
      <c r="J5933" s="89"/>
      <c r="K5933" s="89"/>
      <c r="L5933" s="89"/>
      <c r="M5933" s="89"/>
      <c r="N5933" s="271">
        <v>0</v>
      </c>
      <c r="O5933" s="271">
        <v>250</v>
      </c>
      <c r="P5933" s="89" t="s">
        <v>670</v>
      </c>
    </row>
    <row r="5934" spans="1:16" ht="51">
      <c r="A5934" s="268" t="s">
        <v>565</v>
      </c>
      <c r="B5934" s="89"/>
      <c r="C5934" s="269" t="s">
        <v>615</v>
      </c>
      <c r="D5934" s="84">
        <v>43641</v>
      </c>
      <c r="E5934" s="85" t="s">
        <v>10350</v>
      </c>
      <c r="F5934" s="85" t="s">
        <v>3</v>
      </c>
      <c r="G5934" s="85">
        <v>1753264</v>
      </c>
      <c r="H5934" s="89"/>
      <c r="I5934" s="270" t="s">
        <v>12007</v>
      </c>
      <c r="J5934" s="89"/>
      <c r="K5934" s="89"/>
      <c r="L5934" s="89"/>
      <c r="M5934" s="89"/>
      <c r="N5934" s="271">
        <v>0</v>
      </c>
      <c r="O5934" s="271">
        <v>4386.5</v>
      </c>
      <c r="P5934" s="89" t="s">
        <v>670</v>
      </c>
    </row>
    <row r="5935" spans="1:16" ht="51">
      <c r="A5935" s="268">
        <v>212</v>
      </c>
      <c r="B5935" s="89"/>
      <c r="C5935" s="269" t="s">
        <v>100</v>
      </c>
      <c r="D5935" s="84">
        <v>43641</v>
      </c>
      <c r="E5935" s="85" t="s">
        <v>10351</v>
      </c>
      <c r="F5935" s="85" t="s">
        <v>3</v>
      </c>
      <c r="G5935" s="85">
        <v>1753255</v>
      </c>
      <c r="H5935" s="89"/>
      <c r="I5935" s="270" t="s">
        <v>12008</v>
      </c>
      <c r="J5935" s="89"/>
      <c r="K5935" s="89"/>
      <c r="L5935" s="89"/>
      <c r="M5935" s="89"/>
      <c r="N5935" s="271">
        <v>0</v>
      </c>
      <c r="O5935" s="271">
        <v>439</v>
      </c>
      <c r="P5935" s="89" t="s">
        <v>670</v>
      </c>
    </row>
    <row r="5936" spans="1:16" ht="51">
      <c r="A5936" s="268">
        <v>35</v>
      </c>
      <c r="B5936" s="89"/>
      <c r="C5936" s="269" t="s">
        <v>46</v>
      </c>
      <c r="D5936" s="84">
        <v>43641</v>
      </c>
      <c r="E5936" s="85" t="s">
        <v>10352</v>
      </c>
      <c r="F5936" s="85" t="s">
        <v>3</v>
      </c>
      <c r="G5936" s="85">
        <v>1753241</v>
      </c>
      <c r="H5936" s="89"/>
      <c r="I5936" s="270" t="s">
        <v>12009</v>
      </c>
      <c r="J5936" s="89"/>
      <c r="K5936" s="89"/>
      <c r="L5936" s="89"/>
      <c r="M5936" s="89"/>
      <c r="N5936" s="271">
        <v>0</v>
      </c>
      <c r="O5936" s="271">
        <v>32</v>
      </c>
      <c r="P5936" s="89" t="s">
        <v>670</v>
      </c>
    </row>
    <row r="5937" spans="1:16" ht="51">
      <c r="A5937" s="268" t="s">
        <v>565</v>
      </c>
      <c r="B5937" s="89"/>
      <c r="C5937" s="269" t="s">
        <v>615</v>
      </c>
      <c r="D5937" s="84">
        <v>43641</v>
      </c>
      <c r="E5937" s="85" t="s">
        <v>10353</v>
      </c>
      <c r="F5937" s="85" t="s">
        <v>3</v>
      </c>
      <c r="G5937" s="85">
        <v>1753235</v>
      </c>
      <c r="H5937" s="89"/>
      <c r="I5937" s="270" t="s">
        <v>738</v>
      </c>
      <c r="J5937" s="89"/>
      <c r="K5937" s="89"/>
      <c r="L5937" s="89"/>
      <c r="M5937" s="89"/>
      <c r="N5937" s="271">
        <v>0</v>
      </c>
      <c r="O5937" s="271">
        <v>700</v>
      </c>
      <c r="P5937" s="89" t="s">
        <v>670</v>
      </c>
    </row>
    <row r="5938" spans="1:16" ht="51">
      <c r="A5938" s="268" t="s">
        <v>565</v>
      </c>
      <c r="B5938" s="89"/>
      <c r="C5938" s="269" t="s">
        <v>615</v>
      </c>
      <c r="D5938" s="84">
        <v>43641</v>
      </c>
      <c r="E5938" s="85" t="s">
        <v>10354</v>
      </c>
      <c r="F5938" s="85" t="s">
        <v>3</v>
      </c>
      <c r="G5938" s="85">
        <v>1753232</v>
      </c>
      <c r="H5938" s="89"/>
      <c r="I5938" s="270" t="s">
        <v>12010</v>
      </c>
      <c r="J5938" s="89"/>
      <c r="K5938" s="89"/>
      <c r="L5938" s="89"/>
      <c r="M5938" s="89"/>
      <c r="N5938" s="271">
        <v>0</v>
      </c>
      <c r="O5938" s="271">
        <v>6597.8600000000006</v>
      </c>
      <c r="P5938" s="89" t="s">
        <v>670</v>
      </c>
    </row>
    <row r="5939" spans="1:16" ht="51">
      <c r="A5939" s="268">
        <v>526</v>
      </c>
      <c r="B5939" s="89"/>
      <c r="C5939" s="269" t="s">
        <v>610</v>
      </c>
      <c r="D5939" s="84">
        <v>43641</v>
      </c>
      <c r="E5939" s="85" t="s">
        <v>10355</v>
      </c>
      <c r="F5939" s="85" t="s">
        <v>3</v>
      </c>
      <c r="G5939" s="85">
        <v>1753210</v>
      </c>
      <c r="H5939" s="89"/>
      <c r="I5939" s="270" t="s">
        <v>11307</v>
      </c>
      <c r="J5939" s="89"/>
      <c r="K5939" s="89"/>
      <c r="L5939" s="89"/>
      <c r="M5939" s="89"/>
      <c r="N5939" s="271">
        <v>0</v>
      </c>
      <c r="O5939" s="271">
        <v>120</v>
      </c>
      <c r="P5939" s="89" t="s">
        <v>670</v>
      </c>
    </row>
    <row r="5940" spans="1:16" ht="51">
      <c r="A5940" s="268">
        <v>66</v>
      </c>
      <c r="B5940" s="89"/>
      <c r="C5940" s="269" t="s">
        <v>52</v>
      </c>
      <c r="D5940" s="84">
        <v>43641</v>
      </c>
      <c r="E5940" s="85" t="s">
        <v>10356</v>
      </c>
      <c r="F5940" s="85" t="s">
        <v>3</v>
      </c>
      <c r="G5940" s="85">
        <v>1753181</v>
      </c>
      <c r="H5940" s="89"/>
      <c r="I5940" s="270" t="s">
        <v>12011</v>
      </c>
      <c r="J5940" s="89"/>
      <c r="K5940" s="89"/>
      <c r="L5940" s="89"/>
      <c r="M5940" s="89"/>
      <c r="N5940" s="271">
        <v>0</v>
      </c>
      <c r="O5940" s="271">
        <v>163.08000000000001</v>
      </c>
      <c r="P5940" s="89" t="s">
        <v>670</v>
      </c>
    </row>
    <row r="5941" spans="1:16" ht="38.25">
      <c r="A5941" s="268">
        <v>526</v>
      </c>
      <c r="B5941" s="89"/>
      <c r="C5941" s="269" t="s">
        <v>610</v>
      </c>
      <c r="D5941" s="84">
        <v>43641</v>
      </c>
      <c r="E5941" s="85" t="s">
        <v>10357</v>
      </c>
      <c r="F5941" s="85" t="s">
        <v>3</v>
      </c>
      <c r="G5941" s="85">
        <v>1753180</v>
      </c>
      <c r="H5941" s="89"/>
      <c r="I5941" s="270" t="s">
        <v>12012</v>
      </c>
      <c r="J5941" s="89"/>
      <c r="K5941" s="89"/>
      <c r="L5941" s="89"/>
      <c r="M5941" s="89"/>
      <c r="N5941" s="271">
        <v>0</v>
      </c>
      <c r="O5941" s="271">
        <v>15</v>
      </c>
      <c r="P5941" s="89" t="s">
        <v>670</v>
      </c>
    </row>
    <row r="5942" spans="1:16" ht="63.75">
      <c r="A5942" s="268">
        <v>190</v>
      </c>
      <c r="B5942" s="89"/>
      <c r="C5942" s="269" t="s">
        <v>92</v>
      </c>
      <c r="D5942" s="84">
        <v>43641</v>
      </c>
      <c r="E5942" s="85" t="s">
        <v>10358</v>
      </c>
      <c r="F5942" s="85" t="s">
        <v>3</v>
      </c>
      <c r="G5942" s="85">
        <v>1753174</v>
      </c>
      <c r="H5942" s="89"/>
      <c r="I5942" s="270" t="s">
        <v>12013</v>
      </c>
      <c r="J5942" s="89"/>
      <c r="K5942" s="89"/>
      <c r="L5942" s="89"/>
      <c r="M5942" s="89"/>
      <c r="N5942" s="271">
        <v>0</v>
      </c>
      <c r="O5942" s="271">
        <v>49</v>
      </c>
      <c r="P5942" s="89" t="s">
        <v>670</v>
      </c>
    </row>
    <row r="5943" spans="1:16" ht="63.75">
      <c r="A5943" s="268">
        <v>572</v>
      </c>
      <c r="B5943" s="89"/>
      <c r="C5943" s="269" t="s">
        <v>177</v>
      </c>
      <c r="D5943" s="84">
        <v>43641</v>
      </c>
      <c r="E5943" s="85" t="s">
        <v>10359</v>
      </c>
      <c r="F5943" s="85" t="s">
        <v>3</v>
      </c>
      <c r="G5943" s="85">
        <v>1753173</v>
      </c>
      <c r="H5943" s="89"/>
      <c r="I5943" s="270" t="s">
        <v>12014</v>
      </c>
      <c r="J5943" s="89"/>
      <c r="K5943" s="89"/>
      <c r="L5943" s="89"/>
      <c r="M5943" s="89"/>
      <c r="N5943" s="271">
        <v>0</v>
      </c>
      <c r="O5943" s="271">
        <v>4260.22</v>
      </c>
      <c r="P5943" s="89" t="s">
        <v>670</v>
      </c>
    </row>
    <row r="5944" spans="1:16" ht="51">
      <c r="A5944" s="268">
        <v>373</v>
      </c>
      <c r="B5944" s="89"/>
      <c r="C5944" s="269" t="s">
        <v>636</v>
      </c>
      <c r="D5944" s="84">
        <v>43641</v>
      </c>
      <c r="E5944" s="85" t="s">
        <v>10360</v>
      </c>
      <c r="F5944" s="85" t="s">
        <v>3</v>
      </c>
      <c r="G5944" s="85">
        <v>1753275</v>
      </c>
      <c r="H5944" s="89"/>
      <c r="I5944" s="270" t="s">
        <v>12015</v>
      </c>
      <c r="J5944" s="89"/>
      <c r="K5944" s="89"/>
      <c r="L5944" s="89"/>
      <c r="M5944" s="89"/>
      <c r="N5944" s="271">
        <v>0</v>
      </c>
      <c r="O5944" s="271">
        <v>435</v>
      </c>
      <c r="P5944" s="89" t="s">
        <v>670</v>
      </c>
    </row>
    <row r="5945" spans="1:16" ht="38.25">
      <c r="A5945" s="268" t="s">
        <v>565</v>
      </c>
      <c r="B5945" s="89"/>
      <c r="C5945" s="269" t="s">
        <v>615</v>
      </c>
      <c r="D5945" s="84">
        <v>43641</v>
      </c>
      <c r="E5945" s="85" t="s">
        <v>10361</v>
      </c>
      <c r="F5945" s="85" t="s">
        <v>3</v>
      </c>
      <c r="G5945" s="85">
        <v>1753278</v>
      </c>
      <c r="H5945" s="89"/>
      <c r="I5945" s="270" t="s">
        <v>12016</v>
      </c>
      <c r="J5945" s="89"/>
      <c r="K5945" s="89"/>
      <c r="L5945" s="89"/>
      <c r="M5945" s="89"/>
      <c r="N5945" s="271">
        <v>0</v>
      </c>
      <c r="O5945" s="271">
        <v>1617.77</v>
      </c>
      <c r="P5945" s="89" t="s">
        <v>670</v>
      </c>
    </row>
    <row r="5946" spans="1:16" ht="51">
      <c r="A5946" s="268">
        <v>599</v>
      </c>
      <c r="B5946" s="89"/>
      <c r="C5946" s="269" t="s">
        <v>1369</v>
      </c>
      <c r="D5946" s="84">
        <v>43641</v>
      </c>
      <c r="E5946" s="85" t="s">
        <v>10362</v>
      </c>
      <c r="F5946" s="85" t="s">
        <v>3</v>
      </c>
      <c r="G5946" s="85">
        <v>1753284</v>
      </c>
      <c r="H5946" s="89"/>
      <c r="I5946" s="270" t="s">
        <v>12017</v>
      </c>
      <c r="J5946" s="89"/>
      <c r="K5946" s="89"/>
      <c r="L5946" s="89"/>
      <c r="M5946" s="89"/>
      <c r="N5946" s="271">
        <v>0</v>
      </c>
      <c r="O5946" s="271">
        <v>72</v>
      </c>
      <c r="P5946" s="89" t="s">
        <v>670</v>
      </c>
    </row>
    <row r="5947" spans="1:16" ht="63.75">
      <c r="A5947" s="268">
        <v>599</v>
      </c>
      <c r="B5947" s="89"/>
      <c r="C5947" s="269" t="s">
        <v>1369</v>
      </c>
      <c r="D5947" s="84">
        <v>43641</v>
      </c>
      <c r="E5947" s="85" t="s">
        <v>10363</v>
      </c>
      <c r="F5947" s="85" t="s">
        <v>3</v>
      </c>
      <c r="G5947" s="85">
        <v>1753289</v>
      </c>
      <c r="H5947" s="89"/>
      <c r="I5947" s="270" t="s">
        <v>12018</v>
      </c>
      <c r="J5947" s="89"/>
      <c r="K5947" s="89"/>
      <c r="L5947" s="89"/>
      <c r="M5947" s="89"/>
      <c r="N5947" s="271">
        <v>0</v>
      </c>
      <c r="O5947" s="271">
        <v>5880</v>
      </c>
      <c r="P5947" s="89" t="s">
        <v>670</v>
      </c>
    </row>
    <row r="5948" spans="1:16" ht="38.25">
      <c r="A5948" s="268" t="s">
        <v>565</v>
      </c>
      <c r="B5948" s="89"/>
      <c r="C5948" s="269" t="s">
        <v>615</v>
      </c>
      <c r="D5948" s="84">
        <v>43641</v>
      </c>
      <c r="E5948" s="85" t="s">
        <v>10364</v>
      </c>
      <c r="F5948" s="85" t="s">
        <v>3</v>
      </c>
      <c r="G5948" s="85">
        <v>1753292</v>
      </c>
      <c r="H5948" s="89"/>
      <c r="I5948" s="270" t="s">
        <v>12019</v>
      </c>
      <c r="J5948" s="89"/>
      <c r="K5948" s="89"/>
      <c r="L5948" s="89"/>
      <c r="M5948" s="89"/>
      <c r="N5948" s="271">
        <v>0</v>
      </c>
      <c r="O5948" s="271">
        <v>121</v>
      </c>
      <c r="P5948" s="89" t="s">
        <v>670</v>
      </c>
    </row>
    <row r="5949" spans="1:16" ht="38.25">
      <c r="A5949" s="268">
        <v>378</v>
      </c>
      <c r="B5949" s="89"/>
      <c r="C5949" s="269" t="s">
        <v>639</v>
      </c>
      <c r="D5949" s="84">
        <v>43641</v>
      </c>
      <c r="E5949" s="85" t="s">
        <v>10365</v>
      </c>
      <c r="F5949" s="85" t="s">
        <v>3</v>
      </c>
      <c r="G5949" s="85">
        <v>1753299</v>
      </c>
      <c r="H5949" s="89"/>
      <c r="I5949" s="270" t="s">
        <v>12020</v>
      </c>
      <c r="J5949" s="89"/>
      <c r="K5949" s="89"/>
      <c r="L5949" s="89"/>
      <c r="M5949" s="89"/>
      <c r="N5949" s="271">
        <v>0</v>
      </c>
      <c r="O5949" s="271">
        <v>118.31</v>
      </c>
      <c r="P5949" s="89" t="s">
        <v>670</v>
      </c>
    </row>
    <row r="5950" spans="1:16" ht="51">
      <c r="A5950" s="268" t="s">
        <v>565</v>
      </c>
      <c r="B5950" s="89"/>
      <c r="C5950" s="269" t="s">
        <v>615</v>
      </c>
      <c r="D5950" s="84">
        <v>43641</v>
      </c>
      <c r="E5950" s="85" t="s">
        <v>10366</v>
      </c>
      <c r="F5950" s="85" t="s">
        <v>3</v>
      </c>
      <c r="G5950" s="85">
        <v>1753302</v>
      </c>
      <c r="H5950" s="89"/>
      <c r="I5950" s="270" t="s">
        <v>12021</v>
      </c>
      <c r="J5950" s="89"/>
      <c r="K5950" s="89"/>
      <c r="L5950" s="89"/>
      <c r="M5950" s="89"/>
      <c r="N5950" s="271">
        <v>0</v>
      </c>
      <c r="O5950" s="271">
        <v>9239.9600000000009</v>
      </c>
      <c r="P5950" s="89" t="s">
        <v>670</v>
      </c>
    </row>
    <row r="5951" spans="1:16" ht="63.75">
      <c r="A5951" s="268">
        <v>512</v>
      </c>
      <c r="B5951" s="89"/>
      <c r="C5951" s="269" t="s">
        <v>782</v>
      </c>
      <c r="D5951" s="84">
        <v>43641</v>
      </c>
      <c r="E5951" s="85" t="s">
        <v>10367</v>
      </c>
      <c r="F5951" s="85" t="s">
        <v>3</v>
      </c>
      <c r="G5951" s="85">
        <v>1753304</v>
      </c>
      <c r="H5951" s="89"/>
      <c r="I5951" s="270" t="s">
        <v>12022</v>
      </c>
      <c r="J5951" s="89"/>
      <c r="K5951" s="89"/>
      <c r="L5951" s="89"/>
      <c r="M5951" s="89"/>
      <c r="N5951" s="271">
        <v>0</v>
      </c>
      <c r="O5951" s="271">
        <v>45</v>
      </c>
      <c r="P5951" s="89" t="s">
        <v>670</v>
      </c>
    </row>
    <row r="5952" spans="1:16" ht="51">
      <c r="A5952" s="268" t="s">
        <v>565</v>
      </c>
      <c r="B5952" s="89"/>
      <c r="C5952" s="269" t="s">
        <v>615</v>
      </c>
      <c r="D5952" s="84">
        <v>43641</v>
      </c>
      <c r="E5952" s="85" t="s">
        <v>10368</v>
      </c>
      <c r="F5952" s="85" t="s">
        <v>3</v>
      </c>
      <c r="G5952" s="85">
        <v>1753314</v>
      </c>
      <c r="H5952" s="89"/>
      <c r="I5952" s="270" t="s">
        <v>12023</v>
      </c>
      <c r="J5952" s="89"/>
      <c r="K5952" s="89"/>
      <c r="L5952" s="89"/>
      <c r="M5952" s="89"/>
      <c r="N5952" s="271">
        <v>0</v>
      </c>
      <c r="O5952" s="271">
        <v>1771.66</v>
      </c>
      <c r="P5952" s="89" t="s">
        <v>670</v>
      </c>
    </row>
    <row r="5953" spans="1:16" ht="51">
      <c r="A5953" s="268" t="s">
        <v>565</v>
      </c>
      <c r="B5953" s="89"/>
      <c r="C5953" s="269" t="s">
        <v>615</v>
      </c>
      <c r="D5953" s="84">
        <v>43641</v>
      </c>
      <c r="E5953" s="85" t="s">
        <v>10369</v>
      </c>
      <c r="F5953" s="85" t="s">
        <v>3</v>
      </c>
      <c r="G5953" s="85">
        <v>1753316</v>
      </c>
      <c r="H5953" s="89"/>
      <c r="I5953" s="270" t="s">
        <v>12024</v>
      </c>
      <c r="J5953" s="89"/>
      <c r="K5953" s="89"/>
      <c r="L5953" s="89"/>
      <c r="M5953" s="89"/>
      <c r="N5953" s="271">
        <v>0</v>
      </c>
      <c r="O5953" s="271">
        <v>470.11</v>
      </c>
      <c r="P5953" s="89" t="s">
        <v>670</v>
      </c>
    </row>
    <row r="5954" spans="1:16" ht="63.75">
      <c r="A5954" s="268" t="s">
        <v>565</v>
      </c>
      <c r="B5954" s="89"/>
      <c r="C5954" s="269" t="s">
        <v>615</v>
      </c>
      <c r="D5954" s="84">
        <v>43641</v>
      </c>
      <c r="E5954" s="85" t="s">
        <v>10370</v>
      </c>
      <c r="F5954" s="85" t="s">
        <v>3</v>
      </c>
      <c r="G5954" s="85">
        <v>1753317</v>
      </c>
      <c r="H5954" s="89"/>
      <c r="I5954" s="270" t="s">
        <v>12025</v>
      </c>
      <c r="J5954" s="89"/>
      <c r="K5954" s="89"/>
      <c r="L5954" s="89"/>
      <c r="M5954" s="89"/>
      <c r="N5954" s="271">
        <v>0</v>
      </c>
      <c r="O5954" s="271">
        <v>371</v>
      </c>
      <c r="P5954" s="89" t="s">
        <v>670</v>
      </c>
    </row>
    <row r="5955" spans="1:16" ht="89.25">
      <c r="A5955" s="268">
        <v>587</v>
      </c>
      <c r="B5955" s="89"/>
      <c r="C5955" s="269" t="s">
        <v>730</v>
      </c>
      <c r="D5955" s="84">
        <v>43641</v>
      </c>
      <c r="E5955" s="85" t="s">
        <v>10371</v>
      </c>
      <c r="F5955" s="85" t="s">
        <v>3</v>
      </c>
      <c r="G5955" s="85">
        <v>1753073</v>
      </c>
      <c r="H5955" s="89"/>
      <c r="I5955" s="270" t="s">
        <v>12026</v>
      </c>
      <c r="J5955" s="89"/>
      <c r="K5955" s="89"/>
      <c r="L5955" s="89"/>
      <c r="M5955" s="89"/>
      <c r="N5955" s="271">
        <v>0</v>
      </c>
      <c r="O5955" s="271">
        <v>18962270.789999999</v>
      </c>
      <c r="P5955" s="89" t="s">
        <v>670</v>
      </c>
    </row>
    <row r="5956" spans="1:16" ht="38.25">
      <c r="A5956" s="268">
        <v>86</v>
      </c>
      <c r="B5956" s="89"/>
      <c r="C5956" s="269" t="s">
        <v>56</v>
      </c>
      <c r="D5956" s="84">
        <v>43641</v>
      </c>
      <c r="E5956" s="85" t="s">
        <v>10372</v>
      </c>
      <c r="F5956" s="85" t="s">
        <v>3</v>
      </c>
      <c r="G5956" s="85">
        <v>1753086</v>
      </c>
      <c r="H5956" s="89"/>
      <c r="I5956" s="270" t="s">
        <v>12027</v>
      </c>
      <c r="J5956" s="89"/>
      <c r="K5956" s="89"/>
      <c r="L5956" s="89"/>
      <c r="M5956" s="89"/>
      <c r="N5956" s="271">
        <v>0</v>
      </c>
      <c r="O5956" s="271">
        <v>2310</v>
      </c>
      <c r="P5956" s="89" t="s">
        <v>670</v>
      </c>
    </row>
    <row r="5957" spans="1:16" ht="63.75">
      <c r="A5957" s="268" t="s">
        <v>556</v>
      </c>
      <c r="B5957" s="89"/>
      <c r="C5957" s="269" t="s">
        <v>616</v>
      </c>
      <c r="D5957" s="84">
        <v>43641</v>
      </c>
      <c r="E5957" s="85" t="s">
        <v>10373</v>
      </c>
      <c r="F5957" s="85" t="s">
        <v>3</v>
      </c>
      <c r="G5957" s="85">
        <v>1753095</v>
      </c>
      <c r="H5957" s="89"/>
      <c r="I5957" s="270" t="s">
        <v>12028</v>
      </c>
      <c r="J5957" s="89"/>
      <c r="K5957" s="89"/>
      <c r="L5957" s="89"/>
      <c r="M5957" s="89"/>
      <c r="N5957" s="271">
        <v>0</v>
      </c>
      <c r="O5957" s="271">
        <v>373</v>
      </c>
      <c r="P5957" s="89" t="s">
        <v>670</v>
      </c>
    </row>
    <row r="5958" spans="1:16" ht="63.75">
      <c r="A5958" s="268">
        <v>47</v>
      </c>
      <c r="B5958" s="89"/>
      <c r="C5958" s="269" t="s">
        <v>49</v>
      </c>
      <c r="D5958" s="84">
        <v>43641</v>
      </c>
      <c r="E5958" s="85" t="s">
        <v>10374</v>
      </c>
      <c r="F5958" s="85" t="s">
        <v>3</v>
      </c>
      <c r="G5958" s="85">
        <v>1753101</v>
      </c>
      <c r="H5958" s="89"/>
      <c r="I5958" s="270" t="s">
        <v>12029</v>
      </c>
      <c r="J5958" s="89"/>
      <c r="K5958" s="89"/>
      <c r="L5958" s="89"/>
      <c r="M5958" s="89"/>
      <c r="N5958" s="271">
        <v>0</v>
      </c>
      <c r="O5958" s="271">
        <v>40.24</v>
      </c>
      <c r="P5958" s="89" t="s">
        <v>670</v>
      </c>
    </row>
    <row r="5959" spans="1:16" ht="63.75">
      <c r="A5959" s="268">
        <v>47</v>
      </c>
      <c r="B5959" s="89"/>
      <c r="C5959" s="269" t="s">
        <v>49</v>
      </c>
      <c r="D5959" s="84">
        <v>43641</v>
      </c>
      <c r="E5959" s="85" t="s">
        <v>10375</v>
      </c>
      <c r="F5959" s="85" t="s">
        <v>3</v>
      </c>
      <c r="G5959" s="85">
        <v>1753102</v>
      </c>
      <c r="H5959" s="89"/>
      <c r="I5959" s="270" t="s">
        <v>12030</v>
      </c>
      <c r="J5959" s="89"/>
      <c r="K5959" s="89"/>
      <c r="L5959" s="89"/>
      <c r="M5959" s="89"/>
      <c r="N5959" s="271">
        <v>0</v>
      </c>
      <c r="O5959" s="271">
        <v>1818</v>
      </c>
      <c r="P5959" s="89" t="s">
        <v>670</v>
      </c>
    </row>
    <row r="5960" spans="1:16" ht="51">
      <c r="A5960" s="268" t="s">
        <v>565</v>
      </c>
      <c r="B5960" s="89"/>
      <c r="C5960" s="269" t="s">
        <v>615</v>
      </c>
      <c r="D5960" s="84">
        <v>43641</v>
      </c>
      <c r="E5960" s="85" t="s">
        <v>10376</v>
      </c>
      <c r="F5960" s="85" t="s">
        <v>3</v>
      </c>
      <c r="G5960" s="85">
        <v>1753105</v>
      </c>
      <c r="H5960" s="89"/>
      <c r="I5960" s="270" t="s">
        <v>12031</v>
      </c>
      <c r="J5960" s="89"/>
      <c r="K5960" s="89"/>
      <c r="L5960" s="89"/>
      <c r="M5960" s="89"/>
      <c r="N5960" s="271">
        <v>0</v>
      </c>
      <c r="O5960" s="271">
        <v>4805</v>
      </c>
      <c r="P5960" s="89" t="s">
        <v>670</v>
      </c>
    </row>
    <row r="5961" spans="1:16" ht="51">
      <c r="A5961" s="268" t="s">
        <v>565</v>
      </c>
      <c r="B5961" s="89"/>
      <c r="C5961" s="269" t="s">
        <v>615</v>
      </c>
      <c r="D5961" s="84">
        <v>43641</v>
      </c>
      <c r="E5961" s="85" t="s">
        <v>10377</v>
      </c>
      <c r="F5961" s="85" t="s">
        <v>3</v>
      </c>
      <c r="G5961" s="85">
        <v>1753106</v>
      </c>
      <c r="H5961" s="89"/>
      <c r="I5961" s="270" t="s">
        <v>12032</v>
      </c>
      <c r="J5961" s="89"/>
      <c r="K5961" s="89"/>
      <c r="L5961" s="89"/>
      <c r="M5961" s="89"/>
      <c r="N5961" s="271">
        <v>0</v>
      </c>
      <c r="O5961" s="271">
        <v>6203</v>
      </c>
      <c r="P5961" s="89" t="s">
        <v>670</v>
      </c>
    </row>
    <row r="5962" spans="1:16" ht="63.75">
      <c r="A5962" s="268">
        <v>35</v>
      </c>
      <c r="B5962" s="89"/>
      <c r="C5962" s="269" t="s">
        <v>46</v>
      </c>
      <c r="D5962" s="84">
        <v>43641</v>
      </c>
      <c r="E5962" s="85" t="s">
        <v>10378</v>
      </c>
      <c r="F5962" s="85" t="s">
        <v>3</v>
      </c>
      <c r="G5962" s="85">
        <v>1753128</v>
      </c>
      <c r="H5962" s="89"/>
      <c r="I5962" s="270" t="s">
        <v>12033</v>
      </c>
      <c r="J5962" s="89"/>
      <c r="K5962" s="89"/>
      <c r="L5962" s="89"/>
      <c r="M5962" s="89"/>
      <c r="N5962" s="271">
        <v>0</v>
      </c>
      <c r="O5962" s="271">
        <v>3255.61</v>
      </c>
      <c r="P5962" s="89" t="s">
        <v>670</v>
      </c>
    </row>
    <row r="5963" spans="1:16" ht="63.75">
      <c r="A5963" s="268" t="s">
        <v>565</v>
      </c>
      <c r="B5963" s="89"/>
      <c r="C5963" s="269" t="s">
        <v>615</v>
      </c>
      <c r="D5963" s="84">
        <v>43641</v>
      </c>
      <c r="E5963" s="85" t="s">
        <v>10379</v>
      </c>
      <c r="F5963" s="85" t="s">
        <v>3</v>
      </c>
      <c r="G5963" s="85">
        <v>1753130</v>
      </c>
      <c r="H5963" s="89"/>
      <c r="I5963" s="270" t="s">
        <v>12034</v>
      </c>
      <c r="J5963" s="89"/>
      <c r="K5963" s="89"/>
      <c r="L5963" s="89"/>
      <c r="M5963" s="89"/>
      <c r="N5963" s="271">
        <v>0</v>
      </c>
      <c r="O5963" s="271">
        <v>32538.15</v>
      </c>
      <c r="P5963" s="89" t="s">
        <v>670</v>
      </c>
    </row>
    <row r="5964" spans="1:16" ht="51">
      <c r="A5964" s="268">
        <v>346</v>
      </c>
      <c r="B5964" s="89"/>
      <c r="C5964" s="269" t="s">
        <v>152</v>
      </c>
      <c r="D5964" s="84">
        <v>43641</v>
      </c>
      <c r="E5964" s="85" t="s">
        <v>10380</v>
      </c>
      <c r="F5964" s="85" t="s">
        <v>3</v>
      </c>
      <c r="G5964" s="85">
        <v>1753146</v>
      </c>
      <c r="H5964" s="89"/>
      <c r="I5964" s="270" t="s">
        <v>12035</v>
      </c>
      <c r="J5964" s="89"/>
      <c r="K5964" s="89"/>
      <c r="L5964" s="89"/>
      <c r="M5964" s="89"/>
      <c r="N5964" s="271">
        <v>0</v>
      </c>
      <c r="O5964" s="271">
        <v>12758.07</v>
      </c>
      <c r="P5964" s="89" t="s">
        <v>670</v>
      </c>
    </row>
    <row r="5965" spans="1:16" ht="51">
      <c r="A5965" s="268">
        <v>650</v>
      </c>
      <c r="B5965" s="89"/>
      <c r="C5965" s="269" t="s">
        <v>187</v>
      </c>
      <c r="D5965" s="84">
        <v>43641</v>
      </c>
      <c r="E5965" s="85" t="s">
        <v>10381</v>
      </c>
      <c r="F5965" s="85" t="s">
        <v>3</v>
      </c>
      <c r="G5965" s="85">
        <v>1753158</v>
      </c>
      <c r="H5965" s="89"/>
      <c r="I5965" s="270" t="s">
        <v>12036</v>
      </c>
      <c r="J5965" s="89"/>
      <c r="K5965" s="89"/>
      <c r="L5965" s="89"/>
      <c r="M5965" s="89"/>
      <c r="N5965" s="271">
        <v>0</v>
      </c>
      <c r="O5965" s="271">
        <v>11233.380000000001</v>
      </c>
      <c r="P5965" s="89" t="s">
        <v>670</v>
      </c>
    </row>
    <row r="5966" spans="1:16" ht="38.25">
      <c r="A5966" s="268">
        <v>46</v>
      </c>
      <c r="B5966" s="89"/>
      <c r="C5966" s="269" t="s">
        <v>48</v>
      </c>
      <c r="D5966" s="84">
        <v>43641</v>
      </c>
      <c r="E5966" s="85" t="s">
        <v>10382</v>
      </c>
      <c r="F5966" s="85" t="s">
        <v>3</v>
      </c>
      <c r="G5966" s="85">
        <v>1753160</v>
      </c>
      <c r="H5966" s="89"/>
      <c r="I5966" s="270" t="s">
        <v>12037</v>
      </c>
      <c r="J5966" s="89"/>
      <c r="K5966" s="89"/>
      <c r="L5966" s="89"/>
      <c r="M5966" s="89"/>
      <c r="N5966" s="271">
        <v>0</v>
      </c>
      <c r="O5966" s="271">
        <v>5000</v>
      </c>
      <c r="P5966" s="89" t="s">
        <v>670</v>
      </c>
    </row>
    <row r="5967" spans="1:16" ht="51">
      <c r="A5967" s="268" t="s">
        <v>565</v>
      </c>
      <c r="B5967" s="89"/>
      <c r="C5967" s="269" t="s">
        <v>615</v>
      </c>
      <c r="D5967" s="84">
        <v>43641</v>
      </c>
      <c r="E5967" s="85" t="s">
        <v>10383</v>
      </c>
      <c r="F5967" s="85" t="s">
        <v>3</v>
      </c>
      <c r="G5967" s="85">
        <v>1753151</v>
      </c>
      <c r="H5967" s="89"/>
      <c r="I5967" s="270" t="s">
        <v>12038</v>
      </c>
      <c r="J5967" s="89"/>
      <c r="K5967" s="89"/>
      <c r="L5967" s="89"/>
      <c r="M5967" s="89"/>
      <c r="N5967" s="271">
        <v>0</v>
      </c>
      <c r="O5967" s="271">
        <v>371</v>
      </c>
      <c r="P5967" s="89" t="s">
        <v>670</v>
      </c>
    </row>
    <row r="5968" spans="1:16" ht="51">
      <c r="A5968" s="268">
        <v>46</v>
      </c>
      <c r="B5968" s="89"/>
      <c r="C5968" s="269" t="s">
        <v>48</v>
      </c>
      <c r="D5968" s="84">
        <v>43641</v>
      </c>
      <c r="E5968" s="85" t="s">
        <v>10384</v>
      </c>
      <c r="F5968" s="85" t="s">
        <v>3</v>
      </c>
      <c r="G5968" s="85">
        <v>1753149</v>
      </c>
      <c r="H5968" s="89"/>
      <c r="I5968" s="270" t="s">
        <v>12039</v>
      </c>
      <c r="J5968" s="89"/>
      <c r="K5968" s="89"/>
      <c r="L5968" s="89"/>
      <c r="M5968" s="89"/>
      <c r="N5968" s="271">
        <v>0</v>
      </c>
      <c r="O5968" s="271">
        <v>60</v>
      </c>
      <c r="P5968" s="89" t="s">
        <v>670</v>
      </c>
    </row>
    <row r="5969" spans="1:16" ht="38.25">
      <c r="A5969" s="268" t="s">
        <v>565</v>
      </c>
      <c r="B5969" s="89"/>
      <c r="C5969" s="269" t="s">
        <v>615</v>
      </c>
      <c r="D5969" s="84">
        <v>43641</v>
      </c>
      <c r="E5969" s="85" t="s">
        <v>10385</v>
      </c>
      <c r="F5969" s="85" t="s">
        <v>3</v>
      </c>
      <c r="G5969" s="85">
        <v>1753141</v>
      </c>
      <c r="H5969" s="89"/>
      <c r="I5969" s="270" t="s">
        <v>12040</v>
      </c>
      <c r="J5969" s="89"/>
      <c r="K5969" s="89"/>
      <c r="L5969" s="89"/>
      <c r="M5969" s="89"/>
      <c r="N5969" s="271">
        <v>0</v>
      </c>
      <c r="O5969" s="271">
        <v>104.66</v>
      </c>
      <c r="P5969" s="89" t="s">
        <v>670</v>
      </c>
    </row>
    <row r="5970" spans="1:16" ht="51">
      <c r="A5970" s="268">
        <v>225</v>
      </c>
      <c r="B5970" s="89"/>
      <c r="C5970" s="269" t="s">
        <v>106</v>
      </c>
      <c r="D5970" s="84">
        <v>43641</v>
      </c>
      <c r="E5970" s="85" t="s">
        <v>10386</v>
      </c>
      <c r="F5970" s="85" t="s">
        <v>3</v>
      </c>
      <c r="G5970" s="85">
        <v>1753131</v>
      </c>
      <c r="H5970" s="89"/>
      <c r="I5970" s="270" t="s">
        <v>12041</v>
      </c>
      <c r="J5970" s="89"/>
      <c r="K5970" s="89"/>
      <c r="L5970" s="89"/>
      <c r="M5970" s="89"/>
      <c r="N5970" s="271">
        <v>0</v>
      </c>
      <c r="O5970" s="271">
        <v>30.66</v>
      </c>
      <c r="P5970" s="89" t="s">
        <v>670</v>
      </c>
    </row>
    <row r="5971" spans="1:16" ht="51">
      <c r="A5971" s="268" t="s">
        <v>565</v>
      </c>
      <c r="B5971" s="89"/>
      <c r="C5971" s="269" t="s">
        <v>615</v>
      </c>
      <c r="D5971" s="84">
        <v>43641</v>
      </c>
      <c r="E5971" s="85" t="s">
        <v>10387</v>
      </c>
      <c r="F5971" s="85" t="s">
        <v>3</v>
      </c>
      <c r="G5971" s="85">
        <v>1753126</v>
      </c>
      <c r="H5971" s="89"/>
      <c r="I5971" s="270" t="s">
        <v>12042</v>
      </c>
      <c r="J5971" s="89"/>
      <c r="K5971" s="89"/>
      <c r="L5971" s="89"/>
      <c r="M5971" s="89"/>
      <c r="N5971" s="271">
        <v>0</v>
      </c>
      <c r="O5971" s="271">
        <v>1000</v>
      </c>
      <c r="P5971" s="89" t="s">
        <v>670</v>
      </c>
    </row>
    <row r="5972" spans="1:16" ht="51">
      <c r="A5972" s="268">
        <v>16</v>
      </c>
      <c r="B5972" s="89"/>
      <c r="C5972" s="269" t="s">
        <v>43</v>
      </c>
      <c r="D5972" s="84">
        <v>43641</v>
      </c>
      <c r="E5972" s="85" t="s">
        <v>10388</v>
      </c>
      <c r="F5972" s="85" t="s">
        <v>3</v>
      </c>
      <c r="G5972" s="85">
        <v>1753085</v>
      </c>
      <c r="H5972" s="89"/>
      <c r="I5972" s="270" t="s">
        <v>12043</v>
      </c>
      <c r="J5972" s="89"/>
      <c r="K5972" s="89"/>
      <c r="L5972" s="89"/>
      <c r="M5972" s="89"/>
      <c r="N5972" s="271">
        <v>0</v>
      </c>
      <c r="O5972" s="271">
        <v>1500</v>
      </c>
      <c r="P5972" s="89" t="s">
        <v>670</v>
      </c>
    </row>
    <row r="5973" spans="1:16" ht="51">
      <c r="A5973" s="268">
        <v>292</v>
      </c>
      <c r="B5973" s="89"/>
      <c r="C5973" s="269" t="s">
        <v>130</v>
      </c>
      <c r="D5973" s="84">
        <v>43641</v>
      </c>
      <c r="E5973" s="85" t="s">
        <v>10389</v>
      </c>
      <c r="F5973" s="85" t="s">
        <v>3</v>
      </c>
      <c r="G5973" s="85">
        <v>1753061</v>
      </c>
      <c r="H5973" s="89"/>
      <c r="I5973" s="270" t="s">
        <v>12044</v>
      </c>
      <c r="J5973" s="89"/>
      <c r="K5973" s="89"/>
      <c r="L5973" s="89"/>
      <c r="M5973" s="89"/>
      <c r="N5973" s="271">
        <v>0</v>
      </c>
      <c r="O5973" s="271">
        <v>0.1</v>
      </c>
      <c r="P5973" s="89" t="s">
        <v>741</v>
      </c>
    </row>
    <row r="5974" spans="1:16" ht="63.75">
      <c r="A5974" s="268">
        <v>16</v>
      </c>
      <c r="B5974" s="89"/>
      <c r="C5974" s="269" t="s">
        <v>43</v>
      </c>
      <c r="D5974" s="84">
        <v>43641</v>
      </c>
      <c r="E5974" s="85" t="s">
        <v>10390</v>
      </c>
      <c r="F5974" s="85" t="s">
        <v>629</v>
      </c>
      <c r="G5974" s="85">
        <v>8401</v>
      </c>
      <c r="H5974" s="89"/>
      <c r="I5974" s="270" t="s">
        <v>12045</v>
      </c>
      <c r="J5974" s="89"/>
      <c r="K5974" s="89"/>
      <c r="L5974" s="89"/>
      <c r="M5974" s="89"/>
      <c r="N5974" s="271">
        <v>923.37</v>
      </c>
      <c r="O5974" s="271">
        <v>0</v>
      </c>
      <c r="P5974" s="89" t="s">
        <v>670</v>
      </c>
    </row>
    <row r="5975" spans="1:16" ht="63.75">
      <c r="A5975" s="268">
        <v>244</v>
      </c>
      <c r="B5975" s="89"/>
      <c r="C5975" s="269" t="s">
        <v>110</v>
      </c>
      <c r="D5975" s="84">
        <v>43641</v>
      </c>
      <c r="E5975" s="85" t="s">
        <v>10391</v>
      </c>
      <c r="F5975" s="85" t="s">
        <v>11</v>
      </c>
      <c r="G5975" s="85">
        <v>957599</v>
      </c>
      <c r="H5975" s="89"/>
      <c r="I5975" s="270" t="s">
        <v>12046</v>
      </c>
      <c r="J5975" s="89"/>
      <c r="K5975" s="89"/>
      <c r="L5975" s="89"/>
      <c r="M5975" s="89"/>
      <c r="N5975" s="271">
        <v>50</v>
      </c>
      <c r="O5975" s="271">
        <v>0</v>
      </c>
      <c r="P5975" s="89" t="s">
        <v>670</v>
      </c>
    </row>
    <row r="5976" spans="1:16" ht="51">
      <c r="A5976" s="268">
        <v>117</v>
      </c>
      <c r="B5976" s="89"/>
      <c r="C5976" s="269" t="s">
        <v>62</v>
      </c>
      <c r="D5976" s="84">
        <v>43641</v>
      </c>
      <c r="E5976" s="85" t="s">
        <v>10392</v>
      </c>
      <c r="F5976" s="85" t="s">
        <v>11</v>
      </c>
      <c r="G5976" s="85">
        <v>957601</v>
      </c>
      <c r="H5976" s="89"/>
      <c r="I5976" s="270" t="s">
        <v>12047</v>
      </c>
      <c r="J5976" s="89"/>
      <c r="K5976" s="89"/>
      <c r="L5976" s="89"/>
      <c r="M5976" s="89"/>
      <c r="N5976" s="271">
        <v>50</v>
      </c>
      <c r="O5976" s="271">
        <v>0</v>
      </c>
      <c r="P5976" s="89" t="s">
        <v>670</v>
      </c>
    </row>
    <row r="5977" spans="1:16" ht="63.75">
      <c r="A5977" s="268">
        <v>287</v>
      </c>
      <c r="B5977" s="89"/>
      <c r="C5977" s="269" t="s">
        <v>126</v>
      </c>
      <c r="D5977" s="84">
        <v>43641</v>
      </c>
      <c r="E5977" s="85" t="s">
        <v>10393</v>
      </c>
      <c r="F5977" s="85" t="s">
        <v>6</v>
      </c>
      <c r="G5977" s="85">
        <v>1135871</v>
      </c>
      <c r="H5977" s="89"/>
      <c r="I5977" s="270" t="s">
        <v>12048</v>
      </c>
      <c r="J5977" s="89"/>
      <c r="K5977" s="89"/>
      <c r="L5977" s="89"/>
      <c r="M5977" s="89"/>
      <c r="N5977" s="271">
        <v>0</v>
      </c>
      <c r="O5977" s="271">
        <v>4125.03</v>
      </c>
      <c r="P5977" s="89" t="s">
        <v>670</v>
      </c>
    </row>
    <row r="5978" spans="1:16" ht="63.75">
      <c r="A5978" s="268">
        <v>340</v>
      </c>
      <c r="B5978" s="89"/>
      <c r="C5978" s="269" t="s">
        <v>147</v>
      </c>
      <c r="D5978" s="84">
        <v>43641</v>
      </c>
      <c r="E5978" s="85" t="s">
        <v>10394</v>
      </c>
      <c r="F5978" s="85" t="s">
        <v>6</v>
      </c>
      <c r="G5978" s="85">
        <v>1073004</v>
      </c>
      <c r="H5978" s="89"/>
      <c r="I5978" s="270" t="s">
        <v>12049</v>
      </c>
      <c r="J5978" s="89"/>
      <c r="K5978" s="89"/>
      <c r="L5978" s="89"/>
      <c r="M5978" s="89"/>
      <c r="N5978" s="271">
        <v>0</v>
      </c>
      <c r="O5978" s="271">
        <v>13205.5</v>
      </c>
      <c r="P5978" s="89" t="s">
        <v>670</v>
      </c>
    </row>
    <row r="5979" spans="1:16" ht="51">
      <c r="A5979" s="268">
        <v>340</v>
      </c>
      <c r="B5979" s="89"/>
      <c r="C5979" s="269" t="s">
        <v>147</v>
      </c>
      <c r="D5979" s="84">
        <v>43641</v>
      </c>
      <c r="E5979" s="85" t="s">
        <v>10395</v>
      </c>
      <c r="F5979" s="85" t="s">
        <v>15</v>
      </c>
      <c r="G5979" s="85">
        <v>1073005</v>
      </c>
      <c r="H5979" s="89"/>
      <c r="I5979" s="270" t="s">
        <v>12050</v>
      </c>
      <c r="J5979" s="89"/>
      <c r="K5979" s="89"/>
      <c r="L5979" s="89"/>
      <c r="M5979" s="89"/>
      <c r="N5979" s="271">
        <v>50</v>
      </c>
      <c r="O5979" s="271">
        <v>0</v>
      </c>
      <c r="P5979" s="89" t="s">
        <v>670</v>
      </c>
    </row>
    <row r="5980" spans="1:16" ht="76.5">
      <c r="A5980" s="268" t="s">
        <v>557</v>
      </c>
      <c r="B5980" s="89"/>
      <c r="C5980" s="269" t="s">
        <v>780</v>
      </c>
      <c r="D5980" s="84">
        <v>43641</v>
      </c>
      <c r="E5980" s="85" t="s">
        <v>10396</v>
      </c>
      <c r="F5980" s="85" t="s">
        <v>6</v>
      </c>
      <c r="G5980" s="85">
        <v>1136067</v>
      </c>
      <c r="H5980" s="89"/>
      <c r="I5980" s="270" t="s">
        <v>12051</v>
      </c>
      <c r="J5980" s="89"/>
      <c r="K5980" s="89"/>
      <c r="L5980" s="89"/>
      <c r="M5980" s="89"/>
      <c r="N5980" s="271">
        <v>0</v>
      </c>
      <c r="O5980" s="271">
        <v>140000</v>
      </c>
      <c r="P5980" s="89" t="s">
        <v>670</v>
      </c>
    </row>
    <row r="5981" spans="1:16" ht="76.5">
      <c r="A5981" s="268">
        <v>25</v>
      </c>
      <c r="B5981" s="89"/>
      <c r="C5981" s="269" t="s">
        <v>45</v>
      </c>
      <c r="D5981" s="84">
        <v>43641</v>
      </c>
      <c r="E5981" s="85" t="s">
        <v>10397</v>
      </c>
      <c r="F5981" s="85" t="s">
        <v>671</v>
      </c>
      <c r="G5981" s="85">
        <v>535221</v>
      </c>
      <c r="H5981" s="89"/>
      <c r="I5981" s="270" t="s">
        <v>12052</v>
      </c>
      <c r="J5981" s="89"/>
      <c r="K5981" s="89"/>
      <c r="L5981" s="89"/>
      <c r="M5981" s="89"/>
      <c r="N5981" s="271">
        <v>1098638.82</v>
      </c>
      <c r="O5981" s="271">
        <v>0</v>
      </c>
      <c r="P5981" s="89" t="s">
        <v>670</v>
      </c>
    </row>
    <row r="5982" spans="1:16" ht="76.5">
      <c r="A5982" s="268">
        <v>25</v>
      </c>
      <c r="B5982" s="89"/>
      <c r="C5982" s="269" t="s">
        <v>45</v>
      </c>
      <c r="D5982" s="84">
        <v>43641</v>
      </c>
      <c r="E5982" s="85" t="s">
        <v>10397</v>
      </c>
      <c r="F5982" s="85" t="s">
        <v>671</v>
      </c>
      <c r="G5982" s="85">
        <v>515043</v>
      </c>
      <c r="H5982" s="89"/>
      <c r="I5982" s="270" t="s">
        <v>12053</v>
      </c>
      <c r="J5982" s="89"/>
      <c r="K5982" s="89"/>
      <c r="L5982" s="89"/>
      <c r="M5982" s="89"/>
      <c r="N5982" s="271">
        <v>848846.82</v>
      </c>
      <c r="O5982" s="271">
        <v>0</v>
      </c>
      <c r="P5982" s="89" t="s">
        <v>670</v>
      </c>
    </row>
    <row r="5983" spans="1:16" ht="89.25">
      <c r="A5983" s="268">
        <v>25</v>
      </c>
      <c r="B5983" s="89"/>
      <c r="C5983" s="269" t="s">
        <v>45</v>
      </c>
      <c r="D5983" s="84">
        <v>43641</v>
      </c>
      <c r="E5983" s="85" t="s">
        <v>10397</v>
      </c>
      <c r="F5983" s="85" t="s">
        <v>671</v>
      </c>
      <c r="G5983" s="85">
        <v>515053</v>
      </c>
      <c r="H5983" s="89"/>
      <c r="I5983" s="270" t="s">
        <v>12054</v>
      </c>
      <c r="J5983" s="89"/>
      <c r="K5983" s="89"/>
      <c r="L5983" s="89"/>
      <c r="M5983" s="89"/>
      <c r="N5983" s="271">
        <v>1033113.26</v>
      </c>
      <c r="O5983" s="271">
        <v>0</v>
      </c>
      <c r="P5983" s="89" t="s">
        <v>670</v>
      </c>
    </row>
    <row r="5984" spans="1:16" ht="76.5">
      <c r="A5984" s="268">
        <v>25</v>
      </c>
      <c r="B5984" s="89"/>
      <c r="C5984" s="269" t="s">
        <v>45</v>
      </c>
      <c r="D5984" s="84">
        <v>43641</v>
      </c>
      <c r="E5984" s="85" t="s">
        <v>10397</v>
      </c>
      <c r="F5984" s="85" t="s">
        <v>671</v>
      </c>
      <c r="G5984" s="85">
        <v>515704</v>
      </c>
      <c r="H5984" s="89"/>
      <c r="I5984" s="270" t="s">
        <v>12055</v>
      </c>
      <c r="J5984" s="89"/>
      <c r="K5984" s="89"/>
      <c r="L5984" s="89"/>
      <c r="M5984" s="89"/>
      <c r="N5984" s="271">
        <v>159703.35</v>
      </c>
      <c r="O5984" s="271">
        <v>0</v>
      </c>
      <c r="P5984" s="89" t="s">
        <v>670</v>
      </c>
    </row>
    <row r="5985" spans="1:16" ht="76.5">
      <c r="A5985" s="268">
        <v>25</v>
      </c>
      <c r="B5985" s="89"/>
      <c r="C5985" s="269" t="s">
        <v>45</v>
      </c>
      <c r="D5985" s="84">
        <v>43641</v>
      </c>
      <c r="E5985" s="85" t="s">
        <v>10397</v>
      </c>
      <c r="F5985" s="85" t="s">
        <v>671</v>
      </c>
      <c r="G5985" s="85">
        <v>514989</v>
      </c>
      <c r="H5985" s="89"/>
      <c r="I5985" s="270" t="s">
        <v>12056</v>
      </c>
      <c r="J5985" s="89"/>
      <c r="K5985" s="89"/>
      <c r="L5985" s="89"/>
      <c r="M5985" s="89"/>
      <c r="N5985" s="271">
        <v>1621949.71</v>
      </c>
      <c r="O5985" s="271">
        <v>0</v>
      </c>
      <c r="P5985" s="89" t="s">
        <v>670</v>
      </c>
    </row>
    <row r="5986" spans="1:16" ht="76.5">
      <c r="A5986" s="268">
        <v>25</v>
      </c>
      <c r="B5986" s="89"/>
      <c r="C5986" s="269" t="s">
        <v>45</v>
      </c>
      <c r="D5986" s="84">
        <v>43641</v>
      </c>
      <c r="E5986" s="85" t="s">
        <v>10397</v>
      </c>
      <c r="F5986" s="85" t="s">
        <v>671</v>
      </c>
      <c r="G5986" s="85">
        <v>514980</v>
      </c>
      <c r="H5986" s="89"/>
      <c r="I5986" s="270" t="s">
        <v>12057</v>
      </c>
      <c r="J5986" s="89"/>
      <c r="K5986" s="89"/>
      <c r="L5986" s="89"/>
      <c r="M5986" s="89"/>
      <c r="N5986" s="271">
        <v>678811.04</v>
      </c>
      <c r="O5986" s="271">
        <v>0</v>
      </c>
      <c r="P5986" s="89" t="s">
        <v>670</v>
      </c>
    </row>
    <row r="5987" spans="1:16" ht="89.25">
      <c r="A5987" s="268">
        <v>25</v>
      </c>
      <c r="B5987" s="89"/>
      <c r="C5987" s="269" t="s">
        <v>45</v>
      </c>
      <c r="D5987" s="84">
        <v>43641</v>
      </c>
      <c r="E5987" s="85" t="s">
        <v>10397</v>
      </c>
      <c r="F5987" s="85" t="s">
        <v>671</v>
      </c>
      <c r="G5987" s="85">
        <v>514292</v>
      </c>
      <c r="H5987" s="89"/>
      <c r="I5987" s="270" t="s">
        <v>12058</v>
      </c>
      <c r="J5987" s="89"/>
      <c r="K5987" s="89"/>
      <c r="L5987" s="89"/>
      <c r="M5987" s="89"/>
      <c r="N5987" s="271">
        <v>408351.45</v>
      </c>
      <c r="O5987" s="271">
        <v>0</v>
      </c>
      <c r="P5987" s="89" t="s">
        <v>670</v>
      </c>
    </row>
    <row r="5988" spans="1:16" ht="76.5">
      <c r="A5988" s="268">
        <v>25</v>
      </c>
      <c r="B5988" s="89"/>
      <c r="C5988" s="269" t="s">
        <v>45</v>
      </c>
      <c r="D5988" s="84">
        <v>43641</v>
      </c>
      <c r="E5988" s="85" t="s">
        <v>10397</v>
      </c>
      <c r="F5988" s="85" t="s">
        <v>671</v>
      </c>
      <c r="G5988" s="85">
        <v>514285</v>
      </c>
      <c r="H5988" s="89"/>
      <c r="I5988" s="270" t="s">
        <v>12059</v>
      </c>
      <c r="J5988" s="89"/>
      <c r="K5988" s="89"/>
      <c r="L5988" s="89"/>
      <c r="M5988" s="89"/>
      <c r="N5988" s="271">
        <v>740871.71</v>
      </c>
      <c r="O5988" s="271">
        <v>0</v>
      </c>
      <c r="P5988" s="89" t="s">
        <v>670</v>
      </c>
    </row>
    <row r="5989" spans="1:16" ht="89.25">
      <c r="A5989" s="268">
        <v>25</v>
      </c>
      <c r="B5989" s="89"/>
      <c r="C5989" s="269" t="s">
        <v>45</v>
      </c>
      <c r="D5989" s="84">
        <v>43641</v>
      </c>
      <c r="E5989" s="85" t="s">
        <v>10397</v>
      </c>
      <c r="F5989" s="85" t="s">
        <v>671</v>
      </c>
      <c r="G5989" s="85">
        <v>514284</v>
      </c>
      <c r="H5989" s="89"/>
      <c r="I5989" s="270" t="s">
        <v>12060</v>
      </c>
      <c r="J5989" s="89"/>
      <c r="K5989" s="89"/>
      <c r="L5989" s="89"/>
      <c r="M5989" s="89"/>
      <c r="N5989" s="271">
        <v>524577.44999999995</v>
      </c>
      <c r="O5989" s="271">
        <v>0</v>
      </c>
      <c r="P5989" s="89" t="s">
        <v>670</v>
      </c>
    </row>
    <row r="5990" spans="1:16" ht="89.25">
      <c r="A5990" s="268">
        <v>25</v>
      </c>
      <c r="B5990" s="89"/>
      <c r="C5990" s="269" t="s">
        <v>45</v>
      </c>
      <c r="D5990" s="84">
        <v>43641</v>
      </c>
      <c r="E5990" s="85" t="s">
        <v>10397</v>
      </c>
      <c r="F5990" s="85" t="s">
        <v>671</v>
      </c>
      <c r="G5990" s="85">
        <v>514283</v>
      </c>
      <c r="H5990" s="89"/>
      <c r="I5990" s="270" t="s">
        <v>12061</v>
      </c>
      <c r="J5990" s="89"/>
      <c r="K5990" s="89"/>
      <c r="L5990" s="89"/>
      <c r="M5990" s="89"/>
      <c r="N5990" s="271">
        <v>222091.08</v>
      </c>
      <c r="O5990" s="271">
        <v>0</v>
      </c>
      <c r="P5990" s="89" t="s">
        <v>670</v>
      </c>
    </row>
    <row r="5991" spans="1:16" ht="76.5">
      <c r="A5991" s="268">
        <v>25</v>
      </c>
      <c r="B5991" s="89"/>
      <c r="C5991" s="269" t="s">
        <v>45</v>
      </c>
      <c r="D5991" s="84">
        <v>43641</v>
      </c>
      <c r="E5991" s="85" t="s">
        <v>10397</v>
      </c>
      <c r="F5991" s="85" t="s">
        <v>671</v>
      </c>
      <c r="G5991" s="85">
        <v>514282</v>
      </c>
      <c r="H5991" s="89"/>
      <c r="I5991" s="270" t="s">
        <v>12062</v>
      </c>
      <c r="J5991" s="89"/>
      <c r="K5991" s="89"/>
      <c r="L5991" s="89"/>
      <c r="M5991" s="89"/>
      <c r="N5991" s="271">
        <v>503991.49</v>
      </c>
      <c r="O5991" s="271">
        <v>0</v>
      </c>
      <c r="P5991" s="89" t="s">
        <v>670</v>
      </c>
    </row>
    <row r="5992" spans="1:16" ht="89.25">
      <c r="A5992" s="268">
        <v>25</v>
      </c>
      <c r="B5992" s="89"/>
      <c r="C5992" s="269" t="s">
        <v>45</v>
      </c>
      <c r="D5992" s="84">
        <v>43641</v>
      </c>
      <c r="E5992" s="85" t="s">
        <v>10397</v>
      </c>
      <c r="F5992" s="85" t="s">
        <v>671</v>
      </c>
      <c r="G5992" s="85">
        <v>514149</v>
      </c>
      <c r="H5992" s="89"/>
      <c r="I5992" s="270" t="s">
        <v>12063</v>
      </c>
      <c r="J5992" s="89"/>
      <c r="K5992" s="89"/>
      <c r="L5992" s="89"/>
      <c r="M5992" s="89"/>
      <c r="N5992" s="271">
        <v>77017.72</v>
      </c>
      <c r="O5992" s="271">
        <v>0</v>
      </c>
      <c r="P5992" s="89" t="s">
        <v>670</v>
      </c>
    </row>
    <row r="5993" spans="1:16" ht="76.5">
      <c r="A5993" s="268">
        <v>25</v>
      </c>
      <c r="B5993" s="89"/>
      <c r="C5993" s="269" t="s">
        <v>45</v>
      </c>
      <c r="D5993" s="84">
        <v>43641</v>
      </c>
      <c r="E5993" s="85" t="s">
        <v>10397</v>
      </c>
      <c r="F5993" s="85" t="s">
        <v>671</v>
      </c>
      <c r="G5993" s="85">
        <v>514981</v>
      </c>
      <c r="H5993" s="89"/>
      <c r="I5993" s="270" t="s">
        <v>12064</v>
      </c>
      <c r="J5993" s="89"/>
      <c r="K5993" s="89"/>
      <c r="L5993" s="89"/>
      <c r="M5993" s="89"/>
      <c r="N5993" s="271">
        <v>365506.48</v>
      </c>
      <c r="O5993" s="271">
        <v>0</v>
      </c>
      <c r="P5993" s="89" t="s">
        <v>670</v>
      </c>
    </row>
    <row r="5994" spans="1:16" ht="76.5">
      <c r="A5994" s="268">
        <v>25</v>
      </c>
      <c r="B5994" s="89"/>
      <c r="C5994" s="269" t="s">
        <v>45</v>
      </c>
      <c r="D5994" s="84">
        <v>43641</v>
      </c>
      <c r="E5994" s="85" t="s">
        <v>10397</v>
      </c>
      <c r="F5994" s="85" t="s">
        <v>671</v>
      </c>
      <c r="G5994" s="85">
        <v>514984</v>
      </c>
      <c r="H5994" s="89"/>
      <c r="I5994" s="270" t="s">
        <v>12065</v>
      </c>
      <c r="J5994" s="89"/>
      <c r="K5994" s="89"/>
      <c r="L5994" s="89"/>
      <c r="M5994" s="89"/>
      <c r="N5994" s="271">
        <v>796377.57</v>
      </c>
      <c r="O5994" s="271">
        <v>0</v>
      </c>
      <c r="P5994" s="89" t="s">
        <v>670</v>
      </c>
    </row>
    <row r="5995" spans="1:16" ht="76.5">
      <c r="A5995" s="268">
        <v>25</v>
      </c>
      <c r="B5995" s="89"/>
      <c r="C5995" s="269" t="s">
        <v>45</v>
      </c>
      <c r="D5995" s="84">
        <v>43641</v>
      </c>
      <c r="E5995" s="85" t="s">
        <v>10397</v>
      </c>
      <c r="F5995" s="85" t="s">
        <v>671</v>
      </c>
      <c r="G5995" s="85">
        <v>514994</v>
      </c>
      <c r="H5995" s="89"/>
      <c r="I5995" s="270" t="s">
        <v>12066</v>
      </c>
      <c r="J5995" s="89"/>
      <c r="K5995" s="89"/>
      <c r="L5995" s="89"/>
      <c r="M5995" s="89"/>
      <c r="N5995" s="271">
        <v>162178.35</v>
      </c>
      <c r="O5995" s="271">
        <v>0</v>
      </c>
      <c r="P5995" s="89" t="s">
        <v>670</v>
      </c>
    </row>
    <row r="5996" spans="1:16" ht="76.5">
      <c r="A5996" s="268">
        <v>25</v>
      </c>
      <c r="B5996" s="89"/>
      <c r="C5996" s="269" t="s">
        <v>45</v>
      </c>
      <c r="D5996" s="84">
        <v>43641</v>
      </c>
      <c r="E5996" s="85" t="s">
        <v>10397</v>
      </c>
      <c r="F5996" s="85" t="s">
        <v>671</v>
      </c>
      <c r="G5996" s="85">
        <v>514995</v>
      </c>
      <c r="H5996" s="89"/>
      <c r="I5996" s="270" t="s">
        <v>12067</v>
      </c>
      <c r="J5996" s="89"/>
      <c r="K5996" s="89"/>
      <c r="L5996" s="89"/>
      <c r="M5996" s="89"/>
      <c r="N5996" s="271">
        <v>783235.64</v>
      </c>
      <c r="O5996" s="271">
        <v>0</v>
      </c>
      <c r="P5996" s="89" t="s">
        <v>670</v>
      </c>
    </row>
    <row r="5997" spans="1:16" ht="89.25">
      <c r="A5997" s="268">
        <v>25</v>
      </c>
      <c r="B5997" s="89"/>
      <c r="C5997" s="269" t="s">
        <v>45</v>
      </c>
      <c r="D5997" s="84">
        <v>43641</v>
      </c>
      <c r="E5997" s="85" t="s">
        <v>10397</v>
      </c>
      <c r="F5997" s="85" t="s">
        <v>671</v>
      </c>
      <c r="G5997" s="85">
        <v>513925</v>
      </c>
      <c r="H5997" s="89"/>
      <c r="I5997" s="270" t="s">
        <v>12068</v>
      </c>
      <c r="J5997" s="89"/>
      <c r="K5997" s="89"/>
      <c r="L5997" s="89"/>
      <c r="M5997" s="89"/>
      <c r="N5997" s="271">
        <v>1385142.12</v>
      </c>
      <c r="O5997" s="271">
        <v>0</v>
      </c>
      <c r="P5997" s="89" t="s">
        <v>670</v>
      </c>
    </row>
    <row r="5998" spans="1:16" ht="76.5">
      <c r="A5998" s="268">
        <v>25</v>
      </c>
      <c r="B5998" s="89"/>
      <c r="C5998" s="269" t="s">
        <v>45</v>
      </c>
      <c r="D5998" s="84">
        <v>43641</v>
      </c>
      <c r="E5998" s="85" t="s">
        <v>10397</v>
      </c>
      <c r="F5998" s="85" t="s">
        <v>671</v>
      </c>
      <c r="G5998" s="85">
        <v>514150</v>
      </c>
      <c r="H5998" s="89"/>
      <c r="I5998" s="270" t="s">
        <v>12069</v>
      </c>
      <c r="J5998" s="89"/>
      <c r="K5998" s="89"/>
      <c r="L5998" s="89"/>
      <c r="M5998" s="89"/>
      <c r="N5998" s="271">
        <v>333779.36</v>
      </c>
      <c r="O5998" s="271">
        <v>0</v>
      </c>
      <c r="P5998" s="89" t="s">
        <v>670</v>
      </c>
    </row>
    <row r="5999" spans="1:16" ht="76.5">
      <c r="A5999" s="268">
        <v>25</v>
      </c>
      <c r="B5999" s="89"/>
      <c r="C5999" s="269" t="s">
        <v>45</v>
      </c>
      <c r="D5999" s="84">
        <v>43641</v>
      </c>
      <c r="E5999" s="85" t="s">
        <v>10397</v>
      </c>
      <c r="F5999" s="85" t="s">
        <v>671</v>
      </c>
      <c r="G5999" s="85">
        <v>514914</v>
      </c>
      <c r="H5999" s="89"/>
      <c r="I5999" s="270" t="s">
        <v>12070</v>
      </c>
      <c r="J5999" s="89"/>
      <c r="K5999" s="89"/>
      <c r="L5999" s="89"/>
      <c r="M5999" s="89"/>
      <c r="N5999" s="271">
        <v>259804.25</v>
      </c>
      <c r="O5999" s="271">
        <v>0</v>
      </c>
      <c r="P5999" s="89" t="s">
        <v>670</v>
      </c>
    </row>
    <row r="6000" spans="1:16" ht="76.5">
      <c r="A6000" s="268">
        <v>25</v>
      </c>
      <c r="B6000" s="89"/>
      <c r="C6000" s="269" t="s">
        <v>45</v>
      </c>
      <c r="D6000" s="84">
        <v>43641</v>
      </c>
      <c r="E6000" s="85" t="s">
        <v>10397</v>
      </c>
      <c r="F6000" s="85" t="s">
        <v>671</v>
      </c>
      <c r="G6000" s="85">
        <v>516440</v>
      </c>
      <c r="H6000" s="89"/>
      <c r="I6000" s="270" t="s">
        <v>12071</v>
      </c>
      <c r="J6000" s="89"/>
      <c r="K6000" s="89"/>
      <c r="L6000" s="89"/>
      <c r="M6000" s="89"/>
      <c r="N6000" s="271">
        <v>401859.66</v>
      </c>
      <c r="O6000" s="271">
        <v>0</v>
      </c>
      <c r="P6000" s="89" t="s">
        <v>670</v>
      </c>
    </row>
    <row r="6001" spans="1:16" ht="76.5">
      <c r="A6001" s="268">
        <v>25</v>
      </c>
      <c r="B6001" s="89"/>
      <c r="C6001" s="269" t="s">
        <v>45</v>
      </c>
      <c r="D6001" s="84">
        <v>43641</v>
      </c>
      <c r="E6001" s="85" t="s">
        <v>10397</v>
      </c>
      <c r="F6001" s="85" t="s">
        <v>671</v>
      </c>
      <c r="G6001" s="85">
        <v>514151</v>
      </c>
      <c r="H6001" s="89"/>
      <c r="I6001" s="270" t="s">
        <v>12072</v>
      </c>
      <c r="J6001" s="89"/>
      <c r="K6001" s="89"/>
      <c r="L6001" s="89"/>
      <c r="M6001" s="89"/>
      <c r="N6001" s="271">
        <v>866895.5</v>
      </c>
      <c r="O6001" s="271">
        <v>0</v>
      </c>
      <c r="P6001" s="89" t="s">
        <v>670</v>
      </c>
    </row>
    <row r="6002" spans="1:16" ht="76.5">
      <c r="A6002" s="268">
        <v>25</v>
      </c>
      <c r="B6002" s="89"/>
      <c r="C6002" s="269" t="s">
        <v>45</v>
      </c>
      <c r="D6002" s="84">
        <v>43641</v>
      </c>
      <c r="E6002" s="85" t="s">
        <v>10397</v>
      </c>
      <c r="F6002" s="85" t="s">
        <v>671</v>
      </c>
      <c r="G6002" s="85">
        <v>516441</v>
      </c>
      <c r="H6002" s="89"/>
      <c r="I6002" s="270" t="s">
        <v>12073</v>
      </c>
      <c r="J6002" s="89"/>
      <c r="K6002" s="89"/>
      <c r="L6002" s="89"/>
      <c r="M6002" s="89"/>
      <c r="N6002" s="271">
        <v>1531765.42</v>
      </c>
      <c r="O6002" s="271">
        <v>0</v>
      </c>
      <c r="P6002" s="89" t="s">
        <v>670</v>
      </c>
    </row>
    <row r="6003" spans="1:16" ht="76.5">
      <c r="A6003" s="268">
        <v>25</v>
      </c>
      <c r="B6003" s="89"/>
      <c r="C6003" s="269" t="s">
        <v>45</v>
      </c>
      <c r="D6003" s="84">
        <v>43641</v>
      </c>
      <c r="E6003" s="85" t="s">
        <v>10397</v>
      </c>
      <c r="F6003" s="85" t="s">
        <v>671</v>
      </c>
      <c r="G6003" s="85">
        <v>516442</v>
      </c>
      <c r="H6003" s="89"/>
      <c r="I6003" s="270" t="s">
        <v>12074</v>
      </c>
      <c r="J6003" s="89"/>
      <c r="K6003" s="89"/>
      <c r="L6003" s="89"/>
      <c r="M6003" s="89"/>
      <c r="N6003" s="271">
        <v>300249.53999999998</v>
      </c>
      <c r="O6003" s="271">
        <v>0</v>
      </c>
      <c r="P6003" s="89" t="s">
        <v>670</v>
      </c>
    </row>
    <row r="6004" spans="1:16" ht="76.5">
      <c r="A6004" s="268">
        <v>25</v>
      </c>
      <c r="B6004" s="89"/>
      <c r="C6004" s="269" t="s">
        <v>45</v>
      </c>
      <c r="D6004" s="84">
        <v>43641</v>
      </c>
      <c r="E6004" s="85" t="s">
        <v>10397</v>
      </c>
      <c r="F6004" s="85" t="s">
        <v>671</v>
      </c>
      <c r="G6004" s="85">
        <v>516444</v>
      </c>
      <c r="H6004" s="89"/>
      <c r="I6004" s="270" t="s">
        <v>12075</v>
      </c>
      <c r="J6004" s="89"/>
      <c r="K6004" s="89"/>
      <c r="L6004" s="89"/>
      <c r="M6004" s="89"/>
      <c r="N6004" s="271">
        <v>359733.98</v>
      </c>
      <c r="O6004" s="271">
        <v>0</v>
      </c>
      <c r="P6004" s="89" t="s">
        <v>670</v>
      </c>
    </row>
    <row r="6005" spans="1:16" ht="76.5">
      <c r="A6005" s="268">
        <v>25</v>
      </c>
      <c r="B6005" s="89"/>
      <c r="C6005" s="269" t="s">
        <v>45</v>
      </c>
      <c r="D6005" s="84">
        <v>43641</v>
      </c>
      <c r="E6005" s="85" t="s">
        <v>10397</v>
      </c>
      <c r="F6005" s="85" t="s">
        <v>671</v>
      </c>
      <c r="G6005" s="85">
        <v>516443</v>
      </c>
      <c r="H6005" s="89"/>
      <c r="I6005" s="270" t="s">
        <v>12076</v>
      </c>
      <c r="J6005" s="89"/>
      <c r="K6005" s="89"/>
      <c r="L6005" s="89"/>
      <c r="M6005" s="89"/>
      <c r="N6005" s="271">
        <v>1220212.3</v>
      </c>
      <c r="O6005" s="271">
        <v>0</v>
      </c>
      <c r="P6005" s="89" t="s">
        <v>670</v>
      </c>
    </row>
    <row r="6006" spans="1:16" ht="76.5">
      <c r="A6006" s="268">
        <v>25</v>
      </c>
      <c r="B6006" s="89"/>
      <c r="C6006" s="269" t="s">
        <v>45</v>
      </c>
      <c r="D6006" s="84">
        <v>43641</v>
      </c>
      <c r="E6006" s="85" t="s">
        <v>10397</v>
      </c>
      <c r="F6006" s="85" t="s">
        <v>671</v>
      </c>
      <c r="G6006" s="85">
        <v>516445</v>
      </c>
      <c r="H6006" s="89"/>
      <c r="I6006" s="270" t="s">
        <v>12077</v>
      </c>
      <c r="J6006" s="89"/>
      <c r="K6006" s="89"/>
      <c r="L6006" s="89"/>
      <c r="M6006" s="89"/>
      <c r="N6006" s="271">
        <v>836190.03</v>
      </c>
      <c r="O6006" s="271">
        <v>0</v>
      </c>
      <c r="P6006" s="89" t="s">
        <v>670</v>
      </c>
    </row>
    <row r="6007" spans="1:16" ht="76.5">
      <c r="A6007" s="268">
        <v>25</v>
      </c>
      <c r="B6007" s="89"/>
      <c r="C6007" s="269" t="s">
        <v>45</v>
      </c>
      <c r="D6007" s="84">
        <v>43641</v>
      </c>
      <c r="E6007" s="85" t="s">
        <v>10397</v>
      </c>
      <c r="F6007" s="85" t="s">
        <v>671</v>
      </c>
      <c r="G6007" s="85">
        <v>518218</v>
      </c>
      <c r="H6007" s="89"/>
      <c r="I6007" s="270" t="s">
        <v>12078</v>
      </c>
      <c r="J6007" s="89"/>
      <c r="K6007" s="89"/>
      <c r="L6007" s="89"/>
      <c r="M6007" s="89"/>
      <c r="N6007" s="271">
        <v>343526.95</v>
      </c>
      <c r="O6007" s="271">
        <v>0</v>
      </c>
      <c r="P6007" s="89" t="s">
        <v>670</v>
      </c>
    </row>
    <row r="6008" spans="1:16" ht="76.5">
      <c r="A6008" s="268">
        <v>25</v>
      </c>
      <c r="B6008" s="89"/>
      <c r="C6008" s="269" t="s">
        <v>45</v>
      </c>
      <c r="D6008" s="84">
        <v>43641</v>
      </c>
      <c r="E6008" s="85" t="s">
        <v>10397</v>
      </c>
      <c r="F6008" s="85" t="s">
        <v>671</v>
      </c>
      <c r="G6008" s="85">
        <v>518219</v>
      </c>
      <c r="H6008" s="89"/>
      <c r="I6008" s="270" t="s">
        <v>12079</v>
      </c>
      <c r="J6008" s="89"/>
      <c r="K6008" s="89"/>
      <c r="L6008" s="89"/>
      <c r="M6008" s="89"/>
      <c r="N6008" s="271">
        <v>528270.93000000005</v>
      </c>
      <c r="O6008" s="271">
        <v>0</v>
      </c>
      <c r="P6008" s="89" t="s">
        <v>670</v>
      </c>
    </row>
    <row r="6009" spans="1:16" ht="76.5">
      <c r="A6009" s="268">
        <v>25</v>
      </c>
      <c r="B6009" s="89"/>
      <c r="C6009" s="269" t="s">
        <v>45</v>
      </c>
      <c r="D6009" s="84">
        <v>43641</v>
      </c>
      <c r="E6009" s="85" t="s">
        <v>10397</v>
      </c>
      <c r="F6009" s="85" t="s">
        <v>671</v>
      </c>
      <c r="G6009" s="85">
        <v>518220</v>
      </c>
      <c r="H6009" s="89"/>
      <c r="I6009" s="270" t="s">
        <v>12080</v>
      </c>
      <c r="J6009" s="89"/>
      <c r="K6009" s="89"/>
      <c r="L6009" s="89"/>
      <c r="M6009" s="89"/>
      <c r="N6009" s="271">
        <v>39157.980000000003</v>
      </c>
      <c r="O6009" s="271">
        <v>0</v>
      </c>
      <c r="P6009" s="89" t="s">
        <v>670</v>
      </c>
    </row>
    <row r="6010" spans="1:16" ht="76.5">
      <c r="A6010" s="268">
        <v>25</v>
      </c>
      <c r="B6010" s="89"/>
      <c r="C6010" s="269" t="s">
        <v>45</v>
      </c>
      <c r="D6010" s="84">
        <v>43641</v>
      </c>
      <c r="E6010" s="85" t="s">
        <v>10397</v>
      </c>
      <c r="F6010" s="85" t="s">
        <v>671</v>
      </c>
      <c r="G6010" s="85">
        <v>518221</v>
      </c>
      <c r="H6010" s="89"/>
      <c r="I6010" s="270" t="s">
        <v>12081</v>
      </c>
      <c r="J6010" s="89"/>
      <c r="K6010" s="89"/>
      <c r="L6010" s="89"/>
      <c r="M6010" s="89"/>
      <c r="N6010" s="271">
        <v>1953193.52</v>
      </c>
      <c r="O6010" s="271">
        <v>0</v>
      </c>
      <c r="P6010" s="89" t="s">
        <v>670</v>
      </c>
    </row>
    <row r="6011" spans="1:16" ht="89.25">
      <c r="A6011" s="268">
        <v>25</v>
      </c>
      <c r="B6011" s="89"/>
      <c r="C6011" s="269" t="s">
        <v>45</v>
      </c>
      <c r="D6011" s="84">
        <v>43641</v>
      </c>
      <c r="E6011" s="85" t="s">
        <v>10397</v>
      </c>
      <c r="F6011" s="85" t="s">
        <v>671</v>
      </c>
      <c r="G6011" s="85">
        <v>518222</v>
      </c>
      <c r="H6011" s="89"/>
      <c r="I6011" s="270" t="s">
        <v>12082</v>
      </c>
      <c r="J6011" s="89"/>
      <c r="K6011" s="89"/>
      <c r="L6011" s="89"/>
      <c r="M6011" s="89"/>
      <c r="N6011" s="271">
        <v>1217873.5</v>
      </c>
      <c r="O6011" s="271">
        <v>0</v>
      </c>
      <c r="P6011" s="89" t="s">
        <v>670</v>
      </c>
    </row>
    <row r="6012" spans="1:16" ht="76.5">
      <c r="A6012" s="268">
        <v>25</v>
      </c>
      <c r="B6012" s="89"/>
      <c r="C6012" s="269" t="s">
        <v>45</v>
      </c>
      <c r="D6012" s="84">
        <v>43641</v>
      </c>
      <c r="E6012" s="85" t="s">
        <v>10397</v>
      </c>
      <c r="F6012" s="85" t="s">
        <v>671</v>
      </c>
      <c r="G6012" s="85">
        <v>518223</v>
      </c>
      <c r="H6012" s="89"/>
      <c r="I6012" s="270" t="s">
        <v>12083</v>
      </c>
      <c r="J6012" s="89"/>
      <c r="K6012" s="89"/>
      <c r="L6012" s="89"/>
      <c r="M6012" s="89"/>
      <c r="N6012" s="271">
        <v>193065.08</v>
      </c>
      <c r="O6012" s="271">
        <v>0</v>
      </c>
      <c r="P6012" s="89" t="s">
        <v>670</v>
      </c>
    </row>
    <row r="6013" spans="1:16" ht="76.5">
      <c r="A6013" s="268">
        <v>25</v>
      </c>
      <c r="B6013" s="89"/>
      <c r="C6013" s="269" t="s">
        <v>45</v>
      </c>
      <c r="D6013" s="84">
        <v>43641</v>
      </c>
      <c r="E6013" s="85" t="s">
        <v>10397</v>
      </c>
      <c r="F6013" s="85" t="s">
        <v>671</v>
      </c>
      <c r="G6013" s="85">
        <v>518224</v>
      </c>
      <c r="H6013" s="89"/>
      <c r="I6013" s="270" t="s">
        <v>12084</v>
      </c>
      <c r="J6013" s="89"/>
      <c r="K6013" s="89"/>
      <c r="L6013" s="89"/>
      <c r="M6013" s="89"/>
      <c r="N6013" s="271">
        <v>59790.51</v>
      </c>
      <c r="O6013" s="271">
        <v>0</v>
      </c>
      <c r="P6013" s="89" t="s">
        <v>670</v>
      </c>
    </row>
    <row r="6014" spans="1:16" ht="76.5">
      <c r="A6014" s="268">
        <v>25</v>
      </c>
      <c r="B6014" s="89"/>
      <c r="C6014" s="269" t="s">
        <v>45</v>
      </c>
      <c r="D6014" s="84">
        <v>43641</v>
      </c>
      <c r="E6014" s="85" t="s">
        <v>10397</v>
      </c>
      <c r="F6014" s="85" t="s">
        <v>671</v>
      </c>
      <c r="G6014" s="85">
        <v>518225</v>
      </c>
      <c r="H6014" s="89"/>
      <c r="I6014" s="270" t="s">
        <v>12085</v>
      </c>
      <c r="J6014" s="89"/>
      <c r="K6014" s="89"/>
      <c r="L6014" s="89"/>
      <c r="M6014" s="89"/>
      <c r="N6014" s="271">
        <v>236188.93</v>
      </c>
      <c r="O6014" s="271">
        <v>0</v>
      </c>
      <c r="P6014" s="89" t="s">
        <v>670</v>
      </c>
    </row>
    <row r="6015" spans="1:16" ht="76.5">
      <c r="A6015" s="268">
        <v>25</v>
      </c>
      <c r="B6015" s="89"/>
      <c r="C6015" s="269" t="s">
        <v>45</v>
      </c>
      <c r="D6015" s="84">
        <v>43641</v>
      </c>
      <c r="E6015" s="85" t="s">
        <v>10397</v>
      </c>
      <c r="F6015" s="85" t="s">
        <v>671</v>
      </c>
      <c r="G6015" s="85">
        <v>513926</v>
      </c>
      <c r="H6015" s="89"/>
      <c r="I6015" s="270" t="s">
        <v>12086</v>
      </c>
      <c r="J6015" s="89"/>
      <c r="K6015" s="89"/>
      <c r="L6015" s="89"/>
      <c r="M6015" s="89"/>
      <c r="N6015" s="271">
        <v>3331170.89</v>
      </c>
      <c r="O6015" s="271">
        <v>0</v>
      </c>
      <c r="P6015" s="89" t="s">
        <v>670</v>
      </c>
    </row>
    <row r="6016" spans="1:16" ht="76.5">
      <c r="A6016" s="268">
        <v>25</v>
      </c>
      <c r="B6016" s="89"/>
      <c r="C6016" s="269" t="s">
        <v>45</v>
      </c>
      <c r="D6016" s="84">
        <v>43641</v>
      </c>
      <c r="E6016" s="85" t="s">
        <v>10397</v>
      </c>
      <c r="F6016" s="85" t="s">
        <v>671</v>
      </c>
      <c r="G6016" s="85">
        <v>513927</v>
      </c>
      <c r="H6016" s="89"/>
      <c r="I6016" s="270" t="s">
        <v>12087</v>
      </c>
      <c r="J6016" s="89"/>
      <c r="K6016" s="89"/>
      <c r="L6016" s="89"/>
      <c r="M6016" s="89"/>
      <c r="N6016" s="271">
        <v>1648823</v>
      </c>
      <c r="O6016" s="271">
        <v>0</v>
      </c>
      <c r="P6016" s="89" t="s">
        <v>670</v>
      </c>
    </row>
    <row r="6017" spans="1:16" ht="76.5">
      <c r="A6017" s="268">
        <v>25</v>
      </c>
      <c r="B6017" s="89"/>
      <c r="C6017" s="269" t="s">
        <v>45</v>
      </c>
      <c r="D6017" s="84">
        <v>43641</v>
      </c>
      <c r="E6017" s="85" t="s">
        <v>10397</v>
      </c>
      <c r="F6017" s="85" t="s">
        <v>671</v>
      </c>
      <c r="G6017" s="85">
        <v>514065</v>
      </c>
      <c r="H6017" s="89"/>
      <c r="I6017" s="270" t="s">
        <v>12088</v>
      </c>
      <c r="J6017" s="89"/>
      <c r="K6017" s="89"/>
      <c r="L6017" s="89"/>
      <c r="M6017" s="89"/>
      <c r="N6017" s="271">
        <v>1208064.8400000001</v>
      </c>
      <c r="O6017" s="271">
        <v>0</v>
      </c>
      <c r="P6017" s="89" t="s">
        <v>670</v>
      </c>
    </row>
    <row r="6018" spans="1:16" ht="76.5">
      <c r="A6018" s="268">
        <v>25</v>
      </c>
      <c r="B6018" s="89"/>
      <c r="C6018" s="269" t="s">
        <v>45</v>
      </c>
      <c r="D6018" s="84">
        <v>43641</v>
      </c>
      <c r="E6018" s="85" t="s">
        <v>10397</v>
      </c>
      <c r="F6018" s="85" t="s">
        <v>671</v>
      </c>
      <c r="G6018" s="85">
        <v>514148</v>
      </c>
      <c r="H6018" s="89"/>
      <c r="I6018" s="270" t="s">
        <v>12089</v>
      </c>
      <c r="J6018" s="89"/>
      <c r="K6018" s="89"/>
      <c r="L6018" s="89"/>
      <c r="M6018" s="89"/>
      <c r="N6018" s="271">
        <v>258125.11</v>
      </c>
      <c r="O6018" s="271">
        <v>0</v>
      </c>
      <c r="P6018" s="89" t="s">
        <v>670</v>
      </c>
    </row>
    <row r="6019" spans="1:16" ht="63.75">
      <c r="A6019" s="268">
        <v>513</v>
      </c>
      <c r="B6019" s="89"/>
      <c r="C6019" s="269" t="s">
        <v>171</v>
      </c>
      <c r="D6019" s="84">
        <v>43641</v>
      </c>
      <c r="E6019" s="85" t="s">
        <v>10398</v>
      </c>
      <c r="F6019" s="85" t="s">
        <v>15</v>
      </c>
      <c r="G6019" s="85">
        <v>1073228</v>
      </c>
      <c r="H6019" s="89"/>
      <c r="I6019" s="270" t="s">
        <v>12090</v>
      </c>
      <c r="J6019" s="89"/>
      <c r="K6019" s="89"/>
      <c r="L6019" s="89"/>
      <c r="M6019" s="89"/>
      <c r="N6019" s="271">
        <v>50</v>
      </c>
      <c r="O6019" s="271">
        <v>0</v>
      </c>
      <c r="P6019" s="89" t="s">
        <v>670</v>
      </c>
    </row>
    <row r="6020" spans="1:16" ht="51">
      <c r="A6020" s="268">
        <v>513</v>
      </c>
      <c r="B6020" s="89"/>
      <c r="C6020" s="269" t="s">
        <v>171</v>
      </c>
      <c r="D6020" s="84">
        <v>43641</v>
      </c>
      <c r="E6020" s="85" t="s">
        <v>10399</v>
      </c>
      <c r="F6020" s="85" t="s">
        <v>15</v>
      </c>
      <c r="G6020" s="85">
        <v>1073482</v>
      </c>
      <c r="H6020" s="89"/>
      <c r="I6020" s="270" t="s">
        <v>3776</v>
      </c>
      <c r="J6020" s="89"/>
      <c r="K6020" s="89"/>
      <c r="L6020" s="89"/>
      <c r="M6020" s="89"/>
      <c r="N6020" s="271">
        <v>50</v>
      </c>
      <c r="O6020" s="271">
        <v>0</v>
      </c>
      <c r="P6020" s="89" t="s">
        <v>670</v>
      </c>
    </row>
    <row r="6021" spans="1:16" ht="51">
      <c r="A6021" s="268">
        <v>119</v>
      </c>
      <c r="B6021" s="89"/>
      <c r="C6021" s="269" t="s">
        <v>63</v>
      </c>
      <c r="D6021" s="84">
        <v>43641</v>
      </c>
      <c r="E6021" s="85" t="s">
        <v>10400</v>
      </c>
      <c r="F6021" s="85" t="s">
        <v>11</v>
      </c>
      <c r="G6021" s="85">
        <v>957791</v>
      </c>
      <c r="H6021" s="89"/>
      <c r="I6021" s="270" t="s">
        <v>12091</v>
      </c>
      <c r="J6021" s="89"/>
      <c r="K6021" s="89"/>
      <c r="L6021" s="89"/>
      <c r="M6021" s="89"/>
      <c r="N6021" s="271">
        <v>50</v>
      </c>
      <c r="O6021" s="271">
        <v>0</v>
      </c>
      <c r="P6021" s="89" t="s">
        <v>670</v>
      </c>
    </row>
    <row r="6022" spans="1:16" ht="51">
      <c r="A6022" s="268">
        <v>119</v>
      </c>
      <c r="B6022" s="89"/>
      <c r="C6022" s="269" t="s">
        <v>63</v>
      </c>
      <c r="D6022" s="84">
        <v>43641</v>
      </c>
      <c r="E6022" s="85" t="s">
        <v>10401</v>
      </c>
      <c r="F6022" s="85" t="s">
        <v>11</v>
      </c>
      <c r="G6022" s="85">
        <v>957793</v>
      </c>
      <c r="H6022" s="89"/>
      <c r="I6022" s="270" t="s">
        <v>12092</v>
      </c>
      <c r="J6022" s="89"/>
      <c r="K6022" s="89"/>
      <c r="L6022" s="89"/>
      <c r="M6022" s="89"/>
      <c r="N6022" s="271">
        <v>50</v>
      </c>
      <c r="O6022" s="271">
        <v>0</v>
      </c>
      <c r="P6022" s="89" t="s">
        <v>670</v>
      </c>
    </row>
    <row r="6023" spans="1:16" ht="63.75">
      <c r="A6023" s="268">
        <v>117</v>
      </c>
      <c r="B6023" s="89"/>
      <c r="C6023" s="269" t="s">
        <v>62</v>
      </c>
      <c r="D6023" s="84">
        <v>43641</v>
      </c>
      <c r="E6023" s="85" t="s">
        <v>10402</v>
      </c>
      <c r="F6023" s="85" t="s">
        <v>11</v>
      </c>
      <c r="G6023" s="85">
        <v>957795</v>
      </c>
      <c r="H6023" s="89"/>
      <c r="I6023" s="270" t="s">
        <v>12093</v>
      </c>
      <c r="J6023" s="89"/>
      <c r="K6023" s="89"/>
      <c r="L6023" s="89"/>
      <c r="M6023" s="89"/>
      <c r="N6023" s="271">
        <v>50</v>
      </c>
      <c r="O6023" s="271">
        <v>0</v>
      </c>
      <c r="P6023" s="89" t="s">
        <v>670</v>
      </c>
    </row>
    <row r="6024" spans="1:16" ht="51">
      <c r="A6024" s="268">
        <v>117</v>
      </c>
      <c r="B6024" s="89"/>
      <c r="C6024" s="269" t="s">
        <v>62</v>
      </c>
      <c r="D6024" s="84">
        <v>43641</v>
      </c>
      <c r="E6024" s="85" t="s">
        <v>10403</v>
      </c>
      <c r="F6024" s="85" t="s">
        <v>11</v>
      </c>
      <c r="G6024" s="85">
        <v>957797</v>
      </c>
      <c r="H6024" s="89"/>
      <c r="I6024" s="270" t="s">
        <v>12094</v>
      </c>
      <c r="J6024" s="89"/>
      <c r="K6024" s="89"/>
      <c r="L6024" s="89"/>
      <c r="M6024" s="89"/>
      <c r="N6024" s="271">
        <v>50</v>
      </c>
      <c r="O6024" s="271">
        <v>0</v>
      </c>
      <c r="P6024" s="89" t="s">
        <v>670</v>
      </c>
    </row>
    <row r="6025" spans="1:16" ht="63.75">
      <c r="A6025" s="268">
        <v>41</v>
      </c>
      <c r="B6025" s="89"/>
      <c r="C6025" s="269" t="s">
        <v>47</v>
      </c>
      <c r="D6025" s="84">
        <v>43641</v>
      </c>
      <c r="E6025" s="85" t="s">
        <v>10404</v>
      </c>
      <c r="F6025" s="85" t="s">
        <v>6</v>
      </c>
      <c r="G6025" s="85">
        <v>1136130</v>
      </c>
      <c r="H6025" s="89"/>
      <c r="I6025" s="270" t="s">
        <v>12095</v>
      </c>
      <c r="J6025" s="89"/>
      <c r="K6025" s="89"/>
      <c r="L6025" s="89"/>
      <c r="M6025" s="89"/>
      <c r="N6025" s="271">
        <v>0</v>
      </c>
      <c r="O6025" s="271">
        <v>845640</v>
      </c>
      <c r="P6025" s="89" t="s">
        <v>670</v>
      </c>
    </row>
    <row r="6026" spans="1:16" ht="51">
      <c r="A6026" s="268">
        <v>513</v>
      </c>
      <c r="B6026" s="89"/>
      <c r="C6026" s="269" t="s">
        <v>171</v>
      </c>
      <c r="D6026" s="84">
        <v>43641</v>
      </c>
      <c r="E6026" s="85" t="s">
        <v>10405</v>
      </c>
      <c r="F6026" s="85" t="s">
        <v>15</v>
      </c>
      <c r="G6026" s="85">
        <v>1073615</v>
      </c>
      <c r="H6026" s="89"/>
      <c r="I6026" s="270" t="s">
        <v>12096</v>
      </c>
      <c r="J6026" s="89"/>
      <c r="K6026" s="89"/>
      <c r="L6026" s="89"/>
      <c r="M6026" s="89"/>
      <c r="N6026" s="271">
        <v>50</v>
      </c>
      <c r="O6026" s="271">
        <v>0</v>
      </c>
      <c r="P6026" s="89" t="s">
        <v>670</v>
      </c>
    </row>
    <row r="6027" spans="1:16" ht="51">
      <c r="A6027" s="268">
        <v>119</v>
      </c>
      <c r="B6027" s="89"/>
      <c r="C6027" s="269" t="s">
        <v>63</v>
      </c>
      <c r="D6027" s="84">
        <v>43641</v>
      </c>
      <c r="E6027" s="85" t="s">
        <v>10406</v>
      </c>
      <c r="F6027" s="85" t="s">
        <v>11</v>
      </c>
      <c r="G6027" s="85">
        <v>957854</v>
      </c>
      <c r="H6027" s="89"/>
      <c r="I6027" s="270" t="s">
        <v>12097</v>
      </c>
      <c r="J6027" s="89"/>
      <c r="K6027" s="89"/>
      <c r="L6027" s="89"/>
      <c r="M6027" s="89"/>
      <c r="N6027" s="271">
        <v>50</v>
      </c>
      <c r="O6027" s="271">
        <v>0</v>
      </c>
      <c r="P6027" s="89" t="s">
        <v>670</v>
      </c>
    </row>
    <row r="6028" spans="1:16" ht="51">
      <c r="A6028" s="268">
        <v>119</v>
      </c>
      <c r="B6028" s="89"/>
      <c r="C6028" s="269" t="s">
        <v>63</v>
      </c>
      <c r="D6028" s="84">
        <v>43641</v>
      </c>
      <c r="E6028" s="85" t="s">
        <v>10407</v>
      </c>
      <c r="F6028" s="85" t="s">
        <v>11</v>
      </c>
      <c r="G6028" s="85">
        <v>957853</v>
      </c>
      <c r="H6028" s="89"/>
      <c r="I6028" s="270" t="s">
        <v>12098</v>
      </c>
      <c r="J6028" s="89"/>
      <c r="K6028" s="89"/>
      <c r="L6028" s="89"/>
      <c r="M6028" s="89"/>
      <c r="N6028" s="271">
        <v>50</v>
      </c>
      <c r="O6028" s="271">
        <v>0</v>
      </c>
      <c r="P6028" s="89" t="s">
        <v>670</v>
      </c>
    </row>
    <row r="6029" spans="1:16" ht="51">
      <c r="A6029" s="268">
        <v>591</v>
      </c>
      <c r="B6029" s="89"/>
      <c r="C6029" s="269" t="s">
        <v>1367</v>
      </c>
      <c r="D6029" s="84">
        <v>43642</v>
      </c>
      <c r="E6029" s="85" t="s">
        <v>10408</v>
      </c>
      <c r="F6029" s="85" t="s">
        <v>3</v>
      </c>
      <c r="G6029" s="85">
        <v>1753583</v>
      </c>
      <c r="H6029" s="89"/>
      <c r="I6029" s="270" t="s">
        <v>12099</v>
      </c>
      <c r="J6029" s="89"/>
      <c r="K6029" s="89"/>
      <c r="L6029" s="89"/>
      <c r="M6029" s="89"/>
      <c r="N6029" s="271">
        <v>0</v>
      </c>
      <c r="O6029" s="271">
        <v>1254</v>
      </c>
      <c r="P6029" s="89" t="s">
        <v>670</v>
      </c>
    </row>
    <row r="6030" spans="1:16" ht="51">
      <c r="A6030" s="268">
        <v>591</v>
      </c>
      <c r="B6030" s="89"/>
      <c r="C6030" s="269" t="s">
        <v>1367</v>
      </c>
      <c r="D6030" s="84">
        <v>43642</v>
      </c>
      <c r="E6030" s="85" t="s">
        <v>10409</v>
      </c>
      <c r="F6030" s="85" t="s">
        <v>3</v>
      </c>
      <c r="G6030" s="85">
        <v>1753585</v>
      </c>
      <c r="H6030" s="89"/>
      <c r="I6030" s="270" t="s">
        <v>12100</v>
      </c>
      <c r="J6030" s="89"/>
      <c r="K6030" s="89"/>
      <c r="L6030" s="89"/>
      <c r="M6030" s="89"/>
      <c r="N6030" s="271">
        <v>0</v>
      </c>
      <c r="O6030" s="271">
        <v>1817</v>
      </c>
      <c r="P6030" s="89" t="s">
        <v>670</v>
      </c>
    </row>
    <row r="6031" spans="1:16" ht="38.25">
      <c r="A6031" s="268">
        <v>35</v>
      </c>
      <c r="B6031" s="89"/>
      <c r="C6031" s="269" t="s">
        <v>46</v>
      </c>
      <c r="D6031" s="84">
        <v>43642</v>
      </c>
      <c r="E6031" s="85" t="s">
        <v>10410</v>
      </c>
      <c r="F6031" s="85" t="s">
        <v>3</v>
      </c>
      <c r="G6031" s="85">
        <v>1753588</v>
      </c>
      <c r="H6031" s="89"/>
      <c r="I6031" s="270" t="s">
        <v>2316</v>
      </c>
      <c r="J6031" s="89"/>
      <c r="K6031" s="89"/>
      <c r="L6031" s="89"/>
      <c r="M6031" s="89"/>
      <c r="N6031" s="271">
        <v>0</v>
      </c>
      <c r="O6031" s="271">
        <v>355</v>
      </c>
      <c r="P6031" s="89" t="s">
        <v>670</v>
      </c>
    </row>
    <row r="6032" spans="1:16" ht="51">
      <c r="A6032" s="268" t="s">
        <v>565</v>
      </c>
      <c r="B6032" s="89"/>
      <c r="C6032" s="269" t="s">
        <v>615</v>
      </c>
      <c r="D6032" s="84">
        <v>43642</v>
      </c>
      <c r="E6032" s="85" t="s">
        <v>10411</v>
      </c>
      <c r="F6032" s="85" t="s">
        <v>3</v>
      </c>
      <c r="G6032" s="85">
        <v>1753590</v>
      </c>
      <c r="H6032" s="89"/>
      <c r="I6032" s="270" t="s">
        <v>12101</v>
      </c>
      <c r="J6032" s="89"/>
      <c r="K6032" s="89"/>
      <c r="L6032" s="89"/>
      <c r="M6032" s="89"/>
      <c r="N6032" s="271">
        <v>0</v>
      </c>
      <c r="O6032" s="271">
        <v>4943.07</v>
      </c>
      <c r="P6032" s="89" t="s">
        <v>670</v>
      </c>
    </row>
    <row r="6033" spans="1:16" ht="38.25">
      <c r="A6033" s="268">
        <v>46</v>
      </c>
      <c r="B6033" s="89"/>
      <c r="C6033" s="269" t="s">
        <v>48</v>
      </c>
      <c r="D6033" s="84">
        <v>43642</v>
      </c>
      <c r="E6033" s="85" t="s">
        <v>10412</v>
      </c>
      <c r="F6033" s="85" t="s">
        <v>3</v>
      </c>
      <c r="G6033" s="85">
        <v>1753622</v>
      </c>
      <c r="H6033" s="89"/>
      <c r="I6033" s="270" t="s">
        <v>12102</v>
      </c>
      <c r="J6033" s="89"/>
      <c r="K6033" s="89"/>
      <c r="L6033" s="89"/>
      <c r="M6033" s="89"/>
      <c r="N6033" s="271">
        <v>0</v>
      </c>
      <c r="O6033" s="271">
        <v>500</v>
      </c>
      <c r="P6033" s="89" t="s">
        <v>670</v>
      </c>
    </row>
    <row r="6034" spans="1:16" ht="38.25">
      <c r="A6034" s="268" t="s">
        <v>565</v>
      </c>
      <c r="B6034" s="89"/>
      <c r="C6034" s="269" t="s">
        <v>615</v>
      </c>
      <c r="D6034" s="84">
        <v>43642</v>
      </c>
      <c r="E6034" s="85" t="s">
        <v>10413</v>
      </c>
      <c r="F6034" s="85" t="s">
        <v>3</v>
      </c>
      <c r="G6034" s="85">
        <v>1753630</v>
      </c>
      <c r="H6034" s="89"/>
      <c r="I6034" s="270" t="s">
        <v>12103</v>
      </c>
      <c r="J6034" s="89"/>
      <c r="K6034" s="89"/>
      <c r="L6034" s="89"/>
      <c r="M6034" s="89"/>
      <c r="N6034" s="271">
        <v>0</v>
      </c>
      <c r="O6034" s="271">
        <v>185.5</v>
      </c>
      <c r="P6034" s="89" t="s">
        <v>670</v>
      </c>
    </row>
    <row r="6035" spans="1:16" ht="38.25">
      <c r="A6035" s="268" t="s">
        <v>565</v>
      </c>
      <c r="B6035" s="89"/>
      <c r="C6035" s="269" t="s">
        <v>615</v>
      </c>
      <c r="D6035" s="84">
        <v>43642</v>
      </c>
      <c r="E6035" s="85" t="s">
        <v>10414</v>
      </c>
      <c r="F6035" s="85" t="s">
        <v>3</v>
      </c>
      <c r="G6035" s="85">
        <v>1753631</v>
      </c>
      <c r="H6035" s="89"/>
      <c r="I6035" s="270" t="s">
        <v>12104</v>
      </c>
      <c r="J6035" s="89"/>
      <c r="K6035" s="89"/>
      <c r="L6035" s="89"/>
      <c r="M6035" s="89"/>
      <c r="N6035" s="271">
        <v>0</v>
      </c>
      <c r="O6035" s="271">
        <v>185.5</v>
      </c>
      <c r="P6035" s="89" t="s">
        <v>670</v>
      </c>
    </row>
    <row r="6036" spans="1:16" ht="38.25">
      <c r="A6036" s="268" t="s">
        <v>565</v>
      </c>
      <c r="B6036" s="89"/>
      <c r="C6036" s="269" t="s">
        <v>615</v>
      </c>
      <c r="D6036" s="84">
        <v>43642</v>
      </c>
      <c r="E6036" s="85" t="s">
        <v>10415</v>
      </c>
      <c r="F6036" s="85" t="s">
        <v>3</v>
      </c>
      <c r="G6036" s="85">
        <v>1753632</v>
      </c>
      <c r="H6036" s="89"/>
      <c r="I6036" s="270" t="s">
        <v>12105</v>
      </c>
      <c r="J6036" s="89"/>
      <c r="K6036" s="89"/>
      <c r="L6036" s="89"/>
      <c r="M6036" s="89"/>
      <c r="N6036" s="271">
        <v>0</v>
      </c>
      <c r="O6036" s="271">
        <v>185.5</v>
      </c>
      <c r="P6036" s="89" t="s">
        <v>670</v>
      </c>
    </row>
    <row r="6037" spans="1:16" ht="51">
      <c r="A6037" s="268">
        <v>234</v>
      </c>
      <c r="B6037" s="89"/>
      <c r="C6037" s="269" t="s">
        <v>644</v>
      </c>
      <c r="D6037" s="84">
        <v>43642</v>
      </c>
      <c r="E6037" s="85" t="s">
        <v>10416</v>
      </c>
      <c r="F6037" s="85" t="s">
        <v>3</v>
      </c>
      <c r="G6037" s="85">
        <v>1753579</v>
      </c>
      <c r="H6037" s="89"/>
      <c r="I6037" s="270" t="s">
        <v>12106</v>
      </c>
      <c r="J6037" s="89"/>
      <c r="K6037" s="89"/>
      <c r="L6037" s="89"/>
      <c r="M6037" s="89"/>
      <c r="N6037" s="271">
        <v>0</v>
      </c>
      <c r="O6037" s="271">
        <v>1273</v>
      </c>
      <c r="P6037" s="89" t="s">
        <v>670</v>
      </c>
    </row>
    <row r="6038" spans="1:16" ht="51">
      <c r="A6038" s="268">
        <v>234</v>
      </c>
      <c r="B6038" s="89"/>
      <c r="C6038" s="269" t="s">
        <v>644</v>
      </c>
      <c r="D6038" s="84">
        <v>43642</v>
      </c>
      <c r="E6038" s="85" t="s">
        <v>10417</v>
      </c>
      <c r="F6038" s="85" t="s">
        <v>3</v>
      </c>
      <c r="G6038" s="85">
        <v>1753578</v>
      </c>
      <c r="H6038" s="89"/>
      <c r="I6038" s="270" t="s">
        <v>12107</v>
      </c>
      <c r="J6038" s="89"/>
      <c r="K6038" s="89"/>
      <c r="L6038" s="89"/>
      <c r="M6038" s="89"/>
      <c r="N6038" s="271">
        <v>0</v>
      </c>
      <c r="O6038" s="271">
        <v>70</v>
      </c>
      <c r="P6038" s="89" t="s">
        <v>670</v>
      </c>
    </row>
    <row r="6039" spans="1:16" ht="51">
      <c r="A6039" s="268">
        <v>234</v>
      </c>
      <c r="B6039" s="89"/>
      <c r="C6039" s="269" t="s">
        <v>644</v>
      </c>
      <c r="D6039" s="84">
        <v>43642</v>
      </c>
      <c r="E6039" s="85" t="s">
        <v>10418</v>
      </c>
      <c r="F6039" s="85" t="s">
        <v>3</v>
      </c>
      <c r="G6039" s="85">
        <v>1753577</v>
      </c>
      <c r="H6039" s="89"/>
      <c r="I6039" s="270" t="s">
        <v>12108</v>
      </c>
      <c r="J6039" s="89"/>
      <c r="K6039" s="89"/>
      <c r="L6039" s="89"/>
      <c r="M6039" s="89"/>
      <c r="N6039" s="271">
        <v>0</v>
      </c>
      <c r="O6039" s="271">
        <v>5</v>
      </c>
      <c r="P6039" s="89" t="s">
        <v>670</v>
      </c>
    </row>
    <row r="6040" spans="1:16" ht="51">
      <c r="A6040" s="268">
        <v>234</v>
      </c>
      <c r="B6040" s="89"/>
      <c r="C6040" s="269" t="s">
        <v>644</v>
      </c>
      <c r="D6040" s="84">
        <v>43642</v>
      </c>
      <c r="E6040" s="85" t="s">
        <v>10419</v>
      </c>
      <c r="F6040" s="85" t="s">
        <v>3</v>
      </c>
      <c r="G6040" s="85">
        <v>1753576</v>
      </c>
      <c r="H6040" s="89"/>
      <c r="I6040" s="270" t="s">
        <v>12109</v>
      </c>
      <c r="J6040" s="89"/>
      <c r="K6040" s="89"/>
      <c r="L6040" s="89"/>
      <c r="M6040" s="89"/>
      <c r="N6040" s="271">
        <v>0</v>
      </c>
      <c r="O6040" s="271">
        <v>3.5</v>
      </c>
      <c r="P6040" s="89" t="s">
        <v>670</v>
      </c>
    </row>
    <row r="6041" spans="1:16" ht="51">
      <c r="A6041" s="268">
        <v>234</v>
      </c>
      <c r="B6041" s="89"/>
      <c r="C6041" s="269" t="s">
        <v>644</v>
      </c>
      <c r="D6041" s="84">
        <v>43642</v>
      </c>
      <c r="E6041" s="85" t="s">
        <v>10420</v>
      </c>
      <c r="F6041" s="85" t="s">
        <v>3</v>
      </c>
      <c r="G6041" s="85">
        <v>1753575</v>
      </c>
      <c r="H6041" s="89"/>
      <c r="I6041" s="270" t="s">
        <v>12110</v>
      </c>
      <c r="J6041" s="89"/>
      <c r="K6041" s="89"/>
      <c r="L6041" s="89"/>
      <c r="M6041" s="89"/>
      <c r="N6041" s="271">
        <v>0</v>
      </c>
      <c r="O6041" s="271">
        <v>0.70000000000000007</v>
      </c>
      <c r="P6041" s="89" t="s">
        <v>670</v>
      </c>
    </row>
    <row r="6042" spans="1:16" ht="51">
      <c r="A6042" s="268">
        <v>234</v>
      </c>
      <c r="B6042" s="89"/>
      <c r="C6042" s="269" t="s">
        <v>644</v>
      </c>
      <c r="D6042" s="84">
        <v>43642</v>
      </c>
      <c r="E6042" s="85" t="s">
        <v>10421</v>
      </c>
      <c r="F6042" s="85" t="s">
        <v>3</v>
      </c>
      <c r="G6042" s="85">
        <v>1753574</v>
      </c>
      <c r="H6042" s="89"/>
      <c r="I6042" s="270" t="s">
        <v>12111</v>
      </c>
      <c r="J6042" s="89"/>
      <c r="K6042" s="89"/>
      <c r="L6042" s="89"/>
      <c r="M6042" s="89"/>
      <c r="N6042" s="271">
        <v>0</v>
      </c>
      <c r="O6042" s="271">
        <v>24.5</v>
      </c>
      <c r="P6042" s="89" t="s">
        <v>670</v>
      </c>
    </row>
    <row r="6043" spans="1:16" ht="51">
      <c r="A6043" s="268">
        <v>234</v>
      </c>
      <c r="B6043" s="89"/>
      <c r="C6043" s="269" t="s">
        <v>644</v>
      </c>
      <c r="D6043" s="84">
        <v>43642</v>
      </c>
      <c r="E6043" s="85" t="s">
        <v>10422</v>
      </c>
      <c r="F6043" s="85" t="s">
        <v>3</v>
      </c>
      <c r="G6043" s="85">
        <v>1753573</v>
      </c>
      <c r="H6043" s="89"/>
      <c r="I6043" s="270" t="s">
        <v>12112</v>
      </c>
      <c r="J6043" s="89"/>
      <c r="K6043" s="89"/>
      <c r="L6043" s="89"/>
      <c r="M6043" s="89"/>
      <c r="N6043" s="271">
        <v>0</v>
      </c>
      <c r="O6043" s="271">
        <v>2</v>
      </c>
      <c r="P6043" s="89" t="s">
        <v>670</v>
      </c>
    </row>
    <row r="6044" spans="1:16" ht="51">
      <c r="A6044" s="268">
        <v>234</v>
      </c>
      <c r="B6044" s="89"/>
      <c r="C6044" s="269" t="s">
        <v>644</v>
      </c>
      <c r="D6044" s="84">
        <v>43642</v>
      </c>
      <c r="E6044" s="85" t="s">
        <v>10423</v>
      </c>
      <c r="F6044" s="85" t="s">
        <v>3</v>
      </c>
      <c r="G6044" s="85">
        <v>1753572</v>
      </c>
      <c r="H6044" s="89"/>
      <c r="I6044" s="270" t="s">
        <v>12113</v>
      </c>
      <c r="J6044" s="89"/>
      <c r="K6044" s="89"/>
      <c r="L6044" s="89"/>
      <c r="M6044" s="89"/>
      <c r="N6044" s="271">
        <v>0</v>
      </c>
      <c r="O6044" s="271">
        <v>590</v>
      </c>
      <c r="P6044" s="89" t="s">
        <v>670</v>
      </c>
    </row>
    <row r="6045" spans="1:16" ht="51">
      <c r="A6045" s="268">
        <v>385</v>
      </c>
      <c r="B6045" s="89"/>
      <c r="C6045" s="269" t="s">
        <v>781</v>
      </c>
      <c r="D6045" s="84">
        <v>43642</v>
      </c>
      <c r="E6045" s="85" t="s">
        <v>10424</v>
      </c>
      <c r="F6045" s="85" t="s">
        <v>3</v>
      </c>
      <c r="G6045" s="85">
        <v>1753568</v>
      </c>
      <c r="H6045" s="89"/>
      <c r="I6045" s="270" t="s">
        <v>12114</v>
      </c>
      <c r="J6045" s="89"/>
      <c r="K6045" s="89"/>
      <c r="L6045" s="89"/>
      <c r="M6045" s="89"/>
      <c r="N6045" s="271">
        <v>0</v>
      </c>
      <c r="O6045" s="271">
        <v>601.30000000000007</v>
      </c>
      <c r="P6045" s="89" t="s">
        <v>670</v>
      </c>
    </row>
    <row r="6046" spans="1:16" ht="51">
      <c r="A6046" s="268">
        <v>385</v>
      </c>
      <c r="B6046" s="89"/>
      <c r="C6046" s="269" t="s">
        <v>781</v>
      </c>
      <c r="D6046" s="84">
        <v>43642</v>
      </c>
      <c r="E6046" s="85" t="s">
        <v>10425</v>
      </c>
      <c r="F6046" s="85" t="s">
        <v>3</v>
      </c>
      <c r="G6046" s="85">
        <v>1753564</v>
      </c>
      <c r="H6046" s="89"/>
      <c r="I6046" s="270" t="s">
        <v>12115</v>
      </c>
      <c r="J6046" s="89"/>
      <c r="K6046" s="89"/>
      <c r="L6046" s="89"/>
      <c r="M6046" s="89"/>
      <c r="N6046" s="271">
        <v>0</v>
      </c>
      <c r="O6046" s="271">
        <v>1100</v>
      </c>
      <c r="P6046" s="89" t="s">
        <v>670</v>
      </c>
    </row>
    <row r="6047" spans="1:16" ht="51">
      <c r="A6047" s="268">
        <v>46</v>
      </c>
      <c r="B6047" s="89"/>
      <c r="C6047" s="269" t="s">
        <v>48</v>
      </c>
      <c r="D6047" s="84">
        <v>43642</v>
      </c>
      <c r="E6047" s="85" t="s">
        <v>10426</v>
      </c>
      <c r="F6047" s="85" t="s">
        <v>3</v>
      </c>
      <c r="G6047" s="85">
        <v>1753556</v>
      </c>
      <c r="H6047" s="89"/>
      <c r="I6047" s="270" t="s">
        <v>12116</v>
      </c>
      <c r="J6047" s="89"/>
      <c r="K6047" s="89"/>
      <c r="L6047" s="89"/>
      <c r="M6047" s="89"/>
      <c r="N6047" s="271">
        <v>0</v>
      </c>
      <c r="O6047" s="271">
        <v>500</v>
      </c>
      <c r="P6047" s="89" t="s">
        <v>670</v>
      </c>
    </row>
    <row r="6048" spans="1:16" ht="51">
      <c r="A6048" s="268">
        <v>86</v>
      </c>
      <c r="B6048" s="89"/>
      <c r="C6048" s="269" t="s">
        <v>56</v>
      </c>
      <c r="D6048" s="84">
        <v>43642</v>
      </c>
      <c r="E6048" s="85" t="s">
        <v>10427</v>
      </c>
      <c r="F6048" s="85" t="s">
        <v>3</v>
      </c>
      <c r="G6048" s="85">
        <v>1753552</v>
      </c>
      <c r="H6048" s="89"/>
      <c r="I6048" s="270" t="s">
        <v>12117</v>
      </c>
      <c r="J6048" s="89"/>
      <c r="K6048" s="89"/>
      <c r="L6048" s="89"/>
      <c r="M6048" s="89"/>
      <c r="N6048" s="271">
        <v>0</v>
      </c>
      <c r="O6048" s="271">
        <v>3864</v>
      </c>
      <c r="P6048" s="89" t="s">
        <v>670</v>
      </c>
    </row>
    <row r="6049" spans="1:16" ht="51">
      <c r="A6049" s="268" t="s">
        <v>565</v>
      </c>
      <c r="B6049" s="89"/>
      <c r="C6049" s="269" t="s">
        <v>615</v>
      </c>
      <c r="D6049" s="84">
        <v>43642</v>
      </c>
      <c r="E6049" s="85" t="s">
        <v>10428</v>
      </c>
      <c r="F6049" s="85" t="s">
        <v>3</v>
      </c>
      <c r="G6049" s="85">
        <v>1753742</v>
      </c>
      <c r="H6049" s="89"/>
      <c r="I6049" s="270" t="s">
        <v>12118</v>
      </c>
      <c r="J6049" s="89"/>
      <c r="K6049" s="89"/>
      <c r="L6049" s="89"/>
      <c r="M6049" s="89"/>
      <c r="N6049" s="271">
        <v>0</v>
      </c>
      <c r="O6049" s="271">
        <v>92.48</v>
      </c>
      <c r="P6049" s="89" t="s">
        <v>670</v>
      </c>
    </row>
    <row r="6050" spans="1:16" ht="51">
      <c r="A6050" s="268" t="s">
        <v>565</v>
      </c>
      <c r="B6050" s="89"/>
      <c r="C6050" s="269" t="s">
        <v>615</v>
      </c>
      <c r="D6050" s="84">
        <v>43642</v>
      </c>
      <c r="E6050" s="85" t="s">
        <v>10429</v>
      </c>
      <c r="F6050" s="85" t="s">
        <v>3</v>
      </c>
      <c r="G6050" s="85">
        <v>1753737</v>
      </c>
      <c r="H6050" s="89"/>
      <c r="I6050" s="270" t="s">
        <v>12119</v>
      </c>
      <c r="J6050" s="89"/>
      <c r="K6050" s="89"/>
      <c r="L6050" s="89"/>
      <c r="M6050" s="89"/>
      <c r="N6050" s="271">
        <v>0</v>
      </c>
      <c r="O6050" s="271">
        <v>23.900000000000002</v>
      </c>
      <c r="P6050" s="89" t="s">
        <v>670</v>
      </c>
    </row>
    <row r="6051" spans="1:16" ht="51">
      <c r="A6051" s="268">
        <v>10</v>
      </c>
      <c r="B6051" s="89"/>
      <c r="C6051" s="269" t="s">
        <v>41</v>
      </c>
      <c r="D6051" s="84">
        <v>43642</v>
      </c>
      <c r="E6051" s="85" t="s">
        <v>10430</v>
      </c>
      <c r="F6051" s="85" t="s">
        <v>3</v>
      </c>
      <c r="G6051" s="85">
        <v>1753729</v>
      </c>
      <c r="H6051" s="89"/>
      <c r="I6051" s="270" t="s">
        <v>12120</v>
      </c>
      <c r="J6051" s="89"/>
      <c r="K6051" s="89"/>
      <c r="L6051" s="89"/>
      <c r="M6051" s="89"/>
      <c r="N6051" s="271">
        <v>0</v>
      </c>
      <c r="O6051" s="271">
        <v>34.800000000000004</v>
      </c>
      <c r="P6051" s="89" t="s">
        <v>670</v>
      </c>
    </row>
    <row r="6052" spans="1:16" ht="51">
      <c r="A6052" s="268">
        <v>10</v>
      </c>
      <c r="B6052" s="89"/>
      <c r="C6052" s="269" t="s">
        <v>41</v>
      </c>
      <c r="D6052" s="84">
        <v>43642</v>
      </c>
      <c r="E6052" s="85" t="s">
        <v>10431</v>
      </c>
      <c r="F6052" s="85" t="s">
        <v>3</v>
      </c>
      <c r="G6052" s="85">
        <v>1753728</v>
      </c>
      <c r="H6052" s="89"/>
      <c r="I6052" s="270" t="s">
        <v>12121</v>
      </c>
      <c r="J6052" s="89"/>
      <c r="K6052" s="89"/>
      <c r="L6052" s="89"/>
      <c r="M6052" s="89"/>
      <c r="N6052" s="271">
        <v>0</v>
      </c>
      <c r="O6052" s="271">
        <v>34.800000000000004</v>
      </c>
      <c r="P6052" s="89" t="s">
        <v>670</v>
      </c>
    </row>
    <row r="6053" spans="1:16" ht="38.25">
      <c r="A6053" s="268">
        <v>10</v>
      </c>
      <c r="B6053" s="89"/>
      <c r="C6053" s="269" t="s">
        <v>41</v>
      </c>
      <c r="D6053" s="84">
        <v>43642</v>
      </c>
      <c r="E6053" s="85" t="s">
        <v>10432</v>
      </c>
      <c r="F6053" s="85" t="s">
        <v>3</v>
      </c>
      <c r="G6053" s="85">
        <v>1753722</v>
      </c>
      <c r="H6053" s="89"/>
      <c r="I6053" s="270" t="s">
        <v>12122</v>
      </c>
      <c r="J6053" s="89"/>
      <c r="K6053" s="89"/>
      <c r="L6053" s="89"/>
      <c r="M6053" s="89"/>
      <c r="N6053" s="271">
        <v>0</v>
      </c>
      <c r="O6053" s="271">
        <v>591.6</v>
      </c>
      <c r="P6053" s="89" t="s">
        <v>670</v>
      </c>
    </row>
    <row r="6054" spans="1:16" ht="38.25">
      <c r="A6054" s="268">
        <v>10</v>
      </c>
      <c r="B6054" s="89"/>
      <c r="C6054" s="269" t="s">
        <v>41</v>
      </c>
      <c r="D6054" s="84">
        <v>43642</v>
      </c>
      <c r="E6054" s="85" t="s">
        <v>10433</v>
      </c>
      <c r="F6054" s="85" t="s">
        <v>3</v>
      </c>
      <c r="G6054" s="85">
        <v>1753718</v>
      </c>
      <c r="H6054" s="89"/>
      <c r="I6054" s="270" t="s">
        <v>12123</v>
      </c>
      <c r="J6054" s="89"/>
      <c r="K6054" s="89"/>
      <c r="L6054" s="89"/>
      <c r="M6054" s="89"/>
      <c r="N6054" s="271">
        <v>0</v>
      </c>
      <c r="O6054" s="271">
        <v>591.6</v>
      </c>
      <c r="P6054" s="89" t="s">
        <v>670</v>
      </c>
    </row>
    <row r="6055" spans="1:16" ht="51">
      <c r="A6055" s="268">
        <v>10</v>
      </c>
      <c r="B6055" s="89"/>
      <c r="C6055" s="269" t="s">
        <v>41</v>
      </c>
      <c r="D6055" s="84">
        <v>43642</v>
      </c>
      <c r="E6055" s="85" t="s">
        <v>10434</v>
      </c>
      <c r="F6055" s="85" t="s">
        <v>3</v>
      </c>
      <c r="G6055" s="85">
        <v>1753716</v>
      </c>
      <c r="H6055" s="89"/>
      <c r="I6055" s="270" t="s">
        <v>12124</v>
      </c>
      <c r="J6055" s="89"/>
      <c r="K6055" s="89"/>
      <c r="L6055" s="89"/>
      <c r="M6055" s="89"/>
      <c r="N6055" s="271">
        <v>0</v>
      </c>
      <c r="O6055" s="271">
        <v>34.800000000000004</v>
      </c>
      <c r="P6055" s="89" t="s">
        <v>670</v>
      </c>
    </row>
    <row r="6056" spans="1:16" ht="51">
      <c r="A6056" s="268">
        <v>46</v>
      </c>
      <c r="B6056" s="89"/>
      <c r="C6056" s="269" t="s">
        <v>48</v>
      </c>
      <c r="D6056" s="84">
        <v>43642</v>
      </c>
      <c r="E6056" s="85" t="s">
        <v>10435</v>
      </c>
      <c r="F6056" s="85" t="s">
        <v>3</v>
      </c>
      <c r="G6056" s="85">
        <v>1753715</v>
      </c>
      <c r="H6056" s="89"/>
      <c r="I6056" s="270" t="s">
        <v>12125</v>
      </c>
      <c r="J6056" s="89"/>
      <c r="K6056" s="89"/>
      <c r="L6056" s="89"/>
      <c r="M6056" s="89"/>
      <c r="N6056" s="271">
        <v>0</v>
      </c>
      <c r="O6056" s="271">
        <v>2500</v>
      </c>
      <c r="P6056" s="89" t="s">
        <v>670</v>
      </c>
    </row>
    <row r="6057" spans="1:16" ht="51">
      <c r="A6057" s="268">
        <v>10</v>
      </c>
      <c r="B6057" s="89"/>
      <c r="C6057" s="269" t="s">
        <v>41</v>
      </c>
      <c r="D6057" s="84">
        <v>43642</v>
      </c>
      <c r="E6057" s="85" t="s">
        <v>10436</v>
      </c>
      <c r="F6057" s="85" t="s">
        <v>3</v>
      </c>
      <c r="G6057" s="85">
        <v>1753714</v>
      </c>
      <c r="H6057" s="89"/>
      <c r="I6057" s="270" t="s">
        <v>12126</v>
      </c>
      <c r="J6057" s="89"/>
      <c r="K6057" s="89"/>
      <c r="L6057" s="89"/>
      <c r="M6057" s="89"/>
      <c r="N6057" s="271">
        <v>0</v>
      </c>
      <c r="O6057" s="271">
        <v>591.6</v>
      </c>
      <c r="P6057" s="89" t="s">
        <v>670</v>
      </c>
    </row>
    <row r="6058" spans="1:16" ht="51">
      <c r="A6058" s="268">
        <v>592</v>
      </c>
      <c r="B6058" s="89"/>
      <c r="C6058" s="269" t="s">
        <v>645</v>
      </c>
      <c r="D6058" s="84">
        <v>43642</v>
      </c>
      <c r="E6058" s="85" t="s">
        <v>10437</v>
      </c>
      <c r="F6058" s="85" t="s">
        <v>3</v>
      </c>
      <c r="G6058" s="85">
        <v>1753712</v>
      </c>
      <c r="H6058" s="89"/>
      <c r="I6058" s="270" t="s">
        <v>12127</v>
      </c>
      <c r="J6058" s="89"/>
      <c r="K6058" s="89"/>
      <c r="L6058" s="89"/>
      <c r="M6058" s="89"/>
      <c r="N6058" s="271">
        <v>0</v>
      </c>
      <c r="O6058" s="271">
        <v>257</v>
      </c>
      <c r="P6058" s="89" t="s">
        <v>670</v>
      </c>
    </row>
    <row r="6059" spans="1:16" ht="51">
      <c r="A6059" s="268">
        <v>592</v>
      </c>
      <c r="B6059" s="89"/>
      <c r="C6059" s="269" t="s">
        <v>645</v>
      </c>
      <c r="D6059" s="84">
        <v>43642</v>
      </c>
      <c r="E6059" s="85" t="s">
        <v>10438</v>
      </c>
      <c r="F6059" s="85" t="s">
        <v>3</v>
      </c>
      <c r="G6059" s="85">
        <v>1753711</v>
      </c>
      <c r="H6059" s="89"/>
      <c r="I6059" s="270" t="s">
        <v>12128</v>
      </c>
      <c r="J6059" s="89"/>
      <c r="K6059" s="89"/>
      <c r="L6059" s="89"/>
      <c r="M6059" s="89"/>
      <c r="N6059" s="271">
        <v>0</v>
      </c>
      <c r="O6059" s="271">
        <v>30</v>
      </c>
      <c r="P6059" s="89" t="s">
        <v>670</v>
      </c>
    </row>
    <row r="6060" spans="1:16" ht="38.25">
      <c r="A6060" s="268">
        <v>20</v>
      </c>
      <c r="B6060" s="89"/>
      <c r="C6060" s="269" t="s">
        <v>44</v>
      </c>
      <c r="D6060" s="84">
        <v>43642</v>
      </c>
      <c r="E6060" s="85" t="s">
        <v>10439</v>
      </c>
      <c r="F6060" s="85" t="s">
        <v>3</v>
      </c>
      <c r="G6060" s="85">
        <v>1753697</v>
      </c>
      <c r="H6060" s="89"/>
      <c r="I6060" s="270" t="s">
        <v>12129</v>
      </c>
      <c r="J6060" s="89"/>
      <c r="K6060" s="89"/>
      <c r="L6060" s="89"/>
      <c r="M6060" s="89"/>
      <c r="N6060" s="271">
        <v>0</v>
      </c>
      <c r="O6060" s="271">
        <v>400</v>
      </c>
      <c r="P6060" s="89" t="s">
        <v>670</v>
      </c>
    </row>
    <row r="6061" spans="1:16" ht="51">
      <c r="A6061" s="268">
        <v>591</v>
      </c>
      <c r="B6061" s="89"/>
      <c r="C6061" s="269" t="s">
        <v>1367</v>
      </c>
      <c r="D6061" s="84">
        <v>43642</v>
      </c>
      <c r="E6061" s="85" t="s">
        <v>10440</v>
      </c>
      <c r="F6061" s="85" t="s">
        <v>3</v>
      </c>
      <c r="G6061" s="85">
        <v>1753690</v>
      </c>
      <c r="H6061" s="89"/>
      <c r="I6061" s="270" t="s">
        <v>12130</v>
      </c>
      <c r="J6061" s="89"/>
      <c r="K6061" s="89"/>
      <c r="L6061" s="89"/>
      <c r="M6061" s="89"/>
      <c r="N6061" s="271">
        <v>0</v>
      </c>
      <c r="O6061" s="271">
        <v>67.05</v>
      </c>
      <c r="P6061" s="89" t="s">
        <v>670</v>
      </c>
    </row>
    <row r="6062" spans="1:16" ht="63.75">
      <c r="A6062" s="268">
        <v>46</v>
      </c>
      <c r="B6062" s="89"/>
      <c r="C6062" s="269" t="s">
        <v>48</v>
      </c>
      <c r="D6062" s="84">
        <v>43642</v>
      </c>
      <c r="E6062" s="85" t="s">
        <v>10441</v>
      </c>
      <c r="F6062" s="85" t="s">
        <v>3</v>
      </c>
      <c r="G6062" s="85">
        <v>1753686</v>
      </c>
      <c r="H6062" s="89"/>
      <c r="I6062" s="270" t="s">
        <v>12131</v>
      </c>
      <c r="J6062" s="89"/>
      <c r="K6062" s="89"/>
      <c r="L6062" s="89"/>
      <c r="M6062" s="89"/>
      <c r="N6062" s="271">
        <v>0</v>
      </c>
      <c r="O6062" s="271">
        <v>10000</v>
      </c>
      <c r="P6062" s="89" t="s">
        <v>670</v>
      </c>
    </row>
    <row r="6063" spans="1:16" ht="51">
      <c r="A6063" s="268">
        <v>46</v>
      </c>
      <c r="B6063" s="89"/>
      <c r="C6063" s="269" t="s">
        <v>48</v>
      </c>
      <c r="D6063" s="84">
        <v>43642</v>
      </c>
      <c r="E6063" s="85" t="s">
        <v>10442</v>
      </c>
      <c r="F6063" s="85" t="s">
        <v>3</v>
      </c>
      <c r="G6063" s="85">
        <v>1753685</v>
      </c>
      <c r="H6063" s="89"/>
      <c r="I6063" s="270" t="s">
        <v>12132</v>
      </c>
      <c r="J6063" s="89"/>
      <c r="K6063" s="89"/>
      <c r="L6063" s="89"/>
      <c r="M6063" s="89"/>
      <c r="N6063" s="271">
        <v>0</v>
      </c>
      <c r="O6063" s="271">
        <v>10000</v>
      </c>
      <c r="P6063" s="89" t="s">
        <v>670</v>
      </c>
    </row>
    <row r="6064" spans="1:16" ht="51">
      <c r="A6064" s="268">
        <v>47</v>
      </c>
      <c r="B6064" s="89"/>
      <c r="C6064" s="269" t="s">
        <v>49</v>
      </c>
      <c r="D6064" s="84">
        <v>43642</v>
      </c>
      <c r="E6064" s="85" t="s">
        <v>10443</v>
      </c>
      <c r="F6064" s="85" t="s">
        <v>3</v>
      </c>
      <c r="G6064" s="85">
        <v>1753666</v>
      </c>
      <c r="H6064" s="89"/>
      <c r="I6064" s="270" t="s">
        <v>12133</v>
      </c>
      <c r="J6064" s="89"/>
      <c r="K6064" s="89"/>
      <c r="L6064" s="89"/>
      <c r="M6064" s="89"/>
      <c r="N6064" s="271">
        <v>0</v>
      </c>
      <c r="O6064" s="271">
        <v>3</v>
      </c>
      <c r="P6064" s="89" t="s">
        <v>670</v>
      </c>
    </row>
    <row r="6065" spans="1:16" ht="51">
      <c r="A6065" s="268">
        <v>47</v>
      </c>
      <c r="B6065" s="89"/>
      <c r="C6065" s="269" t="s">
        <v>49</v>
      </c>
      <c r="D6065" s="84">
        <v>43642</v>
      </c>
      <c r="E6065" s="85" t="s">
        <v>10444</v>
      </c>
      <c r="F6065" s="85" t="s">
        <v>3</v>
      </c>
      <c r="G6065" s="85">
        <v>1753665</v>
      </c>
      <c r="H6065" s="89"/>
      <c r="I6065" s="270" t="s">
        <v>12134</v>
      </c>
      <c r="J6065" s="89"/>
      <c r="K6065" s="89"/>
      <c r="L6065" s="89"/>
      <c r="M6065" s="89"/>
      <c r="N6065" s="271">
        <v>0</v>
      </c>
      <c r="O6065" s="271">
        <v>62.800000000000004</v>
      </c>
      <c r="P6065" s="89" t="s">
        <v>670</v>
      </c>
    </row>
    <row r="6066" spans="1:16" ht="51">
      <c r="A6066" s="268">
        <v>47</v>
      </c>
      <c r="B6066" s="89"/>
      <c r="C6066" s="269" t="s">
        <v>49</v>
      </c>
      <c r="D6066" s="84">
        <v>43642</v>
      </c>
      <c r="E6066" s="85" t="s">
        <v>10445</v>
      </c>
      <c r="F6066" s="85" t="s">
        <v>3</v>
      </c>
      <c r="G6066" s="85">
        <v>1753664</v>
      </c>
      <c r="H6066" s="89"/>
      <c r="I6066" s="270" t="s">
        <v>12135</v>
      </c>
      <c r="J6066" s="89"/>
      <c r="K6066" s="89"/>
      <c r="L6066" s="89"/>
      <c r="M6066" s="89"/>
      <c r="N6066" s="271">
        <v>0</v>
      </c>
      <c r="O6066" s="271">
        <v>192</v>
      </c>
      <c r="P6066" s="89" t="s">
        <v>670</v>
      </c>
    </row>
    <row r="6067" spans="1:16" ht="51">
      <c r="A6067" s="268">
        <v>47</v>
      </c>
      <c r="B6067" s="89"/>
      <c r="C6067" s="269" t="s">
        <v>49</v>
      </c>
      <c r="D6067" s="84">
        <v>43642</v>
      </c>
      <c r="E6067" s="85" t="s">
        <v>10446</v>
      </c>
      <c r="F6067" s="85" t="s">
        <v>3</v>
      </c>
      <c r="G6067" s="85">
        <v>1753661</v>
      </c>
      <c r="H6067" s="89"/>
      <c r="I6067" s="270" t="s">
        <v>12136</v>
      </c>
      <c r="J6067" s="89"/>
      <c r="K6067" s="89"/>
      <c r="L6067" s="89"/>
      <c r="M6067" s="89"/>
      <c r="N6067" s="271">
        <v>0</v>
      </c>
      <c r="O6067" s="271">
        <v>5.5</v>
      </c>
      <c r="P6067" s="89" t="s">
        <v>670</v>
      </c>
    </row>
    <row r="6068" spans="1:16" ht="63.75">
      <c r="A6068" s="268">
        <v>512</v>
      </c>
      <c r="B6068" s="89"/>
      <c r="C6068" s="269" t="s">
        <v>782</v>
      </c>
      <c r="D6068" s="84">
        <v>43642</v>
      </c>
      <c r="E6068" s="85" t="s">
        <v>10447</v>
      </c>
      <c r="F6068" s="85" t="s">
        <v>3</v>
      </c>
      <c r="G6068" s="85">
        <v>1753660</v>
      </c>
      <c r="H6068" s="89"/>
      <c r="I6068" s="270" t="s">
        <v>12137</v>
      </c>
      <c r="J6068" s="89"/>
      <c r="K6068" s="89"/>
      <c r="L6068" s="89"/>
      <c r="M6068" s="89"/>
      <c r="N6068" s="271">
        <v>0</v>
      </c>
      <c r="O6068" s="271">
        <v>60.5</v>
      </c>
      <c r="P6068" s="89" t="s">
        <v>670</v>
      </c>
    </row>
    <row r="6069" spans="1:16" ht="51">
      <c r="A6069" s="268">
        <v>342</v>
      </c>
      <c r="B6069" s="89"/>
      <c r="C6069" s="269" t="s">
        <v>148</v>
      </c>
      <c r="D6069" s="84">
        <v>43642</v>
      </c>
      <c r="E6069" s="85" t="s">
        <v>10448</v>
      </c>
      <c r="F6069" s="85" t="s">
        <v>3</v>
      </c>
      <c r="G6069" s="85">
        <v>1753651</v>
      </c>
      <c r="H6069" s="89"/>
      <c r="I6069" s="270" t="s">
        <v>12138</v>
      </c>
      <c r="J6069" s="89"/>
      <c r="K6069" s="89"/>
      <c r="L6069" s="89"/>
      <c r="M6069" s="89"/>
      <c r="N6069" s="271">
        <v>0</v>
      </c>
      <c r="O6069" s="271">
        <v>2974.8</v>
      </c>
      <c r="P6069" s="89" t="s">
        <v>670</v>
      </c>
    </row>
    <row r="6070" spans="1:16" ht="63.75">
      <c r="A6070" s="268" t="s">
        <v>565</v>
      </c>
      <c r="B6070" s="89"/>
      <c r="C6070" s="269" t="s">
        <v>615</v>
      </c>
      <c r="D6070" s="84">
        <v>43642</v>
      </c>
      <c r="E6070" s="85" t="s">
        <v>10449</v>
      </c>
      <c r="F6070" s="85" t="s">
        <v>3</v>
      </c>
      <c r="G6070" s="85">
        <v>1753642</v>
      </c>
      <c r="H6070" s="89"/>
      <c r="I6070" s="270" t="s">
        <v>12139</v>
      </c>
      <c r="J6070" s="89"/>
      <c r="K6070" s="89"/>
      <c r="L6070" s="89"/>
      <c r="M6070" s="89"/>
      <c r="N6070" s="271">
        <v>0</v>
      </c>
      <c r="O6070" s="271">
        <v>8200</v>
      </c>
      <c r="P6070" s="89" t="s">
        <v>670</v>
      </c>
    </row>
    <row r="6071" spans="1:16" ht="38.25">
      <c r="A6071" s="268">
        <v>291</v>
      </c>
      <c r="B6071" s="89"/>
      <c r="C6071" s="269" t="s">
        <v>129</v>
      </c>
      <c r="D6071" s="84">
        <v>43642</v>
      </c>
      <c r="E6071" s="85" t="s">
        <v>10450</v>
      </c>
      <c r="F6071" s="85" t="s">
        <v>3</v>
      </c>
      <c r="G6071" s="85">
        <v>1753451</v>
      </c>
      <c r="H6071" s="89"/>
      <c r="I6071" s="270" t="s">
        <v>12140</v>
      </c>
      <c r="J6071" s="89"/>
      <c r="K6071" s="89"/>
      <c r="L6071" s="89"/>
      <c r="M6071" s="89"/>
      <c r="N6071" s="271">
        <v>0</v>
      </c>
      <c r="O6071" s="271">
        <v>70</v>
      </c>
      <c r="P6071" s="89" t="s">
        <v>670</v>
      </c>
    </row>
    <row r="6072" spans="1:16" ht="51">
      <c r="A6072" s="268">
        <v>580</v>
      </c>
      <c r="B6072" s="89"/>
      <c r="C6072" s="269" t="s">
        <v>180</v>
      </c>
      <c r="D6072" s="84">
        <v>43642</v>
      </c>
      <c r="E6072" s="85" t="s">
        <v>10451</v>
      </c>
      <c r="F6072" s="85" t="s">
        <v>3</v>
      </c>
      <c r="G6072" s="85">
        <v>1753563</v>
      </c>
      <c r="H6072" s="89"/>
      <c r="I6072" s="270" t="s">
        <v>12141</v>
      </c>
      <c r="J6072" s="89"/>
      <c r="K6072" s="89"/>
      <c r="L6072" s="89"/>
      <c r="M6072" s="89"/>
      <c r="N6072" s="271">
        <v>0</v>
      </c>
      <c r="O6072" s="271">
        <v>8266.0499999999993</v>
      </c>
      <c r="P6072" s="89" t="s">
        <v>670</v>
      </c>
    </row>
    <row r="6073" spans="1:16" ht="51">
      <c r="A6073" s="268">
        <v>660</v>
      </c>
      <c r="B6073" s="89"/>
      <c r="C6073" s="269" t="s">
        <v>188</v>
      </c>
      <c r="D6073" s="84">
        <v>43642</v>
      </c>
      <c r="E6073" s="85" t="s">
        <v>10452</v>
      </c>
      <c r="F6073" s="85" t="s">
        <v>3</v>
      </c>
      <c r="G6073" s="85">
        <v>1753558</v>
      </c>
      <c r="H6073" s="89"/>
      <c r="I6073" s="270" t="s">
        <v>12142</v>
      </c>
      <c r="J6073" s="89"/>
      <c r="K6073" s="89"/>
      <c r="L6073" s="89"/>
      <c r="M6073" s="89"/>
      <c r="N6073" s="271">
        <v>0</v>
      </c>
      <c r="O6073" s="271">
        <v>280</v>
      </c>
      <c r="P6073" s="89" t="s">
        <v>670</v>
      </c>
    </row>
    <row r="6074" spans="1:16" ht="63.75">
      <c r="A6074" s="268">
        <v>660</v>
      </c>
      <c r="B6074" s="89"/>
      <c r="C6074" s="269" t="s">
        <v>188</v>
      </c>
      <c r="D6074" s="84">
        <v>43642</v>
      </c>
      <c r="E6074" s="85" t="s">
        <v>10453</v>
      </c>
      <c r="F6074" s="85" t="s">
        <v>3</v>
      </c>
      <c r="G6074" s="85">
        <v>1753557</v>
      </c>
      <c r="H6074" s="89"/>
      <c r="I6074" s="270" t="s">
        <v>12143</v>
      </c>
      <c r="J6074" s="89"/>
      <c r="K6074" s="89"/>
      <c r="L6074" s="89"/>
      <c r="M6074" s="89"/>
      <c r="N6074" s="271">
        <v>0</v>
      </c>
      <c r="O6074" s="271">
        <v>323</v>
      </c>
      <c r="P6074" s="89" t="s">
        <v>670</v>
      </c>
    </row>
    <row r="6075" spans="1:16" ht="63.75">
      <c r="A6075" s="268">
        <v>512</v>
      </c>
      <c r="B6075" s="89"/>
      <c r="C6075" s="269" t="s">
        <v>782</v>
      </c>
      <c r="D6075" s="84">
        <v>43642</v>
      </c>
      <c r="E6075" s="85" t="s">
        <v>10454</v>
      </c>
      <c r="F6075" s="85" t="s">
        <v>3</v>
      </c>
      <c r="G6075" s="85">
        <v>1753545</v>
      </c>
      <c r="H6075" s="89"/>
      <c r="I6075" s="270" t="s">
        <v>12144</v>
      </c>
      <c r="J6075" s="89"/>
      <c r="K6075" s="89"/>
      <c r="L6075" s="89"/>
      <c r="M6075" s="89"/>
      <c r="N6075" s="271">
        <v>0</v>
      </c>
      <c r="O6075" s="271">
        <v>22696.350000000002</v>
      </c>
      <c r="P6075" s="89" t="s">
        <v>670</v>
      </c>
    </row>
    <row r="6076" spans="1:16" ht="63.75">
      <c r="A6076" s="268">
        <v>290</v>
      </c>
      <c r="B6076" s="89"/>
      <c r="C6076" s="269" t="s">
        <v>128</v>
      </c>
      <c r="D6076" s="84">
        <v>43642</v>
      </c>
      <c r="E6076" s="85" t="s">
        <v>10455</v>
      </c>
      <c r="F6076" s="85" t="s">
        <v>3</v>
      </c>
      <c r="G6076" s="85">
        <v>1753537</v>
      </c>
      <c r="H6076" s="89"/>
      <c r="I6076" s="270" t="s">
        <v>12145</v>
      </c>
      <c r="J6076" s="89"/>
      <c r="K6076" s="89"/>
      <c r="L6076" s="89"/>
      <c r="M6076" s="89"/>
      <c r="N6076" s="271">
        <v>0</v>
      </c>
      <c r="O6076" s="271">
        <v>9395</v>
      </c>
      <c r="P6076" s="89" t="s">
        <v>670</v>
      </c>
    </row>
    <row r="6077" spans="1:16" ht="63.75">
      <c r="A6077" s="268">
        <v>290</v>
      </c>
      <c r="B6077" s="89"/>
      <c r="C6077" s="269" t="s">
        <v>128</v>
      </c>
      <c r="D6077" s="84">
        <v>43642</v>
      </c>
      <c r="E6077" s="85" t="s">
        <v>10456</v>
      </c>
      <c r="F6077" s="85" t="s">
        <v>3</v>
      </c>
      <c r="G6077" s="85">
        <v>1753536</v>
      </c>
      <c r="H6077" s="89"/>
      <c r="I6077" s="270" t="s">
        <v>12146</v>
      </c>
      <c r="J6077" s="89"/>
      <c r="K6077" s="89"/>
      <c r="L6077" s="89"/>
      <c r="M6077" s="89"/>
      <c r="N6077" s="271">
        <v>0</v>
      </c>
      <c r="O6077" s="271">
        <v>5714.96</v>
      </c>
      <c r="P6077" s="89" t="s">
        <v>670</v>
      </c>
    </row>
    <row r="6078" spans="1:16" ht="63.75">
      <c r="A6078" s="268">
        <v>290</v>
      </c>
      <c r="B6078" s="89"/>
      <c r="C6078" s="269" t="s">
        <v>128</v>
      </c>
      <c r="D6078" s="84">
        <v>43642</v>
      </c>
      <c r="E6078" s="85" t="s">
        <v>10457</v>
      </c>
      <c r="F6078" s="85" t="s">
        <v>3</v>
      </c>
      <c r="G6078" s="85">
        <v>1753532</v>
      </c>
      <c r="H6078" s="89"/>
      <c r="I6078" s="270" t="s">
        <v>12147</v>
      </c>
      <c r="J6078" s="89"/>
      <c r="K6078" s="89"/>
      <c r="L6078" s="89"/>
      <c r="M6078" s="89"/>
      <c r="N6078" s="271">
        <v>0</v>
      </c>
      <c r="O6078" s="271">
        <v>1186.02</v>
      </c>
      <c r="P6078" s="89" t="s">
        <v>670</v>
      </c>
    </row>
    <row r="6079" spans="1:16" ht="51">
      <c r="A6079" s="268">
        <v>291</v>
      </c>
      <c r="B6079" s="89"/>
      <c r="C6079" s="269" t="s">
        <v>129</v>
      </c>
      <c r="D6079" s="84">
        <v>43642</v>
      </c>
      <c r="E6079" s="85" t="s">
        <v>10458</v>
      </c>
      <c r="F6079" s="85" t="s">
        <v>3</v>
      </c>
      <c r="G6079" s="85">
        <v>1753530</v>
      </c>
      <c r="H6079" s="89"/>
      <c r="I6079" s="270" t="s">
        <v>12148</v>
      </c>
      <c r="J6079" s="89"/>
      <c r="K6079" s="89"/>
      <c r="L6079" s="89"/>
      <c r="M6079" s="89"/>
      <c r="N6079" s="271">
        <v>0</v>
      </c>
      <c r="O6079" s="271">
        <v>6328.03</v>
      </c>
      <c r="P6079" s="89" t="s">
        <v>670</v>
      </c>
    </row>
    <row r="6080" spans="1:16" ht="51">
      <c r="A6080" s="268">
        <v>291</v>
      </c>
      <c r="B6080" s="89"/>
      <c r="C6080" s="269" t="s">
        <v>129</v>
      </c>
      <c r="D6080" s="84">
        <v>43642</v>
      </c>
      <c r="E6080" s="85" t="s">
        <v>10459</v>
      </c>
      <c r="F6080" s="85" t="s">
        <v>3</v>
      </c>
      <c r="G6080" s="85">
        <v>1753521</v>
      </c>
      <c r="H6080" s="89"/>
      <c r="I6080" s="270" t="s">
        <v>12149</v>
      </c>
      <c r="J6080" s="89"/>
      <c r="K6080" s="89"/>
      <c r="L6080" s="89"/>
      <c r="M6080" s="89"/>
      <c r="N6080" s="271">
        <v>0</v>
      </c>
      <c r="O6080" s="271">
        <v>2111091.14</v>
      </c>
      <c r="P6080" s="89" t="s">
        <v>670</v>
      </c>
    </row>
    <row r="6081" spans="1:16" ht="51">
      <c r="A6081" s="268" t="s">
        <v>565</v>
      </c>
      <c r="B6081" s="89"/>
      <c r="C6081" s="269" t="s">
        <v>615</v>
      </c>
      <c r="D6081" s="84">
        <v>43642</v>
      </c>
      <c r="E6081" s="85" t="s">
        <v>10460</v>
      </c>
      <c r="F6081" s="85" t="s">
        <v>3</v>
      </c>
      <c r="G6081" s="85">
        <v>1753502</v>
      </c>
      <c r="H6081" s="89"/>
      <c r="I6081" s="270" t="s">
        <v>12150</v>
      </c>
      <c r="J6081" s="89"/>
      <c r="K6081" s="89"/>
      <c r="L6081" s="89"/>
      <c r="M6081" s="89"/>
      <c r="N6081" s="271">
        <v>0</v>
      </c>
      <c r="O6081" s="271">
        <v>23.17</v>
      </c>
      <c r="P6081" s="89" t="s">
        <v>670</v>
      </c>
    </row>
    <row r="6082" spans="1:16" ht="51">
      <c r="A6082" s="268" t="s">
        <v>565</v>
      </c>
      <c r="B6082" s="89"/>
      <c r="C6082" s="269" t="s">
        <v>615</v>
      </c>
      <c r="D6082" s="84">
        <v>43642</v>
      </c>
      <c r="E6082" s="85" t="s">
        <v>10461</v>
      </c>
      <c r="F6082" s="85" t="s">
        <v>3</v>
      </c>
      <c r="G6082" s="85">
        <v>1753500</v>
      </c>
      <c r="H6082" s="89"/>
      <c r="I6082" s="270" t="s">
        <v>12151</v>
      </c>
      <c r="J6082" s="89"/>
      <c r="K6082" s="89"/>
      <c r="L6082" s="89"/>
      <c r="M6082" s="89"/>
      <c r="N6082" s="271">
        <v>0</v>
      </c>
      <c r="O6082" s="271">
        <v>204</v>
      </c>
      <c r="P6082" s="89" t="s">
        <v>670</v>
      </c>
    </row>
    <row r="6083" spans="1:16" ht="38.25">
      <c r="A6083" s="268">
        <v>86</v>
      </c>
      <c r="B6083" s="89"/>
      <c r="C6083" s="269" t="s">
        <v>56</v>
      </c>
      <c r="D6083" s="84">
        <v>43642</v>
      </c>
      <c r="E6083" s="85" t="s">
        <v>10462</v>
      </c>
      <c r="F6083" s="85" t="s">
        <v>3</v>
      </c>
      <c r="G6083" s="85">
        <v>1753497</v>
      </c>
      <c r="H6083" s="89"/>
      <c r="I6083" s="270" t="s">
        <v>12152</v>
      </c>
      <c r="J6083" s="89"/>
      <c r="K6083" s="89"/>
      <c r="L6083" s="89"/>
      <c r="M6083" s="89"/>
      <c r="N6083" s="271">
        <v>0</v>
      </c>
      <c r="O6083" s="271">
        <v>3256.62</v>
      </c>
      <c r="P6083" s="89" t="s">
        <v>670</v>
      </c>
    </row>
    <row r="6084" spans="1:16" ht="51">
      <c r="A6084" s="268">
        <v>16</v>
      </c>
      <c r="B6084" s="89"/>
      <c r="C6084" s="269" t="s">
        <v>43</v>
      </c>
      <c r="D6084" s="84">
        <v>43642</v>
      </c>
      <c r="E6084" s="85" t="s">
        <v>10463</v>
      </c>
      <c r="F6084" s="85" t="s">
        <v>3</v>
      </c>
      <c r="G6084" s="85">
        <v>1753474</v>
      </c>
      <c r="H6084" s="89"/>
      <c r="I6084" s="270" t="s">
        <v>12153</v>
      </c>
      <c r="J6084" s="89"/>
      <c r="K6084" s="89"/>
      <c r="L6084" s="89"/>
      <c r="M6084" s="89"/>
      <c r="N6084" s="271">
        <v>0</v>
      </c>
      <c r="O6084" s="271">
        <v>248336.26</v>
      </c>
      <c r="P6084" s="89" t="s">
        <v>670</v>
      </c>
    </row>
    <row r="6085" spans="1:16" ht="51">
      <c r="A6085" s="268">
        <v>342</v>
      </c>
      <c r="B6085" s="89"/>
      <c r="C6085" s="269" t="s">
        <v>148</v>
      </c>
      <c r="D6085" s="84">
        <v>43642</v>
      </c>
      <c r="E6085" s="85" t="s">
        <v>10464</v>
      </c>
      <c r="F6085" s="85" t="s">
        <v>3</v>
      </c>
      <c r="G6085" s="85">
        <v>1753471</v>
      </c>
      <c r="H6085" s="89"/>
      <c r="I6085" s="270" t="s">
        <v>12154</v>
      </c>
      <c r="J6085" s="89"/>
      <c r="K6085" s="89"/>
      <c r="L6085" s="89"/>
      <c r="M6085" s="89"/>
      <c r="N6085" s="271">
        <v>0</v>
      </c>
      <c r="O6085" s="271">
        <v>339.40000000000003</v>
      </c>
      <c r="P6085" s="89" t="s">
        <v>670</v>
      </c>
    </row>
    <row r="6086" spans="1:16" ht="63.75">
      <c r="A6086" s="268">
        <v>292</v>
      </c>
      <c r="B6086" s="89"/>
      <c r="C6086" s="269" t="s">
        <v>130</v>
      </c>
      <c r="D6086" s="84">
        <v>43642</v>
      </c>
      <c r="E6086" s="85" t="s">
        <v>10465</v>
      </c>
      <c r="F6086" s="85" t="s">
        <v>3</v>
      </c>
      <c r="G6086" s="85">
        <v>1753470</v>
      </c>
      <c r="H6086" s="89"/>
      <c r="I6086" s="270" t="s">
        <v>12155</v>
      </c>
      <c r="J6086" s="89"/>
      <c r="K6086" s="89"/>
      <c r="L6086" s="89"/>
      <c r="M6086" s="89"/>
      <c r="N6086" s="271">
        <v>0</v>
      </c>
      <c r="O6086" s="271">
        <v>18</v>
      </c>
      <c r="P6086" s="89" t="s">
        <v>670</v>
      </c>
    </row>
    <row r="6087" spans="1:16" ht="63.75">
      <c r="A6087" s="268">
        <v>650</v>
      </c>
      <c r="B6087" s="89"/>
      <c r="C6087" s="269" t="s">
        <v>187</v>
      </c>
      <c r="D6087" s="84">
        <v>43642</v>
      </c>
      <c r="E6087" s="85" t="s">
        <v>10466</v>
      </c>
      <c r="F6087" s="85" t="s">
        <v>3</v>
      </c>
      <c r="G6087" s="85">
        <v>1753469</v>
      </c>
      <c r="H6087" s="89"/>
      <c r="I6087" s="270" t="s">
        <v>12156</v>
      </c>
      <c r="J6087" s="89"/>
      <c r="K6087" s="89"/>
      <c r="L6087" s="89"/>
      <c r="M6087" s="89"/>
      <c r="N6087" s="271">
        <v>0</v>
      </c>
      <c r="O6087" s="271">
        <v>287</v>
      </c>
      <c r="P6087" s="89" t="s">
        <v>670</v>
      </c>
    </row>
    <row r="6088" spans="1:16" ht="63.75">
      <c r="A6088" s="268">
        <v>578</v>
      </c>
      <c r="B6088" s="89"/>
      <c r="C6088" s="269" t="s">
        <v>179</v>
      </c>
      <c r="D6088" s="84">
        <v>43642</v>
      </c>
      <c r="E6088" s="85" t="s">
        <v>10467</v>
      </c>
      <c r="F6088" s="85" t="s">
        <v>3</v>
      </c>
      <c r="G6088" s="85">
        <v>1753468</v>
      </c>
      <c r="H6088" s="89"/>
      <c r="I6088" s="270" t="s">
        <v>12157</v>
      </c>
      <c r="J6088" s="89"/>
      <c r="K6088" s="89"/>
      <c r="L6088" s="89"/>
      <c r="M6088" s="89"/>
      <c r="N6088" s="271">
        <v>0</v>
      </c>
      <c r="O6088" s="271">
        <v>726</v>
      </c>
      <c r="P6088" s="89" t="s">
        <v>670</v>
      </c>
    </row>
    <row r="6089" spans="1:16" ht="51">
      <c r="A6089" s="268" t="s">
        <v>565</v>
      </c>
      <c r="B6089" s="89"/>
      <c r="C6089" s="269" t="s">
        <v>615</v>
      </c>
      <c r="D6089" s="84">
        <v>43642</v>
      </c>
      <c r="E6089" s="85" t="s">
        <v>10468</v>
      </c>
      <c r="F6089" s="85" t="s">
        <v>3</v>
      </c>
      <c r="G6089" s="85">
        <v>1753550</v>
      </c>
      <c r="H6089" s="89"/>
      <c r="I6089" s="270" t="s">
        <v>12158</v>
      </c>
      <c r="J6089" s="89"/>
      <c r="K6089" s="89"/>
      <c r="L6089" s="89"/>
      <c r="M6089" s="89"/>
      <c r="N6089" s="271">
        <v>0</v>
      </c>
      <c r="O6089" s="271">
        <v>88</v>
      </c>
      <c r="P6089" s="89" t="s">
        <v>670</v>
      </c>
    </row>
    <row r="6090" spans="1:16" ht="51">
      <c r="A6090" s="268" t="s">
        <v>565</v>
      </c>
      <c r="B6090" s="89"/>
      <c r="C6090" s="269" t="s">
        <v>615</v>
      </c>
      <c r="D6090" s="84">
        <v>43642</v>
      </c>
      <c r="E6090" s="85" t="s">
        <v>10469</v>
      </c>
      <c r="F6090" s="85" t="s">
        <v>3</v>
      </c>
      <c r="G6090" s="85">
        <v>1753548</v>
      </c>
      <c r="H6090" s="89"/>
      <c r="I6090" s="270" t="s">
        <v>12159</v>
      </c>
      <c r="J6090" s="89"/>
      <c r="K6090" s="89"/>
      <c r="L6090" s="89"/>
      <c r="M6090" s="89"/>
      <c r="N6090" s="271">
        <v>0</v>
      </c>
      <c r="O6090" s="271">
        <v>14</v>
      </c>
      <c r="P6090" s="89" t="s">
        <v>670</v>
      </c>
    </row>
    <row r="6091" spans="1:16" ht="51">
      <c r="A6091" s="268" t="s">
        <v>565</v>
      </c>
      <c r="B6091" s="89"/>
      <c r="C6091" s="269" t="s">
        <v>615</v>
      </c>
      <c r="D6091" s="84">
        <v>43642</v>
      </c>
      <c r="E6091" s="85" t="s">
        <v>10470</v>
      </c>
      <c r="F6091" s="85" t="s">
        <v>3</v>
      </c>
      <c r="G6091" s="85">
        <v>1753547</v>
      </c>
      <c r="H6091" s="89"/>
      <c r="I6091" s="270" t="s">
        <v>12160</v>
      </c>
      <c r="J6091" s="89"/>
      <c r="K6091" s="89"/>
      <c r="L6091" s="89"/>
      <c r="M6091" s="89"/>
      <c r="N6091" s="271">
        <v>0</v>
      </c>
      <c r="O6091" s="271">
        <v>34</v>
      </c>
      <c r="P6091" s="89" t="s">
        <v>670</v>
      </c>
    </row>
    <row r="6092" spans="1:16" ht="63.75">
      <c r="A6092" s="268">
        <v>599</v>
      </c>
      <c r="B6092" s="89"/>
      <c r="C6092" s="269" t="s">
        <v>1369</v>
      </c>
      <c r="D6092" s="84">
        <v>43642</v>
      </c>
      <c r="E6092" s="85" t="s">
        <v>10471</v>
      </c>
      <c r="F6092" s="85" t="s">
        <v>3</v>
      </c>
      <c r="G6092" s="85">
        <v>1753544</v>
      </c>
      <c r="H6092" s="89"/>
      <c r="I6092" s="270" t="s">
        <v>12161</v>
      </c>
      <c r="J6092" s="89"/>
      <c r="K6092" s="89"/>
      <c r="L6092" s="89"/>
      <c r="M6092" s="89"/>
      <c r="N6092" s="271">
        <v>0</v>
      </c>
      <c r="O6092" s="271">
        <v>6436.96</v>
      </c>
      <c r="P6092" s="89" t="s">
        <v>670</v>
      </c>
    </row>
    <row r="6093" spans="1:16" ht="63.75">
      <c r="A6093" s="268">
        <v>599</v>
      </c>
      <c r="B6093" s="89"/>
      <c r="C6093" s="269" t="s">
        <v>1369</v>
      </c>
      <c r="D6093" s="84">
        <v>43642</v>
      </c>
      <c r="E6093" s="85" t="s">
        <v>10472</v>
      </c>
      <c r="F6093" s="85" t="s">
        <v>3</v>
      </c>
      <c r="G6093" s="85">
        <v>1753542</v>
      </c>
      <c r="H6093" s="89"/>
      <c r="I6093" s="270" t="s">
        <v>12162</v>
      </c>
      <c r="J6093" s="89"/>
      <c r="K6093" s="89"/>
      <c r="L6093" s="89"/>
      <c r="M6093" s="89"/>
      <c r="N6093" s="271">
        <v>0</v>
      </c>
      <c r="O6093" s="271">
        <v>1140.8</v>
      </c>
      <c r="P6093" s="89" t="s">
        <v>670</v>
      </c>
    </row>
    <row r="6094" spans="1:16" ht="63.75">
      <c r="A6094" s="268">
        <v>599</v>
      </c>
      <c r="B6094" s="89"/>
      <c r="C6094" s="269" t="s">
        <v>1369</v>
      </c>
      <c r="D6094" s="84">
        <v>43642</v>
      </c>
      <c r="E6094" s="85" t="s">
        <v>10473</v>
      </c>
      <c r="F6094" s="85" t="s">
        <v>3</v>
      </c>
      <c r="G6094" s="85">
        <v>1753538</v>
      </c>
      <c r="H6094" s="89"/>
      <c r="I6094" s="270" t="s">
        <v>12163</v>
      </c>
      <c r="J6094" s="89"/>
      <c r="K6094" s="89"/>
      <c r="L6094" s="89"/>
      <c r="M6094" s="89"/>
      <c r="N6094" s="271">
        <v>0</v>
      </c>
      <c r="O6094" s="271">
        <v>2</v>
      </c>
      <c r="P6094" s="89" t="s">
        <v>670</v>
      </c>
    </row>
    <row r="6095" spans="1:16" ht="38.25">
      <c r="A6095" s="268">
        <v>290</v>
      </c>
      <c r="B6095" s="89"/>
      <c r="C6095" s="269" t="s">
        <v>128</v>
      </c>
      <c r="D6095" s="84">
        <v>43642</v>
      </c>
      <c r="E6095" s="85" t="s">
        <v>10474</v>
      </c>
      <c r="F6095" s="85" t="s">
        <v>3</v>
      </c>
      <c r="G6095" s="85">
        <v>1753527</v>
      </c>
      <c r="H6095" s="89"/>
      <c r="I6095" s="270" t="s">
        <v>12164</v>
      </c>
      <c r="J6095" s="89"/>
      <c r="K6095" s="89"/>
      <c r="L6095" s="89"/>
      <c r="M6095" s="89"/>
      <c r="N6095" s="271">
        <v>0</v>
      </c>
      <c r="O6095" s="271">
        <v>1348.5</v>
      </c>
      <c r="P6095" s="89" t="s">
        <v>670</v>
      </c>
    </row>
    <row r="6096" spans="1:16" ht="51">
      <c r="A6096" s="268">
        <v>585</v>
      </c>
      <c r="B6096" s="89"/>
      <c r="C6096" s="269" t="s">
        <v>183</v>
      </c>
      <c r="D6096" s="84">
        <v>43642</v>
      </c>
      <c r="E6096" s="85" t="s">
        <v>10475</v>
      </c>
      <c r="F6096" s="85" t="s">
        <v>3</v>
      </c>
      <c r="G6096" s="85">
        <v>1753526</v>
      </c>
      <c r="H6096" s="89"/>
      <c r="I6096" s="270" t="s">
        <v>12165</v>
      </c>
      <c r="J6096" s="89"/>
      <c r="K6096" s="89"/>
      <c r="L6096" s="89"/>
      <c r="M6096" s="89"/>
      <c r="N6096" s="271">
        <v>0</v>
      </c>
      <c r="O6096" s="271">
        <v>771.5</v>
      </c>
      <c r="P6096" s="89" t="s">
        <v>670</v>
      </c>
    </row>
    <row r="6097" spans="1:16" ht="63.75">
      <c r="A6097" s="268">
        <v>598</v>
      </c>
      <c r="B6097" s="89"/>
      <c r="C6097" s="269" t="s">
        <v>727</v>
      </c>
      <c r="D6097" s="84">
        <v>43642</v>
      </c>
      <c r="E6097" s="85" t="s">
        <v>10476</v>
      </c>
      <c r="F6097" s="85" t="s">
        <v>3</v>
      </c>
      <c r="G6097" s="85">
        <v>1753511</v>
      </c>
      <c r="H6097" s="89"/>
      <c r="I6097" s="270" t="s">
        <v>12166</v>
      </c>
      <c r="J6097" s="89"/>
      <c r="K6097" s="89"/>
      <c r="L6097" s="89"/>
      <c r="M6097" s="89"/>
      <c r="N6097" s="271">
        <v>0</v>
      </c>
      <c r="O6097" s="271">
        <v>383.53000000000003</v>
      </c>
      <c r="P6097" s="89" t="s">
        <v>670</v>
      </c>
    </row>
    <row r="6098" spans="1:16" ht="63.75">
      <c r="A6098" s="268">
        <v>598</v>
      </c>
      <c r="B6098" s="89"/>
      <c r="C6098" s="269" t="s">
        <v>727</v>
      </c>
      <c r="D6098" s="84">
        <v>43642</v>
      </c>
      <c r="E6098" s="85" t="s">
        <v>10477</v>
      </c>
      <c r="F6098" s="85" t="s">
        <v>3</v>
      </c>
      <c r="G6098" s="85">
        <v>1753509</v>
      </c>
      <c r="H6098" s="89"/>
      <c r="I6098" s="270" t="s">
        <v>12167</v>
      </c>
      <c r="J6098" s="89"/>
      <c r="K6098" s="89"/>
      <c r="L6098" s="89"/>
      <c r="M6098" s="89"/>
      <c r="N6098" s="271">
        <v>0</v>
      </c>
      <c r="O6098" s="271">
        <v>861.47</v>
      </c>
      <c r="P6098" s="89" t="s">
        <v>670</v>
      </c>
    </row>
    <row r="6099" spans="1:16" ht="63.75">
      <c r="A6099" s="268" t="s">
        <v>565</v>
      </c>
      <c r="B6099" s="89"/>
      <c r="C6099" s="269" t="s">
        <v>615</v>
      </c>
      <c r="D6099" s="84">
        <v>43642</v>
      </c>
      <c r="E6099" s="85" t="s">
        <v>10478</v>
      </c>
      <c r="F6099" s="85" t="s">
        <v>3</v>
      </c>
      <c r="G6099" s="85">
        <v>1753462</v>
      </c>
      <c r="H6099" s="89"/>
      <c r="I6099" s="270" t="s">
        <v>12168</v>
      </c>
      <c r="J6099" s="89"/>
      <c r="K6099" s="89"/>
      <c r="L6099" s="89"/>
      <c r="M6099" s="89"/>
      <c r="N6099" s="271">
        <v>0</v>
      </c>
      <c r="O6099" s="271">
        <v>19.16</v>
      </c>
      <c r="P6099" s="89" t="s">
        <v>670</v>
      </c>
    </row>
    <row r="6100" spans="1:16" ht="51">
      <c r="A6100" s="268">
        <v>593</v>
      </c>
      <c r="B6100" s="89"/>
      <c r="C6100" s="269" t="s">
        <v>612</v>
      </c>
      <c r="D6100" s="84">
        <v>43642</v>
      </c>
      <c r="E6100" s="85" t="s">
        <v>10479</v>
      </c>
      <c r="F6100" s="85" t="s">
        <v>3</v>
      </c>
      <c r="G6100" s="85">
        <v>1753473</v>
      </c>
      <c r="H6100" s="89"/>
      <c r="I6100" s="270" t="s">
        <v>12169</v>
      </c>
      <c r="J6100" s="89"/>
      <c r="K6100" s="89"/>
      <c r="L6100" s="89"/>
      <c r="M6100" s="89"/>
      <c r="N6100" s="271">
        <v>0</v>
      </c>
      <c r="O6100" s="271">
        <v>1300</v>
      </c>
      <c r="P6100" s="89" t="s">
        <v>670</v>
      </c>
    </row>
    <row r="6101" spans="1:16" ht="51">
      <c r="A6101" s="268">
        <v>46</v>
      </c>
      <c r="B6101" s="89"/>
      <c r="C6101" s="269" t="s">
        <v>48</v>
      </c>
      <c r="D6101" s="84">
        <v>43642</v>
      </c>
      <c r="E6101" s="85" t="s">
        <v>10480</v>
      </c>
      <c r="F6101" s="85" t="s">
        <v>3</v>
      </c>
      <c r="G6101" s="85">
        <v>1753478</v>
      </c>
      <c r="H6101" s="89"/>
      <c r="I6101" s="270" t="s">
        <v>12170</v>
      </c>
      <c r="J6101" s="89"/>
      <c r="K6101" s="89"/>
      <c r="L6101" s="89"/>
      <c r="M6101" s="89"/>
      <c r="N6101" s="271">
        <v>0</v>
      </c>
      <c r="O6101" s="271">
        <v>10000</v>
      </c>
      <c r="P6101" s="89" t="s">
        <v>670</v>
      </c>
    </row>
    <row r="6102" spans="1:16" ht="51">
      <c r="A6102" s="268">
        <v>599</v>
      </c>
      <c r="B6102" s="89"/>
      <c r="C6102" s="269" t="s">
        <v>1369</v>
      </c>
      <c r="D6102" s="84">
        <v>43642</v>
      </c>
      <c r="E6102" s="85" t="s">
        <v>10481</v>
      </c>
      <c r="F6102" s="85" t="s">
        <v>3</v>
      </c>
      <c r="G6102" s="85">
        <v>1753486</v>
      </c>
      <c r="H6102" s="89"/>
      <c r="I6102" s="270" t="s">
        <v>12171</v>
      </c>
      <c r="J6102" s="89"/>
      <c r="K6102" s="89"/>
      <c r="L6102" s="89"/>
      <c r="M6102" s="89"/>
      <c r="N6102" s="271">
        <v>0</v>
      </c>
      <c r="O6102" s="271">
        <v>2</v>
      </c>
      <c r="P6102" s="89" t="s">
        <v>670</v>
      </c>
    </row>
    <row r="6103" spans="1:16" ht="38.25">
      <c r="A6103" s="268" t="s">
        <v>565</v>
      </c>
      <c r="B6103" s="89"/>
      <c r="C6103" s="269" t="s">
        <v>615</v>
      </c>
      <c r="D6103" s="84">
        <v>43642</v>
      </c>
      <c r="E6103" s="85" t="s">
        <v>10482</v>
      </c>
      <c r="F6103" s="85" t="s">
        <v>3</v>
      </c>
      <c r="G6103" s="85">
        <v>1753488</v>
      </c>
      <c r="H6103" s="89"/>
      <c r="I6103" s="270" t="s">
        <v>12172</v>
      </c>
      <c r="J6103" s="89"/>
      <c r="K6103" s="89"/>
      <c r="L6103" s="89"/>
      <c r="M6103" s="89"/>
      <c r="N6103" s="271">
        <v>0</v>
      </c>
      <c r="O6103" s="271">
        <v>1288</v>
      </c>
      <c r="P6103" s="89" t="s">
        <v>670</v>
      </c>
    </row>
    <row r="6104" spans="1:16" ht="38.25">
      <c r="A6104" s="268">
        <v>226</v>
      </c>
      <c r="B6104" s="89"/>
      <c r="C6104" s="269" t="s">
        <v>107</v>
      </c>
      <c r="D6104" s="84">
        <v>43642</v>
      </c>
      <c r="E6104" s="85" t="s">
        <v>10483</v>
      </c>
      <c r="F6104" s="85" t="s">
        <v>3</v>
      </c>
      <c r="G6104" s="85">
        <v>1753490</v>
      </c>
      <c r="H6104" s="89"/>
      <c r="I6104" s="270" t="s">
        <v>12173</v>
      </c>
      <c r="J6104" s="89"/>
      <c r="K6104" s="89"/>
      <c r="L6104" s="89"/>
      <c r="M6104" s="89"/>
      <c r="N6104" s="271">
        <v>0</v>
      </c>
      <c r="O6104" s="271">
        <v>223.20000000000002</v>
      </c>
      <c r="P6104" s="89" t="s">
        <v>670</v>
      </c>
    </row>
    <row r="6105" spans="1:16" ht="63.75">
      <c r="A6105" s="268">
        <v>598</v>
      </c>
      <c r="B6105" s="89"/>
      <c r="C6105" s="269" t="s">
        <v>727</v>
      </c>
      <c r="D6105" s="84">
        <v>43642</v>
      </c>
      <c r="E6105" s="85" t="s">
        <v>10484</v>
      </c>
      <c r="F6105" s="85" t="s">
        <v>3</v>
      </c>
      <c r="G6105" s="85">
        <v>1753501</v>
      </c>
      <c r="H6105" s="89"/>
      <c r="I6105" s="270" t="s">
        <v>12174</v>
      </c>
      <c r="J6105" s="89"/>
      <c r="K6105" s="89"/>
      <c r="L6105" s="89"/>
      <c r="M6105" s="89"/>
      <c r="N6105" s="271">
        <v>0</v>
      </c>
      <c r="O6105" s="271">
        <v>1811.0900000000001</v>
      </c>
      <c r="P6105" s="89" t="s">
        <v>670</v>
      </c>
    </row>
    <row r="6106" spans="1:16" ht="63.75">
      <c r="A6106" s="268">
        <v>598</v>
      </c>
      <c r="B6106" s="89"/>
      <c r="C6106" s="269" t="s">
        <v>727</v>
      </c>
      <c r="D6106" s="84">
        <v>43642</v>
      </c>
      <c r="E6106" s="85" t="s">
        <v>10485</v>
      </c>
      <c r="F6106" s="85" t="s">
        <v>3</v>
      </c>
      <c r="G6106" s="85">
        <v>1753503</v>
      </c>
      <c r="H6106" s="89"/>
      <c r="I6106" s="270" t="s">
        <v>12175</v>
      </c>
      <c r="J6106" s="89"/>
      <c r="K6106" s="89"/>
      <c r="L6106" s="89"/>
      <c r="M6106" s="89"/>
      <c r="N6106" s="271">
        <v>0</v>
      </c>
      <c r="O6106" s="271">
        <v>383.53000000000003</v>
      </c>
      <c r="P6106" s="89" t="s">
        <v>670</v>
      </c>
    </row>
    <row r="6107" spans="1:16" ht="38.25">
      <c r="A6107" s="268">
        <v>292</v>
      </c>
      <c r="B6107" s="89"/>
      <c r="C6107" s="269" t="s">
        <v>130</v>
      </c>
      <c r="D6107" s="84">
        <v>43642</v>
      </c>
      <c r="E6107" s="85" t="s">
        <v>10486</v>
      </c>
      <c r="F6107" s="85" t="s">
        <v>3</v>
      </c>
      <c r="G6107" s="85">
        <v>1753506</v>
      </c>
      <c r="H6107" s="89"/>
      <c r="I6107" s="270" t="s">
        <v>12176</v>
      </c>
      <c r="J6107" s="89"/>
      <c r="K6107" s="89"/>
      <c r="L6107" s="89"/>
      <c r="M6107" s="89"/>
      <c r="N6107" s="271">
        <v>0</v>
      </c>
      <c r="O6107" s="271">
        <v>70</v>
      </c>
      <c r="P6107" s="89" t="s">
        <v>670</v>
      </c>
    </row>
    <row r="6108" spans="1:16" ht="76.5">
      <c r="A6108" s="268">
        <v>25</v>
      </c>
      <c r="B6108" s="89"/>
      <c r="C6108" s="269" t="s">
        <v>45</v>
      </c>
      <c r="D6108" s="84">
        <v>43642</v>
      </c>
      <c r="E6108" s="85" t="s">
        <v>10487</v>
      </c>
      <c r="F6108" s="85" t="s">
        <v>671</v>
      </c>
      <c r="G6108" s="85">
        <v>535738</v>
      </c>
      <c r="H6108" s="89"/>
      <c r="I6108" s="270" t="s">
        <v>12177</v>
      </c>
      <c r="J6108" s="89"/>
      <c r="K6108" s="89"/>
      <c r="L6108" s="89"/>
      <c r="M6108" s="89"/>
      <c r="N6108" s="271">
        <v>882580.4</v>
      </c>
      <c r="O6108" s="271">
        <v>0</v>
      </c>
      <c r="P6108" s="89" t="s">
        <v>670</v>
      </c>
    </row>
    <row r="6109" spans="1:16" ht="51">
      <c r="A6109" s="268">
        <v>117</v>
      </c>
      <c r="B6109" s="89"/>
      <c r="C6109" s="269" t="s">
        <v>62</v>
      </c>
      <c r="D6109" s="84">
        <v>43642</v>
      </c>
      <c r="E6109" s="85" t="s">
        <v>10488</v>
      </c>
      <c r="F6109" s="85" t="s">
        <v>11</v>
      </c>
      <c r="G6109" s="85">
        <v>957941</v>
      </c>
      <c r="H6109" s="89"/>
      <c r="I6109" s="270" t="s">
        <v>12178</v>
      </c>
      <c r="J6109" s="89"/>
      <c r="K6109" s="89"/>
      <c r="L6109" s="89"/>
      <c r="M6109" s="89"/>
      <c r="N6109" s="271">
        <v>50</v>
      </c>
      <c r="O6109" s="271">
        <v>0</v>
      </c>
      <c r="P6109" s="89" t="s">
        <v>670</v>
      </c>
    </row>
    <row r="6110" spans="1:16" ht="63.75">
      <c r="A6110" s="268">
        <v>287</v>
      </c>
      <c r="B6110" s="89"/>
      <c r="C6110" s="269" t="s">
        <v>126</v>
      </c>
      <c r="D6110" s="84">
        <v>43642</v>
      </c>
      <c r="E6110" s="85" t="s">
        <v>10489</v>
      </c>
      <c r="F6110" s="85" t="s">
        <v>11</v>
      </c>
      <c r="G6110" s="85">
        <v>1074068</v>
      </c>
      <c r="H6110" s="89"/>
      <c r="I6110" s="270" t="s">
        <v>12179</v>
      </c>
      <c r="J6110" s="89"/>
      <c r="K6110" s="89"/>
      <c r="L6110" s="89"/>
      <c r="M6110" s="89"/>
      <c r="N6110" s="271">
        <v>50</v>
      </c>
      <c r="O6110" s="271">
        <v>0</v>
      </c>
      <c r="P6110" s="89" t="s">
        <v>670</v>
      </c>
    </row>
    <row r="6111" spans="1:16" ht="38.25">
      <c r="A6111" s="268">
        <v>373</v>
      </c>
      <c r="B6111" s="89"/>
      <c r="C6111" s="269" t="s">
        <v>636</v>
      </c>
      <c r="D6111" s="84">
        <v>43642</v>
      </c>
      <c r="E6111" s="85" t="s">
        <v>10490</v>
      </c>
      <c r="F6111" s="85" t="s">
        <v>671</v>
      </c>
      <c r="G6111" s="85">
        <v>531336</v>
      </c>
      <c r="H6111" s="89"/>
      <c r="I6111" s="270" t="s">
        <v>12180</v>
      </c>
      <c r="J6111" s="89"/>
      <c r="K6111" s="89"/>
      <c r="L6111" s="89"/>
      <c r="M6111" s="89"/>
      <c r="N6111" s="271">
        <v>0</v>
      </c>
      <c r="O6111" s="271">
        <v>4282751.96</v>
      </c>
      <c r="P6111" s="89" t="s">
        <v>670</v>
      </c>
    </row>
    <row r="6112" spans="1:16" ht="76.5">
      <c r="A6112" s="268">
        <v>35</v>
      </c>
      <c r="B6112" s="89"/>
      <c r="C6112" s="269" t="s">
        <v>46</v>
      </c>
      <c r="D6112" s="84">
        <v>43642</v>
      </c>
      <c r="E6112" s="85" t="s">
        <v>10491</v>
      </c>
      <c r="F6112" s="85" t="s">
        <v>671</v>
      </c>
      <c r="G6112" s="85">
        <v>536327</v>
      </c>
      <c r="H6112" s="89"/>
      <c r="I6112" s="270" t="s">
        <v>12181</v>
      </c>
      <c r="J6112" s="89"/>
      <c r="K6112" s="89"/>
      <c r="L6112" s="89"/>
      <c r="M6112" s="89"/>
      <c r="N6112" s="271">
        <v>0</v>
      </c>
      <c r="O6112" s="271">
        <v>10304.530000000001</v>
      </c>
      <c r="P6112" s="89" t="s">
        <v>670</v>
      </c>
    </row>
    <row r="6113" spans="1:16" ht="76.5">
      <c r="A6113" s="268" t="s">
        <v>563</v>
      </c>
      <c r="B6113" s="89"/>
      <c r="C6113" s="269" t="s">
        <v>614</v>
      </c>
      <c r="D6113" s="84">
        <v>43642</v>
      </c>
      <c r="E6113" s="85" t="s">
        <v>10491</v>
      </c>
      <c r="F6113" s="85" t="s">
        <v>671</v>
      </c>
      <c r="G6113" s="85">
        <v>536400</v>
      </c>
      <c r="H6113" s="89"/>
      <c r="I6113" s="270" t="s">
        <v>12182</v>
      </c>
      <c r="J6113" s="89"/>
      <c r="K6113" s="89"/>
      <c r="L6113" s="89"/>
      <c r="M6113" s="89"/>
      <c r="N6113" s="271">
        <v>0</v>
      </c>
      <c r="O6113" s="271">
        <v>104288.19</v>
      </c>
      <c r="P6113" s="89" t="s">
        <v>670</v>
      </c>
    </row>
    <row r="6114" spans="1:16" ht="76.5">
      <c r="A6114" s="268" t="s">
        <v>563</v>
      </c>
      <c r="B6114" s="89"/>
      <c r="C6114" s="269" t="s">
        <v>614</v>
      </c>
      <c r="D6114" s="84">
        <v>43642</v>
      </c>
      <c r="E6114" s="85" t="s">
        <v>10491</v>
      </c>
      <c r="F6114" s="85" t="s">
        <v>671</v>
      </c>
      <c r="G6114" s="85">
        <v>536401</v>
      </c>
      <c r="H6114" s="89"/>
      <c r="I6114" s="270" t="s">
        <v>12183</v>
      </c>
      <c r="J6114" s="89"/>
      <c r="K6114" s="89"/>
      <c r="L6114" s="89"/>
      <c r="M6114" s="89"/>
      <c r="N6114" s="271">
        <v>0</v>
      </c>
      <c r="O6114" s="271">
        <v>132409.21</v>
      </c>
      <c r="P6114" s="89" t="s">
        <v>670</v>
      </c>
    </row>
    <row r="6115" spans="1:16" ht="76.5">
      <c r="A6115" s="268">
        <v>35</v>
      </c>
      <c r="B6115" s="89"/>
      <c r="C6115" s="269" t="s">
        <v>46</v>
      </c>
      <c r="D6115" s="84">
        <v>43642</v>
      </c>
      <c r="E6115" s="85" t="s">
        <v>10491</v>
      </c>
      <c r="F6115" s="85" t="s">
        <v>671</v>
      </c>
      <c r="G6115" s="85">
        <v>536323</v>
      </c>
      <c r="H6115" s="89"/>
      <c r="I6115" s="270" t="s">
        <v>12184</v>
      </c>
      <c r="J6115" s="89"/>
      <c r="K6115" s="89"/>
      <c r="L6115" s="89"/>
      <c r="M6115" s="89"/>
      <c r="N6115" s="271">
        <v>0</v>
      </c>
      <c r="O6115" s="271">
        <v>4711.7299999999996</v>
      </c>
      <c r="P6115" s="89" t="s">
        <v>670</v>
      </c>
    </row>
    <row r="6116" spans="1:16" ht="63.75">
      <c r="A6116" s="268">
        <v>35</v>
      </c>
      <c r="B6116" s="89"/>
      <c r="C6116" s="269" t="s">
        <v>46</v>
      </c>
      <c r="D6116" s="84">
        <v>43642</v>
      </c>
      <c r="E6116" s="85" t="s">
        <v>10491</v>
      </c>
      <c r="F6116" s="85" t="s">
        <v>671</v>
      </c>
      <c r="G6116" s="85">
        <v>536402</v>
      </c>
      <c r="H6116" s="89"/>
      <c r="I6116" s="270" t="s">
        <v>12185</v>
      </c>
      <c r="J6116" s="89"/>
      <c r="K6116" s="89"/>
      <c r="L6116" s="89"/>
      <c r="M6116" s="89"/>
      <c r="N6116" s="271">
        <v>0</v>
      </c>
      <c r="O6116" s="271">
        <v>13021.22</v>
      </c>
      <c r="P6116" s="89" t="s">
        <v>670</v>
      </c>
    </row>
    <row r="6117" spans="1:16" ht="63.75">
      <c r="A6117" s="268">
        <v>16</v>
      </c>
      <c r="B6117" s="89"/>
      <c r="C6117" s="269" t="s">
        <v>43</v>
      </c>
      <c r="D6117" s="84">
        <v>43642</v>
      </c>
      <c r="E6117" s="85" t="s">
        <v>10492</v>
      </c>
      <c r="F6117" s="85" t="s">
        <v>629</v>
      </c>
      <c r="G6117" s="85">
        <v>8411</v>
      </c>
      <c r="H6117" s="89"/>
      <c r="I6117" s="270" t="s">
        <v>12186</v>
      </c>
      <c r="J6117" s="89"/>
      <c r="K6117" s="89"/>
      <c r="L6117" s="89"/>
      <c r="M6117" s="89"/>
      <c r="N6117" s="271">
        <v>572.28</v>
      </c>
      <c r="O6117" s="271">
        <v>0</v>
      </c>
      <c r="P6117" s="89" t="s">
        <v>670</v>
      </c>
    </row>
    <row r="6118" spans="1:16" ht="76.5">
      <c r="A6118" s="268">
        <v>16</v>
      </c>
      <c r="B6118" s="89"/>
      <c r="C6118" s="269" t="s">
        <v>43</v>
      </c>
      <c r="D6118" s="84">
        <v>43642</v>
      </c>
      <c r="E6118" s="85" t="s">
        <v>10493</v>
      </c>
      <c r="F6118" s="85" t="s">
        <v>629</v>
      </c>
      <c r="G6118" s="85">
        <v>8412</v>
      </c>
      <c r="H6118" s="89"/>
      <c r="I6118" s="270" t="s">
        <v>12187</v>
      </c>
      <c r="J6118" s="89"/>
      <c r="K6118" s="89"/>
      <c r="L6118" s="89"/>
      <c r="M6118" s="89"/>
      <c r="N6118" s="271">
        <v>437.28</v>
      </c>
      <c r="O6118" s="271">
        <v>0</v>
      </c>
      <c r="P6118" s="89" t="s">
        <v>670</v>
      </c>
    </row>
    <row r="6119" spans="1:16" ht="76.5">
      <c r="A6119" s="268">
        <v>513</v>
      </c>
      <c r="B6119" s="89"/>
      <c r="C6119" s="269" t="s">
        <v>171</v>
      </c>
      <c r="D6119" s="84">
        <v>43642</v>
      </c>
      <c r="E6119" s="85" t="s">
        <v>10494</v>
      </c>
      <c r="F6119" s="85" t="s">
        <v>15</v>
      </c>
      <c r="G6119" s="85">
        <v>1074078</v>
      </c>
      <c r="H6119" s="89"/>
      <c r="I6119" s="270" t="s">
        <v>12188</v>
      </c>
      <c r="J6119" s="89"/>
      <c r="K6119" s="89"/>
      <c r="L6119" s="89"/>
      <c r="M6119" s="89"/>
      <c r="N6119" s="271">
        <v>50</v>
      </c>
      <c r="O6119" s="271">
        <v>0</v>
      </c>
      <c r="P6119" s="89" t="s">
        <v>670</v>
      </c>
    </row>
    <row r="6120" spans="1:16" ht="76.5">
      <c r="A6120" s="268" t="s">
        <v>563</v>
      </c>
      <c r="B6120" s="89"/>
      <c r="C6120" s="269" t="s">
        <v>614</v>
      </c>
      <c r="D6120" s="84">
        <v>43642</v>
      </c>
      <c r="E6120" s="85" t="s">
        <v>10495</v>
      </c>
      <c r="F6120" s="85" t="s">
        <v>671</v>
      </c>
      <c r="G6120" s="85">
        <v>536408</v>
      </c>
      <c r="H6120" s="89"/>
      <c r="I6120" s="270" t="s">
        <v>12189</v>
      </c>
      <c r="J6120" s="89"/>
      <c r="K6120" s="89"/>
      <c r="L6120" s="89"/>
      <c r="M6120" s="89"/>
      <c r="N6120" s="271">
        <v>0</v>
      </c>
      <c r="O6120" s="271">
        <v>99251.07</v>
      </c>
      <c r="P6120" s="89" t="s">
        <v>670</v>
      </c>
    </row>
    <row r="6121" spans="1:16" ht="76.5">
      <c r="A6121" s="268" t="s">
        <v>563</v>
      </c>
      <c r="B6121" s="89"/>
      <c r="C6121" s="269" t="s">
        <v>614</v>
      </c>
      <c r="D6121" s="84">
        <v>43642</v>
      </c>
      <c r="E6121" s="85" t="s">
        <v>10495</v>
      </c>
      <c r="F6121" s="85" t="s">
        <v>671</v>
      </c>
      <c r="G6121" s="85">
        <v>536409</v>
      </c>
      <c r="H6121" s="89"/>
      <c r="I6121" s="270" t="s">
        <v>12190</v>
      </c>
      <c r="J6121" s="89"/>
      <c r="K6121" s="89"/>
      <c r="L6121" s="89"/>
      <c r="M6121" s="89"/>
      <c r="N6121" s="271">
        <v>0</v>
      </c>
      <c r="O6121" s="271">
        <v>125185.64</v>
      </c>
      <c r="P6121" s="89" t="s">
        <v>670</v>
      </c>
    </row>
    <row r="6122" spans="1:16" ht="76.5">
      <c r="A6122" s="268">
        <v>35</v>
      </c>
      <c r="B6122" s="89"/>
      <c r="C6122" s="269" t="s">
        <v>46</v>
      </c>
      <c r="D6122" s="84">
        <v>43642</v>
      </c>
      <c r="E6122" s="85" t="s">
        <v>10496</v>
      </c>
      <c r="F6122" s="85" t="s">
        <v>671</v>
      </c>
      <c r="G6122" s="85">
        <v>536407</v>
      </c>
      <c r="H6122" s="89"/>
      <c r="I6122" s="270" t="s">
        <v>12191</v>
      </c>
      <c r="J6122" s="89"/>
      <c r="K6122" s="89"/>
      <c r="L6122" s="89"/>
      <c r="M6122" s="89"/>
      <c r="N6122" s="271">
        <v>0</v>
      </c>
      <c r="O6122" s="271">
        <v>10304.530000000001</v>
      </c>
      <c r="P6122" s="89" t="s">
        <v>670</v>
      </c>
    </row>
    <row r="6123" spans="1:16" ht="63.75">
      <c r="A6123" s="268">
        <v>35</v>
      </c>
      <c r="B6123" s="89"/>
      <c r="C6123" s="269" t="s">
        <v>46</v>
      </c>
      <c r="D6123" s="84">
        <v>43642</v>
      </c>
      <c r="E6123" s="85" t="s">
        <v>10496</v>
      </c>
      <c r="F6123" s="85" t="s">
        <v>671</v>
      </c>
      <c r="G6123" s="85">
        <v>536406</v>
      </c>
      <c r="H6123" s="89"/>
      <c r="I6123" s="270" t="s">
        <v>12192</v>
      </c>
      <c r="J6123" s="89"/>
      <c r="K6123" s="89"/>
      <c r="L6123" s="89"/>
      <c r="M6123" s="89"/>
      <c r="N6123" s="271">
        <v>0</v>
      </c>
      <c r="O6123" s="271">
        <v>4711.7299999999996</v>
      </c>
      <c r="P6123" s="89" t="s">
        <v>670</v>
      </c>
    </row>
    <row r="6124" spans="1:16" ht="38.25">
      <c r="A6124" s="268">
        <v>291</v>
      </c>
      <c r="B6124" s="89"/>
      <c r="C6124" s="269" t="s">
        <v>129</v>
      </c>
      <c r="D6124" s="84">
        <v>43642</v>
      </c>
      <c r="E6124" s="85" t="s">
        <v>10497</v>
      </c>
      <c r="F6124" s="85" t="s">
        <v>6</v>
      </c>
      <c r="G6124" s="85">
        <v>1136559</v>
      </c>
      <c r="H6124" s="89"/>
      <c r="I6124" s="270" t="s">
        <v>12193</v>
      </c>
      <c r="J6124" s="89"/>
      <c r="K6124" s="89"/>
      <c r="L6124" s="89"/>
      <c r="M6124" s="89"/>
      <c r="N6124" s="271">
        <v>0</v>
      </c>
      <c r="O6124" s="271">
        <v>50000</v>
      </c>
      <c r="P6124" s="89" t="s">
        <v>670</v>
      </c>
    </row>
    <row r="6125" spans="1:16" ht="51">
      <c r="A6125" s="268">
        <v>119</v>
      </c>
      <c r="B6125" s="89"/>
      <c r="C6125" s="269" t="s">
        <v>63</v>
      </c>
      <c r="D6125" s="84">
        <v>43642</v>
      </c>
      <c r="E6125" s="85" t="s">
        <v>10498</v>
      </c>
      <c r="F6125" s="85" t="s">
        <v>11</v>
      </c>
      <c r="G6125" s="85">
        <v>957951</v>
      </c>
      <c r="H6125" s="89"/>
      <c r="I6125" s="270" t="s">
        <v>12194</v>
      </c>
      <c r="J6125" s="89"/>
      <c r="K6125" s="89"/>
      <c r="L6125" s="89"/>
      <c r="M6125" s="89"/>
      <c r="N6125" s="271">
        <v>50</v>
      </c>
      <c r="O6125" s="271">
        <v>0</v>
      </c>
      <c r="P6125" s="89" t="s">
        <v>670</v>
      </c>
    </row>
    <row r="6126" spans="1:16" ht="51">
      <c r="A6126" s="268">
        <v>119</v>
      </c>
      <c r="B6126" s="89"/>
      <c r="C6126" s="269" t="s">
        <v>63</v>
      </c>
      <c r="D6126" s="84">
        <v>43642</v>
      </c>
      <c r="E6126" s="85" t="s">
        <v>10499</v>
      </c>
      <c r="F6126" s="85" t="s">
        <v>11</v>
      </c>
      <c r="G6126" s="85">
        <v>957952</v>
      </c>
      <c r="H6126" s="89"/>
      <c r="I6126" s="270" t="s">
        <v>12195</v>
      </c>
      <c r="J6126" s="89"/>
      <c r="K6126" s="89"/>
      <c r="L6126" s="89"/>
      <c r="M6126" s="89"/>
      <c r="N6126" s="271">
        <v>50</v>
      </c>
      <c r="O6126" s="271">
        <v>0</v>
      </c>
      <c r="P6126" s="89" t="s">
        <v>670</v>
      </c>
    </row>
    <row r="6127" spans="1:16" ht="51">
      <c r="A6127" s="268">
        <v>119</v>
      </c>
      <c r="B6127" s="89"/>
      <c r="C6127" s="269" t="s">
        <v>63</v>
      </c>
      <c r="D6127" s="84">
        <v>43642</v>
      </c>
      <c r="E6127" s="85" t="s">
        <v>10500</v>
      </c>
      <c r="F6127" s="85" t="s">
        <v>11</v>
      </c>
      <c r="G6127" s="85">
        <v>957953</v>
      </c>
      <c r="H6127" s="89"/>
      <c r="I6127" s="270" t="s">
        <v>12196</v>
      </c>
      <c r="J6127" s="89"/>
      <c r="K6127" s="89"/>
      <c r="L6127" s="89"/>
      <c r="M6127" s="89"/>
      <c r="N6127" s="271">
        <v>50</v>
      </c>
      <c r="O6127" s="271">
        <v>0</v>
      </c>
      <c r="P6127" s="89" t="s">
        <v>670</v>
      </c>
    </row>
    <row r="6128" spans="1:16" ht="76.5">
      <c r="A6128" s="268" t="s">
        <v>557</v>
      </c>
      <c r="B6128" s="89"/>
      <c r="C6128" s="269" t="s">
        <v>780</v>
      </c>
      <c r="D6128" s="84">
        <v>43642</v>
      </c>
      <c r="E6128" s="85" t="s">
        <v>10501</v>
      </c>
      <c r="F6128" s="85" t="s">
        <v>6</v>
      </c>
      <c r="G6128" s="85">
        <v>1136798</v>
      </c>
      <c r="H6128" s="89"/>
      <c r="I6128" s="270" t="s">
        <v>12197</v>
      </c>
      <c r="J6128" s="89"/>
      <c r="K6128" s="89"/>
      <c r="L6128" s="89"/>
      <c r="M6128" s="89"/>
      <c r="N6128" s="271">
        <v>0</v>
      </c>
      <c r="O6128" s="271">
        <v>5000</v>
      </c>
      <c r="P6128" s="89" t="s">
        <v>670</v>
      </c>
    </row>
    <row r="6129" spans="1:16" ht="63.75">
      <c r="A6129" s="268">
        <v>291</v>
      </c>
      <c r="B6129" s="89"/>
      <c r="C6129" s="269" t="s">
        <v>129</v>
      </c>
      <c r="D6129" s="84">
        <v>43642</v>
      </c>
      <c r="E6129" s="85" t="s">
        <v>10502</v>
      </c>
      <c r="F6129" s="85" t="s">
        <v>6</v>
      </c>
      <c r="G6129" s="85">
        <v>1136835</v>
      </c>
      <c r="H6129" s="89"/>
      <c r="I6129" s="270" t="s">
        <v>12198</v>
      </c>
      <c r="J6129" s="89"/>
      <c r="K6129" s="89"/>
      <c r="L6129" s="89"/>
      <c r="M6129" s="89"/>
      <c r="N6129" s="271">
        <v>0</v>
      </c>
      <c r="O6129" s="271">
        <v>266988.90999999997</v>
      </c>
      <c r="P6129" s="89" t="s">
        <v>670</v>
      </c>
    </row>
    <row r="6130" spans="1:16" ht="63.75">
      <c r="A6130" s="268">
        <v>41</v>
      </c>
      <c r="B6130" s="89"/>
      <c r="C6130" s="269" t="s">
        <v>47</v>
      </c>
      <c r="D6130" s="84">
        <v>43642</v>
      </c>
      <c r="E6130" s="85" t="s">
        <v>10503</v>
      </c>
      <c r="F6130" s="85" t="s">
        <v>6</v>
      </c>
      <c r="G6130" s="85">
        <v>1136923</v>
      </c>
      <c r="H6130" s="89"/>
      <c r="I6130" s="270" t="s">
        <v>12199</v>
      </c>
      <c r="J6130" s="89"/>
      <c r="K6130" s="89"/>
      <c r="L6130" s="89"/>
      <c r="M6130" s="89"/>
      <c r="N6130" s="271">
        <v>0</v>
      </c>
      <c r="O6130" s="271">
        <v>50000</v>
      </c>
      <c r="P6130" s="89" t="s">
        <v>670</v>
      </c>
    </row>
    <row r="6131" spans="1:16" ht="76.5">
      <c r="A6131" s="268">
        <v>291</v>
      </c>
      <c r="B6131" s="89"/>
      <c r="C6131" s="269" t="s">
        <v>129</v>
      </c>
      <c r="D6131" s="84">
        <v>43642</v>
      </c>
      <c r="E6131" s="85" t="s">
        <v>10504</v>
      </c>
      <c r="F6131" s="85" t="s">
        <v>6</v>
      </c>
      <c r="G6131" s="85">
        <v>1136954</v>
      </c>
      <c r="H6131" s="89"/>
      <c r="I6131" s="270" t="s">
        <v>12200</v>
      </c>
      <c r="J6131" s="89"/>
      <c r="K6131" s="89"/>
      <c r="L6131" s="89"/>
      <c r="M6131" s="89"/>
      <c r="N6131" s="271">
        <v>0</v>
      </c>
      <c r="O6131" s="271">
        <v>12212299.789999999</v>
      </c>
      <c r="P6131" s="89" t="s">
        <v>670</v>
      </c>
    </row>
    <row r="6132" spans="1:16" ht="76.5">
      <c r="A6132" s="268">
        <v>52</v>
      </c>
      <c r="B6132" s="89"/>
      <c r="C6132" s="269" t="s">
        <v>51</v>
      </c>
      <c r="D6132" s="84">
        <v>43642</v>
      </c>
      <c r="E6132" s="85" t="s">
        <v>10505</v>
      </c>
      <c r="F6132" s="85" t="s">
        <v>6</v>
      </c>
      <c r="G6132" s="85">
        <v>958004</v>
      </c>
      <c r="H6132" s="89"/>
      <c r="I6132" s="270" t="s">
        <v>12201</v>
      </c>
      <c r="J6132" s="89"/>
      <c r="K6132" s="89"/>
      <c r="L6132" s="89"/>
      <c r="M6132" s="89"/>
      <c r="N6132" s="271">
        <v>0</v>
      </c>
      <c r="O6132" s="271">
        <v>1927.18</v>
      </c>
      <c r="P6132" s="89" t="s">
        <v>670</v>
      </c>
    </row>
    <row r="6133" spans="1:16" ht="63.75">
      <c r="A6133" s="268">
        <v>10</v>
      </c>
      <c r="B6133" s="89"/>
      <c r="C6133" s="269" t="s">
        <v>41</v>
      </c>
      <c r="D6133" s="84">
        <v>43642</v>
      </c>
      <c r="E6133" s="85" t="s">
        <v>10506</v>
      </c>
      <c r="F6133" s="85" t="s">
        <v>6</v>
      </c>
      <c r="G6133" s="85">
        <v>1074802</v>
      </c>
      <c r="H6133" s="89"/>
      <c r="I6133" s="270" t="s">
        <v>12202</v>
      </c>
      <c r="J6133" s="89"/>
      <c r="K6133" s="89"/>
      <c r="L6133" s="89"/>
      <c r="M6133" s="89"/>
      <c r="N6133" s="271">
        <v>0</v>
      </c>
      <c r="O6133" s="271">
        <v>54015.3</v>
      </c>
      <c r="P6133" s="89" t="s">
        <v>670</v>
      </c>
    </row>
    <row r="6134" spans="1:16" ht="51">
      <c r="A6134" s="268">
        <v>513</v>
      </c>
      <c r="B6134" s="89"/>
      <c r="C6134" s="269" t="s">
        <v>171</v>
      </c>
      <c r="D6134" s="84">
        <v>43642</v>
      </c>
      <c r="E6134" s="85" t="s">
        <v>10507</v>
      </c>
      <c r="F6134" s="85" t="s">
        <v>15</v>
      </c>
      <c r="G6134" s="85">
        <v>1074799</v>
      </c>
      <c r="H6134" s="89"/>
      <c r="I6134" s="270" t="s">
        <v>744</v>
      </c>
      <c r="J6134" s="89"/>
      <c r="K6134" s="89"/>
      <c r="L6134" s="89"/>
      <c r="M6134" s="89"/>
      <c r="N6134" s="271">
        <v>50</v>
      </c>
      <c r="O6134" s="271">
        <v>0</v>
      </c>
      <c r="P6134" s="89" t="s">
        <v>670</v>
      </c>
    </row>
    <row r="6135" spans="1:16" ht="63.75">
      <c r="A6135" s="268">
        <v>10</v>
      </c>
      <c r="B6135" s="89"/>
      <c r="C6135" s="269" t="s">
        <v>41</v>
      </c>
      <c r="D6135" s="84">
        <v>43642</v>
      </c>
      <c r="E6135" s="85" t="s">
        <v>10508</v>
      </c>
      <c r="F6135" s="85" t="s">
        <v>15</v>
      </c>
      <c r="G6135" s="85">
        <v>1074803</v>
      </c>
      <c r="H6135" s="89"/>
      <c r="I6135" s="270" t="s">
        <v>12203</v>
      </c>
      <c r="J6135" s="89"/>
      <c r="K6135" s="89"/>
      <c r="L6135" s="89"/>
      <c r="M6135" s="89"/>
      <c r="N6135" s="271">
        <v>50</v>
      </c>
      <c r="O6135" s="271">
        <v>0</v>
      </c>
      <c r="P6135" s="89" t="s">
        <v>670</v>
      </c>
    </row>
    <row r="6136" spans="1:16" ht="51">
      <c r="A6136" s="268">
        <v>513</v>
      </c>
      <c r="B6136" s="89"/>
      <c r="C6136" s="269" t="s">
        <v>171</v>
      </c>
      <c r="D6136" s="84">
        <v>43642</v>
      </c>
      <c r="E6136" s="85" t="s">
        <v>10509</v>
      </c>
      <c r="F6136" s="85" t="s">
        <v>15</v>
      </c>
      <c r="G6136" s="85">
        <v>1074944</v>
      </c>
      <c r="H6136" s="89"/>
      <c r="I6136" s="270" t="s">
        <v>12204</v>
      </c>
      <c r="J6136" s="89"/>
      <c r="K6136" s="89"/>
      <c r="L6136" s="89"/>
      <c r="M6136" s="89"/>
      <c r="N6136" s="271">
        <v>50</v>
      </c>
      <c r="O6136" s="271">
        <v>0</v>
      </c>
      <c r="P6136" s="89" t="s">
        <v>670</v>
      </c>
    </row>
    <row r="6137" spans="1:16" ht="89.25">
      <c r="A6137" s="268">
        <v>132</v>
      </c>
      <c r="B6137" s="89"/>
      <c r="C6137" s="269" t="s">
        <v>68</v>
      </c>
      <c r="D6137" s="84">
        <v>43642</v>
      </c>
      <c r="E6137" s="85" t="s">
        <v>10510</v>
      </c>
      <c r="F6137" s="85" t="s">
        <v>11</v>
      </c>
      <c r="G6137" s="85">
        <v>957997</v>
      </c>
      <c r="H6137" s="89"/>
      <c r="I6137" s="270" t="s">
        <v>12205</v>
      </c>
      <c r="J6137" s="89"/>
      <c r="K6137" s="89"/>
      <c r="L6137" s="89"/>
      <c r="M6137" s="89"/>
      <c r="N6137" s="271">
        <v>511.75</v>
      </c>
      <c r="O6137" s="271">
        <v>0</v>
      </c>
      <c r="P6137" s="89" t="s">
        <v>670</v>
      </c>
    </row>
    <row r="6138" spans="1:16" ht="63.75">
      <c r="A6138" s="268">
        <v>117</v>
      </c>
      <c r="B6138" s="89"/>
      <c r="C6138" s="269" t="s">
        <v>62</v>
      </c>
      <c r="D6138" s="84">
        <v>43642</v>
      </c>
      <c r="E6138" s="85" t="s">
        <v>10511</v>
      </c>
      <c r="F6138" s="85" t="s">
        <v>11</v>
      </c>
      <c r="G6138" s="85">
        <v>957999</v>
      </c>
      <c r="H6138" s="89"/>
      <c r="I6138" s="270" t="s">
        <v>12206</v>
      </c>
      <c r="J6138" s="89"/>
      <c r="K6138" s="89"/>
      <c r="L6138" s="89"/>
      <c r="M6138" s="89"/>
      <c r="N6138" s="271">
        <v>50</v>
      </c>
      <c r="O6138" s="271">
        <v>0</v>
      </c>
      <c r="P6138" s="89" t="s">
        <v>670</v>
      </c>
    </row>
    <row r="6139" spans="1:16" ht="51">
      <c r="A6139" s="268">
        <v>117</v>
      </c>
      <c r="B6139" s="89"/>
      <c r="C6139" s="269" t="s">
        <v>62</v>
      </c>
      <c r="D6139" s="84">
        <v>43642</v>
      </c>
      <c r="E6139" s="85" t="s">
        <v>10512</v>
      </c>
      <c r="F6139" s="85" t="s">
        <v>11</v>
      </c>
      <c r="G6139" s="85">
        <v>958013</v>
      </c>
      <c r="H6139" s="89"/>
      <c r="I6139" s="270" t="s">
        <v>12207</v>
      </c>
      <c r="J6139" s="89"/>
      <c r="K6139" s="89"/>
      <c r="L6139" s="89"/>
      <c r="M6139" s="89"/>
      <c r="N6139" s="271">
        <v>50</v>
      </c>
      <c r="O6139" s="271">
        <v>0</v>
      </c>
      <c r="P6139" s="89" t="s">
        <v>670</v>
      </c>
    </row>
    <row r="6140" spans="1:16" ht="63.75">
      <c r="A6140" s="268">
        <v>378</v>
      </c>
      <c r="B6140" s="89"/>
      <c r="C6140" s="269" t="s">
        <v>639</v>
      </c>
      <c r="D6140" s="84">
        <v>43642</v>
      </c>
      <c r="E6140" s="85" t="s">
        <v>10513</v>
      </c>
      <c r="F6140" s="85" t="s">
        <v>11</v>
      </c>
      <c r="G6140" s="85">
        <v>958016</v>
      </c>
      <c r="H6140" s="89"/>
      <c r="I6140" s="270" t="s">
        <v>12208</v>
      </c>
      <c r="J6140" s="89"/>
      <c r="K6140" s="89"/>
      <c r="L6140" s="89"/>
      <c r="M6140" s="89"/>
      <c r="N6140" s="271">
        <v>50</v>
      </c>
      <c r="O6140" s="271">
        <v>0</v>
      </c>
      <c r="P6140" s="89" t="s">
        <v>670</v>
      </c>
    </row>
    <row r="6141" spans="1:16" ht="63.75">
      <c r="A6141" s="268">
        <v>234</v>
      </c>
      <c r="B6141" s="89"/>
      <c r="C6141" s="269" t="s">
        <v>644</v>
      </c>
      <c r="D6141" s="84">
        <v>43643</v>
      </c>
      <c r="E6141" s="85" t="s">
        <v>10514</v>
      </c>
      <c r="F6141" s="85" t="s">
        <v>3</v>
      </c>
      <c r="G6141" s="85">
        <v>1754051</v>
      </c>
      <c r="H6141" s="89"/>
      <c r="I6141" s="270" t="s">
        <v>12209</v>
      </c>
      <c r="J6141" s="89"/>
      <c r="K6141" s="89"/>
      <c r="L6141" s="89"/>
      <c r="M6141" s="89"/>
      <c r="N6141" s="271">
        <v>0</v>
      </c>
      <c r="O6141" s="271">
        <v>55.300000000000004</v>
      </c>
      <c r="P6141" s="89" t="s">
        <v>670</v>
      </c>
    </row>
    <row r="6142" spans="1:16" ht="51">
      <c r="A6142" s="268">
        <v>234</v>
      </c>
      <c r="B6142" s="89"/>
      <c r="C6142" s="269" t="s">
        <v>644</v>
      </c>
      <c r="D6142" s="84">
        <v>43643</v>
      </c>
      <c r="E6142" s="85" t="s">
        <v>10515</v>
      </c>
      <c r="F6142" s="85" t="s">
        <v>3</v>
      </c>
      <c r="G6142" s="85">
        <v>1754048</v>
      </c>
      <c r="H6142" s="89"/>
      <c r="I6142" s="270" t="s">
        <v>12210</v>
      </c>
      <c r="J6142" s="89"/>
      <c r="K6142" s="89"/>
      <c r="L6142" s="89"/>
      <c r="M6142" s="89"/>
      <c r="N6142" s="271">
        <v>0</v>
      </c>
      <c r="O6142" s="271">
        <v>240</v>
      </c>
      <c r="P6142" s="89" t="s">
        <v>670</v>
      </c>
    </row>
    <row r="6143" spans="1:16" ht="63.75">
      <c r="A6143" s="268">
        <v>344</v>
      </c>
      <c r="B6143" s="89"/>
      <c r="C6143" s="269" t="s">
        <v>150</v>
      </c>
      <c r="D6143" s="84">
        <v>43643</v>
      </c>
      <c r="E6143" s="85" t="s">
        <v>10516</v>
      </c>
      <c r="F6143" s="85" t="s">
        <v>3</v>
      </c>
      <c r="G6143" s="85">
        <v>1754046</v>
      </c>
      <c r="H6143" s="89"/>
      <c r="I6143" s="270" t="s">
        <v>12211</v>
      </c>
      <c r="J6143" s="89"/>
      <c r="K6143" s="89"/>
      <c r="L6143" s="89"/>
      <c r="M6143" s="89"/>
      <c r="N6143" s="271">
        <v>0</v>
      </c>
      <c r="O6143" s="271">
        <v>480</v>
      </c>
      <c r="P6143" s="89" t="s">
        <v>670</v>
      </c>
    </row>
    <row r="6144" spans="1:16" ht="63.75">
      <c r="A6144" s="268">
        <v>6</v>
      </c>
      <c r="B6144" s="89"/>
      <c r="C6144" s="269" t="s">
        <v>40</v>
      </c>
      <c r="D6144" s="84">
        <v>43643</v>
      </c>
      <c r="E6144" s="85" t="s">
        <v>10517</v>
      </c>
      <c r="F6144" s="85" t="s">
        <v>3</v>
      </c>
      <c r="G6144" s="85">
        <v>1754038</v>
      </c>
      <c r="H6144" s="89"/>
      <c r="I6144" s="270" t="s">
        <v>12212</v>
      </c>
      <c r="J6144" s="89"/>
      <c r="K6144" s="89"/>
      <c r="L6144" s="89"/>
      <c r="M6144" s="89"/>
      <c r="N6144" s="271">
        <v>0</v>
      </c>
      <c r="O6144" s="271">
        <v>50.620000000000005</v>
      </c>
      <c r="P6144" s="89" t="s">
        <v>670</v>
      </c>
    </row>
    <row r="6145" spans="1:16" ht="51">
      <c r="A6145" s="268">
        <v>70</v>
      </c>
      <c r="B6145" s="89"/>
      <c r="C6145" s="269" t="s">
        <v>53</v>
      </c>
      <c r="D6145" s="84">
        <v>43643</v>
      </c>
      <c r="E6145" s="85" t="s">
        <v>10518</v>
      </c>
      <c r="F6145" s="85" t="s">
        <v>3</v>
      </c>
      <c r="G6145" s="85">
        <v>1754022</v>
      </c>
      <c r="H6145" s="89"/>
      <c r="I6145" s="270" t="s">
        <v>12213</v>
      </c>
      <c r="J6145" s="89"/>
      <c r="K6145" s="89"/>
      <c r="L6145" s="89"/>
      <c r="M6145" s="89"/>
      <c r="N6145" s="271">
        <v>0</v>
      </c>
      <c r="O6145" s="271">
        <v>625</v>
      </c>
      <c r="P6145" s="89" t="s">
        <v>670</v>
      </c>
    </row>
    <row r="6146" spans="1:16" ht="51">
      <c r="A6146" s="268">
        <v>862</v>
      </c>
      <c r="B6146" s="89"/>
      <c r="C6146" s="269" t="s">
        <v>199</v>
      </c>
      <c r="D6146" s="84">
        <v>43643</v>
      </c>
      <c r="E6146" s="85" t="s">
        <v>10519</v>
      </c>
      <c r="F6146" s="85" t="s">
        <v>3</v>
      </c>
      <c r="G6146" s="85">
        <v>1754018</v>
      </c>
      <c r="H6146" s="89"/>
      <c r="I6146" s="270" t="s">
        <v>12214</v>
      </c>
      <c r="J6146" s="89"/>
      <c r="K6146" s="89"/>
      <c r="L6146" s="89"/>
      <c r="M6146" s="89"/>
      <c r="N6146" s="271">
        <v>0</v>
      </c>
      <c r="O6146" s="271">
        <v>120</v>
      </c>
      <c r="P6146" s="89" t="s">
        <v>670</v>
      </c>
    </row>
    <row r="6147" spans="1:16" ht="38.25">
      <c r="A6147" s="268">
        <v>283</v>
      </c>
      <c r="B6147" s="89"/>
      <c r="C6147" s="269" t="s">
        <v>125</v>
      </c>
      <c r="D6147" s="84">
        <v>43643</v>
      </c>
      <c r="E6147" s="85" t="s">
        <v>10520</v>
      </c>
      <c r="F6147" s="85" t="s">
        <v>3</v>
      </c>
      <c r="G6147" s="85">
        <v>1754015</v>
      </c>
      <c r="H6147" s="89"/>
      <c r="I6147" s="270" t="s">
        <v>12215</v>
      </c>
      <c r="J6147" s="89"/>
      <c r="K6147" s="89"/>
      <c r="L6147" s="89"/>
      <c r="M6147" s="89"/>
      <c r="N6147" s="271">
        <v>0</v>
      </c>
      <c r="O6147" s="271">
        <v>391</v>
      </c>
      <c r="P6147" s="89" t="s">
        <v>670</v>
      </c>
    </row>
    <row r="6148" spans="1:16" ht="38.25">
      <c r="A6148" s="268">
        <v>526</v>
      </c>
      <c r="B6148" s="89"/>
      <c r="C6148" s="269" t="s">
        <v>610</v>
      </c>
      <c r="D6148" s="84">
        <v>43643</v>
      </c>
      <c r="E6148" s="85" t="s">
        <v>10521</v>
      </c>
      <c r="F6148" s="85" t="s">
        <v>3</v>
      </c>
      <c r="G6148" s="85">
        <v>1753998</v>
      </c>
      <c r="H6148" s="89"/>
      <c r="I6148" s="270" t="s">
        <v>12216</v>
      </c>
      <c r="J6148" s="89"/>
      <c r="K6148" s="89"/>
      <c r="L6148" s="89"/>
      <c r="M6148" s="89"/>
      <c r="N6148" s="271">
        <v>0</v>
      </c>
      <c r="O6148" s="271">
        <v>227</v>
      </c>
      <c r="P6148" s="89" t="s">
        <v>670</v>
      </c>
    </row>
    <row r="6149" spans="1:16" ht="51">
      <c r="A6149" s="268" t="s">
        <v>565</v>
      </c>
      <c r="B6149" s="89"/>
      <c r="C6149" s="269" t="s">
        <v>615</v>
      </c>
      <c r="D6149" s="84">
        <v>43643</v>
      </c>
      <c r="E6149" s="85" t="s">
        <v>10522</v>
      </c>
      <c r="F6149" s="85" t="s">
        <v>3</v>
      </c>
      <c r="G6149" s="85">
        <v>1753984</v>
      </c>
      <c r="H6149" s="89"/>
      <c r="I6149" s="270" t="s">
        <v>12217</v>
      </c>
      <c r="J6149" s="89"/>
      <c r="K6149" s="89"/>
      <c r="L6149" s="89"/>
      <c r="M6149" s="89"/>
      <c r="N6149" s="271">
        <v>0</v>
      </c>
      <c r="O6149" s="271">
        <v>601</v>
      </c>
      <c r="P6149" s="89" t="s">
        <v>670</v>
      </c>
    </row>
    <row r="6150" spans="1:16" ht="51">
      <c r="A6150" s="268">
        <v>287</v>
      </c>
      <c r="B6150" s="89"/>
      <c r="C6150" s="269" t="s">
        <v>126</v>
      </c>
      <c r="D6150" s="84">
        <v>43643</v>
      </c>
      <c r="E6150" s="85" t="s">
        <v>10523</v>
      </c>
      <c r="F6150" s="85" t="s">
        <v>3</v>
      </c>
      <c r="G6150" s="85">
        <v>1753980</v>
      </c>
      <c r="H6150" s="89"/>
      <c r="I6150" s="270" t="s">
        <v>12218</v>
      </c>
      <c r="J6150" s="89"/>
      <c r="K6150" s="89"/>
      <c r="L6150" s="89"/>
      <c r="M6150" s="89"/>
      <c r="N6150" s="271">
        <v>0</v>
      </c>
      <c r="O6150" s="271">
        <v>1790</v>
      </c>
      <c r="P6150" s="89" t="s">
        <v>670</v>
      </c>
    </row>
    <row r="6151" spans="1:16" ht="51">
      <c r="A6151" s="268">
        <v>287</v>
      </c>
      <c r="B6151" s="89"/>
      <c r="C6151" s="269" t="s">
        <v>126</v>
      </c>
      <c r="D6151" s="84">
        <v>43643</v>
      </c>
      <c r="E6151" s="85" t="s">
        <v>10524</v>
      </c>
      <c r="F6151" s="85" t="s">
        <v>3</v>
      </c>
      <c r="G6151" s="85">
        <v>1753977</v>
      </c>
      <c r="H6151" s="89"/>
      <c r="I6151" s="270" t="s">
        <v>12219</v>
      </c>
      <c r="J6151" s="89"/>
      <c r="K6151" s="89"/>
      <c r="L6151" s="89"/>
      <c r="M6151" s="89"/>
      <c r="N6151" s="271">
        <v>0</v>
      </c>
      <c r="O6151" s="271">
        <v>1</v>
      </c>
      <c r="P6151" s="89" t="s">
        <v>670</v>
      </c>
    </row>
    <row r="6152" spans="1:16" ht="38.25">
      <c r="A6152" s="268">
        <v>46</v>
      </c>
      <c r="B6152" s="89"/>
      <c r="C6152" s="269" t="s">
        <v>48</v>
      </c>
      <c r="D6152" s="84">
        <v>43643</v>
      </c>
      <c r="E6152" s="85" t="s">
        <v>10525</v>
      </c>
      <c r="F6152" s="85" t="s">
        <v>3</v>
      </c>
      <c r="G6152" s="85">
        <v>1753975</v>
      </c>
      <c r="H6152" s="89"/>
      <c r="I6152" s="270" t="s">
        <v>12220</v>
      </c>
      <c r="J6152" s="89"/>
      <c r="K6152" s="89"/>
      <c r="L6152" s="89"/>
      <c r="M6152" s="89"/>
      <c r="N6152" s="271">
        <v>0</v>
      </c>
      <c r="O6152" s="271">
        <v>3000</v>
      </c>
      <c r="P6152" s="89" t="s">
        <v>670</v>
      </c>
    </row>
    <row r="6153" spans="1:16" ht="51">
      <c r="A6153" s="268">
        <v>46</v>
      </c>
      <c r="B6153" s="89"/>
      <c r="C6153" s="269" t="s">
        <v>48</v>
      </c>
      <c r="D6153" s="84">
        <v>43643</v>
      </c>
      <c r="E6153" s="85" t="s">
        <v>10526</v>
      </c>
      <c r="F6153" s="85" t="s">
        <v>3</v>
      </c>
      <c r="G6153" s="85">
        <v>1753954</v>
      </c>
      <c r="H6153" s="89"/>
      <c r="I6153" s="270" t="s">
        <v>12221</v>
      </c>
      <c r="J6153" s="89"/>
      <c r="K6153" s="89"/>
      <c r="L6153" s="89"/>
      <c r="M6153" s="89"/>
      <c r="N6153" s="271">
        <v>0</v>
      </c>
      <c r="O6153" s="271">
        <v>2500</v>
      </c>
      <c r="P6153" s="89" t="s">
        <v>670</v>
      </c>
    </row>
    <row r="6154" spans="1:16" ht="38.25">
      <c r="A6154" s="268">
        <v>46</v>
      </c>
      <c r="B6154" s="89"/>
      <c r="C6154" s="269" t="s">
        <v>48</v>
      </c>
      <c r="D6154" s="84">
        <v>43643</v>
      </c>
      <c r="E6154" s="85" t="s">
        <v>10527</v>
      </c>
      <c r="F6154" s="85" t="s">
        <v>3</v>
      </c>
      <c r="G6154" s="85">
        <v>1753939</v>
      </c>
      <c r="H6154" s="89"/>
      <c r="I6154" s="270" t="s">
        <v>12222</v>
      </c>
      <c r="J6154" s="89"/>
      <c r="K6154" s="89"/>
      <c r="L6154" s="89"/>
      <c r="M6154" s="89"/>
      <c r="N6154" s="271">
        <v>0</v>
      </c>
      <c r="O6154" s="271">
        <v>2000</v>
      </c>
      <c r="P6154" s="89" t="s">
        <v>670</v>
      </c>
    </row>
    <row r="6155" spans="1:16" ht="38.25">
      <c r="A6155" s="268">
        <v>670</v>
      </c>
      <c r="B6155" s="89"/>
      <c r="C6155" s="269" t="s">
        <v>190</v>
      </c>
      <c r="D6155" s="84">
        <v>43643</v>
      </c>
      <c r="E6155" s="85" t="s">
        <v>10528</v>
      </c>
      <c r="F6155" s="85" t="s">
        <v>3</v>
      </c>
      <c r="G6155" s="85">
        <v>1753933</v>
      </c>
      <c r="H6155" s="89"/>
      <c r="I6155" s="270" t="s">
        <v>12223</v>
      </c>
      <c r="J6155" s="89"/>
      <c r="K6155" s="89"/>
      <c r="L6155" s="89"/>
      <c r="M6155" s="89"/>
      <c r="N6155" s="271">
        <v>0</v>
      </c>
      <c r="O6155" s="271">
        <v>531</v>
      </c>
      <c r="P6155" s="89" t="s">
        <v>670</v>
      </c>
    </row>
    <row r="6156" spans="1:16" ht="51">
      <c r="A6156" s="268">
        <v>591</v>
      </c>
      <c r="B6156" s="89"/>
      <c r="C6156" s="269" t="s">
        <v>1367</v>
      </c>
      <c r="D6156" s="84">
        <v>43643</v>
      </c>
      <c r="E6156" s="85" t="s">
        <v>10529</v>
      </c>
      <c r="F6156" s="85" t="s">
        <v>3</v>
      </c>
      <c r="G6156" s="85">
        <v>1753922</v>
      </c>
      <c r="H6156" s="89"/>
      <c r="I6156" s="270" t="s">
        <v>12224</v>
      </c>
      <c r="J6156" s="89"/>
      <c r="K6156" s="89"/>
      <c r="L6156" s="89"/>
      <c r="M6156" s="89"/>
      <c r="N6156" s="271">
        <v>0</v>
      </c>
      <c r="O6156" s="271">
        <v>2396.5</v>
      </c>
      <c r="P6156" s="89" t="s">
        <v>670</v>
      </c>
    </row>
    <row r="6157" spans="1:16" ht="51">
      <c r="A6157" s="268" t="s">
        <v>565</v>
      </c>
      <c r="B6157" s="89"/>
      <c r="C6157" s="269" t="s">
        <v>615</v>
      </c>
      <c r="D6157" s="84">
        <v>43643</v>
      </c>
      <c r="E6157" s="85" t="s">
        <v>10530</v>
      </c>
      <c r="F6157" s="85" t="s">
        <v>3</v>
      </c>
      <c r="G6157" s="85">
        <v>1753921</v>
      </c>
      <c r="H6157" s="89"/>
      <c r="I6157" s="270" t="s">
        <v>12225</v>
      </c>
      <c r="J6157" s="89"/>
      <c r="K6157" s="89"/>
      <c r="L6157" s="89"/>
      <c r="M6157" s="89"/>
      <c r="N6157" s="271">
        <v>0</v>
      </c>
      <c r="O6157" s="271">
        <v>866</v>
      </c>
      <c r="P6157" s="89" t="s">
        <v>670</v>
      </c>
    </row>
    <row r="6158" spans="1:16" ht="51">
      <c r="A6158" s="268">
        <v>591</v>
      </c>
      <c r="B6158" s="89"/>
      <c r="C6158" s="269" t="s">
        <v>1367</v>
      </c>
      <c r="D6158" s="84">
        <v>43643</v>
      </c>
      <c r="E6158" s="85" t="s">
        <v>10531</v>
      </c>
      <c r="F6158" s="85" t="s">
        <v>3</v>
      </c>
      <c r="G6158" s="85">
        <v>1753919</v>
      </c>
      <c r="H6158" s="89"/>
      <c r="I6158" s="270" t="s">
        <v>12226</v>
      </c>
      <c r="J6158" s="89"/>
      <c r="K6158" s="89"/>
      <c r="L6158" s="89"/>
      <c r="M6158" s="89"/>
      <c r="N6158" s="271">
        <v>0</v>
      </c>
      <c r="O6158" s="271">
        <v>1254</v>
      </c>
      <c r="P6158" s="89" t="s">
        <v>670</v>
      </c>
    </row>
    <row r="6159" spans="1:16" ht="51">
      <c r="A6159" s="268" t="s">
        <v>565</v>
      </c>
      <c r="B6159" s="89"/>
      <c r="C6159" s="269" t="s">
        <v>615</v>
      </c>
      <c r="D6159" s="84">
        <v>43643</v>
      </c>
      <c r="E6159" s="85" t="s">
        <v>10532</v>
      </c>
      <c r="F6159" s="85" t="s">
        <v>3</v>
      </c>
      <c r="G6159" s="85">
        <v>1753911</v>
      </c>
      <c r="H6159" s="89"/>
      <c r="I6159" s="270" t="s">
        <v>12227</v>
      </c>
      <c r="J6159" s="89"/>
      <c r="K6159" s="89"/>
      <c r="L6159" s="89"/>
      <c r="M6159" s="89"/>
      <c r="N6159" s="271">
        <v>0</v>
      </c>
      <c r="O6159" s="271">
        <v>371</v>
      </c>
      <c r="P6159" s="89" t="s">
        <v>670</v>
      </c>
    </row>
    <row r="6160" spans="1:16" ht="51">
      <c r="A6160" s="268">
        <v>15</v>
      </c>
      <c r="B6160" s="89"/>
      <c r="C6160" s="269" t="s">
        <v>42</v>
      </c>
      <c r="D6160" s="84">
        <v>43643</v>
      </c>
      <c r="E6160" s="85" t="s">
        <v>10533</v>
      </c>
      <c r="F6160" s="85" t="s">
        <v>3</v>
      </c>
      <c r="G6160" s="85">
        <v>1754147</v>
      </c>
      <c r="H6160" s="89"/>
      <c r="I6160" s="270" t="s">
        <v>12228</v>
      </c>
      <c r="J6160" s="89"/>
      <c r="K6160" s="89"/>
      <c r="L6160" s="89"/>
      <c r="M6160" s="89"/>
      <c r="N6160" s="271">
        <v>0</v>
      </c>
      <c r="O6160" s="271">
        <v>1.52</v>
      </c>
      <c r="P6160" s="89" t="s">
        <v>670</v>
      </c>
    </row>
    <row r="6161" spans="1:16" ht="51">
      <c r="A6161" s="268">
        <v>342</v>
      </c>
      <c r="B6161" s="89"/>
      <c r="C6161" s="269" t="s">
        <v>148</v>
      </c>
      <c r="D6161" s="84">
        <v>43643</v>
      </c>
      <c r="E6161" s="85" t="s">
        <v>10534</v>
      </c>
      <c r="F6161" s="85" t="s">
        <v>3</v>
      </c>
      <c r="G6161" s="85">
        <v>1754145</v>
      </c>
      <c r="H6161" s="89"/>
      <c r="I6161" s="270" t="s">
        <v>12229</v>
      </c>
      <c r="J6161" s="89"/>
      <c r="K6161" s="89"/>
      <c r="L6161" s="89"/>
      <c r="M6161" s="89"/>
      <c r="N6161" s="271">
        <v>0</v>
      </c>
      <c r="O6161" s="271">
        <v>2124</v>
      </c>
      <c r="P6161" s="89" t="s">
        <v>670</v>
      </c>
    </row>
    <row r="6162" spans="1:16" ht="51">
      <c r="A6162" s="268">
        <v>526</v>
      </c>
      <c r="B6162" s="89"/>
      <c r="C6162" s="269" t="s">
        <v>610</v>
      </c>
      <c r="D6162" s="84">
        <v>43643</v>
      </c>
      <c r="E6162" s="85" t="s">
        <v>10535</v>
      </c>
      <c r="F6162" s="85" t="s">
        <v>3</v>
      </c>
      <c r="G6162" s="85">
        <v>1754125</v>
      </c>
      <c r="H6162" s="89"/>
      <c r="I6162" s="270" t="s">
        <v>8382</v>
      </c>
      <c r="J6162" s="89"/>
      <c r="K6162" s="89"/>
      <c r="L6162" s="89"/>
      <c r="M6162" s="89"/>
      <c r="N6162" s="271">
        <v>0</v>
      </c>
      <c r="O6162" s="271">
        <v>79.960000000000008</v>
      </c>
      <c r="P6162" s="89" t="s">
        <v>670</v>
      </c>
    </row>
    <row r="6163" spans="1:16" ht="51">
      <c r="A6163" s="268">
        <v>526</v>
      </c>
      <c r="B6163" s="89"/>
      <c r="C6163" s="269" t="s">
        <v>610</v>
      </c>
      <c r="D6163" s="84">
        <v>43643</v>
      </c>
      <c r="E6163" s="85" t="s">
        <v>10536</v>
      </c>
      <c r="F6163" s="85" t="s">
        <v>3</v>
      </c>
      <c r="G6163" s="85">
        <v>1754122</v>
      </c>
      <c r="H6163" s="89"/>
      <c r="I6163" s="270" t="s">
        <v>8382</v>
      </c>
      <c r="J6163" s="89"/>
      <c r="K6163" s="89"/>
      <c r="L6163" s="89"/>
      <c r="M6163" s="89"/>
      <c r="N6163" s="271">
        <v>0</v>
      </c>
      <c r="O6163" s="271">
        <v>45.92</v>
      </c>
      <c r="P6163" s="89" t="s">
        <v>670</v>
      </c>
    </row>
    <row r="6164" spans="1:16" ht="51">
      <c r="A6164" s="268">
        <v>132</v>
      </c>
      <c r="B6164" s="89"/>
      <c r="C6164" s="269" t="s">
        <v>68</v>
      </c>
      <c r="D6164" s="84">
        <v>43643</v>
      </c>
      <c r="E6164" s="85" t="s">
        <v>10537</v>
      </c>
      <c r="F6164" s="85" t="s">
        <v>3</v>
      </c>
      <c r="G6164" s="85">
        <v>1754118</v>
      </c>
      <c r="H6164" s="89"/>
      <c r="I6164" s="270" t="s">
        <v>12230</v>
      </c>
      <c r="J6164" s="89"/>
      <c r="K6164" s="89"/>
      <c r="L6164" s="89"/>
      <c r="M6164" s="89"/>
      <c r="N6164" s="271">
        <v>0</v>
      </c>
      <c r="O6164" s="271">
        <v>450</v>
      </c>
      <c r="P6164" s="89" t="s">
        <v>670</v>
      </c>
    </row>
    <row r="6165" spans="1:16" ht="51">
      <c r="A6165" s="268">
        <v>234</v>
      </c>
      <c r="B6165" s="89"/>
      <c r="C6165" s="269" t="s">
        <v>644</v>
      </c>
      <c r="D6165" s="84">
        <v>43643</v>
      </c>
      <c r="E6165" s="85" t="s">
        <v>10538</v>
      </c>
      <c r="F6165" s="85" t="s">
        <v>3</v>
      </c>
      <c r="G6165" s="85">
        <v>1754110</v>
      </c>
      <c r="H6165" s="89"/>
      <c r="I6165" s="270" t="s">
        <v>12231</v>
      </c>
      <c r="J6165" s="89"/>
      <c r="K6165" s="89"/>
      <c r="L6165" s="89"/>
      <c r="M6165" s="89"/>
      <c r="N6165" s="271">
        <v>0</v>
      </c>
      <c r="O6165" s="271">
        <v>23.5</v>
      </c>
      <c r="P6165" s="89" t="s">
        <v>670</v>
      </c>
    </row>
    <row r="6166" spans="1:16" ht="63.75">
      <c r="A6166" s="268">
        <v>234</v>
      </c>
      <c r="B6166" s="89"/>
      <c r="C6166" s="269" t="s">
        <v>644</v>
      </c>
      <c r="D6166" s="84">
        <v>43643</v>
      </c>
      <c r="E6166" s="85" t="s">
        <v>10539</v>
      </c>
      <c r="F6166" s="85" t="s">
        <v>3</v>
      </c>
      <c r="G6166" s="85">
        <v>1754109</v>
      </c>
      <c r="H6166" s="89"/>
      <c r="I6166" s="270" t="s">
        <v>12232</v>
      </c>
      <c r="J6166" s="89"/>
      <c r="K6166" s="89"/>
      <c r="L6166" s="89"/>
      <c r="M6166" s="89"/>
      <c r="N6166" s="271">
        <v>0</v>
      </c>
      <c r="O6166" s="271">
        <v>228.20000000000002</v>
      </c>
      <c r="P6166" s="89" t="s">
        <v>670</v>
      </c>
    </row>
    <row r="6167" spans="1:16" ht="38.25">
      <c r="A6167" s="268" t="s">
        <v>565</v>
      </c>
      <c r="B6167" s="89"/>
      <c r="C6167" s="269" t="s">
        <v>615</v>
      </c>
      <c r="D6167" s="84">
        <v>43643</v>
      </c>
      <c r="E6167" s="85" t="s">
        <v>10540</v>
      </c>
      <c r="F6167" s="85" t="s">
        <v>3</v>
      </c>
      <c r="G6167" s="85">
        <v>1754099</v>
      </c>
      <c r="H6167" s="89"/>
      <c r="I6167" s="270" t="s">
        <v>12233</v>
      </c>
      <c r="J6167" s="89"/>
      <c r="K6167" s="89"/>
      <c r="L6167" s="89"/>
      <c r="M6167" s="89"/>
      <c r="N6167" s="271">
        <v>0</v>
      </c>
      <c r="O6167" s="271">
        <v>185.5</v>
      </c>
      <c r="P6167" s="89" t="s">
        <v>670</v>
      </c>
    </row>
    <row r="6168" spans="1:16" ht="51">
      <c r="A6168" s="268" t="s">
        <v>565</v>
      </c>
      <c r="B6168" s="89"/>
      <c r="C6168" s="269" t="s">
        <v>615</v>
      </c>
      <c r="D6168" s="84">
        <v>43643</v>
      </c>
      <c r="E6168" s="85" t="s">
        <v>10541</v>
      </c>
      <c r="F6168" s="85" t="s">
        <v>3</v>
      </c>
      <c r="G6168" s="85">
        <v>1754094</v>
      </c>
      <c r="H6168" s="89"/>
      <c r="I6168" s="270" t="s">
        <v>12234</v>
      </c>
      <c r="J6168" s="89"/>
      <c r="K6168" s="89"/>
      <c r="L6168" s="89"/>
      <c r="M6168" s="89"/>
      <c r="N6168" s="271">
        <v>0</v>
      </c>
      <c r="O6168" s="271">
        <v>1253.72</v>
      </c>
      <c r="P6168" s="89" t="s">
        <v>670</v>
      </c>
    </row>
    <row r="6169" spans="1:16" ht="51">
      <c r="A6169" s="268" t="s">
        <v>565</v>
      </c>
      <c r="B6169" s="89"/>
      <c r="C6169" s="269" t="s">
        <v>615</v>
      </c>
      <c r="D6169" s="84">
        <v>43643</v>
      </c>
      <c r="E6169" s="85" t="s">
        <v>10542</v>
      </c>
      <c r="F6169" s="85" t="s">
        <v>3</v>
      </c>
      <c r="G6169" s="85">
        <v>1754093</v>
      </c>
      <c r="H6169" s="89"/>
      <c r="I6169" s="270" t="s">
        <v>12235</v>
      </c>
      <c r="J6169" s="89"/>
      <c r="K6169" s="89"/>
      <c r="L6169" s="89"/>
      <c r="M6169" s="89"/>
      <c r="N6169" s="271">
        <v>0</v>
      </c>
      <c r="O6169" s="271">
        <v>1253.72</v>
      </c>
      <c r="P6169" s="89" t="s">
        <v>670</v>
      </c>
    </row>
    <row r="6170" spans="1:16" ht="51">
      <c r="A6170" s="268">
        <v>47</v>
      </c>
      <c r="B6170" s="89"/>
      <c r="C6170" s="269" t="s">
        <v>49</v>
      </c>
      <c r="D6170" s="84">
        <v>43643</v>
      </c>
      <c r="E6170" s="85" t="s">
        <v>10543</v>
      </c>
      <c r="F6170" s="85" t="s">
        <v>3</v>
      </c>
      <c r="G6170" s="85">
        <v>1754091</v>
      </c>
      <c r="H6170" s="89"/>
      <c r="I6170" s="270" t="s">
        <v>12236</v>
      </c>
      <c r="J6170" s="89"/>
      <c r="K6170" s="89"/>
      <c r="L6170" s="89"/>
      <c r="M6170" s="89"/>
      <c r="N6170" s="271">
        <v>0</v>
      </c>
      <c r="O6170" s="271">
        <v>72</v>
      </c>
      <c r="P6170" s="89" t="s">
        <v>670</v>
      </c>
    </row>
    <row r="6171" spans="1:16" ht="51">
      <c r="A6171" s="268">
        <v>383</v>
      </c>
      <c r="B6171" s="89"/>
      <c r="C6171" s="269" t="s">
        <v>1360</v>
      </c>
      <c r="D6171" s="84">
        <v>43643</v>
      </c>
      <c r="E6171" s="85" t="s">
        <v>10544</v>
      </c>
      <c r="F6171" s="85" t="s">
        <v>3</v>
      </c>
      <c r="G6171" s="85">
        <v>1754089</v>
      </c>
      <c r="H6171" s="89"/>
      <c r="I6171" s="270" t="s">
        <v>12237</v>
      </c>
      <c r="J6171" s="89"/>
      <c r="K6171" s="89"/>
      <c r="L6171" s="89"/>
      <c r="M6171" s="89"/>
      <c r="N6171" s="271">
        <v>0</v>
      </c>
      <c r="O6171" s="271">
        <v>302.39</v>
      </c>
      <c r="P6171" s="89" t="s">
        <v>670</v>
      </c>
    </row>
    <row r="6172" spans="1:16" ht="51">
      <c r="A6172" s="268">
        <v>383</v>
      </c>
      <c r="B6172" s="89"/>
      <c r="C6172" s="269" t="s">
        <v>1360</v>
      </c>
      <c r="D6172" s="84">
        <v>43643</v>
      </c>
      <c r="E6172" s="85" t="s">
        <v>10545</v>
      </c>
      <c r="F6172" s="85" t="s">
        <v>3</v>
      </c>
      <c r="G6172" s="85">
        <v>1754088</v>
      </c>
      <c r="H6172" s="89"/>
      <c r="I6172" s="270" t="s">
        <v>12238</v>
      </c>
      <c r="J6172" s="89"/>
      <c r="K6172" s="89"/>
      <c r="L6172" s="89"/>
      <c r="M6172" s="89"/>
      <c r="N6172" s="271">
        <v>0</v>
      </c>
      <c r="O6172" s="271">
        <v>5.57</v>
      </c>
      <c r="P6172" s="89" t="s">
        <v>670</v>
      </c>
    </row>
    <row r="6173" spans="1:16" ht="51">
      <c r="A6173" s="268">
        <v>46</v>
      </c>
      <c r="B6173" s="89"/>
      <c r="C6173" s="269" t="s">
        <v>48</v>
      </c>
      <c r="D6173" s="84">
        <v>43643</v>
      </c>
      <c r="E6173" s="85" t="s">
        <v>10546</v>
      </c>
      <c r="F6173" s="85" t="s">
        <v>3</v>
      </c>
      <c r="G6173" s="85">
        <v>1754086</v>
      </c>
      <c r="H6173" s="89"/>
      <c r="I6173" s="270" t="s">
        <v>11377</v>
      </c>
      <c r="J6173" s="89"/>
      <c r="K6173" s="89"/>
      <c r="L6173" s="89"/>
      <c r="M6173" s="89"/>
      <c r="N6173" s="271">
        <v>0</v>
      </c>
      <c r="O6173" s="271">
        <v>50.4</v>
      </c>
      <c r="P6173" s="89" t="s">
        <v>670</v>
      </c>
    </row>
    <row r="6174" spans="1:16" ht="51">
      <c r="A6174" s="268" t="s">
        <v>565</v>
      </c>
      <c r="B6174" s="89"/>
      <c r="C6174" s="269" t="s">
        <v>615</v>
      </c>
      <c r="D6174" s="84">
        <v>43643</v>
      </c>
      <c r="E6174" s="85" t="s">
        <v>10547</v>
      </c>
      <c r="F6174" s="85" t="s">
        <v>3</v>
      </c>
      <c r="G6174" s="85">
        <v>1754076</v>
      </c>
      <c r="H6174" s="89"/>
      <c r="I6174" s="270" t="s">
        <v>12239</v>
      </c>
      <c r="J6174" s="89"/>
      <c r="K6174" s="89"/>
      <c r="L6174" s="89"/>
      <c r="M6174" s="89"/>
      <c r="N6174" s="271">
        <v>0</v>
      </c>
      <c r="O6174" s="271">
        <v>80</v>
      </c>
      <c r="P6174" s="89" t="s">
        <v>670</v>
      </c>
    </row>
    <row r="6175" spans="1:16" ht="51">
      <c r="A6175" s="268">
        <v>16</v>
      </c>
      <c r="B6175" s="89"/>
      <c r="C6175" s="269" t="s">
        <v>43</v>
      </c>
      <c r="D6175" s="84">
        <v>43643</v>
      </c>
      <c r="E6175" s="85" t="s">
        <v>10548</v>
      </c>
      <c r="F6175" s="85" t="s">
        <v>3</v>
      </c>
      <c r="G6175" s="85">
        <v>1754066</v>
      </c>
      <c r="H6175" s="89"/>
      <c r="I6175" s="270" t="s">
        <v>12240</v>
      </c>
      <c r="J6175" s="89"/>
      <c r="K6175" s="89"/>
      <c r="L6175" s="89"/>
      <c r="M6175" s="89"/>
      <c r="N6175" s="271">
        <v>0</v>
      </c>
      <c r="O6175" s="271">
        <v>5264</v>
      </c>
      <c r="P6175" s="89" t="s">
        <v>670</v>
      </c>
    </row>
    <row r="6176" spans="1:16" ht="51">
      <c r="A6176" s="268">
        <v>16</v>
      </c>
      <c r="B6176" s="89"/>
      <c r="C6176" s="269" t="s">
        <v>43</v>
      </c>
      <c r="D6176" s="84">
        <v>43643</v>
      </c>
      <c r="E6176" s="85" t="s">
        <v>10549</v>
      </c>
      <c r="F6176" s="85" t="s">
        <v>3</v>
      </c>
      <c r="G6176" s="85">
        <v>1754065</v>
      </c>
      <c r="H6176" s="89"/>
      <c r="I6176" s="270" t="s">
        <v>12241</v>
      </c>
      <c r="J6176" s="89"/>
      <c r="K6176" s="89"/>
      <c r="L6176" s="89"/>
      <c r="M6176" s="89"/>
      <c r="N6176" s="271">
        <v>0</v>
      </c>
      <c r="O6176" s="271">
        <v>2256</v>
      </c>
      <c r="P6176" s="89" t="s">
        <v>670</v>
      </c>
    </row>
    <row r="6177" spans="1:16" ht="38.25">
      <c r="A6177" s="268">
        <v>526</v>
      </c>
      <c r="B6177" s="89"/>
      <c r="C6177" s="269" t="s">
        <v>610</v>
      </c>
      <c r="D6177" s="84">
        <v>43643</v>
      </c>
      <c r="E6177" s="85" t="s">
        <v>10550</v>
      </c>
      <c r="F6177" s="85" t="s">
        <v>3</v>
      </c>
      <c r="G6177" s="85">
        <v>1754054</v>
      </c>
      <c r="H6177" s="89"/>
      <c r="I6177" s="270" t="s">
        <v>12242</v>
      </c>
      <c r="J6177" s="89"/>
      <c r="K6177" s="89"/>
      <c r="L6177" s="89"/>
      <c r="M6177" s="89"/>
      <c r="N6177" s="271">
        <v>0</v>
      </c>
      <c r="O6177" s="271">
        <v>180</v>
      </c>
      <c r="P6177" s="89" t="s">
        <v>670</v>
      </c>
    </row>
    <row r="6178" spans="1:16" ht="51">
      <c r="A6178" s="268">
        <v>206</v>
      </c>
      <c r="B6178" s="89"/>
      <c r="C6178" s="269" t="s">
        <v>97</v>
      </c>
      <c r="D6178" s="84">
        <v>43643</v>
      </c>
      <c r="E6178" s="85" t="s">
        <v>10551</v>
      </c>
      <c r="F6178" s="85" t="s">
        <v>3</v>
      </c>
      <c r="G6178" s="85">
        <v>1753974</v>
      </c>
      <c r="H6178" s="89"/>
      <c r="I6178" s="270" t="s">
        <v>12243</v>
      </c>
      <c r="J6178" s="89"/>
      <c r="K6178" s="89"/>
      <c r="L6178" s="89"/>
      <c r="M6178" s="89"/>
      <c r="N6178" s="271">
        <v>0</v>
      </c>
      <c r="O6178" s="271">
        <v>50.25</v>
      </c>
      <c r="P6178" s="89" t="s">
        <v>670</v>
      </c>
    </row>
    <row r="6179" spans="1:16" ht="63.75">
      <c r="A6179" s="268">
        <v>660</v>
      </c>
      <c r="B6179" s="89"/>
      <c r="C6179" s="269" t="s">
        <v>188</v>
      </c>
      <c r="D6179" s="84">
        <v>43643</v>
      </c>
      <c r="E6179" s="85" t="s">
        <v>10552</v>
      </c>
      <c r="F6179" s="85" t="s">
        <v>3</v>
      </c>
      <c r="G6179" s="85">
        <v>1753971</v>
      </c>
      <c r="H6179" s="89"/>
      <c r="I6179" s="270" t="s">
        <v>12244</v>
      </c>
      <c r="J6179" s="89"/>
      <c r="K6179" s="89"/>
      <c r="L6179" s="89"/>
      <c r="M6179" s="89"/>
      <c r="N6179" s="271">
        <v>0</v>
      </c>
      <c r="O6179" s="271">
        <v>386</v>
      </c>
      <c r="P6179" s="89" t="s">
        <v>670</v>
      </c>
    </row>
    <row r="6180" spans="1:16" ht="63.75">
      <c r="A6180" s="268">
        <v>660</v>
      </c>
      <c r="B6180" s="89"/>
      <c r="C6180" s="269" t="s">
        <v>188</v>
      </c>
      <c r="D6180" s="84">
        <v>43643</v>
      </c>
      <c r="E6180" s="85" t="s">
        <v>10553</v>
      </c>
      <c r="F6180" s="85" t="s">
        <v>3</v>
      </c>
      <c r="G6180" s="85">
        <v>1753969</v>
      </c>
      <c r="H6180" s="89"/>
      <c r="I6180" s="270" t="s">
        <v>12245</v>
      </c>
      <c r="J6180" s="89"/>
      <c r="K6180" s="89"/>
      <c r="L6180" s="89"/>
      <c r="M6180" s="89"/>
      <c r="N6180" s="271">
        <v>0</v>
      </c>
      <c r="O6180" s="271">
        <v>1716</v>
      </c>
      <c r="P6180" s="89" t="s">
        <v>670</v>
      </c>
    </row>
    <row r="6181" spans="1:16" ht="63.75">
      <c r="A6181" s="268">
        <v>660</v>
      </c>
      <c r="B6181" s="89"/>
      <c r="C6181" s="269" t="s">
        <v>188</v>
      </c>
      <c r="D6181" s="84">
        <v>43643</v>
      </c>
      <c r="E6181" s="85" t="s">
        <v>10554</v>
      </c>
      <c r="F6181" s="85" t="s">
        <v>3</v>
      </c>
      <c r="G6181" s="85">
        <v>1753964</v>
      </c>
      <c r="H6181" s="89"/>
      <c r="I6181" s="270" t="s">
        <v>12246</v>
      </c>
      <c r="J6181" s="89"/>
      <c r="K6181" s="89"/>
      <c r="L6181" s="89"/>
      <c r="M6181" s="89"/>
      <c r="N6181" s="271">
        <v>0</v>
      </c>
      <c r="O6181" s="271">
        <v>742.35</v>
      </c>
      <c r="P6181" s="89" t="s">
        <v>670</v>
      </c>
    </row>
    <row r="6182" spans="1:16" ht="51">
      <c r="A6182" s="268">
        <v>660</v>
      </c>
      <c r="B6182" s="89"/>
      <c r="C6182" s="269" t="s">
        <v>188</v>
      </c>
      <c r="D6182" s="84">
        <v>43643</v>
      </c>
      <c r="E6182" s="85" t="s">
        <v>10555</v>
      </c>
      <c r="F6182" s="85" t="s">
        <v>3</v>
      </c>
      <c r="G6182" s="85">
        <v>1753961</v>
      </c>
      <c r="H6182" s="89"/>
      <c r="I6182" s="270" t="s">
        <v>12247</v>
      </c>
      <c r="J6182" s="89"/>
      <c r="K6182" s="89"/>
      <c r="L6182" s="89"/>
      <c r="M6182" s="89"/>
      <c r="N6182" s="271">
        <v>0</v>
      </c>
      <c r="O6182" s="271">
        <v>267</v>
      </c>
      <c r="P6182" s="89" t="s">
        <v>670</v>
      </c>
    </row>
    <row r="6183" spans="1:16" ht="63.75">
      <c r="A6183" s="268">
        <v>660</v>
      </c>
      <c r="B6183" s="89"/>
      <c r="C6183" s="269" t="s">
        <v>188</v>
      </c>
      <c r="D6183" s="84">
        <v>43643</v>
      </c>
      <c r="E6183" s="85" t="s">
        <v>10556</v>
      </c>
      <c r="F6183" s="85" t="s">
        <v>3</v>
      </c>
      <c r="G6183" s="85">
        <v>1753959</v>
      </c>
      <c r="H6183" s="89"/>
      <c r="I6183" s="270" t="s">
        <v>12248</v>
      </c>
      <c r="J6183" s="89"/>
      <c r="K6183" s="89"/>
      <c r="L6183" s="89"/>
      <c r="M6183" s="89"/>
      <c r="N6183" s="271">
        <v>0</v>
      </c>
      <c r="O6183" s="271">
        <v>323</v>
      </c>
      <c r="P6183" s="89" t="s">
        <v>670</v>
      </c>
    </row>
    <row r="6184" spans="1:16" ht="63.75">
      <c r="A6184" s="268">
        <v>15</v>
      </c>
      <c r="B6184" s="89"/>
      <c r="C6184" s="269" t="s">
        <v>42</v>
      </c>
      <c r="D6184" s="84">
        <v>43643</v>
      </c>
      <c r="E6184" s="85" t="s">
        <v>10557</v>
      </c>
      <c r="F6184" s="85" t="s">
        <v>3</v>
      </c>
      <c r="G6184" s="85">
        <v>1753957</v>
      </c>
      <c r="H6184" s="89"/>
      <c r="I6184" s="270" t="s">
        <v>12249</v>
      </c>
      <c r="J6184" s="89"/>
      <c r="K6184" s="89"/>
      <c r="L6184" s="89"/>
      <c r="M6184" s="89"/>
      <c r="N6184" s="271">
        <v>0</v>
      </c>
      <c r="O6184" s="271">
        <v>187010.59</v>
      </c>
      <c r="P6184" s="89" t="s">
        <v>670</v>
      </c>
    </row>
    <row r="6185" spans="1:16" ht="63.75">
      <c r="A6185" s="268">
        <v>862</v>
      </c>
      <c r="B6185" s="89"/>
      <c r="C6185" s="269" t="s">
        <v>199</v>
      </c>
      <c r="D6185" s="84">
        <v>43643</v>
      </c>
      <c r="E6185" s="85" t="s">
        <v>10558</v>
      </c>
      <c r="F6185" s="85" t="s">
        <v>3</v>
      </c>
      <c r="G6185" s="85">
        <v>1753941</v>
      </c>
      <c r="H6185" s="89"/>
      <c r="I6185" s="270" t="s">
        <v>12250</v>
      </c>
      <c r="J6185" s="89"/>
      <c r="K6185" s="89"/>
      <c r="L6185" s="89"/>
      <c r="M6185" s="89"/>
      <c r="N6185" s="271">
        <v>0</v>
      </c>
      <c r="O6185" s="271">
        <v>7.3</v>
      </c>
      <c r="P6185" s="89" t="s">
        <v>670</v>
      </c>
    </row>
    <row r="6186" spans="1:16" ht="51">
      <c r="A6186" s="268" t="s">
        <v>565</v>
      </c>
      <c r="B6186" s="89"/>
      <c r="C6186" s="269" t="s">
        <v>615</v>
      </c>
      <c r="D6186" s="84">
        <v>43643</v>
      </c>
      <c r="E6186" s="85" t="s">
        <v>10559</v>
      </c>
      <c r="F6186" s="85" t="s">
        <v>3</v>
      </c>
      <c r="G6186" s="85">
        <v>1753937</v>
      </c>
      <c r="H6186" s="89"/>
      <c r="I6186" s="270" t="s">
        <v>12251</v>
      </c>
      <c r="J6186" s="89"/>
      <c r="K6186" s="89"/>
      <c r="L6186" s="89"/>
      <c r="M6186" s="89"/>
      <c r="N6186" s="271">
        <v>0</v>
      </c>
      <c r="O6186" s="271">
        <v>585.20000000000005</v>
      </c>
      <c r="P6186" s="89" t="s">
        <v>670</v>
      </c>
    </row>
    <row r="6187" spans="1:16" ht="51">
      <c r="A6187" s="268" t="s">
        <v>565</v>
      </c>
      <c r="B6187" s="89"/>
      <c r="C6187" s="269" t="s">
        <v>615</v>
      </c>
      <c r="D6187" s="84">
        <v>43643</v>
      </c>
      <c r="E6187" s="85" t="s">
        <v>10560</v>
      </c>
      <c r="F6187" s="85" t="s">
        <v>3</v>
      </c>
      <c r="G6187" s="85">
        <v>1753935</v>
      </c>
      <c r="H6187" s="89"/>
      <c r="I6187" s="270" t="s">
        <v>12252</v>
      </c>
      <c r="J6187" s="89"/>
      <c r="K6187" s="89"/>
      <c r="L6187" s="89"/>
      <c r="M6187" s="89"/>
      <c r="N6187" s="271">
        <v>0</v>
      </c>
      <c r="O6187" s="271">
        <v>500</v>
      </c>
      <c r="P6187" s="89" t="s">
        <v>670</v>
      </c>
    </row>
    <row r="6188" spans="1:16" ht="51">
      <c r="A6188" s="268">
        <v>599</v>
      </c>
      <c r="B6188" s="89"/>
      <c r="C6188" s="269" t="s">
        <v>1369</v>
      </c>
      <c r="D6188" s="84">
        <v>43643</v>
      </c>
      <c r="E6188" s="85" t="s">
        <v>10561</v>
      </c>
      <c r="F6188" s="85" t="s">
        <v>3</v>
      </c>
      <c r="G6188" s="85">
        <v>1753912</v>
      </c>
      <c r="H6188" s="89"/>
      <c r="I6188" s="270" t="s">
        <v>12253</v>
      </c>
      <c r="J6188" s="89"/>
      <c r="K6188" s="89"/>
      <c r="L6188" s="89"/>
      <c r="M6188" s="89"/>
      <c r="N6188" s="271">
        <v>0</v>
      </c>
      <c r="O6188" s="271">
        <v>50</v>
      </c>
      <c r="P6188" s="89" t="s">
        <v>670</v>
      </c>
    </row>
    <row r="6189" spans="1:16" ht="51">
      <c r="A6189" s="268">
        <v>599</v>
      </c>
      <c r="B6189" s="89"/>
      <c r="C6189" s="269" t="s">
        <v>1369</v>
      </c>
      <c r="D6189" s="84">
        <v>43643</v>
      </c>
      <c r="E6189" s="85" t="s">
        <v>10562</v>
      </c>
      <c r="F6189" s="85" t="s">
        <v>3</v>
      </c>
      <c r="G6189" s="85">
        <v>1753909</v>
      </c>
      <c r="H6189" s="89"/>
      <c r="I6189" s="270" t="s">
        <v>12254</v>
      </c>
      <c r="J6189" s="89"/>
      <c r="K6189" s="89"/>
      <c r="L6189" s="89"/>
      <c r="M6189" s="89"/>
      <c r="N6189" s="271">
        <v>0</v>
      </c>
      <c r="O6189" s="271">
        <v>331.46</v>
      </c>
      <c r="P6189" s="89" t="s">
        <v>670</v>
      </c>
    </row>
    <row r="6190" spans="1:16" ht="63.75">
      <c r="A6190" s="268">
        <v>599</v>
      </c>
      <c r="B6190" s="89"/>
      <c r="C6190" s="269" t="s">
        <v>1369</v>
      </c>
      <c r="D6190" s="84">
        <v>43643</v>
      </c>
      <c r="E6190" s="85" t="s">
        <v>10563</v>
      </c>
      <c r="F6190" s="85" t="s">
        <v>3</v>
      </c>
      <c r="G6190" s="85">
        <v>1753905</v>
      </c>
      <c r="H6190" s="89"/>
      <c r="I6190" s="270" t="s">
        <v>12255</v>
      </c>
      <c r="J6190" s="89"/>
      <c r="K6190" s="89"/>
      <c r="L6190" s="89"/>
      <c r="M6190" s="89"/>
      <c r="N6190" s="271">
        <v>0</v>
      </c>
      <c r="O6190" s="271">
        <v>1780</v>
      </c>
      <c r="P6190" s="89" t="s">
        <v>670</v>
      </c>
    </row>
    <row r="6191" spans="1:16" ht="51">
      <c r="A6191" s="268">
        <v>16</v>
      </c>
      <c r="B6191" s="89"/>
      <c r="C6191" s="269" t="s">
        <v>43</v>
      </c>
      <c r="D6191" s="84">
        <v>43643</v>
      </c>
      <c r="E6191" s="85" t="s">
        <v>10564</v>
      </c>
      <c r="F6191" s="85" t="s">
        <v>3</v>
      </c>
      <c r="G6191" s="85">
        <v>1753898</v>
      </c>
      <c r="H6191" s="89"/>
      <c r="I6191" s="270" t="s">
        <v>12256</v>
      </c>
      <c r="J6191" s="89"/>
      <c r="K6191" s="89"/>
      <c r="L6191" s="89"/>
      <c r="M6191" s="89"/>
      <c r="N6191" s="271">
        <v>0</v>
      </c>
      <c r="O6191" s="271">
        <v>1766.4</v>
      </c>
      <c r="P6191" s="89" t="s">
        <v>670</v>
      </c>
    </row>
    <row r="6192" spans="1:16" ht="51">
      <c r="A6192" s="268">
        <v>16</v>
      </c>
      <c r="B6192" s="89"/>
      <c r="C6192" s="269" t="s">
        <v>43</v>
      </c>
      <c r="D6192" s="84">
        <v>43643</v>
      </c>
      <c r="E6192" s="85" t="s">
        <v>10565</v>
      </c>
      <c r="F6192" s="85" t="s">
        <v>3</v>
      </c>
      <c r="G6192" s="85">
        <v>1753892</v>
      </c>
      <c r="H6192" s="89"/>
      <c r="I6192" s="270" t="s">
        <v>12257</v>
      </c>
      <c r="J6192" s="89"/>
      <c r="K6192" s="89"/>
      <c r="L6192" s="89"/>
      <c r="M6192" s="89"/>
      <c r="N6192" s="271">
        <v>0</v>
      </c>
      <c r="O6192" s="271">
        <v>1593</v>
      </c>
      <c r="P6192" s="89" t="s">
        <v>670</v>
      </c>
    </row>
    <row r="6193" spans="1:16" ht="63.75">
      <c r="A6193" s="268">
        <v>310</v>
      </c>
      <c r="B6193" s="89"/>
      <c r="C6193" s="269" t="s">
        <v>141</v>
      </c>
      <c r="D6193" s="84">
        <v>43643</v>
      </c>
      <c r="E6193" s="85" t="s">
        <v>10566</v>
      </c>
      <c r="F6193" s="85" t="s">
        <v>3</v>
      </c>
      <c r="G6193" s="85">
        <v>1753886</v>
      </c>
      <c r="H6193" s="89"/>
      <c r="I6193" s="270" t="s">
        <v>12258</v>
      </c>
      <c r="J6193" s="89"/>
      <c r="K6193" s="89"/>
      <c r="L6193" s="89"/>
      <c r="M6193" s="89"/>
      <c r="N6193" s="271">
        <v>0</v>
      </c>
      <c r="O6193" s="271">
        <v>597.91999999999996</v>
      </c>
      <c r="P6193" s="89" t="s">
        <v>670</v>
      </c>
    </row>
    <row r="6194" spans="1:16" ht="38.25">
      <c r="A6194" s="268" t="s">
        <v>565</v>
      </c>
      <c r="B6194" s="89"/>
      <c r="C6194" s="269" t="s">
        <v>615</v>
      </c>
      <c r="D6194" s="84">
        <v>43643</v>
      </c>
      <c r="E6194" s="85" t="s">
        <v>10567</v>
      </c>
      <c r="F6194" s="85" t="s">
        <v>3</v>
      </c>
      <c r="G6194" s="85">
        <v>1753890</v>
      </c>
      <c r="H6194" s="89"/>
      <c r="I6194" s="270" t="s">
        <v>12259</v>
      </c>
      <c r="J6194" s="89"/>
      <c r="K6194" s="89"/>
      <c r="L6194" s="89"/>
      <c r="M6194" s="89"/>
      <c r="N6194" s="271">
        <v>0</v>
      </c>
      <c r="O6194" s="271">
        <v>9288.14</v>
      </c>
      <c r="P6194" s="89" t="s">
        <v>670</v>
      </c>
    </row>
    <row r="6195" spans="1:16" ht="38.25">
      <c r="A6195" s="268" t="s">
        <v>565</v>
      </c>
      <c r="B6195" s="89"/>
      <c r="C6195" s="269" t="s">
        <v>615</v>
      </c>
      <c r="D6195" s="84">
        <v>43643</v>
      </c>
      <c r="E6195" s="85" t="s">
        <v>10568</v>
      </c>
      <c r="F6195" s="85" t="s">
        <v>3</v>
      </c>
      <c r="G6195" s="85">
        <v>1753889</v>
      </c>
      <c r="H6195" s="89"/>
      <c r="I6195" s="270" t="s">
        <v>12260</v>
      </c>
      <c r="J6195" s="89"/>
      <c r="K6195" s="89"/>
      <c r="L6195" s="89"/>
      <c r="M6195" s="89"/>
      <c r="N6195" s="271">
        <v>0</v>
      </c>
      <c r="O6195" s="271">
        <v>4117.88</v>
      </c>
      <c r="P6195" s="89" t="s">
        <v>670</v>
      </c>
    </row>
    <row r="6196" spans="1:16" ht="51">
      <c r="A6196" s="268" t="s">
        <v>565</v>
      </c>
      <c r="B6196" s="89"/>
      <c r="C6196" s="269" t="s">
        <v>615</v>
      </c>
      <c r="D6196" s="84">
        <v>43643</v>
      </c>
      <c r="E6196" s="85" t="s">
        <v>10569</v>
      </c>
      <c r="F6196" s="85" t="s">
        <v>3</v>
      </c>
      <c r="G6196" s="85">
        <v>1753888</v>
      </c>
      <c r="H6196" s="89"/>
      <c r="I6196" s="270" t="s">
        <v>12261</v>
      </c>
      <c r="J6196" s="89"/>
      <c r="K6196" s="89"/>
      <c r="L6196" s="89"/>
      <c r="M6196" s="89"/>
      <c r="N6196" s="271">
        <v>0</v>
      </c>
      <c r="O6196" s="271">
        <v>2820.32</v>
      </c>
      <c r="P6196" s="89" t="s">
        <v>670</v>
      </c>
    </row>
    <row r="6197" spans="1:16" ht="63.75">
      <c r="A6197" s="268">
        <v>20</v>
      </c>
      <c r="B6197" s="89"/>
      <c r="C6197" s="269" t="s">
        <v>44</v>
      </c>
      <c r="D6197" s="84">
        <v>43643</v>
      </c>
      <c r="E6197" s="85" t="s">
        <v>10570</v>
      </c>
      <c r="F6197" s="85" t="s">
        <v>3</v>
      </c>
      <c r="G6197" s="85">
        <v>1753887</v>
      </c>
      <c r="H6197" s="89"/>
      <c r="I6197" s="270" t="s">
        <v>12262</v>
      </c>
      <c r="J6197" s="89"/>
      <c r="K6197" s="89"/>
      <c r="L6197" s="89"/>
      <c r="M6197" s="89"/>
      <c r="N6197" s="271">
        <v>0</v>
      </c>
      <c r="O6197" s="271">
        <v>968.31000000000006</v>
      </c>
      <c r="P6197" s="89" t="s">
        <v>670</v>
      </c>
    </row>
    <row r="6198" spans="1:16" ht="38.25">
      <c r="A6198" s="268" t="s">
        <v>565</v>
      </c>
      <c r="B6198" s="89"/>
      <c r="C6198" s="269" t="s">
        <v>615</v>
      </c>
      <c r="D6198" s="84">
        <v>43643</v>
      </c>
      <c r="E6198" s="85" t="s">
        <v>10571</v>
      </c>
      <c r="F6198" s="85" t="s">
        <v>3</v>
      </c>
      <c r="G6198" s="85">
        <v>1753877</v>
      </c>
      <c r="H6198" s="89"/>
      <c r="I6198" s="270" t="s">
        <v>12263</v>
      </c>
      <c r="J6198" s="89"/>
      <c r="K6198" s="89"/>
      <c r="L6198" s="89"/>
      <c r="M6198" s="89"/>
      <c r="N6198" s="271">
        <v>0</v>
      </c>
      <c r="O6198" s="271">
        <v>0.5</v>
      </c>
      <c r="P6198" s="89" t="s">
        <v>670</v>
      </c>
    </row>
    <row r="6199" spans="1:16" ht="51">
      <c r="A6199" s="268" t="s">
        <v>565</v>
      </c>
      <c r="B6199" s="89"/>
      <c r="C6199" s="269" t="s">
        <v>615</v>
      </c>
      <c r="D6199" s="84">
        <v>43643</v>
      </c>
      <c r="E6199" s="85" t="s">
        <v>10572</v>
      </c>
      <c r="F6199" s="85" t="s">
        <v>3</v>
      </c>
      <c r="G6199" s="85">
        <v>1753874</v>
      </c>
      <c r="H6199" s="89"/>
      <c r="I6199" s="270" t="s">
        <v>12264</v>
      </c>
      <c r="J6199" s="89"/>
      <c r="K6199" s="89"/>
      <c r="L6199" s="89"/>
      <c r="M6199" s="89"/>
      <c r="N6199" s="271">
        <v>0</v>
      </c>
      <c r="O6199" s="271">
        <v>165.93</v>
      </c>
      <c r="P6199" s="89" t="s">
        <v>670</v>
      </c>
    </row>
    <row r="6200" spans="1:16" ht="51">
      <c r="A6200" s="268">
        <v>234</v>
      </c>
      <c r="B6200" s="89"/>
      <c r="C6200" s="269" t="s">
        <v>644</v>
      </c>
      <c r="D6200" s="84">
        <v>43643</v>
      </c>
      <c r="E6200" s="85" t="s">
        <v>10573</v>
      </c>
      <c r="F6200" s="85" t="s">
        <v>3</v>
      </c>
      <c r="G6200" s="85">
        <v>1753871</v>
      </c>
      <c r="H6200" s="89"/>
      <c r="I6200" s="270" t="s">
        <v>12265</v>
      </c>
      <c r="J6200" s="89"/>
      <c r="K6200" s="89"/>
      <c r="L6200" s="89"/>
      <c r="M6200" s="89"/>
      <c r="N6200" s="271">
        <v>0</v>
      </c>
      <c r="O6200" s="271">
        <v>266.66000000000003</v>
      </c>
      <c r="P6200" s="89" t="s">
        <v>670</v>
      </c>
    </row>
    <row r="6201" spans="1:16" ht="51">
      <c r="A6201" s="268">
        <v>234</v>
      </c>
      <c r="B6201" s="89"/>
      <c r="C6201" s="269" t="s">
        <v>644</v>
      </c>
      <c r="D6201" s="84">
        <v>43643</v>
      </c>
      <c r="E6201" s="85" t="s">
        <v>10574</v>
      </c>
      <c r="F6201" s="85" t="s">
        <v>3</v>
      </c>
      <c r="G6201" s="85">
        <v>1753869</v>
      </c>
      <c r="H6201" s="89"/>
      <c r="I6201" s="270" t="s">
        <v>12266</v>
      </c>
      <c r="J6201" s="89"/>
      <c r="K6201" s="89"/>
      <c r="L6201" s="89"/>
      <c r="M6201" s="89"/>
      <c r="N6201" s="271">
        <v>0</v>
      </c>
      <c r="O6201" s="271">
        <v>460</v>
      </c>
      <c r="P6201" s="89" t="s">
        <v>670</v>
      </c>
    </row>
    <row r="6202" spans="1:16" ht="51">
      <c r="A6202" s="268" t="s">
        <v>565</v>
      </c>
      <c r="B6202" s="89"/>
      <c r="C6202" s="269" t="s">
        <v>615</v>
      </c>
      <c r="D6202" s="84">
        <v>43643</v>
      </c>
      <c r="E6202" s="85" t="s">
        <v>10575</v>
      </c>
      <c r="F6202" s="85" t="s">
        <v>3</v>
      </c>
      <c r="G6202" s="85">
        <v>1753863</v>
      </c>
      <c r="H6202" s="89"/>
      <c r="I6202" s="270" t="s">
        <v>12267</v>
      </c>
      <c r="J6202" s="89"/>
      <c r="K6202" s="89"/>
      <c r="L6202" s="89"/>
      <c r="M6202" s="89"/>
      <c r="N6202" s="271">
        <v>0</v>
      </c>
      <c r="O6202" s="271">
        <v>81.42</v>
      </c>
      <c r="P6202" s="89" t="s">
        <v>670</v>
      </c>
    </row>
    <row r="6203" spans="1:16" ht="51">
      <c r="A6203" s="268">
        <v>86</v>
      </c>
      <c r="B6203" s="89"/>
      <c r="C6203" s="269" t="s">
        <v>56</v>
      </c>
      <c r="D6203" s="84">
        <v>43643</v>
      </c>
      <c r="E6203" s="85" t="s">
        <v>10576</v>
      </c>
      <c r="F6203" s="85" t="s">
        <v>3</v>
      </c>
      <c r="G6203" s="85">
        <v>1753860</v>
      </c>
      <c r="H6203" s="89"/>
      <c r="I6203" s="270" t="s">
        <v>12268</v>
      </c>
      <c r="J6203" s="89"/>
      <c r="K6203" s="89"/>
      <c r="L6203" s="89"/>
      <c r="M6203" s="89"/>
      <c r="N6203" s="271">
        <v>0</v>
      </c>
      <c r="O6203" s="271">
        <v>9777.7000000000007</v>
      </c>
      <c r="P6203" s="89" t="s">
        <v>670</v>
      </c>
    </row>
    <row r="6204" spans="1:16" ht="51">
      <c r="A6204" s="268">
        <v>283</v>
      </c>
      <c r="B6204" s="89"/>
      <c r="C6204" s="269" t="s">
        <v>125</v>
      </c>
      <c r="D6204" s="84">
        <v>43643</v>
      </c>
      <c r="E6204" s="85" t="s">
        <v>10577</v>
      </c>
      <c r="F6204" s="85" t="s">
        <v>3</v>
      </c>
      <c r="G6204" s="85">
        <v>1753985</v>
      </c>
      <c r="H6204" s="89"/>
      <c r="I6204" s="270" t="s">
        <v>12269</v>
      </c>
      <c r="J6204" s="89"/>
      <c r="K6204" s="89"/>
      <c r="L6204" s="89"/>
      <c r="M6204" s="89"/>
      <c r="N6204" s="271">
        <v>0</v>
      </c>
      <c r="O6204" s="271">
        <v>759</v>
      </c>
      <c r="P6204" s="89" t="s">
        <v>670</v>
      </c>
    </row>
    <row r="6205" spans="1:16" ht="51">
      <c r="A6205" s="268">
        <v>291</v>
      </c>
      <c r="B6205" s="89"/>
      <c r="C6205" s="269" t="s">
        <v>129</v>
      </c>
      <c r="D6205" s="84">
        <v>43643</v>
      </c>
      <c r="E6205" s="85" t="s">
        <v>10578</v>
      </c>
      <c r="F6205" s="85" t="s">
        <v>3</v>
      </c>
      <c r="G6205" s="85">
        <v>1753986</v>
      </c>
      <c r="H6205" s="89"/>
      <c r="I6205" s="270" t="s">
        <v>12270</v>
      </c>
      <c r="J6205" s="89"/>
      <c r="K6205" s="89"/>
      <c r="L6205" s="89"/>
      <c r="M6205" s="89"/>
      <c r="N6205" s="271">
        <v>0</v>
      </c>
      <c r="O6205" s="271">
        <v>11941178.75</v>
      </c>
      <c r="P6205" s="89" t="s">
        <v>670</v>
      </c>
    </row>
    <row r="6206" spans="1:16" ht="51">
      <c r="A6206" s="268" t="s">
        <v>563</v>
      </c>
      <c r="B6206" s="89"/>
      <c r="C6206" s="269" t="s">
        <v>614</v>
      </c>
      <c r="D6206" s="84">
        <v>43643</v>
      </c>
      <c r="E6206" s="85" t="s">
        <v>10579</v>
      </c>
      <c r="F6206" s="85" t="s">
        <v>3</v>
      </c>
      <c r="G6206" s="85">
        <v>1753988</v>
      </c>
      <c r="H6206" s="89"/>
      <c r="I6206" s="270" t="s">
        <v>12271</v>
      </c>
      <c r="J6206" s="89"/>
      <c r="K6206" s="89"/>
      <c r="L6206" s="89"/>
      <c r="M6206" s="89"/>
      <c r="N6206" s="271">
        <v>0</v>
      </c>
      <c r="O6206" s="271">
        <v>262903.76</v>
      </c>
      <c r="P6206" s="89" t="s">
        <v>670</v>
      </c>
    </row>
    <row r="6207" spans="1:16" ht="63.75">
      <c r="A6207" s="268">
        <v>661</v>
      </c>
      <c r="B6207" s="89"/>
      <c r="C6207" s="269" t="s">
        <v>189</v>
      </c>
      <c r="D6207" s="84">
        <v>43643</v>
      </c>
      <c r="E6207" s="85" t="s">
        <v>10580</v>
      </c>
      <c r="F6207" s="85" t="s">
        <v>3</v>
      </c>
      <c r="G6207" s="85">
        <v>1754002</v>
      </c>
      <c r="H6207" s="89"/>
      <c r="I6207" s="270" t="s">
        <v>12272</v>
      </c>
      <c r="J6207" s="89"/>
      <c r="K6207" s="89"/>
      <c r="L6207" s="89"/>
      <c r="M6207" s="89"/>
      <c r="N6207" s="271">
        <v>0</v>
      </c>
      <c r="O6207" s="271">
        <v>9171.58</v>
      </c>
      <c r="P6207" s="89" t="s">
        <v>670</v>
      </c>
    </row>
    <row r="6208" spans="1:16" ht="63.75">
      <c r="A6208" s="268">
        <v>597</v>
      </c>
      <c r="B6208" s="89"/>
      <c r="C6208" s="269" t="s">
        <v>734</v>
      </c>
      <c r="D6208" s="84">
        <v>43643</v>
      </c>
      <c r="E6208" s="85" t="s">
        <v>10581</v>
      </c>
      <c r="F6208" s="85" t="s">
        <v>3</v>
      </c>
      <c r="G6208" s="85">
        <v>1754003</v>
      </c>
      <c r="H6208" s="89"/>
      <c r="I6208" s="270" t="s">
        <v>12273</v>
      </c>
      <c r="J6208" s="89"/>
      <c r="K6208" s="89"/>
      <c r="L6208" s="89"/>
      <c r="M6208" s="89"/>
      <c r="N6208" s="271">
        <v>0</v>
      </c>
      <c r="O6208" s="271">
        <v>7607.9400000000005</v>
      </c>
      <c r="P6208" s="89" t="s">
        <v>670</v>
      </c>
    </row>
    <row r="6209" spans="1:16" ht="51">
      <c r="A6209" s="268" t="s">
        <v>565</v>
      </c>
      <c r="B6209" s="89"/>
      <c r="C6209" s="269" t="s">
        <v>615</v>
      </c>
      <c r="D6209" s="84">
        <v>43643</v>
      </c>
      <c r="E6209" s="85" t="s">
        <v>10582</v>
      </c>
      <c r="F6209" s="85" t="s">
        <v>3</v>
      </c>
      <c r="G6209" s="85">
        <v>1754004</v>
      </c>
      <c r="H6209" s="89"/>
      <c r="I6209" s="270" t="s">
        <v>12274</v>
      </c>
      <c r="J6209" s="89"/>
      <c r="K6209" s="89"/>
      <c r="L6209" s="89"/>
      <c r="M6209" s="89"/>
      <c r="N6209" s="271">
        <v>0</v>
      </c>
      <c r="O6209" s="271">
        <v>129.02000000000001</v>
      </c>
      <c r="P6209" s="89" t="s">
        <v>670</v>
      </c>
    </row>
    <row r="6210" spans="1:16" ht="63.75">
      <c r="A6210" s="268">
        <v>10</v>
      </c>
      <c r="B6210" s="89"/>
      <c r="C6210" s="269" t="s">
        <v>41</v>
      </c>
      <c r="D6210" s="84">
        <v>43643</v>
      </c>
      <c r="E6210" s="85" t="s">
        <v>10583</v>
      </c>
      <c r="F6210" s="85" t="s">
        <v>3</v>
      </c>
      <c r="G6210" s="85">
        <v>1754005</v>
      </c>
      <c r="H6210" s="89"/>
      <c r="I6210" s="270" t="s">
        <v>12275</v>
      </c>
      <c r="J6210" s="89"/>
      <c r="K6210" s="89"/>
      <c r="L6210" s="89"/>
      <c r="M6210" s="89"/>
      <c r="N6210" s="271">
        <v>0</v>
      </c>
      <c r="O6210" s="271">
        <v>688.7</v>
      </c>
      <c r="P6210" s="89" t="s">
        <v>670</v>
      </c>
    </row>
    <row r="6211" spans="1:16" ht="51">
      <c r="A6211" s="268">
        <v>87</v>
      </c>
      <c r="B6211" s="89"/>
      <c r="C6211" s="269" t="s">
        <v>57</v>
      </c>
      <c r="D6211" s="84">
        <v>43643</v>
      </c>
      <c r="E6211" s="85" t="s">
        <v>10584</v>
      </c>
      <c r="F6211" s="85" t="s">
        <v>3</v>
      </c>
      <c r="G6211" s="85">
        <v>1754006</v>
      </c>
      <c r="H6211" s="89"/>
      <c r="I6211" s="270" t="s">
        <v>12276</v>
      </c>
      <c r="J6211" s="89"/>
      <c r="K6211" s="89"/>
      <c r="L6211" s="89"/>
      <c r="M6211" s="89"/>
      <c r="N6211" s="271">
        <v>0</v>
      </c>
      <c r="O6211" s="271">
        <v>1016.11</v>
      </c>
      <c r="P6211" s="89" t="s">
        <v>670</v>
      </c>
    </row>
    <row r="6212" spans="1:16" ht="76.5">
      <c r="A6212" s="268">
        <v>374</v>
      </c>
      <c r="B6212" s="89"/>
      <c r="C6212" s="269" t="s">
        <v>637</v>
      </c>
      <c r="D6212" s="84">
        <v>43643</v>
      </c>
      <c r="E6212" s="85" t="s">
        <v>10585</v>
      </c>
      <c r="F6212" s="85" t="s">
        <v>3</v>
      </c>
      <c r="G6212" s="85">
        <v>1754007</v>
      </c>
      <c r="H6212" s="89"/>
      <c r="I6212" s="270" t="s">
        <v>12277</v>
      </c>
      <c r="J6212" s="89"/>
      <c r="K6212" s="89"/>
      <c r="L6212" s="89"/>
      <c r="M6212" s="89"/>
      <c r="N6212" s="271">
        <v>0</v>
      </c>
      <c r="O6212" s="271">
        <v>2678.06</v>
      </c>
      <c r="P6212" s="89" t="s">
        <v>670</v>
      </c>
    </row>
    <row r="6213" spans="1:16" ht="51">
      <c r="A6213" s="268">
        <v>35</v>
      </c>
      <c r="B6213" s="89"/>
      <c r="C6213" s="269" t="s">
        <v>46</v>
      </c>
      <c r="D6213" s="84">
        <v>43643</v>
      </c>
      <c r="E6213" s="85" t="s">
        <v>10586</v>
      </c>
      <c r="F6213" s="85" t="s">
        <v>671</v>
      </c>
      <c r="G6213" s="85">
        <v>540349</v>
      </c>
      <c r="H6213" s="89"/>
      <c r="I6213" s="270" t="s">
        <v>12278</v>
      </c>
      <c r="J6213" s="89"/>
      <c r="K6213" s="89"/>
      <c r="L6213" s="89"/>
      <c r="M6213" s="89"/>
      <c r="N6213" s="271">
        <v>0</v>
      </c>
      <c r="O6213" s="271">
        <v>284537.2</v>
      </c>
      <c r="P6213" s="89" t="s">
        <v>670</v>
      </c>
    </row>
    <row r="6214" spans="1:16" ht="102">
      <c r="A6214" s="268">
        <v>197</v>
      </c>
      <c r="B6214" s="89"/>
      <c r="C6214" s="269" t="s">
        <v>1352</v>
      </c>
      <c r="D6214" s="84">
        <v>43643</v>
      </c>
      <c r="E6214" s="85" t="s">
        <v>10587</v>
      </c>
      <c r="F6214" s="85" t="s">
        <v>629</v>
      </c>
      <c r="G6214" s="85">
        <v>8460</v>
      </c>
      <c r="H6214" s="89"/>
      <c r="I6214" s="270" t="s">
        <v>12279</v>
      </c>
      <c r="J6214" s="89"/>
      <c r="K6214" s="89"/>
      <c r="L6214" s="89"/>
      <c r="M6214" s="89"/>
      <c r="N6214" s="271">
        <v>305.3</v>
      </c>
      <c r="O6214" s="271">
        <v>0</v>
      </c>
      <c r="P6214" s="89" t="s">
        <v>670</v>
      </c>
    </row>
    <row r="6215" spans="1:16" ht="76.5">
      <c r="A6215" s="268">
        <v>16</v>
      </c>
      <c r="B6215" s="89"/>
      <c r="C6215" s="269" t="s">
        <v>43</v>
      </c>
      <c r="D6215" s="84">
        <v>43643</v>
      </c>
      <c r="E6215" s="85" t="s">
        <v>10588</v>
      </c>
      <c r="F6215" s="85" t="s">
        <v>629</v>
      </c>
      <c r="G6215" s="85">
        <v>8439</v>
      </c>
      <c r="H6215" s="89"/>
      <c r="I6215" s="270" t="s">
        <v>12280</v>
      </c>
      <c r="J6215" s="89"/>
      <c r="K6215" s="89"/>
      <c r="L6215" s="89"/>
      <c r="M6215" s="89"/>
      <c r="N6215" s="271">
        <v>155.97999999999999</v>
      </c>
      <c r="O6215" s="271">
        <v>0</v>
      </c>
      <c r="P6215" s="89" t="s">
        <v>670</v>
      </c>
    </row>
    <row r="6216" spans="1:16" ht="102">
      <c r="A6216" s="268">
        <v>197</v>
      </c>
      <c r="B6216" s="89"/>
      <c r="C6216" s="269" t="s">
        <v>1352</v>
      </c>
      <c r="D6216" s="84">
        <v>43643</v>
      </c>
      <c r="E6216" s="85" t="s">
        <v>10589</v>
      </c>
      <c r="F6216" s="85" t="s">
        <v>629</v>
      </c>
      <c r="G6216" s="85">
        <v>8459</v>
      </c>
      <c r="H6216" s="89"/>
      <c r="I6216" s="270" t="s">
        <v>12281</v>
      </c>
      <c r="J6216" s="89"/>
      <c r="K6216" s="89"/>
      <c r="L6216" s="89"/>
      <c r="M6216" s="89"/>
      <c r="N6216" s="271">
        <v>41.95</v>
      </c>
      <c r="O6216" s="271">
        <v>0</v>
      </c>
      <c r="P6216" s="89" t="s">
        <v>670</v>
      </c>
    </row>
    <row r="6217" spans="1:16" ht="63.75">
      <c r="A6217" s="268">
        <v>16</v>
      </c>
      <c r="B6217" s="89"/>
      <c r="C6217" s="269" t="s">
        <v>43</v>
      </c>
      <c r="D6217" s="84">
        <v>43643</v>
      </c>
      <c r="E6217" s="85" t="s">
        <v>10590</v>
      </c>
      <c r="F6217" s="85" t="s">
        <v>629</v>
      </c>
      <c r="G6217" s="85">
        <v>8440</v>
      </c>
      <c r="H6217" s="89"/>
      <c r="I6217" s="270" t="s">
        <v>12282</v>
      </c>
      <c r="J6217" s="89"/>
      <c r="K6217" s="89"/>
      <c r="L6217" s="89"/>
      <c r="M6217" s="89"/>
      <c r="N6217" s="271">
        <v>784.02</v>
      </c>
      <c r="O6217" s="271">
        <v>0</v>
      </c>
      <c r="P6217" s="89" t="s">
        <v>670</v>
      </c>
    </row>
    <row r="6218" spans="1:16" ht="102">
      <c r="A6218" s="268">
        <v>197</v>
      </c>
      <c r="B6218" s="89"/>
      <c r="C6218" s="269" t="s">
        <v>1352</v>
      </c>
      <c r="D6218" s="84">
        <v>43643</v>
      </c>
      <c r="E6218" s="85" t="s">
        <v>10591</v>
      </c>
      <c r="F6218" s="85" t="s">
        <v>629</v>
      </c>
      <c r="G6218" s="85">
        <v>8429</v>
      </c>
      <c r="H6218" s="89"/>
      <c r="I6218" s="270" t="s">
        <v>12283</v>
      </c>
      <c r="J6218" s="89"/>
      <c r="K6218" s="89"/>
      <c r="L6218" s="89"/>
      <c r="M6218" s="89"/>
      <c r="N6218" s="271">
        <v>255.15</v>
      </c>
      <c r="O6218" s="271">
        <v>0</v>
      </c>
      <c r="P6218" s="89" t="s">
        <v>670</v>
      </c>
    </row>
    <row r="6219" spans="1:16" ht="63.75">
      <c r="A6219" s="268">
        <v>16</v>
      </c>
      <c r="B6219" s="89"/>
      <c r="C6219" s="269" t="s">
        <v>43</v>
      </c>
      <c r="D6219" s="84">
        <v>43643</v>
      </c>
      <c r="E6219" s="85" t="s">
        <v>10592</v>
      </c>
      <c r="F6219" s="85" t="s">
        <v>629</v>
      </c>
      <c r="G6219" s="85">
        <v>8438</v>
      </c>
      <c r="H6219" s="89"/>
      <c r="I6219" s="270" t="s">
        <v>12284</v>
      </c>
      <c r="J6219" s="89"/>
      <c r="K6219" s="89"/>
      <c r="L6219" s="89"/>
      <c r="M6219" s="89"/>
      <c r="N6219" s="271">
        <v>815.37</v>
      </c>
      <c r="O6219" s="271">
        <v>0</v>
      </c>
      <c r="P6219" s="89" t="s">
        <v>670</v>
      </c>
    </row>
    <row r="6220" spans="1:16" ht="63.75">
      <c r="A6220" s="268">
        <v>513</v>
      </c>
      <c r="B6220" s="89"/>
      <c r="C6220" s="269" t="s">
        <v>171</v>
      </c>
      <c r="D6220" s="84">
        <v>43643</v>
      </c>
      <c r="E6220" s="85" t="s">
        <v>10593</v>
      </c>
      <c r="F6220" s="85" t="s">
        <v>15</v>
      </c>
      <c r="G6220" s="85">
        <v>1075263</v>
      </c>
      <c r="H6220" s="89"/>
      <c r="I6220" s="270" t="s">
        <v>12285</v>
      </c>
      <c r="J6220" s="89"/>
      <c r="K6220" s="89"/>
      <c r="L6220" s="89"/>
      <c r="M6220" s="89"/>
      <c r="N6220" s="271">
        <v>50</v>
      </c>
      <c r="O6220" s="271">
        <v>0</v>
      </c>
      <c r="P6220" s="89" t="s">
        <v>670</v>
      </c>
    </row>
    <row r="6221" spans="1:16" ht="76.5">
      <c r="A6221" s="268">
        <v>41</v>
      </c>
      <c r="B6221" s="89"/>
      <c r="C6221" s="269" t="s">
        <v>47</v>
      </c>
      <c r="D6221" s="84">
        <v>43643</v>
      </c>
      <c r="E6221" s="85" t="s">
        <v>10594</v>
      </c>
      <c r="F6221" s="85" t="s">
        <v>628</v>
      </c>
      <c r="G6221" s="85">
        <v>511370</v>
      </c>
      <c r="H6221" s="89"/>
      <c r="I6221" s="270" t="s">
        <v>12286</v>
      </c>
      <c r="J6221" s="89"/>
      <c r="K6221" s="89"/>
      <c r="L6221" s="89"/>
      <c r="M6221" s="89"/>
      <c r="N6221" s="271">
        <v>0</v>
      </c>
      <c r="O6221" s="271">
        <v>59508</v>
      </c>
      <c r="P6221" s="89" t="s">
        <v>670</v>
      </c>
    </row>
    <row r="6222" spans="1:16" ht="76.5">
      <c r="A6222" s="268">
        <v>25</v>
      </c>
      <c r="B6222" s="89"/>
      <c r="C6222" s="269" t="s">
        <v>45</v>
      </c>
      <c r="D6222" s="84">
        <v>43643</v>
      </c>
      <c r="E6222" s="85" t="s">
        <v>10595</v>
      </c>
      <c r="F6222" s="85" t="s">
        <v>671</v>
      </c>
      <c r="G6222" s="85">
        <v>536180</v>
      </c>
      <c r="H6222" s="89"/>
      <c r="I6222" s="270" t="s">
        <v>12287</v>
      </c>
      <c r="J6222" s="89"/>
      <c r="K6222" s="89"/>
      <c r="L6222" s="89"/>
      <c r="M6222" s="89"/>
      <c r="N6222" s="271">
        <v>1090117.1499999999</v>
      </c>
      <c r="O6222" s="271">
        <v>0</v>
      </c>
      <c r="P6222" s="89" t="s">
        <v>670</v>
      </c>
    </row>
    <row r="6223" spans="1:16" ht="76.5">
      <c r="A6223" s="268">
        <v>25</v>
      </c>
      <c r="B6223" s="89"/>
      <c r="C6223" s="269" t="s">
        <v>45</v>
      </c>
      <c r="D6223" s="84">
        <v>43643</v>
      </c>
      <c r="E6223" s="85" t="s">
        <v>10595</v>
      </c>
      <c r="F6223" s="85" t="s">
        <v>671</v>
      </c>
      <c r="G6223" s="85">
        <v>536186</v>
      </c>
      <c r="H6223" s="89"/>
      <c r="I6223" s="270" t="s">
        <v>12288</v>
      </c>
      <c r="J6223" s="89"/>
      <c r="K6223" s="89"/>
      <c r="L6223" s="89"/>
      <c r="M6223" s="89"/>
      <c r="N6223" s="271">
        <v>1233047.05</v>
      </c>
      <c r="O6223" s="271">
        <v>0</v>
      </c>
      <c r="P6223" s="89" t="s">
        <v>670</v>
      </c>
    </row>
    <row r="6224" spans="1:16" ht="89.25">
      <c r="A6224" s="268">
        <v>25</v>
      </c>
      <c r="B6224" s="89"/>
      <c r="C6224" s="269" t="s">
        <v>45</v>
      </c>
      <c r="D6224" s="84">
        <v>43643</v>
      </c>
      <c r="E6224" s="85" t="s">
        <v>10595</v>
      </c>
      <c r="F6224" s="85" t="s">
        <v>671</v>
      </c>
      <c r="G6224" s="85">
        <v>536178</v>
      </c>
      <c r="H6224" s="89"/>
      <c r="I6224" s="270" t="s">
        <v>12289</v>
      </c>
      <c r="J6224" s="89"/>
      <c r="K6224" s="89"/>
      <c r="L6224" s="89"/>
      <c r="M6224" s="89"/>
      <c r="N6224" s="271">
        <v>1368856.5</v>
      </c>
      <c r="O6224" s="271">
        <v>0</v>
      </c>
      <c r="P6224" s="89" t="s">
        <v>670</v>
      </c>
    </row>
    <row r="6225" spans="1:16" ht="76.5">
      <c r="A6225" s="268">
        <v>25</v>
      </c>
      <c r="B6225" s="89"/>
      <c r="C6225" s="269" t="s">
        <v>45</v>
      </c>
      <c r="D6225" s="84">
        <v>43643</v>
      </c>
      <c r="E6225" s="85" t="s">
        <v>10595</v>
      </c>
      <c r="F6225" s="85" t="s">
        <v>671</v>
      </c>
      <c r="G6225" s="85">
        <v>536184</v>
      </c>
      <c r="H6225" s="89"/>
      <c r="I6225" s="270" t="s">
        <v>12290</v>
      </c>
      <c r="J6225" s="89"/>
      <c r="K6225" s="89"/>
      <c r="L6225" s="89"/>
      <c r="M6225" s="89"/>
      <c r="N6225" s="271">
        <v>1728371.38</v>
      </c>
      <c r="O6225" s="271">
        <v>0</v>
      </c>
      <c r="P6225" s="89" t="s">
        <v>670</v>
      </c>
    </row>
    <row r="6226" spans="1:16" ht="76.5">
      <c r="A6226" s="268">
        <v>25</v>
      </c>
      <c r="B6226" s="89"/>
      <c r="C6226" s="269" t="s">
        <v>45</v>
      </c>
      <c r="D6226" s="84">
        <v>43643</v>
      </c>
      <c r="E6226" s="85" t="s">
        <v>10595</v>
      </c>
      <c r="F6226" s="85" t="s">
        <v>671</v>
      </c>
      <c r="G6226" s="85">
        <v>536190</v>
      </c>
      <c r="H6226" s="89"/>
      <c r="I6226" s="270" t="s">
        <v>12291</v>
      </c>
      <c r="J6226" s="89"/>
      <c r="K6226" s="89"/>
      <c r="L6226" s="89"/>
      <c r="M6226" s="89"/>
      <c r="N6226" s="271">
        <v>191240.42</v>
      </c>
      <c r="O6226" s="271">
        <v>0</v>
      </c>
      <c r="P6226" s="89" t="s">
        <v>670</v>
      </c>
    </row>
    <row r="6227" spans="1:16" ht="76.5">
      <c r="A6227" s="268">
        <v>25</v>
      </c>
      <c r="B6227" s="89"/>
      <c r="C6227" s="269" t="s">
        <v>45</v>
      </c>
      <c r="D6227" s="84">
        <v>43643</v>
      </c>
      <c r="E6227" s="85" t="s">
        <v>10595</v>
      </c>
      <c r="F6227" s="85" t="s">
        <v>671</v>
      </c>
      <c r="G6227" s="85">
        <v>536187</v>
      </c>
      <c r="H6227" s="89"/>
      <c r="I6227" s="270" t="s">
        <v>12292</v>
      </c>
      <c r="J6227" s="89"/>
      <c r="K6227" s="89"/>
      <c r="L6227" s="89"/>
      <c r="M6227" s="89"/>
      <c r="N6227" s="271">
        <v>2202896.9</v>
      </c>
      <c r="O6227" s="271">
        <v>0</v>
      </c>
      <c r="P6227" s="89" t="s">
        <v>670</v>
      </c>
    </row>
    <row r="6228" spans="1:16" ht="76.5">
      <c r="A6228" s="268">
        <v>25</v>
      </c>
      <c r="B6228" s="89"/>
      <c r="C6228" s="269" t="s">
        <v>45</v>
      </c>
      <c r="D6228" s="84">
        <v>43643</v>
      </c>
      <c r="E6228" s="85" t="s">
        <v>10595</v>
      </c>
      <c r="F6228" s="85" t="s">
        <v>671</v>
      </c>
      <c r="G6228" s="85">
        <v>535742</v>
      </c>
      <c r="H6228" s="89"/>
      <c r="I6228" s="270" t="s">
        <v>12293</v>
      </c>
      <c r="J6228" s="89"/>
      <c r="K6228" s="89"/>
      <c r="L6228" s="89"/>
      <c r="M6228" s="89"/>
      <c r="N6228" s="271">
        <v>265312.49</v>
      </c>
      <c r="O6228" s="271">
        <v>0</v>
      </c>
      <c r="P6228" s="89" t="s">
        <v>670</v>
      </c>
    </row>
    <row r="6229" spans="1:16" ht="76.5">
      <c r="A6229" s="268">
        <v>25</v>
      </c>
      <c r="B6229" s="89"/>
      <c r="C6229" s="269" t="s">
        <v>45</v>
      </c>
      <c r="D6229" s="84">
        <v>43643</v>
      </c>
      <c r="E6229" s="85" t="s">
        <v>10595</v>
      </c>
      <c r="F6229" s="85" t="s">
        <v>671</v>
      </c>
      <c r="G6229" s="85">
        <v>536179</v>
      </c>
      <c r="H6229" s="89"/>
      <c r="I6229" s="270" t="s">
        <v>12294</v>
      </c>
      <c r="J6229" s="89"/>
      <c r="K6229" s="89"/>
      <c r="L6229" s="89"/>
      <c r="M6229" s="89"/>
      <c r="N6229" s="271">
        <v>1882823.48</v>
      </c>
      <c r="O6229" s="271">
        <v>0</v>
      </c>
      <c r="P6229" s="89" t="s">
        <v>670</v>
      </c>
    </row>
    <row r="6230" spans="1:16" ht="76.5">
      <c r="A6230" s="268">
        <v>25</v>
      </c>
      <c r="B6230" s="89"/>
      <c r="C6230" s="269" t="s">
        <v>45</v>
      </c>
      <c r="D6230" s="84">
        <v>43643</v>
      </c>
      <c r="E6230" s="85" t="s">
        <v>10595</v>
      </c>
      <c r="F6230" s="85" t="s">
        <v>671</v>
      </c>
      <c r="G6230" s="85">
        <v>536182</v>
      </c>
      <c r="H6230" s="89"/>
      <c r="I6230" s="270" t="s">
        <v>12295</v>
      </c>
      <c r="J6230" s="89"/>
      <c r="K6230" s="89"/>
      <c r="L6230" s="89"/>
      <c r="M6230" s="89"/>
      <c r="N6230" s="271">
        <v>53043.75</v>
      </c>
      <c r="O6230" s="271">
        <v>0</v>
      </c>
      <c r="P6230" s="89" t="s">
        <v>670</v>
      </c>
    </row>
    <row r="6231" spans="1:16" ht="76.5">
      <c r="A6231" s="268">
        <v>25</v>
      </c>
      <c r="B6231" s="89"/>
      <c r="C6231" s="269" t="s">
        <v>45</v>
      </c>
      <c r="D6231" s="84">
        <v>43643</v>
      </c>
      <c r="E6231" s="85" t="s">
        <v>10595</v>
      </c>
      <c r="F6231" s="85" t="s">
        <v>671</v>
      </c>
      <c r="G6231" s="85">
        <v>536188</v>
      </c>
      <c r="H6231" s="89"/>
      <c r="I6231" s="270" t="s">
        <v>12296</v>
      </c>
      <c r="J6231" s="89"/>
      <c r="K6231" s="89"/>
      <c r="L6231" s="89"/>
      <c r="M6231" s="89"/>
      <c r="N6231" s="271">
        <v>798659.76</v>
      </c>
      <c r="O6231" s="271">
        <v>0</v>
      </c>
      <c r="P6231" s="89" t="s">
        <v>670</v>
      </c>
    </row>
    <row r="6232" spans="1:16" ht="76.5">
      <c r="A6232" s="268">
        <v>25</v>
      </c>
      <c r="B6232" s="89"/>
      <c r="C6232" s="269" t="s">
        <v>45</v>
      </c>
      <c r="D6232" s="84">
        <v>43643</v>
      </c>
      <c r="E6232" s="85" t="s">
        <v>10595</v>
      </c>
      <c r="F6232" s="85" t="s">
        <v>671</v>
      </c>
      <c r="G6232" s="85">
        <v>536172</v>
      </c>
      <c r="H6232" s="89"/>
      <c r="I6232" s="270" t="s">
        <v>12297</v>
      </c>
      <c r="J6232" s="89"/>
      <c r="K6232" s="89"/>
      <c r="L6232" s="89"/>
      <c r="M6232" s="89"/>
      <c r="N6232" s="271">
        <v>1156748.8899999999</v>
      </c>
      <c r="O6232" s="271">
        <v>0</v>
      </c>
      <c r="P6232" s="89" t="s">
        <v>670</v>
      </c>
    </row>
    <row r="6233" spans="1:16" ht="76.5">
      <c r="A6233" s="268">
        <v>513</v>
      </c>
      <c r="B6233" s="89"/>
      <c r="C6233" s="269" t="s">
        <v>171</v>
      </c>
      <c r="D6233" s="84">
        <v>43643</v>
      </c>
      <c r="E6233" s="85" t="s">
        <v>10596</v>
      </c>
      <c r="F6233" s="85" t="s">
        <v>15</v>
      </c>
      <c r="G6233" s="85">
        <v>1075586</v>
      </c>
      <c r="H6233" s="89"/>
      <c r="I6233" s="270" t="s">
        <v>12298</v>
      </c>
      <c r="J6233" s="89"/>
      <c r="K6233" s="89"/>
      <c r="L6233" s="89"/>
      <c r="M6233" s="89"/>
      <c r="N6233" s="271">
        <v>50</v>
      </c>
      <c r="O6233" s="271">
        <v>0</v>
      </c>
      <c r="P6233" s="89" t="s">
        <v>670</v>
      </c>
    </row>
    <row r="6234" spans="1:16" ht="89.25">
      <c r="A6234" s="268">
        <v>25</v>
      </c>
      <c r="B6234" s="89"/>
      <c r="C6234" s="269" t="s">
        <v>45</v>
      </c>
      <c r="D6234" s="84">
        <v>43643</v>
      </c>
      <c r="E6234" s="85" t="s">
        <v>10597</v>
      </c>
      <c r="F6234" s="85" t="s">
        <v>671</v>
      </c>
      <c r="G6234" s="85">
        <v>536181</v>
      </c>
      <c r="H6234" s="89"/>
      <c r="I6234" s="270" t="s">
        <v>12299</v>
      </c>
      <c r="J6234" s="89"/>
      <c r="K6234" s="89"/>
      <c r="L6234" s="89"/>
      <c r="M6234" s="89"/>
      <c r="N6234" s="271">
        <v>632733.49</v>
      </c>
      <c r="O6234" s="271">
        <v>0</v>
      </c>
      <c r="P6234" s="89" t="s">
        <v>670</v>
      </c>
    </row>
    <row r="6235" spans="1:16" ht="76.5">
      <c r="A6235" s="268">
        <v>25</v>
      </c>
      <c r="B6235" s="89"/>
      <c r="C6235" s="269" t="s">
        <v>45</v>
      </c>
      <c r="D6235" s="84">
        <v>43643</v>
      </c>
      <c r="E6235" s="85" t="s">
        <v>10597</v>
      </c>
      <c r="F6235" s="85" t="s">
        <v>671</v>
      </c>
      <c r="G6235" s="85">
        <v>535743</v>
      </c>
      <c r="H6235" s="89"/>
      <c r="I6235" s="270" t="s">
        <v>12300</v>
      </c>
      <c r="J6235" s="89"/>
      <c r="K6235" s="89"/>
      <c r="L6235" s="89"/>
      <c r="M6235" s="89"/>
      <c r="N6235" s="271">
        <v>1900214.97</v>
      </c>
      <c r="O6235" s="271">
        <v>0</v>
      </c>
      <c r="P6235" s="89" t="s">
        <v>670</v>
      </c>
    </row>
    <row r="6236" spans="1:16" ht="63.75">
      <c r="A6236" s="268" t="s">
        <v>565</v>
      </c>
      <c r="B6236" s="89"/>
      <c r="C6236" s="269" t="s">
        <v>615</v>
      </c>
      <c r="D6236" s="84">
        <v>43643</v>
      </c>
      <c r="E6236" s="85" t="s">
        <v>10598</v>
      </c>
      <c r="F6236" s="85" t="s">
        <v>6</v>
      </c>
      <c r="G6236" s="85">
        <v>1137413</v>
      </c>
      <c r="H6236" s="89"/>
      <c r="I6236" s="270" t="s">
        <v>12301</v>
      </c>
      <c r="J6236" s="89"/>
      <c r="K6236" s="89"/>
      <c r="L6236" s="89"/>
      <c r="M6236" s="89"/>
      <c r="N6236" s="271">
        <v>0</v>
      </c>
      <c r="O6236" s="271">
        <v>1769.74</v>
      </c>
      <c r="P6236" s="89" t="s">
        <v>670</v>
      </c>
    </row>
    <row r="6237" spans="1:16" ht="63.75">
      <c r="A6237" s="268">
        <v>16</v>
      </c>
      <c r="B6237" s="89"/>
      <c r="C6237" s="269" t="s">
        <v>43</v>
      </c>
      <c r="D6237" s="84">
        <v>43643</v>
      </c>
      <c r="E6237" s="85" t="s">
        <v>10599</v>
      </c>
      <c r="F6237" s="85" t="s">
        <v>6</v>
      </c>
      <c r="G6237" s="85">
        <v>1137462</v>
      </c>
      <c r="H6237" s="89"/>
      <c r="I6237" s="270" t="s">
        <v>12302</v>
      </c>
      <c r="J6237" s="89"/>
      <c r="K6237" s="89"/>
      <c r="L6237" s="89"/>
      <c r="M6237" s="89"/>
      <c r="N6237" s="271">
        <v>0</v>
      </c>
      <c r="O6237" s="271">
        <v>55760.77</v>
      </c>
      <c r="P6237" s="89" t="s">
        <v>670</v>
      </c>
    </row>
    <row r="6238" spans="1:16" ht="76.5">
      <c r="A6238" s="268">
        <v>10</v>
      </c>
      <c r="B6238" s="89"/>
      <c r="C6238" s="269" t="s">
        <v>41</v>
      </c>
      <c r="D6238" s="84">
        <v>43643</v>
      </c>
      <c r="E6238" s="85" t="s">
        <v>10600</v>
      </c>
      <c r="F6238" s="85" t="s">
        <v>6</v>
      </c>
      <c r="G6238" s="85">
        <v>1075940</v>
      </c>
      <c r="H6238" s="89"/>
      <c r="I6238" s="270" t="s">
        <v>12303</v>
      </c>
      <c r="J6238" s="89"/>
      <c r="K6238" s="89"/>
      <c r="L6238" s="89"/>
      <c r="M6238" s="89"/>
      <c r="N6238" s="271">
        <v>0</v>
      </c>
      <c r="O6238" s="271">
        <v>10588.27</v>
      </c>
      <c r="P6238" s="89" t="s">
        <v>670</v>
      </c>
    </row>
    <row r="6239" spans="1:16" ht="63.75">
      <c r="A6239" s="268">
        <v>10</v>
      </c>
      <c r="B6239" s="89"/>
      <c r="C6239" s="269" t="s">
        <v>41</v>
      </c>
      <c r="D6239" s="84">
        <v>43643</v>
      </c>
      <c r="E6239" s="85" t="s">
        <v>10601</v>
      </c>
      <c r="F6239" s="85" t="s">
        <v>15</v>
      </c>
      <c r="G6239" s="85">
        <v>1075941</v>
      </c>
      <c r="H6239" s="89"/>
      <c r="I6239" s="270" t="s">
        <v>12304</v>
      </c>
      <c r="J6239" s="89"/>
      <c r="K6239" s="89"/>
      <c r="L6239" s="89"/>
      <c r="M6239" s="89"/>
      <c r="N6239" s="271">
        <v>50</v>
      </c>
      <c r="O6239" s="271">
        <v>0</v>
      </c>
      <c r="P6239" s="89" t="s">
        <v>670</v>
      </c>
    </row>
    <row r="6240" spans="1:16" ht="51">
      <c r="A6240" s="268">
        <v>513</v>
      </c>
      <c r="B6240" s="89"/>
      <c r="C6240" s="269" t="s">
        <v>171</v>
      </c>
      <c r="D6240" s="84">
        <v>43643</v>
      </c>
      <c r="E6240" s="85" t="s">
        <v>10602</v>
      </c>
      <c r="F6240" s="85" t="s">
        <v>15</v>
      </c>
      <c r="G6240" s="85">
        <v>1075945</v>
      </c>
      <c r="H6240" s="89"/>
      <c r="I6240" s="270" t="s">
        <v>6134</v>
      </c>
      <c r="J6240" s="89"/>
      <c r="K6240" s="89"/>
      <c r="L6240" s="89"/>
      <c r="M6240" s="89"/>
      <c r="N6240" s="271">
        <v>50</v>
      </c>
      <c r="O6240" s="271">
        <v>0</v>
      </c>
      <c r="P6240" s="89" t="s">
        <v>670</v>
      </c>
    </row>
    <row r="6241" spans="1:16" ht="51">
      <c r="A6241" s="268">
        <v>117</v>
      </c>
      <c r="B6241" s="89"/>
      <c r="C6241" s="269" t="s">
        <v>62</v>
      </c>
      <c r="D6241" s="84">
        <v>43643</v>
      </c>
      <c r="E6241" s="85" t="s">
        <v>10603</v>
      </c>
      <c r="F6241" s="85" t="s">
        <v>11</v>
      </c>
      <c r="G6241" s="85">
        <v>958079</v>
      </c>
      <c r="H6241" s="89"/>
      <c r="I6241" s="270" t="s">
        <v>12305</v>
      </c>
      <c r="J6241" s="89"/>
      <c r="K6241" s="89"/>
      <c r="L6241" s="89"/>
      <c r="M6241" s="89"/>
      <c r="N6241" s="271">
        <v>50</v>
      </c>
      <c r="O6241" s="271">
        <v>0</v>
      </c>
      <c r="P6241" s="89" t="s">
        <v>670</v>
      </c>
    </row>
    <row r="6242" spans="1:16" ht="89.25">
      <c r="A6242" s="268">
        <v>376</v>
      </c>
      <c r="B6242" s="89"/>
      <c r="C6242" s="269" t="s">
        <v>638</v>
      </c>
      <c r="D6242" s="84">
        <v>43643</v>
      </c>
      <c r="E6242" s="85" t="s">
        <v>10604</v>
      </c>
      <c r="F6242" s="85" t="s">
        <v>11</v>
      </c>
      <c r="G6242" s="85">
        <v>958067</v>
      </c>
      <c r="H6242" s="89"/>
      <c r="I6242" s="270" t="s">
        <v>12306</v>
      </c>
      <c r="J6242" s="89"/>
      <c r="K6242" s="89"/>
      <c r="L6242" s="89"/>
      <c r="M6242" s="89"/>
      <c r="N6242" s="271">
        <v>22678.12</v>
      </c>
      <c r="O6242" s="271">
        <v>0</v>
      </c>
      <c r="P6242" s="89" t="s">
        <v>670</v>
      </c>
    </row>
    <row r="6243" spans="1:16" ht="51">
      <c r="A6243" s="268">
        <v>119</v>
      </c>
      <c r="B6243" s="89"/>
      <c r="C6243" s="269" t="s">
        <v>63</v>
      </c>
      <c r="D6243" s="84">
        <v>43643</v>
      </c>
      <c r="E6243" s="85" t="s">
        <v>10605</v>
      </c>
      <c r="F6243" s="85" t="s">
        <v>11</v>
      </c>
      <c r="G6243" s="85">
        <v>958122</v>
      </c>
      <c r="H6243" s="89"/>
      <c r="I6243" s="270" t="s">
        <v>12307</v>
      </c>
      <c r="J6243" s="89"/>
      <c r="K6243" s="89"/>
      <c r="L6243" s="89"/>
      <c r="M6243" s="89"/>
      <c r="N6243" s="271">
        <v>50</v>
      </c>
      <c r="O6243" s="271">
        <v>0</v>
      </c>
      <c r="P6243" s="89" t="s">
        <v>670</v>
      </c>
    </row>
    <row r="6244" spans="1:16" ht="51">
      <c r="A6244" s="268">
        <v>119</v>
      </c>
      <c r="B6244" s="89"/>
      <c r="C6244" s="269" t="s">
        <v>63</v>
      </c>
      <c r="D6244" s="84">
        <v>43643</v>
      </c>
      <c r="E6244" s="85" t="s">
        <v>10606</v>
      </c>
      <c r="F6244" s="85" t="s">
        <v>11</v>
      </c>
      <c r="G6244" s="85">
        <v>958123</v>
      </c>
      <c r="H6244" s="89"/>
      <c r="I6244" s="270" t="s">
        <v>12308</v>
      </c>
      <c r="J6244" s="89"/>
      <c r="K6244" s="89"/>
      <c r="L6244" s="89"/>
      <c r="M6244" s="89"/>
      <c r="N6244" s="271">
        <v>50</v>
      </c>
      <c r="O6244" s="271">
        <v>0</v>
      </c>
      <c r="P6244" s="89" t="s">
        <v>670</v>
      </c>
    </row>
    <row r="6245" spans="1:16" ht="89.25">
      <c r="A6245" s="268">
        <v>78</v>
      </c>
      <c r="B6245" s="89"/>
      <c r="C6245" s="269" t="s">
        <v>674</v>
      </c>
      <c r="D6245" s="84">
        <v>43643</v>
      </c>
      <c r="E6245" s="85" t="s">
        <v>10607</v>
      </c>
      <c r="F6245" s="85" t="s">
        <v>11</v>
      </c>
      <c r="G6245" s="85">
        <v>958132</v>
      </c>
      <c r="H6245" s="89"/>
      <c r="I6245" s="270" t="s">
        <v>12309</v>
      </c>
      <c r="J6245" s="89"/>
      <c r="K6245" s="89"/>
      <c r="L6245" s="89"/>
      <c r="M6245" s="89"/>
      <c r="N6245" s="271">
        <v>8911.34</v>
      </c>
      <c r="O6245" s="271">
        <v>0</v>
      </c>
      <c r="P6245" s="89" t="s">
        <v>670</v>
      </c>
    </row>
    <row r="6246" spans="1:16" ht="89.25">
      <c r="A6246" s="268">
        <v>78</v>
      </c>
      <c r="B6246" s="89"/>
      <c r="C6246" s="269" t="s">
        <v>674</v>
      </c>
      <c r="D6246" s="84">
        <v>43643</v>
      </c>
      <c r="E6246" s="85" t="s">
        <v>10608</v>
      </c>
      <c r="F6246" s="85" t="s">
        <v>11</v>
      </c>
      <c r="G6246" s="85">
        <v>958133</v>
      </c>
      <c r="H6246" s="89"/>
      <c r="I6246" s="270" t="s">
        <v>12310</v>
      </c>
      <c r="J6246" s="89"/>
      <c r="K6246" s="89"/>
      <c r="L6246" s="89"/>
      <c r="M6246" s="89"/>
      <c r="N6246" s="271">
        <v>1109.3900000000001</v>
      </c>
      <c r="O6246" s="271">
        <v>0</v>
      </c>
      <c r="P6246" s="89" t="s">
        <v>670</v>
      </c>
    </row>
    <row r="6247" spans="1:16" ht="76.5">
      <c r="A6247" s="268">
        <v>78</v>
      </c>
      <c r="B6247" s="89"/>
      <c r="C6247" s="269" t="s">
        <v>674</v>
      </c>
      <c r="D6247" s="84">
        <v>43643</v>
      </c>
      <c r="E6247" s="85" t="s">
        <v>10609</v>
      </c>
      <c r="F6247" s="85" t="s">
        <v>11</v>
      </c>
      <c r="G6247" s="85">
        <v>958135</v>
      </c>
      <c r="H6247" s="89"/>
      <c r="I6247" s="270" t="s">
        <v>12311</v>
      </c>
      <c r="J6247" s="89"/>
      <c r="K6247" s="89"/>
      <c r="L6247" s="89"/>
      <c r="M6247" s="89"/>
      <c r="N6247" s="271">
        <v>270</v>
      </c>
      <c r="O6247" s="271">
        <v>0</v>
      </c>
      <c r="P6247" s="89" t="s">
        <v>670</v>
      </c>
    </row>
    <row r="6248" spans="1:16" ht="63.75">
      <c r="A6248" s="268">
        <v>287</v>
      </c>
      <c r="B6248" s="89"/>
      <c r="C6248" s="269" t="s">
        <v>126</v>
      </c>
      <c r="D6248" s="84">
        <v>43643</v>
      </c>
      <c r="E6248" s="85" t="s">
        <v>10610</v>
      </c>
      <c r="F6248" s="85" t="s">
        <v>11</v>
      </c>
      <c r="G6248" s="85">
        <v>958136</v>
      </c>
      <c r="H6248" s="89"/>
      <c r="I6248" s="270" t="s">
        <v>12312</v>
      </c>
      <c r="J6248" s="89"/>
      <c r="K6248" s="89"/>
      <c r="L6248" s="89"/>
      <c r="M6248" s="89"/>
      <c r="N6248" s="271">
        <v>50</v>
      </c>
      <c r="O6248" s="271">
        <v>0</v>
      </c>
      <c r="P6248" s="89" t="s">
        <v>670</v>
      </c>
    </row>
    <row r="6249" spans="1:16" ht="51">
      <c r="A6249" s="268">
        <v>526</v>
      </c>
      <c r="B6249" s="89"/>
      <c r="C6249" s="269" t="s">
        <v>610</v>
      </c>
      <c r="D6249" s="84">
        <v>43644</v>
      </c>
      <c r="E6249" s="85" t="s">
        <v>10611</v>
      </c>
      <c r="F6249" s="85" t="s">
        <v>3</v>
      </c>
      <c r="G6249" s="85">
        <v>1754446</v>
      </c>
      <c r="H6249" s="89"/>
      <c r="I6249" s="270" t="s">
        <v>12313</v>
      </c>
      <c r="J6249" s="89"/>
      <c r="K6249" s="89"/>
      <c r="L6249" s="89"/>
      <c r="M6249" s="89"/>
      <c r="N6249" s="271">
        <v>0</v>
      </c>
      <c r="O6249" s="271">
        <v>55</v>
      </c>
      <c r="P6249" s="89" t="s">
        <v>670</v>
      </c>
    </row>
    <row r="6250" spans="1:16" ht="51">
      <c r="A6250" s="268">
        <v>526</v>
      </c>
      <c r="B6250" s="89"/>
      <c r="C6250" s="269" t="s">
        <v>610</v>
      </c>
      <c r="D6250" s="84">
        <v>43644</v>
      </c>
      <c r="E6250" s="85" t="s">
        <v>10612</v>
      </c>
      <c r="F6250" s="85" t="s">
        <v>3</v>
      </c>
      <c r="G6250" s="85">
        <v>1754449</v>
      </c>
      <c r="H6250" s="89"/>
      <c r="I6250" s="270" t="s">
        <v>12314</v>
      </c>
      <c r="J6250" s="89"/>
      <c r="K6250" s="89"/>
      <c r="L6250" s="89"/>
      <c r="M6250" s="89"/>
      <c r="N6250" s="271">
        <v>0</v>
      </c>
      <c r="O6250" s="271">
        <v>42.76</v>
      </c>
      <c r="P6250" s="89" t="s">
        <v>670</v>
      </c>
    </row>
    <row r="6251" spans="1:16" ht="38.25">
      <c r="A6251" s="268" t="s">
        <v>565</v>
      </c>
      <c r="B6251" s="89"/>
      <c r="C6251" s="269" t="s">
        <v>615</v>
      </c>
      <c r="D6251" s="84">
        <v>43644</v>
      </c>
      <c r="E6251" s="85" t="s">
        <v>10613</v>
      </c>
      <c r="F6251" s="85" t="s">
        <v>3</v>
      </c>
      <c r="G6251" s="85">
        <v>1754458</v>
      </c>
      <c r="H6251" s="89"/>
      <c r="I6251" s="270" t="s">
        <v>12315</v>
      </c>
      <c r="J6251" s="89"/>
      <c r="K6251" s="89"/>
      <c r="L6251" s="89"/>
      <c r="M6251" s="89"/>
      <c r="N6251" s="271">
        <v>0</v>
      </c>
      <c r="O6251" s="271">
        <v>371</v>
      </c>
      <c r="P6251" s="89" t="s">
        <v>670</v>
      </c>
    </row>
    <row r="6252" spans="1:16" ht="51">
      <c r="A6252" s="268">
        <v>46</v>
      </c>
      <c r="B6252" s="89"/>
      <c r="C6252" s="269" t="s">
        <v>48</v>
      </c>
      <c r="D6252" s="84">
        <v>43644</v>
      </c>
      <c r="E6252" s="85" t="s">
        <v>10614</v>
      </c>
      <c r="F6252" s="85" t="s">
        <v>3</v>
      </c>
      <c r="G6252" s="85">
        <v>1754461</v>
      </c>
      <c r="H6252" s="89"/>
      <c r="I6252" s="270" t="s">
        <v>12316</v>
      </c>
      <c r="J6252" s="89"/>
      <c r="K6252" s="89"/>
      <c r="L6252" s="89"/>
      <c r="M6252" s="89"/>
      <c r="N6252" s="271">
        <v>0</v>
      </c>
      <c r="O6252" s="271">
        <v>1000</v>
      </c>
      <c r="P6252" s="89" t="s">
        <v>670</v>
      </c>
    </row>
    <row r="6253" spans="1:16" ht="38.25">
      <c r="A6253" s="268">
        <v>292</v>
      </c>
      <c r="B6253" s="89"/>
      <c r="C6253" s="269" t="s">
        <v>130</v>
      </c>
      <c r="D6253" s="84">
        <v>43644</v>
      </c>
      <c r="E6253" s="85" t="s">
        <v>10615</v>
      </c>
      <c r="F6253" s="85" t="s">
        <v>3</v>
      </c>
      <c r="G6253" s="85">
        <v>1754494</v>
      </c>
      <c r="H6253" s="89"/>
      <c r="I6253" s="270" t="s">
        <v>12317</v>
      </c>
      <c r="J6253" s="89"/>
      <c r="K6253" s="89"/>
      <c r="L6253" s="89"/>
      <c r="M6253" s="89"/>
      <c r="N6253" s="271">
        <v>0</v>
      </c>
      <c r="O6253" s="271">
        <v>870</v>
      </c>
      <c r="P6253" s="89" t="s">
        <v>670</v>
      </c>
    </row>
    <row r="6254" spans="1:16" ht="51">
      <c r="A6254" s="268">
        <v>46</v>
      </c>
      <c r="B6254" s="89"/>
      <c r="C6254" s="269" t="s">
        <v>48</v>
      </c>
      <c r="D6254" s="84">
        <v>43644</v>
      </c>
      <c r="E6254" s="85" t="s">
        <v>10616</v>
      </c>
      <c r="F6254" s="85" t="s">
        <v>3</v>
      </c>
      <c r="G6254" s="85">
        <v>1754495</v>
      </c>
      <c r="H6254" s="89"/>
      <c r="I6254" s="270" t="s">
        <v>12318</v>
      </c>
      <c r="J6254" s="89"/>
      <c r="K6254" s="89"/>
      <c r="L6254" s="89"/>
      <c r="M6254" s="89"/>
      <c r="N6254" s="271">
        <v>0</v>
      </c>
      <c r="O6254" s="271">
        <v>3750</v>
      </c>
      <c r="P6254" s="89" t="s">
        <v>670</v>
      </c>
    </row>
    <row r="6255" spans="1:16" ht="51">
      <c r="A6255" s="268">
        <v>133</v>
      </c>
      <c r="B6255" s="89"/>
      <c r="C6255" s="269" t="s">
        <v>69</v>
      </c>
      <c r="D6255" s="84">
        <v>43644</v>
      </c>
      <c r="E6255" s="85" t="s">
        <v>10617</v>
      </c>
      <c r="F6255" s="85" t="s">
        <v>3</v>
      </c>
      <c r="G6255" s="85">
        <v>1754496</v>
      </c>
      <c r="H6255" s="89"/>
      <c r="I6255" s="270" t="s">
        <v>12319</v>
      </c>
      <c r="J6255" s="89"/>
      <c r="K6255" s="89"/>
      <c r="L6255" s="89"/>
      <c r="M6255" s="89"/>
      <c r="N6255" s="271">
        <v>0</v>
      </c>
      <c r="O6255" s="271">
        <v>6150</v>
      </c>
      <c r="P6255" s="89" t="s">
        <v>670</v>
      </c>
    </row>
    <row r="6256" spans="1:16" ht="38.25">
      <c r="A6256" s="268">
        <v>155</v>
      </c>
      <c r="B6256" s="89"/>
      <c r="C6256" s="269" t="s">
        <v>85</v>
      </c>
      <c r="D6256" s="84">
        <v>43644</v>
      </c>
      <c r="E6256" s="85" t="s">
        <v>10618</v>
      </c>
      <c r="F6256" s="85" t="s">
        <v>3</v>
      </c>
      <c r="G6256" s="85">
        <v>1754504</v>
      </c>
      <c r="H6256" s="89"/>
      <c r="I6256" s="270" t="s">
        <v>12320</v>
      </c>
      <c r="J6256" s="89"/>
      <c r="K6256" s="89"/>
      <c r="L6256" s="89"/>
      <c r="M6256" s="89"/>
      <c r="N6256" s="271">
        <v>0</v>
      </c>
      <c r="O6256" s="271">
        <v>185.5</v>
      </c>
      <c r="P6256" s="89" t="s">
        <v>670</v>
      </c>
    </row>
    <row r="6257" spans="1:16" ht="51">
      <c r="A6257" s="268">
        <v>234</v>
      </c>
      <c r="B6257" s="89"/>
      <c r="C6257" s="269" t="s">
        <v>644</v>
      </c>
      <c r="D6257" s="84">
        <v>43644</v>
      </c>
      <c r="E6257" s="85" t="s">
        <v>10619</v>
      </c>
      <c r="F6257" s="85" t="s">
        <v>3</v>
      </c>
      <c r="G6257" s="85">
        <v>1754508</v>
      </c>
      <c r="H6257" s="89"/>
      <c r="I6257" s="270" t="s">
        <v>12321</v>
      </c>
      <c r="J6257" s="89"/>
      <c r="K6257" s="89"/>
      <c r="L6257" s="89"/>
      <c r="M6257" s="89"/>
      <c r="N6257" s="271">
        <v>0</v>
      </c>
      <c r="O6257" s="271">
        <v>9</v>
      </c>
      <c r="P6257" s="89" t="s">
        <v>670</v>
      </c>
    </row>
    <row r="6258" spans="1:16" ht="51">
      <c r="A6258" s="268" t="s">
        <v>565</v>
      </c>
      <c r="B6258" s="89"/>
      <c r="C6258" s="269" t="s">
        <v>615</v>
      </c>
      <c r="D6258" s="84">
        <v>43644</v>
      </c>
      <c r="E6258" s="85" t="s">
        <v>10620</v>
      </c>
      <c r="F6258" s="85" t="s">
        <v>3</v>
      </c>
      <c r="G6258" s="85">
        <v>1754509</v>
      </c>
      <c r="H6258" s="89"/>
      <c r="I6258" s="270" t="s">
        <v>12322</v>
      </c>
      <c r="J6258" s="89"/>
      <c r="K6258" s="89"/>
      <c r="L6258" s="89"/>
      <c r="M6258" s="89"/>
      <c r="N6258" s="271">
        <v>0</v>
      </c>
      <c r="O6258" s="271">
        <v>1816.56</v>
      </c>
      <c r="P6258" s="89" t="s">
        <v>670</v>
      </c>
    </row>
    <row r="6259" spans="1:16" ht="51">
      <c r="A6259" s="268">
        <v>234</v>
      </c>
      <c r="B6259" s="89"/>
      <c r="C6259" s="269" t="s">
        <v>644</v>
      </c>
      <c r="D6259" s="84">
        <v>43644</v>
      </c>
      <c r="E6259" s="85" t="s">
        <v>10621</v>
      </c>
      <c r="F6259" s="85" t="s">
        <v>3</v>
      </c>
      <c r="G6259" s="85">
        <v>1754530</v>
      </c>
      <c r="H6259" s="89"/>
      <c r="I6259" s="270" t="s">
        <v>12323</v>
      </c>
      <c r="J6259" s="89"/>
      <c r="K6259" s="89"/>
      <c r="L6259" s="89"/>
      <c r="M6259" s="89"/>
      <c r="N6259" s="271">
        <v>0</v>
      </c>
      <c r="O6259" s="271">
        <v>100</v>
      </c>
      <c r="P6259" s="89" t="s">
        <v>670</v>
      </c>
    </row>
    <row r="6260" spans="1:16" ht="51">
      <c r="A6260" s="268">
        <v>234</v>
      </c>
      <c r="B6260" s="89"/>
      <c r="C6260" s="269" t="s">
        <v>644</v>
      </c>
      <c r="D6260" s="84">
        <v>43644</v>
      </c>
      <c r="E6260" s="85" t="s">
        <v>10622</v>
      </c>
      <c r="F6260" s="85" t="s">
        <v>3</v>
      </c>
      <c r="G6260" s="85">
        <v>1754532</v>
      </c>
      <c r="H6260" s="89"/>
      <c r="I6260" s="270" t="s">
        <v>12324</v>
      </c>
      <c r="J6260" s="89"/>
      <c r="K6260" s="89"/>
      <c r="L6260" s="89"/>
      <c r="M6260" s="89"/>
      <c r="N6260" s="271">
        <v>0</v>
      </c>
      <c r="O6260" s="271">
        <v>120</v>
      </c>
      <c r="P6260" s="89" t="s">
        <v>670</v>
      </c>
    </row>
    <row r="6261" spans="1:16" ht="51">
      <c r="A6261" s="268">
        <v>234</v>
      </c>
      <c r="B6261" s="89"/>
      <c r="C6261" s="269" t="s">
        <v>644</v>
      </c>
      <c r="D6261" s="84">
        <v>43644</v>
      </c>
      <c r="E6261" s="85" t="s">
        <v>10623</v>
      </c>
      <c r="F6261" s="85" t="s">
        <v>3</v>
      </c>
      <c r="G6261" s="85">
        <v>1754533</v>
      </c>
      <c r="H6261" s="89"/>
      <c r="I6261" s="270" t="s">
        <v>12325</v>
      </c>
      <c r="J6261" s="89"/>
      <c r="K6261" s="89"/>
      <c r="L6261" s="89"/>
      <c r="M6261" s="89"/>
      <c r="N6261" s="271">
        <v>0</v>
      </c>
      <c r="O6261" s="271">
        <v>24.5</v>
      </c>
      <c r="P6261" s="89" t="s">
        <v>670</v>
      </c>
    </row>
    <row r="6262" spans="1:16" ht="38.25">
      <c r="A6262" s="268" t="s">
        <v>565</v>
      </c>
      <c r="B6262" s="89"/>
      <c r="C6262" s="269" t="s">
        <v>615</v>
      </c>
      <c r="D6262" s="84">
        <v>43644</v>
      </c>
      <c r="E6262" s="85" t="s">
        <v>10624</v>
      </c>
      <c r="F6262" s="85" t="s">
        <v>3</v>
      </c>
      <c r="G6262" s="85">
        <v>1754548</v>
      </c>
      <c r="H6262" s="89"/>
      <c r="I6262" s="270" t="s">
        <v>12326</v>
      </c>
      <c r="J6262" s="89"/>
      <c r="K6262" s="89"/>
      <c r="L6262" s="89"/>
      <c r="M6262" s="89"/>
      <c r="N6262" s="271">
        <v>0</v>
      </c>
      <c r="O6262" s="271">
        <v>60.25</v>
      </c>
      <c r="P6262" s="89" t="s">
        <v>670</v>
      </c>
    </row>
    <row r="6263" spans="1:16" ht="38.25">
      <c r="A6263" s="268" t="s">
        <v>565</v>
      </c>
      <c r="B6263" s="89"/>
      <c r="C6263" s="269" t="s">
        <v>615</v>
      </c>
      <c r="D6263" s="84">
        <v>43644</v>
      </c>
      <c r="E6263" s="85" t="s">
        <v>10625</v>
      </c>
      <c r="F6263" s="85" t="s">
        <v>3</v>
      </c>
      <c r="G6263" s="85">
        <v>1754550</v>
      </c>
      <c r="H6263" s="89"/>
      <c r="I6263" s="270" t="s">
        <v>12327</v>
      </c>
      <c r="J6263" s="89"/>
      <c r="K6263" s="89"/>
      <c r="L6263" s="89"/>
      <c r="M6263" s="89"/>
      <c r="N6263" s="271">
        <v>0</v>
      </c>
      <c r="O6263" s="271">
        <v>100.14</v>
      </c>
      <c r="P6263" s="89" t="s">
        <v>670</v>
      </c>
    </row>
    <row r="6264" spans="1:16" ht="63.75">
      <c r="A6264" s="268">
        <v>190</v>
      </c>
      <c r="B6264" s="89"/>
      <c r="C6264" s="269" t="s">
        <v>92</v>
      </c>
      <c r="D6264" s="84">
        <v>43644</v>
      </c>
      <c r="E6264" s="85" t="s">
        <v>10626</v>
      </c>
      <c r="F6264" s="85" t="s">
        <v>3</v>
      </c>
      <c r="G6264" s="85">
        <v>1754551</v>
      </c>
      <c r="H6264" s="89"/>
      <c r="I6264" s="270" t="s">
        <v>12328</v>
      </c>
      <c r="J6264" s="89"/>
      <c r="K6264" s="89"/>
      <c r="L6264" s="89"/>
      <c r="M6264" s="89"/>
      <c r="N6264" s="271">
        <v>0</v>
      </c>
      <c r="O6264" s="271">
        <v>2500</v>
      </c>
      <c r="P6264" s="89" t="s">
        <v>670</v>
      </c>
    </row>
    <row r="6265" spans="1:16" ht="38.25">
      <c r="A6265" s="268" t="s">
        <v>565</v>
      </c>
      <c r="B6265" s="89"/>
      <c r="C6265" s="269" t="s">
        <v>615</v>
      </c>
      <c r="D6265" s="84">
        <v>43644</v>
      </c>
      <c r="E6265" s="85" t="s">
        <v>10627</v>
      </c>
      <c r="F6265" s="85" t="s">
        <v>3</v>
      </c>
      <c r="G6265" s="85">
        <v>1754339</v>
      </c>
      <c r="H6265" s="89"/>
      <c r="I6265" s="270" t="s">
        <v>12329</v>
      </c>
      <c r="J6265" s="89"/>
      <c r="K6265" s="89"/>
      <c r="L6265" s="89"/>
      <c r="M6265" s="89"/>
      <c r="N6265" s="271">
        <v>0</v>
      </c>
      <c r="O6265" s="271">
        <v>233.42000000000002</v>
      </c>
      <c r="P6265" s="89" t="s">
        <v>670</v>
      </c>
    </row>
    <row r="6266" spans="1:16" ht="38.25">
      <c r="A6266" s="268" t="s">
        <v>565</v>
      </c>
      <c r="B6266" s="89"/>
      <c r="C6266" s="269" t="s">
        <v>615</v>
      </c>
      <c r="D6266" s="84">
        <v>43644</v>
      </c>
      <c r="E6266" s="85" t="s">
        <v>10628</v>
      </c>
      <c r="F6266" s="85" t="s">
        <v>3</v>
      </c>
      <c r="G6266" s="85">
        <v>1754340</v>
      </c>
      <c r="H6266" s="89"/>
      <c r="I6266" s="270" t="s">
        <v>12330</v>
      </c>
      <c r="J6266" s="89"/>
      <c r="K6266" s="89"/>
      <c r="L6266" s="89"/>
      <c r="M6266" s="89"/>
      <c r="N6266" s="271">
        <v>0</v>
      </c>
      <c r="O6266" s="271">
        <v>800</v>
      </c>
      <c r="P6266" s="89" t="s">
        <v>670</v>
      </c>
    </row>
    <row r="6267" spans="1:16" ht="38.25">
      <c r="A6267" s="268" t="s">
        <v>565</v>
      </c>
      <c r="B6267" s="89"/>
      <c r="C6267" s="269" t="s">
        <v>615</v>
      </c>
      <c r="D6267" s="84">
        <v>43644</v>
      </c>
      <c r="E6267" s="85" t="s">
        <v>10629</v>
      </c>
      <c r="F6267" s="85" t="s">
        <v>3</v>
      </c>
      <c r="G6267" s="85">
        <v>1754342</v>
      </c>
      <c r="H6267" s="89"/>
      <c r="I6267" s="270" t="s">
        <v>12331</v>
      </c>
      <c r="J6267" s="89"/>
      <c r="K6267" s="89"/>
      <c r="L6267" s="89"/>
      <c r="M6267" s="89"/>
      <c r="N6267" s="271">
        <v>0</v>
      </c>
      <c r="O6267" s="271">
        <v>2334.2000000000003</v>
      </c>
      <c r="P6267" s="89" t="s">
        <v>670</v>
      </c>
    </row>
    <row r="6268" spans="1:16" ht="38.25">
      <c r="A6268" s="268" t="s">
        <v>565</v>
      </c>
      <c r="B6268" s="89"/>
      <c r="C6268" s="269" t="s">
        <v>615</v>
      </c>
      <c r="D6268" s="84">
        <v>43644</v>
      </c>
      <c r="E6268" s="85" t="s">
        <v>10630</v>
      </c>
      <c r="F6268" s="85" t="s">
        <v>3</v>
      </c>
      <c r="G6268" s="85">
        <v>1754343</v>
      </c>
      <c r="H6268" s="89"/>
      <c r="I6268" s="270" t="s">
        <v>12332</v>
      </c>
      <c r="J6268" s="89"/>
      <c r="K6268" s="89"/>
      <c r="L6268" s="89"/>
      <c r="M6268" s="89"/>
      <c r="N6268" s="271">
        <v>0</v>
      </c>
      <c r="O6268" s="271">
        <v>466.84000000000003</v>
      </c>
      <c r="P6268" s="89" t="s">
        <v>670</v>
      </c>
    </row>
    <row r="6269" spans="1:16" ht="38.25">
      <c r="A6269" s="268" t="s">
        <v>565</v>
      </c>
      <c r="B6269" s="89"/>
      <c r="C6269" s="269" t="s">
        <v>615</v>
      </c>
      <c r="D6269" s="84">
        <v>43644</v>
      </c>
      <c r="E6269" s="85" t="s">
        <v>10631</v>
      </c>
      <c r="F6269" s="85" t="s">
        <v>3</v>
      </c>
      <c r="G6269" s="85">
        <v>1754345</v>
      </c>
      <c r="H6269" s="89"/>
      <c r="I6269" s="270" t="s">
        <v>12333</v>
      </c>
      <c r="J6269" s="89"/>
      <c r="K6269" s="89"/>
      <c r="L6269" s="89"/>
      <c r="M6269" s="89"/>
      <c r="N6269" s="271">
        <v>0</v>
      </c>
      <c r="O6269" s="271">
        <v>466.84000000000003</v>
      </c>
      <c r="P6269" s="89" t="s">
        <v>670</v>
      </c>
    </row>
    <row r="6270" spans="1:16" ht="51">
      <c r="A6270" s="268" t="s">
        <v>565</v>
      </c>
      <c r="B6270" s="89"/>
      <c r="C6270" s="269" t="s">
        <v>615</v>
      </c>
      <c r="D6270" s="84">
        <v>43644</v>
      </c>
      <c r="E6270" s="85" t="s">
        <v>10632</v>
      </c>
      <c r="F6270" s="85" t="s">
        <v>3</v>
      </c>
      <c r="G6270" s="85">
        <v>1754346</v>
      </c>
      <c r="H6270" s="89"/>
      <c r="I6270" s="270" t="s">
        <v>12334</v>
      </c>
      <c r="J6270" s="89"/>
      <c r="K6270" s="89"/>
      <c r="L6270" s="89"/>
      <c r="M6270" s="89"/>
      <c r="N6270" s="271">
        <v>0</v>
      </c>
      <c r="O6270" s="271">
        <v>1750.65</v>
      </c>
      <c r="P6270" s="89" t="s">
        <v>670</v>
      </c>
    </row>
    <row r="6271" spans="1:16" ht="51">
      <c r="A6271" s="268" t="s">
        <v>565</v>
      </c>
      <c r="B6271" s="89"/>
      <c r="C6271" s="269" t="s">
        <v>615</v>
      </c>
      <c r="D6271" s="84">
        <v>43644</v>
      </c>
      <c r="E6271" s="85" t="s">
        <v>10633</v>
      </c>
      <c r="F6271" s="85" t="s">
        <v>3</v>
      </c>
      <c r="G6271" s="85">
        <v>1754348</v>
      </c>
      <c r="H6271" s="89"/>
      <c r="I6271" s="270" t="s">
        <v>12335</v>
      </c>
      <c r="J6271" s="89"/>
      <c r="K6271" s="89"/>
      <c r="L6271" s="89"/>
      <c r="M6271" s="89"/>
      <c r="N6271" s="271">
        <v>0</v>
      </c>
      <c r="O6271" s="271">
        <v>583.55000000000007</v>
      </c>
      <c r="P6271" s="89" t="s">
        <v>670</v>
      </c>
    </row>
    <row r="6272" spans="1:16" ht="51">
      <c r="A6272" s="268">
        <v>41</v>
      </c>
      <c r="B6272" s="89"/>
      <c r="C6272" s="269" t="s">
        <v>47</v>
      </c>
      <c r="D6272" s="84">
        <v>43644</v>
      </c>
      <c r="E6272" s="85" t="s">
        <v>10634</v>
      </c>
      <c r="F6272" s="85" t="s">
        <v>3</v>
      </c>
      <c r="G6272" s="85">
        <v>1754349</v>
      </c>
      <c r="H6272" s="89"/>
      <c r="I6272" s="270" t="s">
        <v>12336</v>
      </c>
      <c r="J6272" s="89"/>
      <c r="K6272" s="89"/>
      <c r="L6272" s="89"/>
      <c r="M6272" s="89"/>
      <c r="N6272" s="271">
        <v>0</v>
      </c>
      <c r="O6272" s="271">
        <v>10</v>
      </c>
      <c r="P6272" s="89" t="s">
        <v>670</v>
      </c>
    </row>
    <row r="6273" spans="1:16" ht="51">
      <c r="A6273" s="268" t="s">
        <v>565</v>
      </c>
      <c r="B6273" s="89"/>
      <c r="C6273" s="269" t="s">
        <v>615</v>
      </c>
      <c r="D6273" s="84">
        <v>43644</v>
      </c>
      <c r="E6273" s="85" t="s">
        <v>10635</v>
      </c>
      <c r="F6273" s="85" t="s">
        <v>3</v>
      </c>
      <c r="G6273" s="85">
        <v>1754350</v>
      </c>
      <c r="H6273" s="89"/>
      <c r="I6273" s="270" t="s">
        <v>12337</v>
      </c>
      <c r="J6273" s="89"/>
      <c r="K6273" s="89"/>
      <c r="L6273" s="89"/>
      <c r="M6273" s="89"/>
      <c r="N6273" s="271">
        <v>0</v>
      </c>
      <c r="O6273" s="271">
        <v>933.68000000000006</v>
      </c>
      <c r="P6273" s="89" t="s">
        <v>670</v>
      </c>
    </row>
    <row r="6274" spans="1:16" ht="51">
      <c r="A6274" s="268">
        <v>670</v>
      </c>
      <c r="B6274" s="89"/>
      <c r="C6274" s="269" t="s">
        <v>190</v>
      </c>
      <c r="D6274" s="84">
        <v>43644</v>
      </c>
      <c r="E6274" s="85" t="s">
        <v>10636</v>
      </c>
      <c r="F6274" s="85" t="s">
        <v>3</v>
      </c>
      <c r="G6274" s="85">
        <v>1754360</v>
      </c>
      <c r="H6274" s="89"/>
      <c r="I6274" s="270" t="s">
        <v>12338</v>
      </c>
      <c r="J6274" s="89"/>
      <c r="K6274" s="89"/>
      <c r="L6274" s="89"/>
      <c r="M6274" s="89"/>
      <c r="N6274" s="271">
        <v>0</v>
      </c>
      <c r="O6274" s="271">
        <v>2644.98</v>
      </c>
      <c r="P6274" s="89" t="s">
        <v>670</v>
      </c>
    </row>
    <row r="6275" spans="1:16" ht="38.25">
      <c r="A6275" s="268">
        <v>291</v>
      </c>
      <c r="B6275" s="89"/>
      <c r="C6275" s="269" t="s">
        <v>129</v>
      </c>
      <c r="D6275" s="84">
        <v>43644</v>
      </c>
      <c r="E6275" s="85" t="s">
        <v>10637</v>
      </c>
      <c r="F6275" s="85" t="s">
        <v>3</v>
      </c>
      <c r="G6275" s="85">
        <v>1754367</v>
      </c>
      <c r="H6275" s="89"/>
      <c r="I6275" s="270" t="s">
        <v>12339</v>
      </c>
      <c r="J6275" s="89"/>
      <c r="K6275" s="89"/>
      <c r="L6275" s="89"/>
      <c r="M6275" s="89"/>
      <c r="N6275" s="271">
        <v>0</v>
      </c>
      <c r="O6275" s="271">
        <v>302</v>
      </c>
      <c r="P6275" s="89" t="s">
        <v>670</v>
      </c>
    </row>
    <row r="6276" spans="1:16" ht="51">
      <c r="A6276" s="268">
        <v>46</v>
      </c>
      <c r="B6276" s="89"/>
      <c r="C6276" s="269" t="s">
        <v>48</v>
      </c>
      <c r="D6276" s="84">
        <v>43644</v>
      </c>
      <c r="E6276" s="85" t="s">
        <v>10638</v>
      </c>
      <c r="F6276" s="85" t="s">
        <v>3</v>
      </c>
      <c r="G6276" s="85">
        <v>1754401</v>
      </c>
      <c r="H6276" s="89"/>
      <c r="I6276" s="270" t="s">
        <v>12340</v>
      </c>
      <c r="J6276" s="89"/>
      <c r="K6276" s="89"/>
      <c r="L6276" s="89"/>
      <c r="M6276" s="89"/>
      <c r="N6276" s="271">
        <v>0</v>
      </c>
      <c r="O6276" s="271">
        <v>15000</v>
      </c>
      <c r="P6276" s="89" t="s">
        <v>670</v>
      </c>
    </row>
    <row r="6277" spans="1:16" ht="38.25">
      <c r="A6277" s="268">
        <v>293</v>
      </c>
      <c r="B6277" s="89"/>
      <c r="C6277" s="269" t="s">
        <v>131</v>
      </c>
      <c r="D6277" s="84">
        <v>43644</v>
      </c>
      <c r="E6277" s="85" t="s">
        <v>10639</v>
      </c>
      <c r="F6277" s="85" t="s">
        <v>3</v>
      </c>
      <c r="G6277" s="85">
        <v>1754404</v>
      </c>
      <c r="H6277" s="89"/>
      <c r="I6277" s="270" t="s">
        <v>12341</v>
      </c>
      <c r="J6277" s="89"/>
      <c r="K6277" s="89"/>
      <c r="L6277" s="89"/>
      <c r="M6277" s="89"/>
      <c r="N6277" s="271">
        <v>0</v>
      </c>
      <c r="O6277" s="271">
        <v>210</v>
      </c>
      <c r="P6277" s="89" t="s">
        <v>670</v>
      </c>
    </row>
    <row r="6278" spans="1:16" ht="38.25">
      <c r="A6278" s="268" t="s">
        <v>565</v>
      </c>
      <c r="B6278" s="89"/>
      <c r="C6278" s="269" t="s">
        <v>615</v>
      </c>
      <c r="D6278" s="84">
        <v>43644</v>
      </c>
      <c r="E6278" s="85" t="s">
        <v>10640</v>
      </c>
      <c r="F6278" s="85" t="s">
        <v>3</v>
      </c>
      <c r="G6278" s="85">
        <v>1754409</v>
      </c>
      <c r="H6278" s="89"/>
      <c r="I6278" s="270" t="s">
        <v>8845</v>
      </c>
      <c r="J6278" s="89"/>
      <c r="K6278" s="89"/>
      <c r="L6278" s="89"/>
      <c r="M6278" s="89"/>
      <c r="N6278" s="271">
        <v>0</v>
      </c>
      <c r="O6278" s="271">
        <v>1000</v>
      </c>
      <c r="P6278" s="89" t="s">
        <v>670</v>
      </c>
    </row>
    <row r="6279" spans="1:16" ht="38.25">
      <c r="A6279" s="268">
        <v>70</v>
      </c>
      <c r="B6279" s="89"/>
      <c r="C6279" s="269" t="s">
        <v>53</v>
      </c>
      <c r="D6279" s="84">
        <v>43644</v>
      </c>
      <c r="E6279" s="85" t="s">
        <v>10641</v>
      </c>
      <c r="F6279" s="85" t="s">
        <v>3</v>
      </c>
      <c r="G6279" s="85">
        <v>1754411</v>
      </c>
      <c r="H6279" s="89"/>
      <c r="I6279" s="270" t="s">
        <v>12342</v>
      </c>
      <c r="J6279" s="89"/>
      <c r="K6279" s="89"/>
      <c r="L6279" s="89"/>
      <c r="M6279" s="89"/>
      <c r="N6279" s="271">
        <v>0</v>
      </c>
      <c r="O6279" s="271">
        <v>465</v>
      </c>
      <c r="P6279" s="89" t="s">
        <v>670</v>
      </c>
    </row>
    <row r="6280" spans="1:16" ht="51">
      <c r="A6280" s="268">
        <v>132</v>
      </c>
      <c r="B6280" s="89"/>
      <c r="C6280" s="269" t="s">
        <v>68</v>
      </c>
      <c r="D6280" s="84">
        <v>43644</v>
      </c>
      <c r="E6280" s="85" t="s">
        <v>10642</v>
      </c>
      <c r="F6280" s="85" t="s">
        <v>3</v>
      </c>
      <c r="G6280" s="85">
        <v>1754414</v>
      </c>
      <c r="H6280" s="89"/>
      <c r="I6280" s="270" t="s">
        <v>12343</v>
      </c>
      <c r="J6280" s="89"/>
      <c r="K6280" s="89"/>
      <c r="L6280" s="89"/>
      <c r="M6280" s="89"/>
      <c r="N6280" s="271">
        <v>0</v>
      </c>
      <c r="O6280" s="271">
        <v>720</v>
      </c>
      <c r="P6280" s="89" t="s">
        <v>670</v>
      </c>
    </row>
    <row r="6281" spans="1:16" ht="51">
      <c r="A6281" s="268">
        <v>234</v>
      </c>
      <c r="B6281" s="89"/>
      <c r="C6281" s="269" t="s">
        <v>644</v>
      </c>
      <c r="D6281" s="84">
        <v>43644</v>
      </c>
      <c r="E6281" s="85" t="s">
        <v>10643</v>
      </c>
      <c r="F6281" s="85" t="s">
        <v>3</v>
      </c>
      <c r="G6281" s="85">
        <v>1754603</v>
      </c>
      <c r="H6281" s="89"/>
      <c r="I6281" s="270" t="s">
        <v>12344</v>
      </c>
      <c r="J6281" s="89"/>
      <c r="K6281" s="89"/>
      <c r="L6281" s="89"/>
      <c r="M6281" s="89"/>
      <c r="N6281" s="271">
        <v>0</v>
      </c>
      <c r="O6281" s="271">
        <v>222</v>
      </c>
      <c r="P6281" s="89" t="s">
        <v>670</v>
      </c>
    </row>
    <row r="6282" spans="1:16" ht="51">
      <c r="A6282" s="268">
        <v>234</v>
      </c>
      <c r="B6282" s="89"/>
      <c r="C6282" s="269" t="s">
        <v>644</v>
      </c>
      <c r="D6282" s="84">
        <v>43644</v>
      </c>
      <c r="E6282" s="85" t="s">
        <v>10644</v>
      </c>
      <c r="F6282" s="85" t="s">
        <v>3</v>
      </c>
      <c r="G6282" s="85">
        <v>1754605</v>
      </c>
      <c r="H6282" s="89"/>
      <c r="I6282" s="270" t="s">
        <v>12345</v>
      </c>
      <c r="J6282" s="89"/>
      <c r="K6282" s="89"/>
      <c r="L6282" s="89"/>
      <c r="M6282" s="89"/>
      <c r="N6282" s="271">
        <v>0</v>
      </c>
      <c r="O6282" s="271">
        <v>16.5</v>
      </c>
      <c r="P6282" s="89" t="s">
        <v>670</v>
      </c>
    </row>
    <row r="6283" spans="1:16" ht="51">
      <c r="A6283" s="268">
        <v>234</v>
      </c>
      <c r="B6283" s="89"/>
      <c r="C6283" s="269" t="s">
        <v>644</v>
      </c>
      <c r="D6283" s="84">
        <v>43644</v>
      </c>
      <c r="E6283" s="85" t="s">
        <v>10645</v>
      </c>
      <c r="F6283" s="85" t="s">
        <v>3</v>
      </c>
      <c r="G6283" s="85">
        <v>1754612</v>
      </c>
      <c r="H6283" s="89"/>
      <c r="I6283" s="270" t="s">
        <v>12346</v>
      </c>
      <c r="J6283" s="89"/>
      <c r="K6283" s="89"/>
      <c r="L6283" s="89"/>
      <c r="M6283" s="89"/>
      <c r="N6283" s="271">
        <v>0</v>
      </c>
      <c r="O6283" s="271">
        <v>340</v>
      </c>
      <c r="P6283" s="89" t="s">
        <v>670</v>
      </c>
    </row>
    <row r="6284" spans="1:16" ht="51">
      <c r="A6284" s="268">
        <v>41</v>
      </c>
      <c r="B6284" s="89"/>
      <c r="C6284" s="269" t="s">
        <v>47</v>
      </c>
      <c r="D6284" s="84">
        <v>43644</v>
      </c>
      <c r="E6284" s="85" t="s">
        <v>10646</v>
      </c>
      <c r="F6284" s="85" t="s">
        <v>3</v>
      </c>
      <c r="G6284" s="85">
        <v>1754616</v>
      </c>
      <c r="H6284" s="89"/>
      <c r="I6284" s="270" t="s">
        <v>12347</v>
      </c>
      <c r="J6284" s="89"/>
      <c r="K6284" s="89"/>
      <c r="L6284" s="89"/>
      <c r="M6284" s="89"/>
      <c r="N6284" s="271">
        <v>0</v>
      </c>
      <c r="O6284" s="271">
        <v>98</v>
      </c>
      <c r="P6284" s="89" t="s">
        <v>670</v>
      </c>
    </row>
    <row r="6285" spans="1:16" ht="51">
      <c r="A6285" s="268">
        <v>526</v>
      </c>
      <c r="B6285" s="89"/>
      <c r="C6285" s="269" t="s">
        <v>610</v>
      </c>
      <c r="D6285" s="84">
        <v>43644</v>
      </c>
      <c r="E6285" s="85" t="s">
        <v>10647</v>
      </c>
      <c r="F6285" s="85" t="s">
        <v>3</v>
      </c>
      <c r="G6285" s="85">
        <v>1754625</v>
      </c>
      <c r="H6285" s="89"/>
      <c r="I6285" s="270" t="s">
        <v>12348</v>
      </c>
      <c r="J6285" s="89"/>
      <c r="K6285" s="89"/>
      <c r="L6285" s="89"/>
      <c r="M6285" s="89"/>
      <c r="N6285" s="271">
        <v>0</v>
      </c>
      <c r="O6285" s="271">
        <v>294</v>
      </c>
      <c r="P6285" s="89" t="s">
        <v>670</v>
      </c>
    </row>
    <row r="6286" spans="1:16" ht="51">
      <c r="A6286" s="268">
        <v>47</v>
      </c>
      <c r="B6286" s="89"/>
      <c r="C6286" s="269" t="s">
        <v>49</v>
      </c>
      <c r="D6286" s="84">
        <v>43644</v>
      </c>
      <c r="E6286" s="85" t="s">
        <v>10648</v>
      </c>
      <c r="F6286" s="85" t="s">
        <v>3</v>
      </c>
      <c r="G6286" s="85">
        <v>1754628</v>
      </c>
      <c r="H6286" s="89"/>
      <c r="I6286" s="270" t="s">
        <v>12349</v>
      </c>
      <c r="J6286" s="89"/>
      <c r="K6286" s="89"/>
      <c r="L6286" s="89"/>
      <c r="M6286" s="89"/>
      <c r="N6286" s="271">
        <v>0</v>
      </c>
      <c r="O6286" s="271">
        <v>43</v>
      </c>
      <c r="P6286" s="89" t="s">
        <v>670</v>
      </c>
    </row>
    <row r="6287" spans="1:16" ht="63.75">
      <c r="A6287" s="268">
        <v>670</v>
      </c>
      <c r="B6287" s="89"/>
      <c r="C6287" s="269" t="s">
        <v>190</v>
      </c>
      <c r="D6287" s="84">
        <v>43644</v>
      </c>
      <c r="E6287" s="85" t="s">
        <v>10649</v>
      </c>
      <c r="F6287" s="85" t="s">
        <v>3</v>
      </c>
      <c r="G6287" s="85">
        <v>1754637</v>
      </c>
      <c r="H6287" s="89"/>
      <c r="I6287" s="270" t="s">
        <v>12350</v>
      </c>
      <c r="J6287" s="89"/>
      <c r="K6287" s="89"/>
      <c r="L6287" s="89"/>
      <c r="M6287" s="89"/>
      <c r="N6287" s="271">
        <v>0</v>
      </c>
      <c r="O6287" s="271">
        <v>27158.5</v>
      </c>
      <c r="P6287" s="89" t="s">
        <v>670</v>
      </c>
    </row>
    <row r="6288" spans="1:16" ht="51">
      <c r="A6288" s="268">
        <v>526</v>
      </c>
      <c r="B6288" s="89"/>
      <c r="C6288" s="269" t="s">
        <v>610</v>
      </c>
      <c r="D6288" s="84">
        <v>43644</v>
      </c>
      <c r="E6288" s="85" t="s">
        <v>10650</v>
      </c>
      <c r="F6288" s="85" t="s">
        <v>3</v>
      </c>
      <c r="G6288" s="85">
        <v>1754655</v>
      </c>
      <c r="H6288" s="89"/>
      <c r="I6288" s="270" t="s">
        <v>12351</v>
      </c>
      <c r="J6288" s="89"/>
      <c r="K6288" s="89"/>
      <c r="L6288" s="89"/>
      <c r="M6288" s="89"/>
      <c r="N6288" s="271">
        <v>0</v>
      </c>
      <c r="O6288" s="271">
        <v>2500</v>
      </c>
      <c r="P6288" s="89" t="s">
        <v>670</v>
      </c>
    </row>
    <row r="6289" spans="1:16" ht="51">
      <c r="A6289" s="268">
        <v>35</v>
      </c>
      <c r="B6289" s="89"/>
      <c r="C6289" s="269" t="s">
        <v>46</v>
      </c>
      <c r="D6289" s="84">
        <v>43644</v>
      </c>
      <c r="E6289" s="85" t="s">
        <v>10651</v>
      </c>
      <c r="F6289" s="85" t="s">
        <v>3</v>
      </c>
      <c r="G6289" s="85">
        <v>1754659</v>
      </c>
      <c r="H6289" s="89"/>
      <c r="I6289" s="270" t="s">
        <v>12352</v>
      </c>
      <c r="J6289" s="89"/>
      <c r="K6289" s="89"/>
      <c r="L6289" s="89"/>
      <c r="M6289" s="89"/>
      <c r="N6289" s="271">
        <v>0</v>
      </c>
      <c r="O6289" s="271">
        <v>20</v>
      </c>
      <c r="P6289" s="89" t="s">
        <v>670</v>
      </c>
    </row>
    <row r="6290" spans="1:16" ht="38.25">
      <c r="A6290" s="268" t="s">
        <v>565</v>
      </c>
      <c r="B6290" s="89"/>
      <c r="C6290" s="269" t="s">
        <v>615</v>
      </c>
      <c r="D6290" s="84">
        <v>43644</v>
      </c>
      <c r="E6290" s="85" t="s">
        <v>10652</v>
      </c>
      <c r="F6290" s="85" t="s">
        <v>3</v>
      </c>
      <c r="G6290" s="85">
        <v>1754662</v>
      </c>
      <c r="H6290" s="89"/>
      <c r="I6290" s="270" t="s">
        <v>9158</v>
      </c>
      <c r="J6290" s="89"/>
      <c r="K6290" s="89"/>
      <c r="L6290" s="89"/>
      <c r="M6290" s="89"/>
      <c r="N6290" s="271">
        <v>0</v>
      </c>
      <c r="O6290" s="271">
        <v>1000</v>
      </c>
      <c r="P6290" s="89" t="s">
        <v>670</v>
      </c>
    </row>
    <row r="6291" spans="1:16" ht="51">
      <c r="A6291" s="268">
        <v>132</v>
      </c>
      <c r="B6291" s="89"/>
      <c r="C6291" s="269" t="s">
        <v>68</v>
      </c>
      <c r="D6291" s="84">
        <v>43644</v>
      </c>
      <c r="E6291" s="85" t="s">
        <v>10653</v>
      </c>
      <c r="F6291" s="85" t="s">
        <v>3</v>
      </c>
      <c r="G6291" s="85">
        <v>1754682</v>
      </c>
      <c r="H6291" s="89"/>
      <c r="I6291" s="270" t="s">
        <v>12353</v>
      </c>
      <c r="J6291" s="89"/>
      <c r="K6291" s="89"/>
      <c r="L6291" s="89"/>
      <c r="M6291" s="89"/>
      <c r="N6291" s="271">
        <v>0</v>
      </c>
      <c r="O6291" s="271">
        <v>1910</v>
      </c>
      <c r="P6291" s="89" t="s">
        <v>670</v>
      </c>
    </row>
    <row r="6292" spans="1:16" ht="63.75">
      <c r="A6292" s="268">
        <v>512</v>
      </c>
      <c r="B6292" s="89"/>
      <c r="C6292" s="269" t="s">
        <v>782</v>
      </c>
      <c r="D6292" s="84">
        <v>43644</v>
      </c>
      <c r="E6292" s="85" t="s">
        <v>10654</v>
      </c>
      <c r="F6292" s="85" t="s">
        <v>3</v>
      </c>
      <c r="G6292" s="85">
        <v>1754692</v>
      </c>
      <c r="H6292" s="89"/>
      <c r="I6292" s="270" t="s">
        <v>12354</v>
      </c>
      <c r="J6292" s="89"/>
      <c r="K6292" s="89"/>
      <c r="L6292" s="89"/>
      <c r="M6292" s="89"/>
      <c r="N6292" s="271">
        <v>0</v>
      </c>
      <c r="O6292" s="271">
        <v>1721</v>
      </c>
      <c r="P6292" s="89" t="s">
        <v>670</v>
      </c>
    </row>
    <row r="6293" spans="1:16" ht="51">
      <c r="A6293" s="268">
        <v>41</v>
      </c>
      <c r="B6293" s="89"/>
      <c r="C6293" s="269" t="s">
        <v>47</v>
      </c>
      <c r="D6293" s="84">
        <v>43644</v>
      </c>
      <c r="E6293" s="85" t="s">
        <v>10655</v>
      </c>
      <c r="F6293" s="85" t="s">
        <v>3</v>
      </c>
      <c r="G6293" s="85">
        <v>1754693</v>
      </c>
      <c r="H6293" s="89"/>
      <c r="I6293" s="270" t="s">
        <v>12355</v>
      </c>
      <c r="J6293" s="89"/>
      <c r="K6293" s="89"/>
      <c r="L6293" s="89"/>
      <c r="M6293" s="89"/>
      <c r="N6293" s="271">
        <v>0</v>
      </c>
      <c r="O6293" s="271">
        <v>739.73</v>
      </c>
      <c r="P6293" s="89" t="s">
        <v>670</v>
      </c>
    </row>
    <row r="6294" spans="1:16" ht="51">
      <c r="A6294" s="268">
        <v>155</v>
      </c>
      <c r="B6294" s="89"/>
      <c r="C6294" s="269" t="s">
        <v>85</v>
      </c>
      <c r="D6294" s="84">
        <v>43644</v>
      </c>
      <c r="E6294" s="85" t="s">
        <v>10656</v>
      </c>
      <c r="F6294" s="85" t="s">
        <v>3</v>
      </c>
      <c r="G6294" s="85">
        <v>1754698</v>
      </c>
      <c r="H6294" s="89"/>
      <c r="I6294" s="270" t="s">
        <v>12356</v>
      </c>
      <c r="J6294" s="89"/>
      <c r="K6294" s="89"/>
      <c r="L6294" s="89"/>
      <c r="M6294" s="89"/>
      <c r="N6294" s="271">
        <v>0</v>
      </c>
      <c r="O6294" s="271">
        <v>3120</v>
      </c>
      <c r="P6294" s="89" t="s">
        <v>670</v>
      </c>
    </row>
    <row r="6295" spans="1:16" ht="38.25">
      <c r="A6295" s="268">
        <v>292</v>
      </c>
      <c r="B6295" s="89"/>
      <c r="C6295" s="269" t="s">
        <v>130</v>
      </c>
      <c r="D6295" s="84">
        <v>43644</v>
      </c>
      <c r="E6295" s="85" t="s">
        <v>10657</v>
      </c>
      <c r="F6295" s="85" t="s">
        <v>3</v>
      </c>
      <c r="G6295" s="85">
        <v>1754728</v>
      </c>
      <c r="H6295" s="89"/>
      <c r="I6295" s="270" t="s">
        <v>12357</v>
      </c>
      <c r="J6295" s="89"/>
      <c r="K6295" s="89"/>
      <c r="L6295" s="89"/>
      <c r="M6295" s="89"/>
      <c r="N6295" s="271">
        <v>0</v>
      </c>
      <c r="O6295" s="271">
        <v>100</v>
      </c>
      <c r="P6295" s="89" t="s">
        <v>670</v>
      </c>
    </row>
    <row r="6296" spans="1:16" ht="38.25">
      <c r="A6296" s="268" t="s">
        <v>565</v>
      </c>
      <c r="B6296" s="89"/>
      <c r="C6296" s="269" t="s">
        <v>615</v>
      </c>
      <c r="D6296" s="84">
        <v>43644</v>
      </c>
      <c r="E6296" s="85" t="s">
        <v>10658</v>
      </c>
      <c r="F6296" s="85" t="s">
        <v>3</v>
      </c>
      <c r="G6296" s="85">
        <v>1754552</v>
      </c>
      <c r="H6296" s="89"/>
      <c r="I6296" s="270" t="s">
        <v>12358</v>
      </c>
      <c r="J6296" s="89"/>
      <c r="K6296" s="89"/>
      <c r="L6296" s="89"/>
      <c r="M6296" s="89"/>
      <c r="N6296" s="271">
        <v>0</v>
      </c>
      <c r="O6296" s="271">
        <v>260.68</v>
      </c>
      <c r="P6296" s="89" t="s">
        <v>670</v>
      </c>
    </row>
    <row r="6297" spans="1:16" ht="63.75">
      <c r="A6297" s="268">
        <v>661</v>
      </c>
      <c r="B6297" s="89"/>
      <c r="C6297" s="269" t="s">
        <v>189</v>
      </c>
      <c r="D6297" s="84">
        <v>43644</v>
      </c>
      <c r="E6297" s="85" t="s">
        <v>10659</v>
      </c>
      <c r="F6297" s="85" t="s">
        <v>3</v>
      </c>
      <c r="G6297" s="85">
        <v>1754553</v>
      </c>
      <c r="H6297" s="89"/>
      <c r="I6297" s="270" t="s">
        <v>12359</v>
      </c>
      <c r="J6297" s="89"/>
      <c r="K6297" s="89"/>
      <c r="L6297" s="89"/>
      <c r="M6297" s="89"/>
      <c r="N6297" s="271">
        <v>0</v>
      </c>
      <c r="O6297" s="271">
        <v>442</v>
      </c>
      <c r="P6297" s="89" t="s">
        <v>670</v>
      </c>
    </row>
    <row r="6298" spans="1:16" ht="38.25">
      <c r="A6298" s="268" t="s">
        <v>565</v>
      </c>
      <c r="B6298" s="89"/>
      <c r="C6298" s="269" t="s">
        <v>615</v>
      </c>
      <c r="D6298" s="84">
        <v>43644</v>
      </c>
      <c r="E6298" s="85" t="s">
        <v>10660</v>
      </c>
      <c r="F6298" s="85" t="s">
        <v>3</v>
      </c>
      <c r="G6298" s="85">
        <v>1754554</v>
      </c>
      <c r="H6298" s="89"/>
      <c r="I6298" s="270" t="s">
        <v>12360</v>
      </c>
      <c r="J6298" s="89"/>
      <c r="K6298" s="89"/>
      <c r="L6298" s="89"/>
      <c r="M6298" s="89"/>
      <c r="N6298" s="271">
        <v>0</v>
      </c>
      <c r="O6298" s="271">
        <v>103</v>
      </c>
      <c r="P6298" s="89" t="s">
        <v>670</v>
      </c>
    </row>
    <row r="6299" spans="1:16" ht="51">
      <c r="A6299" s="268">
        <v>190</v>
      </c>
      <c r="B6299" s="89"/>
      <c r="C6299" s="269" t="s">
        <v>92</v>
      </c>
      <c r="D6299" s="84">
        <v>43644</v>
      </c>
      <c r="E6299" s="85" t="s">
        <v>10661</v>
      </c>
      <c r="F6299" s="85" t="s">
        <v>3</v>
      </c>
      <c r="G6299" s="85">
        <v>1754555</v>
      </c>
      <c r="H6299" s="89"/>
      <c r="I6299" s="270" t="s">
        <v>12361</v>
      </c>
      <c r="J6299" s="89"/>
      <c r="K6299" s="89"/>
      <c r="L6299" s="89"/>
      <c r="M6299" s="89"/>
      <c r="N6299" s="271">
        <v>0</v>
      </c>
      <c r="O6299" s="271">
        <v>809</v>
      </c>
      <c r="P6299" s="89" t="s">
        <v>670</v>
      </c>
    </row>
    <row r="6300" spans="1:16" ht="38.25">
      <c r="A6300" s="268" t="s">
        <v>565</v>
      </c>
      <c r="B6300" s="89"/>
      <c r="C6300" s="269" t="s">
        <v>615</v>
      </c>
      <c r="D6300" s="84">
        <v>43644</v>
      </c>
      <c r="E6300" s="85" t="s">
        <v>10662</v>
      </c>
      <c r="F6300" s="85" t="s">
        <v>3</v>
      </c>
      <c r="G6300" s="85">
        <v>1754556</v>
      </c>
      <c r="H6300" s="89"/>
      <c r="I6300" s="270" t="s">
        <v>12362</v>
      </c>
      <c r="J6300" s="89"/>
      <c r="K6300" s="89"/>
      <c r="L6300" s="89"/>
      <c r="M6300" s="89"/>
      <c r="N6300" s="271">
        <v>0</v>
      </c>
      <c r="O6300" s="271">
        <v>828.13</v>
      </c>
      <c r="P6300" s="89" t="s">
        <v>670</v>
      </c>
    </row>
    <row r="6301" spans="1:16" ht="38.25">
      <c r="A6301" s="268" t="s">
        <v>565</v>
      </c>
      <c r="B6301" s="89"/>
      <c r="C6301" s="269" t="s">
        <v>615</v>
      </c>
      <c r="D6301" s="84">
        <v>43644</v>
      </c>
      <c r="E6301" s="85" t="s">
        <v>10663</v>
      </c>
      <c r="F6301" s="85" t="s">
        <v>3</v>
      </c>
      <c r="G6301" s="85">
        <v>1754557</v>
      </c>
      <c r="H6301" s="89"/>
      <c r="I6301" s="270" t="s">
        <v>12363</v>
      </c>
      <c r="J6301" s="89"/>
      <c r="K6301" s="89"/>
      <c r="L6301" s="89"/>
      <c r="M6301" s="89"/>
      <c r="N6301" s="271">
        <v>0</v>
      </c>
      <c r="O6301" s="271">
        <v>400</v>
      </c>
      <c r="P6301" s="89" t="s">
        <v>670</v>
      </c>
    </row>
    <row r="6302" spans="1:16" ht="38.25">
      <c r="A6302" s="268" t="s">
        <v>565</v>
      </c>
      <c r="B6302" s="89"/>
      <c r="C6302" s="269" t="s">
        <v>615</v>
      </c>
      <c r="D6302" s="84">
        <v>43644</v>
      </c>
      <c r="E6302" s="85" t="s">
        <v>10664</v>
      </c>
      <c r="F6302" s="85" t="s">
        <v>3</v>
      </c>
      <c r="G6302" s="85">
        <v>1754561</v>
      </c>
      <c r="H6302" s="89"/>
      <c r="I6302" s="270" t="s">
        <v>12364</v>
      </c>
      <c r="J6302" s="89"/>
      <c r="K6302" s="89"/>
      <c r="L6302" s="89"/>
      <c r="M6302" s="89"/>
      <c r="N6302" s="271">
        <v>0</v>
      </c>
      <c r="O6302" s="271">
        <v>129</v>
      </c>
      <c r="P6302" s="89" t="s">
        <v>670</v>
      </c>
    </row>
    <row r="6303" spans="1:16" ht="38.25">
      <c r="A6303" s="268" t="s">
        <v>565</v>
      </c>
      <c r="B6303" s="89"/>
      <c r="C6303" s="269" t="s">
        <v>615</v>
      </c>
      <c r="D6303" s="84">
        <v>43644</v>
      </c>
      <c r="E6303" s="85" t="s">
        <v>10665</v>
      </c>
      <c r="F6303" s="85" t="s">
        <v>3</v>
      </c>
      <c r="G6303" s="85">
        <v>1754562</v>
      </c>
      <c r="H6303" s="89"/>
      <c r="I6303" s="270" t="s">
        <v>12365</v>
      </c>
      <c r="J6303" s="89"/>
      <c r="K6303" s="89"/>
      <c r="L6303" s="89"/>
      <c r="M6303" s="89"/>
      <c r="N6303" s="271">
        <v>0</v>
      </c>
      <c r="O6303" s="271">
        <v>250.76000000000002</v>
      </c>
      <c r="P6303" s="89" t="s">
        <v>670</v>
      </c>
    </row>
    <row r="6304" spans="1:16" ht="38.25">
      <c r="A6304" s="268" t="s">
        <v>565</v>
      </c>
      <c r="B6304" s="89"/>
      <c r="C6304" s="269" t="s">
        <v>615</v>
      </c>
      <c r="D6304" s="84">
        <v>43644</v>
      </c>
      <c r="E6304" s="85" t="s">
        <v>10666</v>
      </c>
      <c r="F6304" s="85" t="s">
        <v>3</v>
      </c>
      <c r="G6304" s="85">
        <v>1754563</v>
      </c>
      <c r="H6304" s="89"/>
      <c r="I6304" s="270" t="s">
        <v>12366</v>
      </c>
      <c r="J6304" s="89"/>
      <c r="K6304" s="89"/>
      <c r="L6304" s="89"/>
      <c r="M6304" s="89"/>
      <c r="N6304" s="271">
        <v>0</v>
      </c>
      <c r="O6304" s="271">
        <v>341.14</v>
      </c>
      <c r="P6304" s="89" t="s">
        <v>670</v>
      </c>
    </row>
    <row r="6305" spans="1:16" ht="38.25">
      <c r="A6305" s="268" t="s">
        <v>565</v>
      </c>
      <c r="B6305" s="89"/>
      <c r="C6305" s="269" t="s">
        <v>615</v>
      </c>
      <c r="D6305" s="84">
        <v>43644</v>
      </c>
      <c r="E6305" s="85" t="s">
        <v>10667</v>
      </c>
      <c r="F6305" s="85" t="s">
        <v>3</v>
      </c>
      <c r="G6305" s="85">
        <v>1754565</v>
      </c>
      <c r="H6305" s="89"/>
      <c r="I6305" s="270" t="s">
        <v>12367</v>
      </c>
      <c r="J6305" s="89"/>
      <c r="K6305" s="89"/>
      <c r="L6305" s="89"/>
      <c r="M6305" s="89"/>
      <c r="N6305" s="271">
        <v>0</v>
      </c>
      <c r="O6305" s="271">
        <v>256.24</v>
      </c>
      <c r="P6305" s="89" t="s">
        <v>670</v>
      </c>
    </row>
    <row r="6306" spans="1:16" ht="38.25">
      <c r="A6306" s="268" t="s">
        <v>565</v>
      </c>
      <c r="B6306" s="89"/>
      <c r="C6306" s="269" t="s">
        <v>615</v>
      </c>
      <c r="D6306" s="84">
        <v>43644</v>
      </c>
      <c r="E6306" s="85" t="s">
        <v>10668</v>
      </c>
      <c r="F6306" s="85" t="s">
        <v>3</v>
      </c>
      <c r="G6306" s="85">
        <v>1754567</v>
      </c>
      <c r="H6306" s="89"/>
      <c r="I6306" s="270" t="s">
        <v>12368</v>
      </c>
      <c r="J6306" s="89"/>
      <c r="K6306" s="89"/>
      <c r="L6306" s="89"/>
      <c r="M6306" s="89"/>
      <c r="N6306" s="271">
        <v>0</v>
      </c>
      <c r="O6306" s="271">
        <v>1597.7</v>
      </c>
      <c r="P6306" s="89" t="s">
        <v>670</v>
      </c>
    </row>
    <row r="6307" spans="1:16" ht="38.25">
      <c r="A6307" s="268" t="s">
        <v>565</v>
      </c>
      <c r="B6307" s="89"/>
      <c r="C6307" s="269" t="s">
        <v>615</v>
      </c>
      <c r="D6307" s="84">
        <v>43644</v>
      </c>
      <c r="E6307" s="85" t="s">
        <v>10669</v>
      </c>
      <c r="F6307" s="85" t="s">
        <v>3</v>
      </c>
      <c r="G6307" s="85">
        <v>1754568</v>
      </c>
      <c r="H6307" s="89"/>
      <c r="I6307" s="270" t="s">
        <v>12369</v>
      </c>
      <c r="J6307" s="89"/>
      <c r="K6307" s="89"/>
      <c r="L6307" s="89"/>
      <c r="M6307" s="89"/>
      <c r="N6307" s="271">
        <v>0</v>
      </c>
      <c r="O6307" s="271">
        <v>20</v>
      </c>
      <c r="P6307" s="89" t="s">
        <v>670</v>
      </c>
    </row>
    <row r="6308" spans="1:16" ht="38.25">
      <c r="A6308" s="268" t="s">
        <v>565</v>
      </c>
      <c r="B6308" s="89"/>
      <c r="C6308" s="269" t="s">
        <v>615</v>
      </c>
      <c r="D6308" s="84">
        <v>43644</v>
      </c>
      <c r="E6308" s="85" t="s">
        <v>10670</v>
      </c>
      <c r="F6308" s="85" t="s">
        <v>3</v>
      </c>
      <c r="G6308" s="85">
        <v>1754587</v>
      </c>
      <c r="H6308" s="89"/>
      <c r="I6308" s="270" t="s">
        <v>12370</v>
      </c>
      <c r="J6308" s="89"/>
      <c r="K6308" s="89"/>
      <c r="L6308" s="89"/>
      <c r="M6308" s="89"/>
      <c r="N6308" s="271">
        <v>0</v>
      </c>
      <c r="O6308" s="271">
        <v>322.77</v>
      </c>
      <c r="P6308" s="89" t="s">
        <v>670</v>
      </c>
    </row>
    <row r="6309" spans="1:16" ht="51">
      <c r="A6309" s="268" t="s">
        <v>565</v>
      </c>
      <c r="B6309" s="89"/>
      <c r="C6309" s="269" t="s">
        <v>615</v>
      </c>
      <c r="D6309" s="84">
        <v>43644</v>
      </c>
      <c r="E6309" s="85" t="s">
        <v>10671</v>
      </c>
      <c r="F6309" s="85" t="s">
        <v>3</v>
      </c>
      <c r="G6309" s="85">
        <v>1754589</v>
      </c>
      <c r="H6309" s="89"/>
      <c r="I6309" s="270" t="s">
        <v>12371</v>
      </c>
      <c r="J6309" s="89"/>
      <c r="K6309" s="89"/>
      <c r="L6309" s="89"/>
      <c r="M6309" s="89"/>
      <c r="N6309" s="271">
        <v>0</v>
      </c>
      <c r="O6309" s="271">
        <v>1050</v>
      </c>
      <c r="P6309" s="89" t="s">
        <v>670</v>
      </c>
    </row>
    <row r="6310" spans="1:16" ht="51">
      <c r="A6310" s="268">
        <v>47</v>
      </c>
      <c r="B6310" s="89"/>
      <c r="C6310" s="269" t="s">
        <v>49</v>
      </c>
      <c r="D6310" s="84">
        <v>43644</v>
      </c>
      <c r="E6310" s="85" t="s">
        <v>10672</v>
      </c>
      <c r="F6310" s="85" t="s">
        <v>3</v>
      </c>
      <c r="G6310" s="85">
        <v>1754592</v>
      </c>
      <c r="H6310" s="89"/>
      <c r="I6310" s="270" t="s">
        <v>12372</v>
      </c>
      <c r="J6310" s="89"/>
      <c r="K6310" s="89"/>
      <c r="L6310" s="89"/>
      <c r="M6310" s="89"/>
      <c r="N6310" s="271">
        <v>0</v>
      </c>
      <c r="O6310" s="271">
        <v>1035.19</v>
      </c>
      <c r="P6310" s="89" t="s">
        <v>670</v>
      </c>
    </row>
    <row r="6311" spans="1:16" ht="38.25">
      <c r="A6311" s="268" t="s">
        <v>565</v>
      </c>
      <c r="B6311" s="89"/>
      <c r="C6311" s="269" t="s">
        <v>615</v>
      </c>
      <c r="D6311" s="84">
        <v>43644</v>
      </c>
      <c r="E6311" s="85" t="s">
        <v>10673</v>
      </c>
      <c r="F6311" s="85" t="s">
        <v>3</v>
      </c>
      <c r="G6311" s="85">
        <v>1754596</v>
      </c>
      <c r="H6311" s="89"/>
      <c r="I6311" s="270" t="s">
        <v>2007</v>
      </c>
      <c r="J6311" s="89"/>
      <c r="K6311" s="89"/>
      <c r="L6311" s="89"/>
      <c r="M6311" s="89"/>
      <c r="N6311" s="271">
        <v>0</v>
      </c>
      <c r="O6311" s="271">
        <v>1323</v>
      </c>
      <c r="P6311" s="89" t="s">
        <v>670</v>
      </c>
    </row>
    <row r="6312" spans="1:16" ht="38.25">
      <c r="A6312" s="268" t="s">
        <v>565</v>
      </c>
      <c r="B6312" s="89"/>
      <c r="C6312" s="269" t="s">
        <v>615</v>
      </c>
      <c r="D6312" s="84">
        <v>43644</v>
      </c>
      <c r="E6312" s="85" t="s">
        <v>10674</v>
      </c>
      <c r="F6312" s="85" t="s">
        <v>3</v>
      </c>
      <c r="G6312" s="85">
        <v>1754600</v>
      </c>
      <c r="H6312" s="89"/>
      <c r="I6312" s="270" t="s">
        <v>12373</v>
      </c>
      <c r="J6312" s="89"/>
      <c r="K6312" s="89"/>
      <c r="L6312" s="89"/>
      <c r="M6312" s="89"/>
      <c r="N6312" s="271">
        <v>0</v>
      </c>
      <c r="O6312" s="271">
        <v>441.61</v>
      </c>
      <c r="P6312" s="89" t="s">
        <v>670</v>
      </c>
    </row>
    <row r="6313" spans="1:16" ht="63.75">
      <c r="A6313" s="268">
        <v>70</v>
      </c>
      <c r="B6313" s="89"/>
      <c r="C6313" s="269" t="s">
        <v>53</v>
      </c>
      <c r="D6313" s="84">
        <v>43644</v>
      </c>
      <c r="E6313" s="85" t="s">
        <v>10675</v>
      </c>
      <c r="F6313" s="85" t="s">
        <v>3</v>
      </c>
      <c r="G6313" s="85">
        <v>1754407</v>
      </c>
      <c r="H6313" s="89"/>
      <c r="I6313" s="270" t="s">
        <v>12374</v>
      </c>
      <c r="J6313" s="89"/>
      <c r="K6313" s="89"/>
      <c r="L6313" s="89"/>
      <c r="M6313" s="89"/>
      <c r="N6313" s="271">
        <v>0</v>
      </c>
      <c r="O6313" s="271">
        <v>2</v>
      </c>
      <c r="P6313" s="89" t="s">
        <v>670</v>
      </c>
    </row>
    <row r="6314" spans="1:16" ht="63.75">
      <c r="A6314" s="268">
        <v>70</v>
      </c>
      <c r="B6314" s="89"/>
      <c r="C6314" s="269" t="s">
        <v>53</v>
      </c>
      <c r="D6314" s="84">
        <v>43644</v>
      </c>
      <c r="E6314" s="85" t="s">
        <v>10676</v>
      </c>
      <c r="F6314" s="85" t="s">
        <v>3</v>
      </c>
      <c r="G6314" s="85">
        <v>1754408</v>
      </c>
      <c r="H6314" s="89"/>
      <c r="I6314" s="270" t="s">
        <v>12375</v>
      </c>
      <c r="J6314" s="89"/>
      <c r="K6314" s="89"/>
      <c r="L6314" s="89"/>
      <c r="M6314" s="89"/>
      <c r="N6314" s="271">
        <v>0</v>
      </c>
      <c r="O6314" s="271">
        <v>13</v>
      </c>
      <c r="P6314" s="89" t="s">
        <v>670</v>
      </c>
    </row>
    <row r="6315" spans="1:16" ht="51">
      <c r="A6315" s="268">
        <v>87</v>
      </c>
      <c r="B6315" s="89"/>
      <c r="C6315" s="269" t="s">
        <v>57</v>
      </c>
      <c r="D6315" s="84">
        <v>43644</v>
      </c>
      <c r="E6315" s="85" t="s">
        <v>10677</v>
      </c>
      <c r="F6315" s="85" t="s">
        <v>3</v>
      </c>
      <c r="G6315" s="85">
        <v>1754415</v>
      </c>
      <c r="H6315" s="89"/>
      <c r="I6315" s="270" t="s">
        <v>12376</v>
      </c>
      <c r="J6315" s="89"/>
      <c r="K6315" s="89"/>
      <c r="L6315" s="89"/>
      <c r="M6315" s="89"/>
      <c r="N6315" s="271">
        <v>0</v>
      </c>
      <c r="O6315" s="271">
        <v>531.49</v>
      </c>
      <c r="P6315" s="89" t="s">
        <v>670</v>
      </c>
    </row>
    <row r="6316" spans="1:16" ht="51">
      <c r="A6316" s="268">
        <v>283</v>
      </c>
      <c r="B6316" s="89"/>
      <c r="C6316" s="269" t="s">
        <v>125</v>
      </c>
      <c r="D6316" s="84">
        <v>43644</v>
      </c>
      <c r="E6316" s="85" t="s">
        <v>10678</v>
      </c>
      <c r="F6316" s="85" t="s">
        <v>3</v>
      </c>
      <c r="G6316" s="85">
        <v>1754421</v>
      </c>
      <c r="H6316" s="89"/>
      <c r="I6316" s="270" t="s">
        <v>12377</v>
      </c>
      <c r="J6316" s="89"/>
      <c r="K6316" s="89"/>
      <c r="L6316" s="89"/>
      <c r="M6316" s="89"/>
      <c r="N6316" s="271">
        <v>0</v>
      </c>
      <c r="O6316" s="271">
        <v>1705</v>
      </c>
      <c r="P6316" s="89" t="s">
        <v>670</v>
      </c>
    </row>
    <row r="6317" spans="1:16" ht="51">
      <c r="A6317" s="268">
        <v>291</v>
      </c>
      <c r="B6317" s="89"/>
      <c r="C6317" s="269" t="s">
        <v>129</v>
      </c>
      <c r="D6317" s="84">
        <v>43644</v>
      </c>
      <c r="E6317" s="85" t="s">
        <v>10679</v>
      </c>
      <c r="F6317" s="85" t="s">
        <v>3</v>
      </c>
      <c r="G6317" s="85">
        <v>1754434</v>
      </c>
      <c r="H6317" s="89"/>
      <c r="I6317" s="270" t="s">
        <v>12378</v>
      </c>
      <c r="J6317" s="89"/>
      <c r="K6317" s="89"/>
      <c r="L6317" s="89"/>
      <c r="M6317" s="89"/>
      <c r="N6317" s="271">
        <v>0</v>
      </c>
      <c r="O6317" s="271">
        <v>140292.54</v>
      </c>
      <c r="P6317" s="89" t="s">
        <v>670</v>
      </c>
    </row>
    <row r="6318" spans="1:16" ht="51">
      <c r="A6318" s="268" t="s">
        <v>563</v>
      </c>
      <c r="B6318" s="89"/>
      <c r="C6318" s="269" t="s">
        <v>614</v>
      </c>
      <c r="D6318" s="84">
        <v>43644</v>
      </c>
      <c r="E6318" s="85" t="s">
        <v>10680</v>
      </c>
      <c r="F6318" s="85" t="s">
        <v>3</v>
      </c>
      <c r="G6318" s="85">
        <v>1754435</v>
      </c>
      <c r="H6318" s="89"/>
      <c r="I6318" s="270" t="s">
        <v>12379</v>
      </c>
      <c r="J6318" s="89"/>
      <c r="K6318" s="89"/>
      <c r="L6318" s="89"/>
      <c r="M6318" s="89"/>
      <c r="N6318" s="271">
        <v>0</v>
      </c>
      <c r="O6318" s="271">
        <v>1612.6200000000001</v>
      </c>
      <c r="P6318" s="89" t="s">
        <v>670</v>
      </c>
    </row>
    <row r="6319" spans="1:16" ht="51">
      <c r="A6319" s="268">
        <v>206</v>
      </c>
      <c r="B6319" s="89"/>
      <c r="C6319" s="269" t="s">
        <v>97</v>
      </c>
      <c r="D6319" s="84">
        <v>43644</v>
      </c>
      <c r="E6319" s="85" t="s">
        <v>10681</v>
      </c>
      <c r="F6319" s="85" t="s">
        <v>3</v>
      </c>
      <c r="G6319" s="85">
        <v>1754443</v>
      </c>
      <c r="H6319" s="89"/>
      <c r="I6319" s="270" t="s">
        <v>12380</v>
      </c>
      <c r="J6319" s="89"/>
      <c r="K6319" s="89"/>
      <c r="L6319" s="89"/>
      <c r="M6319" s="89"/>
      <c r="N6319" s="271">
        <v>0</v>
      </c>
      <c r="O6319" s="271">
        <v>210</v>
      </c>
      <c r="P6319" s="89" t="s">
        <v>670</v>
      </c>
    </row>
    <row r="6320" spans="1:16" ht="51">
      <c r="A6320" s="268">
        <v>660</v>
      </c>
      <c r="B6320" s="89"/>
      <c r="C6320" s="269" t="s">
        <v>188</v>
      </c>
      <c r="D6320" s="84">
        <v>43644</v>
      </c>
      <c r="E6320" s="85" t="s">
        <v>10682</v>
      </c>
      <c r="F6320" s="85" t="s">
        <v>3</v>
      </c>
      <c r="G6320" s="85">
        <v>1754466</v>
      </c>
      <c r="H6320" s="89"/>
      <c r="I6320" s="270" t="s">
        <v>12381</v>
      </c>
      <c r="J6320" s="89"/>
      <c r="K6320" s="89"/>
      <c r="L6320" s="89"/>
      <c r="M6320" s="89"/>
      <c r="N6320" s="271">
        <v>0</v>
      </c>
      <c r="O6320" s="271">
        <v>2213.77</v>
      </c>
      <c r="P6320" s="89" t="s">
        <v>670</v>
      </c>
    </row>
    <row r="6321" spans="1:16" ht="51">
      <c r="A6321" s="268">
        <v>234</v>
      </c>
      <c r="B6321" s="89"/>
      <c r="C6321" s="269" t="s">
        <v>644</v>
      </c>
      <c r="D6321" s="84">
        <v>43644</v>
      </c>
      <c r="E6321" s="85" t="s">
        <v>10683</v>
      </c>
      <c r="F6321" s="85" t="s">
        <v>3</v>
      </c>
      <c r="G6321" s="85">
        <v>1754477</v>
      </c>
      <c r="H6321" s="89"/>
      <c r="I6321" s="270" t="s">
        <v>12382</v>
      </c>
      <c r="J6321" s="89"/>
      <c r="K6321" s="89"/>
      <c r="L6321" s="89"/>
      <c r="M6321" s="89"/>
      <c r="N6321" s="271">
        <v>0</v>
      </c>
      <c r="O6321" s="271">
        <v>600</v>
      </c>
      <c r="P6321" s="89" t="s">
        <v>670</v>
      </c>
    </row>
    <row r="6322" spans="1:16" ht="51">
      <c r="A6322" s="268">
        <v>234</v>
      </c>
      <c r="B6322" s="89"/>
      <c r="C6322" s="269" t="s">
        <v>644</v>
      </c>
      <c r="D6322" s="84">
        <v>43644</v>
      </c>
      <c r="E6322" s="85" t="s">
        <v>10684</v>
      </c>
      <c r="F6322" s="85" t="s">
        <v>3</v>
      </c>
      <c r="G6322" s="85">
        <v>1754478</v>
      </c>
      <c r="H6322" s="89"/>
      <c r="I6322" s="270" t="s">
        <v>12383</v>
      </c>
      <c r="J6322" s="89"/>
      <c r="K6322" s="89"/>
      <c r="L6322" s="89"/>
      <c r="M6322" s="89"/>
      <c r="N6322" s="271">
        <v>0</v>
      </c>
      <c r="O6322" s="271">
        <v>400</v>
      </c>
      <c r="P6322" s="89" t="s">
        <v>670</v>
      </c>
    </row>
    <row r="6323" spans="1:16" ht="51">
      <c r="A6323" s="268">
        <v>234</v>
      </c>
      <c r="B6323" s="89"/>
      <c r="C6323" s="269" t="s">
        <v>644</v>
      </c>
      <c r="D6323" s="84">
        <v>43644</v>
      </c>
      <c r="E6323" s="85" t="s">
        <v>10685</v>
      </c>
      <c r="F6323" s="85" t="s">
        <v>3</v>
      </c>
      <c r="G6323" s="85">
        <v>1754480</v>
      </c>
      <c r="H6323" s="89"/>
      <c r="I6323" s="270" t="s">
        <v>12384</v>
      </c>
      <c r="J6323" s="89"/>
      <c r="K6323" s="89"/>
      <c r="L6323" s="89"/>
      <c r="M6323" s="89"/>
      <c r="N6323" s="271">
        <v>0</v>
      </c>
      <c r="O6323" s="271">
        <v>700</v>
      </c>
      <c r="P6323" s="89" t="s">
        <v>670</v>
      </c>
    </row>
    <row r="6324" spans="1:16" ht="51">
      <c r="A6324" s="268">
        <v>234</v>
      </c>
      <c r="B6324" s="89"/>
      <c r="C6324" s="269" t="s">
        <v>644</v>
      </c>
      <c r="D6324" s="84">
        <v>43644</v>
      </c>
      <c r="E6324" s="85" t="s">
        <v>10686</v>
      </c>
      <c r="F6324" s="85" t="s">
        <v>3</v>
      </c>
      <c r="G6324" s="85">
        <v>1754482</v>
      </c>
      <c r="H6324" s="89"/>
      <c r="I6324" s="270" t="s">
        <v>12385</v>
      </c>
      <c r="J6324" s="89"/>
      <c r="K6324" s="89"/>
      <c r="L6324" s="89"/>
      <c r="M6324" s="89"/>
      <c r="N6324" s="271">
        <v>0</v>
      </c>
      <c r="O6324" s="271">
        <v>1500</v>
      </c>
      <c r="P6324" s="89" t="s">
        <v>670</v>
      </c>
    </row>
    <row r="6325" spans="1:16" ht="51">
      <c r="A6325" s="268">
        <v>234</v>
      </c>
      <c r="B6325" s="89"/>
      <c r="C6325" s="269" t="s">
        <v>644</v>
      </c>
      <c r="D6325" s="84">
        <v>43644</v>
      </c>
      <c r="E6325" s="85" t="s">
        <v>10687</v>
      </c>
      <c r="F6325" s="85" t="s">
        <v>3</v>
      </c>
      <c r="G6325" s="85">
        <v>1754483</v>
      </c>
      <c r="H6325" s="89"/>
      <c r="I6325" s="270" t="s">
        <v>12386</v>
      </c>
      <c r="J6325" s="89"/>
      <c r="K6325" s="89"/>
      <c r="L6325" s="89"/>
      <c r="M6325" s="89"/>
      <c r="N6325" s="271">
        <v>0</v>
      </c>
      <c r="O6325" s="271">
        <v>6122</v>
      </c>
      <c r="P6325" s="89" t="s">
        <v>670</v>
      </c>
    </row>
    <row r="6326" spans="1:16" ht="51">
      <c r="A6326" s="268" t="s">
        <v>565</v>
      </c>
      <c r="B6326" s="89"/>
      <c r="C6326" s="269" t="s">
        <v>615</v>
      </c>
      <c r="D6326" s="84">
        <v>43644</v>
      </c>
      <c r="E6326" s="85" t="s">
        <v>10688</v>
      </c>
      <c r="F6326" s="85" t="s">
        <v>3</v>
      </c>
      <c r="G6326" s="85">
        <v>1754294</v>
      </c>
      <c r="H6326" s="89"/>
      <c r="I6326" s="270" t="s">
        <v>12387</v>
      </c>
      <c r="J6326" s="89"/>
      <c r="K6326" s="89"/>
      <c r="L6326" s="89"/>
      <c r="M6326" s="89"/>
      <c r="N6326" s="271">
        <v>0</v>
      </c>
      <c r="O6326" s="271">
        <v>12013.12</v>
      </c>
      <c r="P6326" s="89" t="s">
        <v>670</v>
      </c>
    </row>
    <row r="6327" spans="1:16" ht="63.75">
      <c r="A6327" s="268">
        <v>15</v>
      </c>
      <c r="B6327" s="89"/>
      <c r="C6327" s="269" t="s">
        <v>42</v>
      </c>
      <c r="D6327" s="84">
        <v>43644</v>
      </c>
      <c r="E6327" s="85" t="s">
        <v>10689</v>
      </c>
      <c r="F6327" s="85" t="s">
        <v>3</v>
      </c>
      <c r="G6327" s="85">
        <v>1754295</v>
      </c>
      <c r="H6327" s="89"/>
      <c r="I6327" s="270" t="s">
        <v>12388</v>
      </c>
      <c r="J6327" s="89"/>
      <c r="K6327" s="89"/>
      <c r="L6327" s="89"/>
      <c r="M6327" s="89"/>
      <c r="N6327" s="271">
        <v>0</v>
      </c>
      <c r="O6327" s="271">
        <v>88598.07</v>
      </c>
      <c r="P6327" s="89" t="s">
        <v>670</v>
      </c>
    </row>
    <row r="6328" spans="1:16" ht="51">
      <c r="A6328" s="268">
        <v>86</v>
      </c>
      <c r="B6328" s="89"/>
      <c r="C6328" s="269" t="s">
        <v>56</v>
      </c>
      <c r="D6328" s="84">
        <v>43644</v>
      </c>
      <c r="E6328" s="85" t="s">
        <v>10690</v>
      </c>
      <c r="F6328" s="85" t="s">
        <v>3</v>
      </c>
      <c r="G6328" s="85">
        <v>1754333</v>
      </c>
      <c r="H6328" s="89"/>
      <c r="I6328" s="270" t="s">
        <v>12389</v>
      </c>
      <c r="J6328" s="89"/>
      <c r="K6328" s="89"/>
      <c r="L6328" s="89"/>
      <c r="M6328" s="89"/>
      <c r="N6328" s="271">
        <v>0</v>
      </c>
      <c r="O6328" s="271">
        <v>1335750</v>
      </c>
      <c r="P6328" s="89" t="s">
        <v>670</v>
      </c>
    </row>
    <row r="6329" spans="1:16" ht="51">
      <c r="A6329" s="268">
        <v>86</v>
      </c>
      <c r="B6329" s="89"/>
      <c r="C6329" s="269" t="s">
        <v>56</v>
      </c>
      <c r="D6329" s="84">
        <v>43644</v>
      </c>
      <c r="E6329" s="85" t="s">
        <v>10691</v>
      </c>
      <c r="F6329" s="85" t="s">
        <v>3</v>
      </c>
      <c r="G6329" s="85">
        <v>1754338</v>
      </c>
      <c r="H6329" s="89"/>
      <c r="I6329" s="270" t="s">
        <v>12390</v>
      </c>
      <c r="J6329" s="89"/>
      <c r="K6329" s="89"/>
      <c r="L6329" s="89"/>
      <c r="M6329" s="89"/>
      <c r="N6329" s="271">
        <v>0</v>
      </c>
      <c r="O6329" s="271">
        <v>62900.130000000005</v>
      </c>
      <c r="P6329" s="89" t="s">
        <v>670</v>
      </c>
    </row>
    <row r="6330" spans="1:16" ht="51">
      <c r="A6330" s="268">
        <v>86</v>
      </c>
      <c r="B6330" s="89"/>
      <c r="C6330" s="269" t="s">
        <v>56</v>
      </c>
      <c r="D6330" s="84">
        <v>43644</v>
      </c>
      <c r="E6330" s="85" t="s">
        <v>10692</v>
      </c>
      <c r="F6330" s="85" t="s">
        <v>3</v>
      </c>
      <c r="G6330" s="85">
        <v>1754341</v>
      </c>
      <c r="H6330" s="89"/>
      <c r="I6330" s="270" t="s">
        <v>12391</v>
      </c>
      <c r="J6330" s="89"/>
      <c r="K6330" s="89"/>
      <c r="L6330" s="89"/>
      <c r="M6330" s="89"/>
      <c r="N6330" s="271">
        <v>0</v>
      </c>
      <c r="O6330" s="271">
        <v>28153.5</v>
      </c>
      <c r="P6330" s="89" t="s">
        <v>670</v>
      </c>
    </row>
    <row r="6331" spans="1:16" ht="38.25">
      <c r="A6331" s="268">
        <v>86</v>
      </c>
      <c r="B6331" s="89"/>
      <c r="C6331" s="269" t="s">
        <v>56</v>
      </c>
      <c r="D6331" s="84">
        <v>43644</v>
      </c>
      <c r="E6331" s="85" t="s">
        <v>10693</v>
      </c>
      <c r="F6331" s="85" t="s">
        <v>3</v>
      </c>
      <c r="G6331" s="85">
        <v>1754344</v>
      </c>
      <c r="H6331" s="89"/>
      <c r="I6331" s="270" t="s">
        <v>12392</v>
      </c>
      <c r="J6331" s="89"/>
      <c r="K6331" s="89"/>
      <c r="L6331" s="89"/>
      <c r="M6331" s="89"/>
      <c r="N6331" s="271">
        <v>0</v>
      </c>
      <c r="O6331" s="271">
        <v>66.87</v>
      </c>
      <c r="P6331" s="89" t="s">
        <v>670</v>
      </c>
    </row>
    <row r="6332" spans="1:16" ht="38.25">
      <c r="A6332" s="268">
        <v>86</v>
      </c>
      <c r="B6332" s="89"/>
      <c r="C6332" s="269" t="s">
        <v>56</v>
      </c>
      <c r="D6332" s="84">
        <v>43644</v>
      </c>
      <c r="E6332" s="85" t="s">
        <v>10694</v>
      </c>
      <c r="F6332" s="85" t="s">
        <v>3</v>
      </c>
      <c r="G6332" s="85">
        <v>1754347</v>
      </c>
      <c r="H6332" s="89"/>
      <c r="I6332" s="270" t="s">
        <v>12393</v>
      </c>
      <c r="J6332" s="89"/>
      <c r="K6332" s="89"/>
      <c r="L6332" s="89"/>
      <c r="M6332" s="89"/>
      <c r="N6332" s="271">
        <v>0</v>
      </c>
      <c r="O6332" s="271">
        <v>570.1</v>
      </c>
      <c r="P6332" s="89" t="s">
        <v>670</v>
      </c>
    </row>
    <row r="6333" spans="1:16" ht="51">
      <c r="A6333" s="268">
        <v>16</v>
      </c>
      <c r="B6333" s="89"/>
      <c r="C6333" s="269" t="s">
        <v>43</v>
      </c>
      <c r="D6333" s="84">
        <v>43644</v>
      </c>
      <c r="E6333" s="85" t="s">
        <v>10695</v>
      </c>
      <c r="F6333" s="85" t="s">
        <v>3</v>
      </c>
      <c r="G6333" s="85">
        <v>1754363</v>
      </c>
      <c r="H6333" s="89"/>
      <c r="I6333" s="270" t="s">
        <v>12394</v>
      </c>
      <c r="J6333" s="89"/>
      <c r="K6333" s="89"/>
      <c r="L6333" s="89"/>
      <c r="M6333" s="89"/>
      <c r="N6333" s="271">
        <v>0</v>
      </c>
      <c r="O6333" s="271">
        <v>475</v>
      </c>
      <c r="P6333" s="89" t="s">
        <v>670</v>
      </c>
    </row>
    <row r="6334" spans="1:16" ht="51">
      <c r="A6334" s="268">
        <v>680</v>
      </c>
      <c r="B6334" s="89"/>
      <c r="C6334" s="269" t="s">
        <v>191</v>
      </c>
      <c r="D6334" s="84">
        <v>43644</v>
      </c>
      <c r="E6334" s="85" t="s">
        <v>10696</v>
      </c>
      <c r="F6334" s="85" t="s">
        <v>3</v>
      </c>
      <c r="G6334" s="85">
        <v>1754383</v>
      </c>
      <c r="H6334" s="89"/>
      <c r="I6334" s="270" t="s">
        <v>12395</v>
      </c>
      <c r="J6334" s="89"/>
      <c r="K6334" s="89"/>
      <c r="L6334" s="89"/>
      <c r="M6334" s="89"/>
      <c r="N6334" s="271">
        <v>0</v>
      </c>
      <c r="O6334" s="271">
        <v>80</v>
      </c>
      <c r="P6334" s="89" t="s">
        <v>670</v>
      </c>
    </row>
    <row r="6335" spans="1:16" ht="63.75">
      <c r="A6335" s="268">
        <v>253</v>
      </c>
      <c r="B6335" s="89"/>
      <c r="C6335" s="269" t="s">
        <v>114</v>
      </c>
      <c r="D6335" s="84">
        <v>43644</v>
      </c>
      <c r="E6335" s="85" t="s">
        <v>10697</v>
      </c>
      <c r="F6335" s="85" t="s">
        <v>3</v>
      </c>
      <c r="G6335" s="85">
        <v>1754396</v>
      </c>
      <c r="H6335" s="89"/>
      <c r="I6335" s="270" t="s">
        <v>12396</v>
      </c>
      <c r="J6335" s="89"/>
      <c r="K6335" s="89"/>
      <c r="L6335" s="89"/>
      <c r="M6335" s="89"/>
      <c r="N6335" s="271">
        <v>0</v>
      </c>
      <c r="O6335" s="271">
        <v>656465.9</v>
      </c>
      <c r="P6335" s="89" t="s">
        <v>670</v>
      </c>
    </row>
    <row r="6336" spans="1:16" ht="63.75">
      <c r="A6336" s="268">
        <v>253</v>
      </c>
      <c r="B6336" s="89"/>
      <c r="C6336" s="269" t="s">
        <v>114</v>
      </c>
      <c r="D6336" s="84">
        <v>43644</v>
      </c>
      <c r="E6336" s="85" t="s">
        <v>10698</v>
      </c>
      <c r="F6336" s="85" t="s">
        <v>3</v>
      </c>
      <c r="G6336" s="85">
        <v>1754398</v>
      </c>
      <c r="H6336" s="89"/>
      <c r="I6336" s="270" t="s">
        <v>12397</v>
      </c>
      <c r="J6336" s="89"/>
      <c r="K6336" s="89"/>
      <c r="L6336" s="89"/>
      <c r="M6336" s="89"/>
      <c r="N6336" s="271">
        <v>0</v>
      </c>
      <c r="O6336" s="271">
        <v>1724600.18</v>
      </c>
      <c r="P6336" s="89" t="s">
        <v>670</v>
      </c>
    </row>
    <row r="6337" spans="1:16" ht="63.75">
      <c r="A6337" s="268">
        <v>70</v>
      </c>
      <c r="B6337" s="89"/>
      <c r="C6337" s="269" t="s">
        <v>53</v>
      </c>
      <c r="D6337" s="84">
        <v>43644</v>
      </c>
      <c r="E6337" s="85" t="s">
        <v>10699</v>
      </c>
      <c r="F6337" s="85" t="s">
        <v>3</v>
      </c>
      <c r="G6337" s="85">
        <v>1754402</v>
      </c>
      <c r="H6337" s="89"/>
      <c r="I6337" s="270" t="s">
        <v>12398</v>
      </c>
      <c r="J6337" s="89"/>
      <c r="K6337" s="89"/>
      <c r="L6337" s="89"/>
      <c r="M6337" s="89"/>
      <c r="N6337" s="271">
        <v>0</v>
      </c>
      <c r="O6337" s="271">
        <v>75.5</v>
      </c>
      <c r="P6337" s="89" t="s">
        <v>670</v>
      </c>
    </row>
    <row r="6338" spans="1:16" ht="38.25">
      <c r="A6338" s="268" t="s">
        <v>565</v>
      </c>
      <c r="B6338" s="89"/>
      <c r="C6338" s="269" t="s">
        <v>615</v>
      </c>
      <c r="D6338" s="84">
        <v>43644</v>
      </c>
      <c r="E6338" s="85" t="s">
        <v>10700</v>
      </c>
      <c r="F6338" s="85" t="s">
        <v>3</v>
      </c>
      <c r="G6338" s="85">
        <v>1754314</v>
      </c>
      <c r="H6338" s="89"/>
      <c r="I6338" s="270" t="s">
        <v>12399</v>
      </c>
      <c r="J6338" s="89"/>
      <c r="K6338" s="89"/>
      <c r="L6338" s="89"/>
      <c r="M6338" s="89"/>
      <c r="N6338" s="271">
        <v>0</v>
      </c>
      <c r="O6338" s="271">
        <v>2100.7800000000002</v>
      </c>
      <c r="P6338" s="89" t="s">
        <v>670</v>
      </c>
    </row>
    <row r="6339" spans="1:16" ht="51">
      <c r="A6339" s="268" t="s">
        <v>565</v>
      </c>
      <c r="B6339" s="89"/>
      <c r="C6339" s="269" t="s">
        <v>615</v>
      </c>
      <c r="D6339" s="84">
        <v>43644</v>
      </c>
      <c r="E6339" s="85" t="s">
        <v>10701</v>
      </c>
      <c r="F6339" s="85" t="s">
        <v>3</v>
      </c>
      <c r="G6339" s="85">
        <v>1754315</v>
      </c>
      <c r="H6339" s="89"/>
      <c r="I6339" s="270" t="s">
        <v>12400</v>
      </c>
      <c r="J6339" s="89"/>
      <c r="K6339" s="89"/>
      <c r="L6339" s="89"/>
      <c r="M6339" s="89"/>
      <c r="N6339" s="271">
        <v>0</v>
      </c>
      <c r="O6339" s="271">
        <v>2800</v>
      </c>
      <c r="P6339" s="89" t="s">
        <v>670</v>
      </c>
    </row>
    <row r="6340" spans="1:16" ht="38.25">
      <c r="A6340" s="268" t="s">
        <v>565</v>
      </c>
      <c r="B6340" s="89"/>
      <c r="C6340" s="269" t="s">
        <v>615</v>
      </c>
      <c r="D6340" s="84">
        <v>43644</v>
      </c>
      <c r="E6340" s="85" t="s">
        <v>10702</v>
      </c>
      <c r="F6340" s="85" t="s">
        <v>3</v>
      </c>
      <c r="G6340" s="85">
        <v>1754316</v>
      </c>
      <c r="H6340" s="89"/>
      <c r="I6340" s="270" t="s">
        <v>12401</v>
      </c>
      <c r="J6340" s="89"/>
      <c r="K6340" s="89"/>
      <c r="L6340" s="89"/>
      <c r="M6340" s="89"/>
      <c r="N6340" s="271">
        <v>0</v>
      </c>
      <c r="O6340" s="271">
        <v>2298.4</v>
      </c>
      <c r="P6340" s="89" t="s">
        <v>670</v>
      </c>
    </row>
    <row r="6341" spans="1:16" ht="38.25">
      <c r="A6341" s="268" t="s">
        <v>565</v>
      </c>
      <c r="B6341" s="89"/>
      <c r="C6341" s="269" t="s">
        <v>615</v>
      </c>
      <c r="D6341" s="84">
        <v>43644</v>
      </c>
      <c r="E6341" s="85" t="s">
        <v>10703</v>
      </c>
      <c r="F6341" s="85" t="s">
        <v>3</v>
      </c>
      <c r="G6341" s="85">
        <v>1754318</v>
      </c>
      <c r="H6341" s="89"/>
      <c r="I6341" s="270" t="s">
        <v>12402</v>
      </c>
      <c r="J6341" s="89"/>
      <c r="K6341" s="89"/>
      <c r="L6341" s="89"/>
      <c r="M6341" s="89"/>
      <c r="N6341" s="271">
        <v>0</v>
      </c>
      <c r="O6341" s="271">
        <v>1316.71</v>
      </c>
      <c r="P6341" s="89" t="s">
        <v>670</v>
      </c>
    </row>
    <row r="6342" spans="1:16" ht="38.25">
      <c r="A6342" s="268" t="s">
        <v>565</v>
      </c>
      <c r="B6342" s="89"/>
      <c r="C6342" s="269" t="s">
        <v>615</v>
      </c>
      <c r="D6342" s="84">
        <v>43644</v>
      </c>
      <c r="E6342" s="85" t="s">
        <v>10704</v>
      </c>
      <c r="F6342" s="85" t="s">
        <v>3</v>
      </c>
      <c r="G6342" s="85">
        <v>1754319</v>
      </c>
      <c r="H6342" s="89"/>
      <c r="I6342" s="270" t="s">
        <v>12403</v>
      </c>
      <c r="J6342" s="89"/>
      <c r="K6342" s="89"/>
      <c r="L6342" s="89"/>
      <c r="M6342" s="89"/>
      <c r="N6342" s="271">
        <v>0</v>
      </c>
      <c r="O6342" s="271">
        <v>2579.0500000000002</v>
      </c>
      <c r="P6342" s="89" t="s">
        <v>670</v>
      </c>
    </row>
    <row r="6343" spans="1:16" ht="38.25">
      <c r="A6343" s="268" t="s">
        <v>565</v>
      </c>
      <c r="B6343" s="89"/>
      <c r="C6343" s="269" t="s">
        <v>615</v>
      </c>
      <c r="D6343" s="84">
        <v>43644</v>
      </c>
      <c r="E6343" s="85" t="s">
        <v>10705</v>
      </c>
      <c r="F6343" s="85" t="s">
        <v>3</v>
      </c>
      <c r="G6343" s="85">
        <v>1754322</v>
      </c>
      <c r="H6343" s="89"/>
      <c r="I6343" s="270" t="s">
        <v>12404</v>
      </c>
      <c r="J6343" s="89"/>
      <c r="K6343" s="89"/>
      <c r="L6343" s="89"/>
      <c r="M6343" s="89"/>
      <c r="N6343" s="271">
        <v>0</v>
      </c>
      <c r="O6343" s="271">
        <v>802</v>
      </c>
      <c r="P6343" s="89" t="s">
        <v>670</v>
      </c>
    </row>
    <row r="6344" spans="1:16" ht="38.25">
      <c r="A6344" s="268" t="s">
        <v>565</v>
      </c>
      <c r="B6344" s="89"/>
      <c r="C6344" s="269" t="s">
        <v>615</v>
      </c>
      <c r="D6344" s="84">
        <v>43644</v>
      </c>
      <c r="E6344" s="85" t="s">
        <v>10706</v>
      </c>
      <c r="F6344" s="85" t="s">
        <v>3</v>
      </c>
      <c r="G6344" s="85">
        <v>1754323</v>
      </c>
      <c r="H6344" s="89"/>
      <c r="I6344" s="270" t="s">
        <v>12405</v>
      </c>
      <c r="J6344" s="89"/>
      <c r="K6344" s="89"/>
      <c r="L6344" s="89"/>
      <c r="M6344" s="89"/>
      <c r="N6344" s="271">
        <v>0</v>
      </c>
      <c r="O6344" s="271">
        <v>1402.08</v>
      </c>
      <c r="P6344" s="89" t="s">
        <v>670</v>
      </c>
    </row>
    <row r="6345" spans="1:16" ht="38.25">
      <c r="A6345" s="268" t="s">
        <v>565</v>
      </c>
      <c r="B6345" s="89"/>
      <c r="C6345" s="269" t="s">
        <v>615</v>
      </c>
      <c r="D6345" s="84">
        <v>43644</v>
      </c>
      <c r="E6345" s="85" t="s">
        <v>10707</v>
      </c>
      <c r="F6345" s="85" t="s">
        <v>3</v>
      </c>
      <c r="G6345" s="85">
        <v>1754324</v>
      </c>
      <c r="H6345" s="89"/>
      <c r="I6345" s="270" t="s">
        <v>12406</v>
      </c>
      <c r="J6345" s="89"/>
      <c r="K6345" s="89"/>
      <c r="L6345" s="89"/>
      <c r="M6345" s="89"/>
      <c r="N6345" s="271">
        <v>0</v>
      </c>
      <c r="O6345" s="271">
        <v>1001</v>
      </c>
      <c r="P6345" s="89" t="s">
        <v>670</v>
      </c>
    </row>
    <row r="6346" spans="1:16" ht="38.25">
      <c r="A6346" s="268" t="s">
        <v>565</v>
      </c>
      <c r="B6346" s="89"/>
      <c r="C6346" s="269" t="s">
        <v>615</v>
      </c>
      <c r="D6346" s="84">
        <v>43644</v>
      </c>
      <c r="E6346" s="85" t="s">
        <v>10708</v>
      </c>
      <c r="F6346" s="85" t="s">
        <v>3</v>
      </c>
      <c r="G6346" s="85">
        <v>1754326</v>
      </c>
      <c r="H6346" s="89"/>
      <c r="I6346" s="270" t="s">
        <v>12407</v>
      </c>
      <c r="J6346" s="89"/>
      <c r="K6346" s="89"/>
      <c r="L6346" s="89"/>
      <c r="M6346" s="89"/>
      <c r="N6346" s="271">
        <v>0</v>
      </c>
      <c r="O6346" s="271">
        <v>583.55000000000007</v>
      </c>
      <c r="P6346" s="89" t="s">
        <v>670</v>
      </c>
    </row>
    <row r="6347" spans="1:16" ht="51">
      <c r="A6347" s="268" t="s">
        <v>565</v>
      </c>
      <c r="B6347" s="89"/>
      <c r="C6347" s="269" t="s">
        <v>615</v>
      </c>
      <c r="D6347" s="84">
        <v>43644</v>
      </c>
      <c r="E6347" s="85" t="s">
        <v>10709</v>
      </c>
      <c r="F6347" s="85" t="s">
        <v>3</v>
      </c>
      <c r="G6347" s="85">
        <v>1754327</v>
      </c>
      <c r="H6347" s="89"/>
      <c r="I6347" s="270" t="s">
        <v>12408</v>
      </c>
      <c r="J6347" s="89"/>
      <c r="K6347" s="89"/>
      <c r="L6347" s="89"/>
      <c r="M6347" s="89"/>
      <c r="N6347" s="271">
        <v>0</v>
      </c>
      <c r="O6347" s="271">
        <v>175.07</v>
      </c>
      <c r="P6347" s="89" t="s">
        <v>670</v>
      </c>
    </row>
    <row r="6348" spans="1:16" ht="51">
      <c r="A6348" s="268" t="s">
        <v>565</v>
      </c>
      <c r="B6348" s="89"/>
      <c r="C6348" s="269" t="s">
        <v>615</v>
      </c>
      <c r="D6348" s="84">
        <v>43644</v>
      </c>
      <c r="E6348" s="85" t="s">
        <v>10710</v>
      </c>
      <c r="F6348" s="85" t="s">
        <v>3</v>
      </c>
      <c r="G6348" s="85">
        <v>1754328</v>
      </c>
      <c r="H6348" s="89"/>
      <c r="I6348" s="270" t="s">
        <v>12409</v>
      </c>
      <c r="J6348" s="89"/>
      <c r="K6348" s="89"/>
      <c r="L6348" s="89"/>
      <c r="M6348" s="89"/>
      <c r="N6348" s="271">
        <v>0</v>
      </c>
      <c r="O6348" s="271">
        <v>816.97</v>
      </c>
      <c r="P6348" s="89" t="s">
        <v>670</v>
      </c>
    </row>
    <row r="6349" spans="1:16" ht="38.25">
      <c r="A6349" s="268" t="s">
        <v>565</v>
      </c>
      <c r="B6349" s="89"/>
      <c r="C6349" s="269" t="s">
        <v>615</v>
      </c>
      <c r="D6349" s="84">
        <v>43644</v>
      </c>
      <c r="E6349" s="85" t="s">
        <v>10711</v>
      </c>
      <c r="F6349" s="85" t="s">
        <v>3</v>
      </c>
      <c r="G6349" s="85">
        <v>1754330</v>
      </c>
      <c r="H6349" s="89"/>
      <c r="I6349" s="270" t="s">
        <v>12410</v>
      </c>
      <c r="J6349" s="89"/>
      <c r="K6349" s="89"/>
      <c r="L6349" s="89"/>
      <c r="M6349" s="89"/>
      <c r="N6349" s="271">
        <v>0</v>
      </c>
      <c r="O6349" s="271">
        <v>1000</v>
      </c>
      <c r="P6349" s="89" t="s">
        <v>670</v>
      </c>
    </row>
    <row r="6350" spans="1:16" ht="51">
      <c r="A6350" s="268" t="s">
        <v>565</v>
      </c>
      <c r="B6350" s="89"/>
      <c r="C6350" s="269" t="s">
        <v>615</v>
      </c>
      <c r="D6350" s="84">
        <v>43644</v>
      </c>
      <c r="E6350" s="85" t="s">
        <v>10712</v>
      </c>
      <c r="F6350" s="85" t="s">
        <v>3</v>
      </c>
      <c r="G6350" s="85">
        <v>1754331</v>
      </c>
      <c r="H6350" s="89"/>
      <c r="I6350" s="270" t="s">
        <v>12411</v>
      </c>
      <c r="J6350" s="89"/>
      <c r="K6350" s="89"/>
      <c r="L6350" s="89"/>
      <c r="M6350" s="89"/>
      <c r="N6350" s="271">
        <v>0</v>
      </c>
      <c r="O6350" s="271">
        <v>816.97</v>
      </c>
      <c r="P6350" s="89" t="s">
        <v>670</v>
      </c>
    </row>
    <row r="6351" spans="1:16" ht="38.25">
      <c r="A6351" s="268" t="s">
        <v>565</v>
      </c>
      <c r="B6351" s="89"/>
      <c r="C6351" s="269" t="s">
        <v>615</v>
      </c>
      <c r="D6351" s="84">
        <v>43644</v>
      </c>
      <c r="E6351" s="85" t="s">
        <v>10713</v>
      </c>
      <c r="F6351" s="85" t="s">
        <v>3</v>
      </c>
      <c r="G6351" s="85">
        <v>1754332</v>
      </c>
      <c r="H6351" s="89"/>
      <c r="I6351" s="270" t="s">
        <v>12412</v>
      </c>
      <c r="J6351" s="89"/>
      <c r="K6351" s="89"/>
      <c r="L6351" s="89"/>
      <c r="M6351" s="89"/>
      <c r="N6351" s="271">
        <v>0</v>
      </c>
      <c r="O6351" s="271">
        <v>933.68000000000006</v>
      </c>
      <c r="P6351" s="89" t="s">
        <v>670</v>
      </c>
    </row>
    <row r="6352" spans="1:16" ht="38.25">
      <c r="A6352" s="268" t="s">
        <v>565</v>
      </c>
      <c r="B6352" s="89"/>
      <c r="C6352" s="269" t="s">
        <v>615</v>
      </c>
      <c r="D6352" s="84">
        <v>43644</v>
      </c>
      <c r="E6352" s="85" t="s">
        <v>10714</v>
      </c>
      <c r="F6352" s="85" t="s">
        <v>3</v>
      </c>
      <c r="G6352" s="85">
        <v>1754335</v>
      </c>
      <c r="H6352" s="89"/>
      <c r="I6352" s="270" t="s">
        <v>12413</v>
      </c>
      <c r="J6352" s="89"/>
      <c r="K6352" s="89"/>
      <c r="L6352" s="89"/>
      <c r="M6352" s="89"/>
      <c r="N6352" s="271">
        <v>0</v>
      </c>
      <c r="O6352" s="271">
        <v>1004</v>
      </c>
      <c r="P6352" s="89" t="s">
        <v>670</v>
      </c>
    </row>
    <row r="6353" spans="1:16" ht="38.25">
      <c r="A6353" s="268" t="s">
        <v>565</v>
      </c>
      <c r="B6353" s="89"/>
      <c r="C6353" s="269" t="s">
        <v>615</v>
      </c>
      <c r="D6353" s="84">
        <v>43644</v>
      </c>
      <c r="E6353" s="85" t="s">
        <v>10715</v>
      </c>
      <c r="F6353" s="85" t="s">
        <v>3</v>
      </c>
      <c r="G6353" s="85">
        <v>1754336</v>
      </c>
      <c r="H6353" s="89"/>
      <c r="I6353" s="270" t="s">
        <v>12414</v>
      </c>
      <c r="J6353" s="89"/>
      <c r="K6353" s="89"/>
      <c r="L6353" s="89"/>
      <c r="M6353" s="89"/>
      <c r="N6353" s="271">
        <v>0</v>
      </c>
      <c r="O6353" s="271">
        <v>2334.2000000000003</v>
      </c>
      <c r="P6353" s="89" t="s">
        <v>670</v>
      </c>
    </row>
    <row r="6354" spans="1:16" ht="38.25">
      <c r="A6354" s="268" t="s">
        <v>565</v>
      </c>
      <c r="B6354" s="89"/>
      <c r="C6354" s="269" t="s">
        <v>615</v>
      </c>
      <c r="D6354" s="84">
        <v>43644</v>
      </c>
      <c r="E6354" s="85" t="s">
        <v>10716</v>
      </c>
      <c r="F6354" s="85" t="s">
        <v>3</v>
      </c>
      <c r="G6354" s="85">
        <v>1754337</v>
      </c>
      <c r="H6354" s="89"/>
      <c r="I6354" s="270" t="s">
        <v>12415</v>
      </c>
      <c r="J6354" s="89"/>
      <c r="K6354" s="89"/>
      <c r="L6354" s="89"/>
      <c r="M6354" s="89"/>
      <c r="N6354" s="271">
        <v>0</v>
      </c>
      <c r="O6354" s="271">
        <v>1167.1000000000001</v>
      </c>
      <c r="P6354" s="89" t="s">
        <v>670</v>
      </c>
    </row>
    <row r="6355" spans="1:16" ht="51">
      <c r="A6355" s="268">
        <v>234</v>
      </c>
      <c r="B6355" s="89"/>
      <c r="C6355" s="269" t="s">
        <v>644</v>
      </c>
      <c r="D6355" s="84">
        <v>43644</v>
      </c>
      <c r="E6355" s="85" t="s">
        <v>10717</v>
      </c>
      <c r="F6355" s="85" t="s">
        <v>3</v>
      </c>
      <c r="G6355" s="85">
        <v>1754486</v>
      </c>
      <c r="H6355" s="89"/>
      <c r="I6355" s="270" t="s">
        <v>12416</v>
      </c>
      <c r="J6355" s="89"/>
      <c r="K6355" s="89"/>
      <c r="L6355" s="89"/>
      <c r="M6355" s="89"/>
      <c r="N6355" s="271">
        <v>0</v>
      </c>
      <c r="O6355" s="271">
        <v>1160</v>
      </c>
      <c r="P6355" s="89" t="s">
        <v>670</v>
      </c>
    </row>
    <row r="6356" spans="1:16" ht="51">
      <c r="A6356" s="268">
        <v>234</v>
      </c>
      <c r="B6356" s="89"/>
      <c r="C6356" s="269" t="s">
        <v>644</v>
      </c>
      <c r="D6356" s="84">
        <v>43644</v>
      </c>
      <c r="E6356" s="85" t="s">
        <v>10718</v>
      </c>
      <c r="F6356" s="85" t="s">
        <v>3</v>
      </c>
      <c r="G6356" s="85">
        <v>1754487</v>
      </c>
      <c r="H6356" s="89"/>
      <c r="I6356" s="270" t="s">
        <v>12417</v>
      </c>
      <c r="J6356" s="89"/>
      <c r="K6356" s="89"/>
      <c r="L6356" s="89"/>
      <c r="M6356" s="89"/>
      <c r="N6356" s="271">
        <v>0</v>
      </c>
      <c r="O6356" s="271">
        <v>742</v>
      </c>
      <c r="P6356" s="89" t="s">
        <v>670</v>
      </c>
    </row>
    <row r="6357" spans="1:16" ht="51">
      <c r="A6357" s="268">
        <v>234</v>
      </c>
      <c r="B6357" s="89"/>
      <c r="C6357" s="269" t="s">
        <v>644</v>
      </c>
      <c r="D6357" s="84">
        <v>43644</v>
      </c>
      <c r="E6357" s="85" t="s">
        <v>10719</v>
      </c>
      <c r="F6357" s="85" t="s">
        <v>3</v>
      </c>
      <c r="G6357" s="85">
        <v>1754489</v>
      </c>
      <c r="H6357" s="89"/>
      <c r="I6357" s="270" t="s">
        <v>12418</v>
      </c>
      <c r="J6357" s="89"/>
      <c r="K6357" s="89"/>
      <c r="L6357" s="89"/>
      <c r="M6357" s="89"/>
      <c r="N6357" s="271">
        <v>0</v>
      </c>
      <c r="O6357" s="271">
        <v>1500</v>
      </c>
      <c r="P6357" s="89" t="s">
        <v>670</v>
      </c>
    </row>
    <row r="6358" spans="1:16" ht="51">
      <c r="A6358" s="268">
        <v>234</v>
      </c>
      <c r="B6358" s="89"/>
      <c r="C6358" s="269" t="s">
        <v>644</v>
      </c>
      <c r="D6358" s="84">
        <v>43644</v>
      </c>
      <c r="E6358" s="85" t="s">
        <v>10720</v>
      </c>
      <c r="F6358" s="85" t="s">
        <v>3</v>
      </c>
      <c r="G6358" s="85">
        <v>1754490</v>
      </c>
      <c r="H6358" s="89"/>
      <c r="I6358" s="270" t="s">
        <v>12419</v>
      </c>
      <c r="J6358" s="89"/>
      <c r="K6358" s="89"/>
      <c r="L6358" s="89"/>
      <c r="M6358" s="89"/>
      <c r="N6358" s="271">
        <v>0</v>
      </c>
      <c r="O6358" s="271">
        <v>1500</v>
      </c>
      <c r="P6358" s="89" t="s">
        <v>670</v>
      </c>
    </row>
    <row r="6359" spans="1:16" ht="51">
      <c r="A6359" s="268">
        <v>234</v>
      </c>
      <c r="B6359" s="89"/>
      <c r="C6359" s="269" t="s">
        <v>644</v>
      </c>
      <c r="D6359" s="84">
        <v>43644</v>
      </c>
      <c r="E6359" s="85" t="s">
        <v>10721</v>
      </c>
      <c r="F6359" s="85" t="s">
        <v>3</v>
      </c>
      <c r="G6359" s="85">
        <v>1754491</v>
      </c>
      <c r="H6359" s="89"/>
      <c r="I6359" s="270" t="s">
        <v>12420</v>
      </c>
      <c r="J6359" s="89"/>
      <c r="K6359" s="89"/>
      <c r="L6359" s="89"/>
      <c r="M6359" s="89"/>
      <c r="N6359" s="271">
        <v>0</v>
      </c>
      <c r="O6359" s="271">
        <v>170</v>
      </c>
      <c r="P6359" s="89" t="s">
        <v>670</v>
      </c>
    </row>
    <row r="6360" spans="1:16" ht="51">
      <c r="A6360" s="268">
        <v>203</v>
      </c>
      <c r="B6360" s="89"/>
      <c r="C6360" s="269" t="s">
        <v>96</v>
      </c>
      <c r="D6360" s="84">
        <v>43644</v>
      </c>
      <c r="E6360" s="85" t="s">
        <v>10722</v>
      </c>
      <c r="F6360" s="85" t="s">
        <v>3</v>
      </c>
      <c r="G6360" s="85">
        <v>1754272</v>
      </c>
      <c r="H6360" s="89"/>
      <c r="I6360" s="270" t="s">
        <v>12421</v>
      </c>
      <c r="J6360" s="89"/>
      <c r="K6360" s="89"/>
      <c r="L6360" s="89"/>
      <c r="M6360" s="89"/>
      <c r="N6360" s="271">
        <v>0</v>
      </c>
      <c r="O6360" s="271">
        <v>782</v>
      </c>
      <c r="P6360" s="89" t="s">
        <v>670</v>
      </c>
    </row>
    <row r="6361" spans="1:16" ht="51">
      <c r="A6361" s="268" t="s">
        <v>565</v>
      </c>
      <c r="B6361" s="89"/>
      <c r="C6361" s="269" t="s">
        <v>615</v>
      </c>
      <c r="D6361" s="84">
        <v>43644</v>
      </c>
      <c r="E6361" s="85" t="s">
        <v>10723</v>
      </c>
      <c r="F6361" s="85" t="s">
        <v>3</v>
      </c>
      <c r="G6361" s="85">
        <v>1754293</v>
      </c>
      <c r="H6361" s="89"/>
      <c r="I6361" s="270" t="s">
        <v>12422</v>
      </c>
      <c r="J6361" s="89"/>
      <c r="K6361" s="89"/>
      <c r="L6361" s="89"/>
      <c r="M6361" s="89"/>
      <c r="N6361" s="271">
        <v>0</v>
      </c>
      <c r="O6361" s="271">
        <v>1253.72</v>
      </c>
      <c r="P6361" s="89" t="s">
        <v>670</v>
      </c>
    </row>
    <row r="6362" spans="1:16" ht="38.25">
      <c r="A6362" s="268" t="s">
        <v>565</v>
      </c>
      <c r="B6362" s="89"/>
      <c r="C6362" s="269" t="s">
        <v>615</v>
      </c>
      <c r="D6362" s="84">
        <v>43644</v>
      </c>
      <c r="E6362" s="85" t="s">
        <v>10724</v>
      </c>
      <c r="F6362" s="85" t="s">
        <v>3</v>
      </c>
      <c r="G6362" s="85">
        <v>1754298</v>
      </c>
      <c r="H6362" s="89"/>
      <c r="I6362" s="270" t="s">
        <v>12423</v>
      </c>
      <c r="J6362" s="89"/>
      <c r="K6362" s="89"/>
      <c r="L6362" s="89"/>
      <c r="M6362" s="89"/>
      <c r="N6362" s="271">
        <v>0</v>
      </c>
      <c r="O6362" s="271">
        <v>20</v>
      </c>
      <c r="P6362" s="89" t="s">
        <v>670</v>
      </c>
    </row>
    <row r="6363" spans="1:16" ht="38.25">
      <c r="A6363" s="268" t="s">
        <v>565</v>
      </c>
      <c r="B6363" s="89"/>
      <c r="C6363" s="269" t="s">
        <v>615</v>
      </c>
      <c r="D6363" s="84">
        <v>43644</v>
      </c>
      <c r="E6363" s="85" t="s">
        <v>10725</v>
      </c>
      <c r="F6363" s="85" t="s">
        <v>3</v>
      </c>
      <c r="G6363" s="85">
        <v>1754303</v>
      </c>
      <c r="H6363" s="89"/>
      <c r="I6363" s="270" t="s">
        <v>12424</v>
      </c>
      <c r="J6363" s="89"/>
      <c r="K6363" s="89"/>
      <c r="L6363" s="89"/>
      <c r="M6363" s="89"/>
      <c r="N6363" s="271">
        <v>0</v>
      </c>
      <c r="O6363" s="271">
        <v>1786.3400000000001</v>
      </c>
      <c r="P6363" s="89" t="s">
        <v>670</v>
      </c>
    </row>
    <row r="6364" spans="1:16" ht="38.25">
      <c r="A6364" s="268" t="s">
        <v>565</v>
      </c>
      <c r="B6364" s="89"/>
      <c r="C6364" s="269" t="s">
        <v>615</v>
      </c>
      <c r="D6364" s="84">
        <v>43644</v>
      </c>
      <c r="E6364" s="85" t="s">
        <v>10726</v>
      </c>
      <c r="F6364" s="85" t="s">
        <v>3</v>
      </c>
      <c r="G6364" s="85">
        <v>1754305</v>
      </c>
      <c r="H6364" s="89"/>
      <c r="I6364" s="270" t="s">
        <v>12425</v>
      </c>
      <c r="J6364" s="89"/>
      <c r="K6364" s="89"/>
      <c r="L6364" s="89"/>
      <c r="M6364" s="89"/>
      <c r="N6364" s="271">
        <v>0</v>
      </c>
      <c r="O6364" s="271">
        <v>2100.7800000000002</v>
      </c>
      <c r="P6364" s="89" t="s">
        <v>670</v>
      </c>
    </row>
    <row r="6365" spans="1:16" ht="51">
      <c r="A6365" s="268" t="s">
        <v>565</v>
      </c>
      <c r="B6365" s="89"/>
      <c r="C6365" s="269" t="s">
        <v>615</v>
      </c>
      <c r="D6365" s="84">
        <v>43644</v>
      </c>
      <c r="E6365" s="85" t="s">
        <v>10727</v>
      </c>
      <c r="F6365" s="85" t="s">
        <v>3</v>
      </c>
      <c r="G6365" s="85">
        <v>1754306</v>
      </c>
      <c r="H6365" s="89"/>
      <c r="I6365" s="270" t="s">
        <v>12426</v>
      </c>
      <c r="J6365" s="89"/>
      <c r="K6365" s="89"/>
      <c r="L6365" s="89"/>
      <c r="M6365" s="89"/>
      <c r="N6365" s="271">
        <v>0</v>
      </c>
      <c r="O6365" s="271">
        <v>3501.3</v>
      </c>
      <c r="P6365" s="89" t="s">
        <v>670</v>
      </c>
    </row>
    <row r="6366" spans="1:16" ht="38.25">
      <c r="A6366" s="268">
        <v>15</v>
      </c>
      <c r="B6366" s="89"/>
      <c r="C6366" s="269" t="s">
        <v>42</v>
      </c>
      <c r="D6366" s="84">
        <v>43644</v>
      </c>
      <c r="E6366" s="85" t="s">
        <v>10728</v>
      </c>
      <c r="F6366" s="85" t="s">
        <v>3</v>
      </c>
      <c r="G6366" s="85">
        <v>1754307</v>
      </c>
      <c r="H6366" s="89"/>
      <c r="I6366" s="270" t="s">
        <v>12427</v>
      </c>
      <c r="J6366" s="89"/>
      <c r="K6366" s="89"/>
      <c r="L6366" s="89"/>
      <c r="M6366" s="89"/>
      <c r="N6366" s="271">
        <v>0</v>
      </c>
      <c r="O6366" s="271">
        <v>1612.54</v>
      </c>
      <c r="P6366" s="89" t="s">
        <v>670</v>
      </c>
    </row>
    <row r="6367" spans="1:16" ht="51">
      <c r="A6367" s="268" t="s">
        <v>565</v>
      </c>
      <c r="B6367" s="89"/>
      <c r="C6367" s="269" t="s">
        <v>615</v>
      </c>
      <c r="D6367" s="84">
        <v>43644</v>
      </c>
      <c r="E6367" s="85" t="s">
        <v>10729</v>
      </c>
      <c r="F6367" s="85" t="s">
        <v>3</v>
      </c>
      <c r="G6367" s="85">
        <v>1754308</v>
      </c>
      <c r="H6367" s="89"/>
      <c r="I6367" s="270" t="s">
        <v>12428</v>
      </c>
      <c r="J6367" s="89"/>
      <c r="K6367" s="89"/>
      <c r="L6367" s="89"/>
      <c r="M6367" s="89"/>
      <c r="N6367" s="271">
        <v>0</v>
      </c>
      <c r="O6367" s="271">
        <v>1450</v>
      </c>
      <c r="P6367" s="89" t="s">
        <v>670</v>
      </c>
    </row>
    <row r="6368" spans="1:16" ht="51">
      <c r="A6368" s="268" t="s">
        <v>565</v>
      </c>
      <c r="B6368" s="89"/>
      <c r="C6368" s="269" t="s">
        <v>615</v>
      </c>
      <c r="D6368" s="84">
        <v>43644</v>
      </c>
      <c r="E6368" s="85" t="s">
        <v>10730</v>
      </c>
      <c r="F6368" s="85" t="s">
        <v>3</v>
      </c>
      <c r="G6368" s="85">
        <v>1754309</v>
      </c>
      <c r="H6368" s="89"/>
      <c r="I6368" s="270" t="s">
        <v>12429</v>
      </c>
      <c r="J6368" s="89"/>
      <c r="K6368" s="89"/>
      <c r="L6368" s="89"/>
      <c r="M6368" s="89"/>
      <c r="N6368" s="271">
        <v>0</v>
      </c>
      <c r="O6368" s="271">
        <v>2100.7800000000002</v>
      </c>
      <c r="P6368" s="89" t="s">
        <v>670</v>
      </c>
    </row>
    <row r="6369" spans="1:16" ht="38.25">
      <c r="A6369" s="268" t="s">
        <v>565</v>
      </c>
      <c r="B6369" s="89"/>
      <c r="C6369" s="269" t="s">
        <v>615</v>
      </c>
      <c r="D6369" s="84">
        <v>43644</v>
      </c>
      <c r="E6369" s="85" t="s">
        <v>10731</v>
      </c>
      <c r="F6369" s="85" t="s">
        <v>3</v>
      </c>
      <c r="G6369" s="85">
        <v>1754311</v>
      </c>
      <c r="H6369" s="89"/>
      <c r="I6369" s="270" t="s">
        <v>12430</v>
      </c>
      <c r="J6369" s="89"/>
      <c r="K6369" s="89"/>
      <c r="L6369" s="89"/>
      <c r="M6369" s="89"/>
      <c r="N6369" s="271">
        <v>0</v>
      </c>
      <c r="O6369" s="271">
        <v>2986</v>
      </c>
      <c r="P6369" s="89" t="s">
        <v>670</v>
      </c>
    </row>
    <row r="6370" spans="1:16" ht="38.25">
      <c r="A6370" s="268" t="s">
        <v>565</v>
      </c>
      <c r="B6370" s="89"/>
      <c r="C6370" s="269" t="s">
        <v>615</v>
      </c>
      <c r="D6370" s="84">
        <v>43644</v>
      </c>
      <c r="E6370" s="85" t="s">
        <v>10732</v>
      </c>
      <c r="F6370" s="85" t="s">
        <v>3</v>
      </c>
      <c r="G6370" s="85">
        <v>1754312</v>
      </c>
      <c r="H6370" s="89"/>
      <c r="I6370" s="270" t="s">
        <v>12431</v>
      </c>
      <c r="J6370" s="89"/>
      <c r="K6370" s="89"/>
      <c r="L6370" s="89"/>
      <c r="M6370" s="89"/>
      <c r="N6370" s="271">
        <v>0</v>
      </c>
      <c r="O6370" s="271">
        <v>2100.7800000000002</v>
      </c>
      <c r="P6370" s="89" t="s">
        <v>670</v>
      </c>
    </row>
    <row r="6371" spans="1:16" ht="38.25">
      <c r="A6371" s="268" t="s">
        <v>565</v>
      </c>
      <c r="B6371" s="89"/>
      <c r="C6371" s="269" t="s">
        <v>615</v>
      </c>
      <c r="D6371" s="84">
        <v>43644</v>
      </c>
      <c r="E6371" s="85" t="s">
        <v>10733</v>
      </c>
      <c r="F6371" s="85" t="s">
        <v>3</v>
      </c>
      <c r="G6371" s="85">
        <v>1754313</v>
      </c>
      <c r="H6371" s="89"/>
      <c r="I6371" s="270" t="s">
        <v>12432</v>
      </c>
      <c r="J6371" s="89"/>
      <c r="K6371" s="89"/>
      <c r="L6371" s="89"/>
      <c r="M6371" s="89"/>
      <c r="N6371" s="271">
        <v>0</v>
      </c>
      <c r="O6371" s="271">
        <v>1000</v>
      </c>
      <c r="P6371" s="89" t="s">
        <v>670</v>
      </c>
    </row>
    <row r="6372" spans="1:16" ht="38.25">
      <c r="A6372" s="268">
        <v>373</v>
      </c>
      <c r="B6372" s="89"/>
      <c r="C6372" s="269" t="s">
        <v>636</v>
      </c>
      <c r="D6372" s="84">
        <v>43644</v>
      </c>
      <c r="E6372" s="85" t="s">
        <v>10734</v>
      </c>
      <c r="F6372" s="85" t="s">
        <v>671</v>
      </c>
      <c r="G6372" s="85">
        <v>544934</v>
      </c>
      <c r="H6372" s="89"/>
      <c r="I6372" s="270" t="s">
        <v>12433</v>
      </c>
      <c r="J6372" s="89"/>
      <c r="K6372" s="89"/>
      <c r="L6372" s="89"/>
      <c r="M6372" s="89"/>
      <c r="N6372" s="271">
        <v>0</v>
      </c>
      <c r="O6372" s="271">
        <v>1284825.5900000001</v>
      </c>
      <c r="P6372" s="89" t="s">
        <v>670</v>
      </c>
    </row>
    <row r="6373" spans="1:16" ht="51">
      <c r="A6373" s="268">
        <v>513</v>
      </c>
      <c r="B6373" s="89"/>
      <c r="C6373" s="269" t="s">
        <v>171</v>
      </c>
      <c r="D6373" s="84">
        <v>43644</v>
      </c>
      <c r="E6373" s="85" t="s">
        <v>10735</v>
      </c>
      <c r="F6373" s="85" t="s">
        <v>15</v>
      </c>
      <c r="G6373" s="85">
        <v>1076557</v>
      </c>
      <c r="H6373" s="89"/>
      <c r="I6373" s="270" t="s">
        <v>12434</v>
      </c>
      <c r="J6373" s="89"/>
      <c r="K6373" s="89"/>
      <c r="L6373" s="89"/>
      <c r="M6373" s="89"/>
      <c r="N6373" s="271">
        <v>50</v>
      </c>
      <c r="O6373" s="271">
        <v>0</v>
      </c>
      <c r="P6373" s="89" t="s">
        <v>670</v>
      </c>
    </row>
    <row r="6374" spans="1:16" ht="89.25">
      <c r="A6374" s="268">
        <v>373</v>
      </c>
      <c r="B6374" s="89"/>
      <c r="C6374" s="269" t="s">
        <v>636</v>
      </c>
      <c r="D6374" s="84">
        <v>43644</v>
      </c>
      <c r="E6374" s="85" t="s">
        <v>10736</v>
      </c>
      <c r="F6374" s="85" t="s">
        <v>671</v>
      </c>
      <c r="G6374" s="85">
        <v>545281</v>
      </c>
      <c r="H6374" s="89"/>
      <c r="I6374" s="270" t="s">
        <v>12435</v>
      </c>
      <c r="J6374" s="89"/>
      <c r="K6374" s="89"/>
      <c r="L6374" s="89"/>
      <c r="M6374" s="89"/>
      <c r="N6374" s="271">
        <v>0</v>
      </c>
      <c r="O6374" s="271">
        <v>29792887.260000002</v>
      </c>
      <c r="P6374" s="89" t="s">
        <v>670</v>
      </c>
    </row>
    <row r="6375" spans="1:16" ht="76.5">
      <c r="A6375" s="268">
        <v>373</v>
      </c>
      <c r="B6375" s="89"/>
      <c r="C6375" s="269" t="s">
        <v>636</v>
      </c>
      <c r="D6375" s="84">
        <v>43644</v>
      </c>
      <c r="E6375" s="85" t="s">
        <v>10737</v>
      </c>
      <c r="F6375" s="85" t="s">
        <v>671</v>
      </c>
      <c r="G6375" s="85">
        <v>545282</v>
      </c>
      <c r="H6375" s="89"/>
      <c r="I6375" s="270" t="s">
        <v>12436</v>
      </c>
      <c r="J6375" s="89"/>
      <c r="K6375" s="89"/>
      <c r="L6375" s="89"/>
      <c r="M6375" s="89"/>
      <c r="N6375" s="271">
        <v>0</v>
      </c>
      <c r="O6375" s="271">
        <v>1474555.44</v>
      </c>
      <c r="P6375" s="89" t="s">
        <v>670</v>
      </c>
    </row>
    <row r="6376" spans="1:16" ht="51">
      <c r="A6376" s="268">
        <v>513</v>
      </c>
      <c r="B6376" s="89"/>
      <c r="C6376" s="269" t="s">
        <v>171</v>
      </c>
      <c r="D6376" s="84">
        <v>43644</v>
      </c>
      <c r="E6376" s="85" t="s">
        <v>10738</v>
      </c>
      <c r="F6376" s="85" t="s">
        <v>15</v>
      </c>
      <c r="G6376" s="85">
        <v>1076570</v>
      </c>
      <c r="H6376" s="89"/>
      <c r="I6376" s="270" t="s">
        <v>8853</v>
      </c>
      <c r="J6376" s="89"/>
      <c r="K6376" s="89"/>
      <c r="L6376" s="89"/>
      <c r="M6376" s="89"/>
      <c r="N6376" s="271">
        <v>50</v>
      </c>
      <c r="O6376" s="271">
        <v>0</v>
      </c>
      <c r="P6376" s="89" t="s">
        <v>670</v>
      </c>
    </row>
    <row r="6377" spans="1:16" ht="51">
      <c r="A6377" s="268">
        <v>513</v>
      </c>
      <c r="B6377" s="89"/>
      <c r="C6377" s="269" t="s">
        <v>171</v>
      </c>
      <c r="D6377" s="84">
        <v>43644</v>
      </c>
      <c r="E6377" s="85" t="s">
        <v>10739</v>
      </c>
      <c r="F6377" s="85" t="s">
        <v>15</v>
      </c>
      <c r="G6377" s="85">
        <v>1076574</v>
      </c>
      <c r="H6377" s="89"/>
      <c r="I6377" s="270" t="s">
        <v>744</v>
      </c>
      <c r="J6377" s="89"/>
      <c r="K6377" s="89"/>
      <c r="L6377" s="89"/>
      <c r="M6377" s="89"/>
      <c r="N6377" s="271">
        <v>50</v>
      </c>
      <c r="O6377" s="271">
        <v>0</v>
      </c>
      <c r="P6377" s="89" t="s">
        <v>670</v>
      </c>
    </row>
    <row r="6378" spans="1:16" ht="63.75">
      <c r="A6378" s="268" t="s">
        <v>557</v>
      </c>
      <c r="B6378" s="89"/>
      <c r="C6378" s="269" t="s">
        <v>780</v>
      </c>
      <c r="D6378" s="84">
        <v>43644</v>
      </c>
      <c r="E6378" s="85" t="s">
        <v>10740</v>
      </c>
      <c r="F6378" s="85" t="s">
        <v>6</v>
      </c>
      <c r="G6378" s="85">
        <v>1076890</v>
      </c>
      <c r="H6378" s="89"/>
      <c r="I6378" s="270" t="s">
        <v>12437</v>
      </c>
      <c r="J6378" s="89"/>
      <c r="K6378" s="89"/>
      <c r="L6378" s="89"/>
      <c r="M6378" s="89"/>
      <c r="N6378" s="271">
        <v>0</v>
      </c>
      <c r="O6378" s="271">
        <v>159587.1</v>
      </c>
      <c r="P6378" s="89" t="s">
        <v>670</v>
      </c>
    </row>
    <row r="6379" spans="1:16" ht="51">
      <c r="A6379" s="268" t="s">
        <v>557</v>
      </c>
      <c r="B6379" s="89"/>
      <c r="C6379" s="269" t="s">
        <v>780</v>
      </c>
      <c r="D6379" s="84">
        <v>43644</v>
      </c>
      <c r="E6379" s="85" t="s">
        <v>10741</v>
      </c>
      <c r="F6379" s="85" t="s">
        <v>6</v>
      </c>
      <c r="G6379" s="85">
        <v>1076713</v>
      </c>
      <c r="H6379" s="89"/>
      <c r="I6379" s="270" t="s">
        <v>12438</v>
      </c>
      <c r="J6379" s="89"/>
      <c r="K6379" s="89"/>
      <c r="L6379" s="89"/>
      <c r="M6379" s="89"/>
      <c r="N6379" s="271">
        <v>0</v>
      </c>
      <c r="O6379" s="271">
        <v>106394.6</v>
      </c>
      <c r="P6379" s="89" t="s">
        <v>670</v>
      </c>
    </row>
    <row r="6380" spans="1:16" ht="63.75">
      <c r="A6380" s="268">
        <v>16</v>
      </c>
      <c r="B6380" s="89"/>
      <c r="C6380" s="269" t="s">
        <v>43</v>
      </c>
      <c r="D6380" s="84">
        <v>43644</v>
      </c>
      <c r="E6380" s="85" t="s">
        <v>10742</v>
      </c>
      <c r="F6380" s="85" t="s">
        <v>629</v>
      </c>
      <c r="G6380" s="85">
        <v>8472</v>
      </c>
      <c r="H6380" s="89"/>
      <c r="I6380" s="270" t="s">
        <v>12439</v>
      </c>
      <c r="J6380" s="89"/>
      <c r="K6380" s="89"/>
      <c r="L6380" s="89"/>
      <c r="M6380" s="89"/>
      <c r="N6380" s="271">
        <v>345.03</v>
      </c>
      <c r="O6380" s="271">
        <v>0</v>
      </c>
      <c r="P6380" s="89" t="s">
        <v>670</v>
      </c>
    </row>
    <row r="6381" spans="1:16" ht="63.75">
      <c r="A6381" s="268">
        <v>16</v>
      </c>
      <c r="B6381" s="89"/>
      <c r="C6381" s="269" t="s">
        <v>43</v>
      </c>
      <c r="D6381" s="84">
        <v>43644</v>
      </c>
      <c r="E6381" s="85" t="s">
        <v>10743</v>
      </c>
      <c r="F6381" s="85" t="s">
        <v>629</v>
      </c>
      <c r="G6381" s="85">
        <v>8470</v>
      </c>
      <c r="H6381" s="89"/>
      <c r="I6381" s="270" t="s">
        <v>12440</v>
      </c>
      <c r="J6381" s="89"/>
      <c r="K6381" s="89"/>
      <c r="L6381" s="89"/>
      <c r="M6381" s="89"/>
      <c r="N6381" s="271">
        <v>345.03</v>
      </c>
      <c r="O6381" s="271">
        <v>0</v>
      </c>
      <c r="P6381" s="89" t="s">
        <v>670</v>
      </c>
    </row>
    <row r="6382" spans="1:16" ht="63.75">
      <c r="A6382" s="268">
        <v>16</v>
      </c>
      <c r="B6382" s="89"/>
      <c r="C6382" s="269" t="s">
        <v>43</v>
      </c>
      <c r="D6382" s="84">
        <v>43644</v>
      </c>
      <c r="E6382" s="85" t="s">
        <v>10744</v>
      </c>
      <c r="F6382" s="85" t="s">
        <v>629</v>
      </c>
      <c r="G6382" s="85">
        <v>8473</v>
      </c>
      <c r="H6382" s="89"/>
      <c r="I6382" s="270" t="s">
        <v>12441</v>
      </c>
      <c r="J6382" s="89"/>
      <c r="K6382" s="89"/>
      <c r="L6382" s="89"/>
      <c r="M6382" s="89"/>
      <c r="N6382" s="271">
        <v>345.03</v>
      </c>
      <c r="O6382" s="271">
        <v>0</v>
      </c>
      <c r="P6382" s="89" t="s">
        <v>670</v>
      </c>
    </row>
    <row r="6383" spans="1:16" ht="63.75">
      <c r="A6383" s="268">
        <v>16</v>
      </c>
      <c r="B6383" s="89"/>
      <c r="C6383" s="269" t="s">
        <v>43</v>
      </c>
      <c r="D6383" s="84">
        <v>43644</v>
      </c>
      <c r="E6383" s="85" t="s">
        <v>10745</v>
      </c>
      <c r="F6383" s="85" t="s">
        <v>629</v>
      </c>
      <c r="G6383" s="85">
        <v>8474</v>
      </c>
      <c r="H6383" s="89"/>
      <c r="I6383" s="270" t="s">
        <v>12442</v>
      </c>
      <c r="J6383" s="89"/>
      <c r="K6383" s="89"/>
      <c r="L6383" s="89"/>
      <c r="M6383" s="89"/>
      <c r="N6383" s="271">
        <v>205.57</v>
      </c>
      <c r="O6383" s="271">
        <v>0</v>
      </c>
      <c r="P6383" s="89" t="s">
        <v>670</v>
      </c>
    </row>
    <row r="6384" spans="1:16" ht="76.5">
      <c r="A6384" s="268">
        <v>16</v>
      </c>
      <c r="B6384" s="89"/>
      <c r="C6384" s="269" t="s">
        <v>43</v>
      </c>
      <c r="D6384" s="84">
        <v>43644</v>
      </c>
      <c r="E6384" s="85" t="s">
        <v>10746</v>
      </c>
      <c r="F6384" s="85" t="s">
        <v>629</v>
      </c>
      <c r="G6384" s="85">
        <v>8475</v>
      </c>
      <c r="H6384" s="89"/>
      <c r="I6384" s="270" t="s">
        <v>12443</v>
      </c>
      <c r="J6384" s="89"/>
      <c r="K6384" s="89"/>
      <c r="L6384" s="89"/>
      <c r="M6384" s="89"/>
      <c r="N6384" s="271">
        <v>174.46</v>
      </c>
      <c r="O6384" s="271">
        <v>0</v>
      </c>
      <c r="P6384" s="89" t="s">
        <v>670</v>
      </c>
    </row>
    <row r="6385" spans="1:16" ht="63.75">
      <c r="A6385" s="268">
        <v>513</v>
      </c>
      <c r="B6385" s="89"/>
      <c r="C6385" s="269" t="s">
        <v>171</v>
      </c>
      <c r="D6385" s="84">
        <v>43644</v>
      </c>
      <c r="E6385" s="85" t="s">
        <v>10747</v>
      </c>
      <c r="F6385" s="85" t="s">
        <v>6</v>
      </c>
      <c r="G6385" s="85">
        <v>1137882</v>
      </c>
      <c r="H6385" s="89"/>
      <c r="I6385" s="270" t="s">
        <v>12444</v>
      </c>
      <c r="J6385" s="89"/>
      <c r="K6385" s="89"/>
      <c r="L6385" s="89"/>
      <c r="M6385" s="89"/>
      <c r="N6385" s="271">
        <v>0</v>
      </c>
      <c r="O6385" s="271">
        <v>38628000</v>
      </c>
      <c r="P6385" s="89" t="s">
        <v>670</v>
      </c>
    </row>
    <row r="6386" spans="1:16" ht="63.75">
      <c r="A6386" s="268">
        <v>291</v>
      </c>
      <c r="B6386" s="89"/>
      <c r="C6386" s="269" t="s">
        <v>129</v>
      </c>
      <c r="D6386" s="84">
        <v>43644</v>
      </c>
      <c r="E6386" s="85" t="s">
        <v>10748</v>
      </c>
      <c r="F6386" s="85" t="s">
        <v>11</v>
      </c>
      <c r="G6386" s="85">
        <v>1076912</v>
      </c>
      <c r="H6386" s="89"/>
      <c r="I6386" s="270" t="s">
        <v>12445</v>
      </c>
      <c r="J6386" s="89"/>
      <c r="K6386" s="89"/>
      <c r="L6386" s="89"/>
      <c r="M6386" s="89"/>
      <c r="N6386" s="271">
        <v>50</v>
      </c>
      <c r="O6386" s="271">
        <v>0</v>
      </c>
      <c r="P6386" s="89" t="s">
        <v>670</v>
      </c>
    </row>
    <row r="6387" spans="1:16" ht="63.75">
      <c r="A6387" s="268" t="s">
        <v>557</v>
      </c>
      <c r="B6387" s="89"/>
      <c r="C6387" s="269" t="s">
        <v>780</v>
      </c>
      <c r="D6387" s="84">
        <v>43644</v>
      </c>
      <c r="E6387" s="85" t="s">
        <v>10749</v>
      </c>
      <c r="F6387" s="85" t="s">
        <v>11</v>
      </c>
      <c r="G6387" s="85">
        <v>958182</v>
      </c>
      <c r="H6387" s="89"/>
      <c r="I6387" s="270" t="s">
        <v>12446</v>
      </c>
      <c r="J6387" s="89"/>
      <c r="K6387" s="89"/>
      <c r="L6387" s="89"/>
      <c r="M6387" s="89"/>
      <c r="N6387" s="271">
        <v>50</v>
      </c>
      <c r="O6387" s="271">
        <v>0</v>
      </c>
      <c r="P6387" s="89" t="s">
        <v>670</v>
      </c>
    </row>
    <row r="6388" spans="1:16" ht="63.75">
      <c r="A6388" s="268">
        <v>10</v>
      </c>
      <c r="B6388" s="89"/>
      <c r="C6388" s="269" t="s">
        <v>41</v>
      </c>
      <c r="D6388" s="84">
        <v>43644</v>
      </c>
      <c r="E6388" s="85" t="s">
        <v>10750</v>
      </c>
      <c r="F6388" s="85" t="s">
        <v>6</v>
      </c>
      <c r="G6388" s="85">
        <v>1076933</v>
      </c>
      <c r="H6388" s="89"/>
      <c r="I6388" s="270" t="s">
        <v>12447</v>
      </c>
      <c r="J6388" s="89"/>
      <c r="K6388" s="89"/>
      <c r="L6388" s="89"/>
      <c r="M6388" s="89"/>
      <c r="N6388" s="271">
        <v>0</v>
      </c>
      <c r="O6388" s="271">
        <v>129869.88</v>
      </c>
      <c r="P6388" s="89" t="s">
        <v>670</v>
      </c>
    </row>
    <row r="6389" spans="1:16" ht="63.75">
      <c r="A6389" s="268">
        <v>513</v>
      </c>
      <c r="B6389" s="89"/>
      <c r="C6389" s="269" t="s">
        <v>171</v>
      </c>
      <c r="D6389" s="84">
        <v>43644</v>
      </c>
      <c r="E6389" s="85" t="s">
        <v>10751</v>
      </c>
      <c r="F6389" s="85" t="s">
        <v>15</v>
      </c>
      <c r="G6389" s="85">
        <v>1076930</v>
      </c>
      <c r="H6389" s="89"/>
      <c r="I6389" s="270" t="s">
        <v>12448</v>
      </c>
      <c r="J6389" s="89"/>
      <c r="K6389" s="89"/>
      <c r="L6389" s="89"/>
      <c r="M6389" s="89"/>
      <c r="N6389" s="271">
        <v>50</v>
      </c>
      <c r="O6389" s="271">
        <v>0</v>
      </c>
      <c r="P6389" s="89" t="s">
        <v>670</v>
      </c>
    </row>
    <row r="6390" spans="1:16" ht="63.75">
      <c r="A6390" s="268">
        <v>16</v>
      </c>
      <c r="B6390" s="89"/>
      <c r="C6390" s="269" t="s">
        <v>43</v>
      </c>
      <c r="D6390" s="84">
        <v>43644</v>
      </c>
      <c r="E6390" s="85" t="s">
        <v>10752</v>
      </c>
      <c r="F6390" s="85" t="s">
        <v>629</v>
      </c>
      <c r="G6390" s="85">
        <v>8441</v>
      </c>
      <c r="H6390" s="89"/>
      <c r="I6390" s="270" t="s">
        <v>12449</v>
      </c>
      <c r="J6390" s="89"/>
      <c r="K6390" s="89"/>
      <c r="L6390" s="89"/>
      <c r="M6390" s="89"/>
      <c r="N6390" s="271">
        <v>446.31</v>
      </c>
      <c r="O6390" s="271">
        <v>0</v>
      </c>
      <c r="P6390" s="89" t="s">
        <v>670</v>
      </c>
    </row>
    <row r="6391" spans="1:16" ht="63.75">
      <c r="A6391" s="268">
        <v>10</v>
      </c>
      <c r="B6391" s="89"/>
      <c r="C6391" s="269" t="s">
        <v>41</v>
      </c>
      <c r="D6391" s="84">
        <v>43644</v>
      </c>
      <c r="E6391" s="85" t="s">
        <v>10753</v>
      </c>
      <c r="F6391" s="85" t="s">
        <v>15</v>
      </c>
      <c r="G6391" s="85">
        <v>1076934</v>
      </c>
      <c r="H6391" s="89"/>
      <c r="I6391" s="270" t="s">
        <v>12450</v>
      </c>
      <c r="J6391" s="89"/>
      <c r="K6391" s="89"/>
      <c r="L6391" s="89"/>
      <c r="M6391" s="89"/>
      <c r="N6391" s="271">
        <v>50</v>
      </c>
      <c r="O6391" s="271">
        <v>0</v>
      </c>
      <c r="P6391" s="89" t="s">
        <v>670</v>
      </c>
    </row>
    <row r="6392" spans="1:16" ht="63.75">
      <c r="A6392" s="268">
        <v>513</v>
      </c>
      <c r="B6392" s="89"/>
      <c r="C6392" s="269" t="s">
        <v>171</v>
      </c>
      <c r="D6392" s="84">
        <v>43644</v>
      </c>
      <c r="E6392" s="85" t="s">
        <v>10754</v>
      </c>
      <c r="F6392" s="85" t="s">
        <v>15</v>
      </c>
      <c r="G6392" s="85">
        <v>1076932</v>
      </c>
      <c r="H6392" s="89"/>
      <c r="I6392" s="270" t="s">
        <v>12451</v>
      </c>
      <c r="J6392" s="89"/>
      <c r="K6392" s="89"/>
      <c r="L6392" s="89"/>
      <c r="M6392" s="89"/>
      <c r="N6392" s="271">
        <v>50</v>
      </c>
      <c r="O6392" s="271">
        <v>0</v>
      </c>
      <c r="P6392" s="89" t="s">
        <v>670</v>
      </c>
    </row>
    <row r="6393" spans="1:16" ht="76.5">
      <c r="A6393" s="268" t="s">
        <v>557</v>
      </c>
      <c r="B6393" s="89"/>
      <c r="C6393" s="269" t="s">
        <v>780</v>
      </c>
      <c r="D6393" s="84">
        <v>43644</v>
      </c>
      <c r="E6393" s="85" t="s">
        <v>10755</v>
      </c>
      <c r="F6393" s="85" t="s">
        <v>6</v>
      </c>
      <c r="G6393" s="85">
        <v>1138270</v>
      </c>
      <c r="H6393" s="89"/>
      <c r="I6393" s="270" t="s">
        <v>12452</v>
      </c>
      <c r="J6393" s="89"/>
      <c r="K6393" s="89"/>
      <c r="L6393" s="89"/>
      <c r="M6393" s="89"/>
      <c r="N6393" s="271">
        <v>0</v>
      </c>
      <c r="O6393" s="271">
        <v>150000</v>
      </c>
      <c r="P6393" s="89" t="s">
        <v>670</v>
      </c>
    </row>
    <row r="6394" spans="1:16" ht="76.5">
      <c r="A6394" s="268" t="s">
        <v>557</v>
      </c>
      <c r="B6394" s="89"/>
      <c r="C6394" s="269" t="s">
        <v>780</v>
      </c>
      <c r="D6394" s="84">
        <v>43644</v>
      </c>
      <c r="E6394" s="85" t="s">
        <v>10756</v>
      </c>
      <c r="F6394" s="85" t="s">
        <v>6</v>
      </c>
      <c r="G6394" s="85">
        <v>1077628</v>
      </c>
      <c r="H6394" s="89"/>
      <c r="I6394" s="270" t="s">
        <v>12453</v>
      </c>
      <c r="J6394" s="89"/>
      <c r="K6394" s="89"/>
      <c r="L6394" s="89"/>
      <c r="M6394" s="89"/>
      <c r="N6394" s="271">
        <v>0</v>
      </c>
      <c r="O6394" s="271">
        <v>1064775.3</v>
      </c>
      <c r="P6394" s="89" t="s">
        <v>670</v>
      </c>
    </row>
    <row r="6395" spans="1:16" ht="76.5">
      <c r="A6395" s="268" t="s">
        <v>557</v>
      </c>
      <c r="B6395" s="89"/>
      <c r="C6395" s="269" t="s">
        <v>780</v>
      </c>
      <c r="D6395" s="84">
        <v>43644</v>
      </c>
      <c r="E6395" s="85" t="s">
        <v>10757</v>
      </c>
      <c r="F6395" s="85" t="s">
        <v>6</v>
      </c>
      <c r="G6395" s="85">
        <v>1077631</v>
      </c>
      <c r="H6395" s="89"/>
      <c r="I6395" s="270" t="s">
        <v>12454</v>
      </c>
      <c r="J6395" s="89"/>
      <c r="K6395" s="89"/>
      <c r="L6395" s="89"/>
      <c r="M6395" s="89"/>
      <c r="N6395" s="271">
        <v>0</v>
      </c>
      <c r="O6395" s="271">
        <v>310116.98</v>
      </c>
      <c r="P6395" s="89" t="s">
        <v>670</v>
      </c>
    </row>
    <row r="6396" spans="1:16" ht="51">
      <c r="A6396" s="268">
        <v>10</v>
      </c>
      <c r="B6396" s="89"/>
      <c r="C6396" s="269" t="s">
        <v>41</v>
      </c>
      <c r="D6396" s="84">
        <v>43644</v>
      </c>
      <c r="E6396" s="85" t="s">
        <v>10758</v>
      </c>
      <c r="F6396" s="85" t="s">
        <v>6</v>
      </c>
      <c r="G6396" s="85">
        <v>1077473</v>
      </c>
      <c r="H6396" s="89"/>
      <c r="I6396" s="270" t="s">
        <v>12455</v>
      </c>
      <c r="J6396" s="89"/>
      <c r="K6396" s="89"/>
      <c r="L6396" s="89"/>
      <c r="M6396" s="89"/>
      <c r="N6396" s="271">
        <v>0</v>
      </c>
      <c r="O6396" s="271">
        <v>124823.87</v>
      </c>
      <c r="P6396" s="89" t="s">
        <v>670</v>
      </c>
    </row>
    <row r="6397" spans="1:16" ht="76.5">
      <c r="A6397" s="268" t="s">
        <v>557</v>
      </c>
      <c r="B6397" s="89"/>
      <c r="C6397" s="269" t="s">
        <v>780</v>
      </c>
      <c r="D6397" s="84">
        <v>43644</v>
      </c>
      <c r="E6397" s="85" t="s">
        <v>10759</v>
      </c>
      <c r="F6397" s="85" t="s">
        <v>6</v>
      </c>
      <c r="G6397" s="85">
        <v>1077479</v>
      </c>
      <c r="H6397" s="89"/>
      <c r="I6397" s="270" t="s">
        <v>12456</v>
      </c>
      <c r="J6397" s="89"/>
      <c r="K6397" s="89"/>
      <c r="L6397" s="89"/>
      <c r="M6397" s="89"/>
      <c r="N6397" s="271">
        <v>0</v>
      </c>
      <c r="O6397" s="271">
        <v>183265.97</v>
      </c>
      <c r="P6397" s="89" t="s">
        <v>670</v>
      </c>
    </row>
    <row r="6398" spans="1:16" ht="76.5">
      <c r="A6398" s="268" t="s">
        <v>557</v>
      </c>
      <c r="B6398" s="89"/>
      <c r="C6398" s="269" t="s">
        <v>780</v>
      </c>
      <c r="D6398" s="84">
        <v>43644</v>
      </c>
      <c r="E6398" s="85" t="s">
        <v>10760</v>
      </c>
      <c r="F6398" s="85" t="s">
        <v>6</v>
      </c>
      <c r="G6398" s="85">
        <v>1077487</v>
      </c>
      <c r="H6398" s="89"/>
      <c r="I6398" s="270" t="s">
        <v>12457</v>
      </c>
      <c r="J6398" s="89"/>
      <c r="K6398" s="89"/>
      <c r="L6398" s="89"/>
      <c r="M6398" s="89"/>
      <c r="N6398" s="271">
        <v>0</v>
      </c>
      <c r="O6398" s="271">
        <v>479744.48</v>
      </c>
      <c r="P6398" s="89" t="s">
        <v>670</v>
      </c>
    </row>
    <row r="6399" spans="1:16" ht="76.5">
      <c r="A6399" s="268" t="s">
        <v>557</v>
      </c>
      <c r="B6399" s="89"/>
      <c r="C6399" s="269" t="s">
        <v>780</v>
      </c>
      <c r="D6399" s="84">
        <v>43644</v>
      </c>
      <c r="E6399" s="85" t="s">
        <v>10761</v>
      </c>
      <c r="F6399" s="85" t="s">
        <v>6</v>
      </c>
      <c r="G6399" s="85">
        <v>1077303</v>
      </c>
      <c r="H6399" s="89"/>
      <c r="I6399" s="270" t="s">
        <v>12458</v>
      </c>
      <c r="J6399" s="89"/>
      <c r="K6399" s="89"/>
      <c r="L6399" s="89"/>
      <c r="M6399" s="89"/>
      <c r="N6399" s="271">
        <v>0</v>
      </c>
      <c r="O6399" s="271">
        <v>275314.84999999998</v>
      </c>
      <c r="P6399" s="89" t="s">
        <v>670</v>
      </c>
    </row>
    <row r="6400" spans="1:16" ht="76.5">
      <c r="A6400" s="268" t="s">
        <v>557</v>
      </c>
      <c r="B6400" s="89"/>
      <c r="C6400" s="269" t="s">
        <v>780</v>
      </c>
      <c r="D6400" s="84">
        <v>43644</v>
      </c>
      <c r="E6400" s="85" t="s">
        <v>10762</v>
      </c>
      <c r="F6400" s="85" t="s">
        <v>6</v>
      </c>
      <c r="G6400" s="85">
        <v>1077331</v>
      </c>
      <c r="H6400" s="89"/>
      <c r="I6400" s="270" t="s">
        <v>12459</v>
      </c>
      <c r="J6400" s="89"/>
      <c r="K6400" s="89"/>
      <c r="L6400" s="89"/>
      <c r="M6400" s="89"/>
      <c r="N6400" s="271">
        <v>0</v>
      </c>
      <c r="O6400" s="271">
        <v>350330.91</v>
      </c>
      <c r="P6400" s="89" t="s">
        <v>670</v>
      </c>
    </row>
    <row r="6401" spans="1:16" ht="76.5">
      <c r="A6401" s="268" t="s">
        <v>557</v>
      </c>
      <c r="B6401" s="89"/>
      <c r="C6401" s="269" t="s">
        <v>780</v>
      </c>
      <c r="D6401" s="84">
        <v>43644</v>
      </c>
      <c r="E6401" s="85" t="s">
        <v>10763</v>
      </c>
      <c r="F6401" s="85" t="s">
        <v>6</v>
      </c>
      <c r="G6401" s="85">
        <v>1076938</v>
      </c>
      <c r="H6401" s="89"/>
      <c r="I6401" s="270" t="s">
        <v>12460</v>
      </c>
      <c r="J6401" s="89"/>
      <c r="K6401" s="89"/>
      <c r="L6401" s="89"/>
      <c r="M6401" s="89"/>
      <c r="N6401" s="271">
        <v>0</v>
      </c>
      <c r="O6401" s="271">
        <v>427138.05</v>
      </c>
      <c r="P6401" s="89" t="s">
        <v>670</v>
      </c>
    </row>
    <row r="6402" spans="1:16" ht="76.5">
      <c r="A6402" s="268" t="s">
        <v>557</v>
      </c>
      <c r="B6402" s="89"/>
      <c r="C6402" s="269" t="s">
        <v>780</v>
      </c>
      <c r="D6402" s="84">
        <v>43644</v>
      </c>
      <c r="E6402" s="85" t="s">
        <v>10764</v>
      </c>
      <c r="F6402" s="85" t="s">
        <v>11</v>
      </c>
      <c r="G6402" s="85">
        <v>1077287</v>
      </c>
      <c r="H6402" s="89"/>
      <c r="I6402" s="270" t="s">
        <v>12461</v>
      </c>
      <c r="J6402" s="89"/>
      <c r="K6402" s="89"/>
      <c r="L6402" s="89"/>
      <c r="M6402" s="89"/>
      <c r="N6402" s="271">
        <v>2089.37</v>
      </c>
      <c r="O6402" s="271">
        <v>0</v>
      </c>
      <c r="P6402" s="89" t="s">
        <v>670</v>
      </c>
    </row>
    <row r="6403" spans="1:16" ht="63.75">
      <c r="A6403" s="268" t="s">
        <v>557</v>
      </c>
      <c r="B6403" s="89"/>
      <c r="C6403" s="269" t="s">
        <v>780</v>
      </c>
      <c r="D6403" s="84">
        <v>43644</v>
      </c>
      <c r="E6403" s="85" t="s">
        <v>10765</v>
      </c>
      <c r="F6403" s="85" t="s">
        <v>20</v>
      </c>
      <c r="G6403" s="85">
        <v>1077288</v>
      </c>
      <c r="H6403" s="89"/>
      <c r="I6403" s="270" t="s">
        <v>12462</v>
      </c>
      <c r="J6403" s="89"/>
      <c r="K6403" s="89"/>
      <c r="L6403" s="89"/>
      <c r="M6403" s="89"/>
      <c r="N6403" s="271">
        <v>2913379.04</v>
      </c>
      <c r="O6403" s="271">
        <v>0</v>
      </c>
      <c r="P6403" s="89" t="s">
        <v>670</v>
      </c>
    </row>
    <row r="6404" spans="1:16" ht="76.5">
      <c r="A6404" s="268" t="s">
        <v>557</v>
      </c>
      <c r="B6404" s="89"/>
      <c r="C6404" s="269" t="s">
        <v>780</v>
      </c>
      <c r="D6404" s="84">
        <v>43644</v>
      </c>
      <c r="E6404" s="85" t="s">
        <v>10766</v>
      </c>
      <c r="F6404" s="85" t="s">
        <v>11</v>
      </c>
      <c r="G6404" s="85">
        <v>1077292</v>
      </c>
      <c r="H6404" s="89"/>
      <c r="I6404" s="270" t="s">
        <v>12463</v>
      </c>
      <c r="J6404" s="89"/>
      <c r="K6404" s="89"/>
      <c r="L6404" s="89"/>
      <c r="M6404" s="89"/>
      <c r="N6404" s="271">
        <v>1727.63</v>
      </c>
      <c r="O6404" s="271">
        <v>0</v>
      </c>
      <c r="P6404" s="89" t="s">
        <v>670</v>
      </c>
    </row>
    <row r="6405" spans="1:16" ht="63.75">
      <c r="A6405" s="268" t="s">
        <v>557</v>
      </c>
      <c r="B6405" s="89"/>
      <c r="C6405" s="269" t="s">
        <v>780</v>
      </c>
      <c r="D6405" s="84">
        <v>43644</v>
      </c>
      <c r="E6405" s="85" t="s">
        <v>10767</v>
      </c>
      <c r="F6405" s="85" t="s">
        <v>20</v>
      </c>
      <c r="G6405" s="85">
        <v>1077293</v>
      </c>
      <c r="H6405" s="89"/>
      <c r="I6405" s="270" t="s">
        <v>12464</v>
      </c>
      <c r="J6405" s="89"/>
      <c r="K6405" s="89"/>
      <c r="L6405" s="89"/>
      <c r="M6405" s="89"/>
      <c r="N6405" s="271">
        <v>2396607.65</v>
      </c>
      <c r="O6405" s="271">
        <v>0</v>
      </c>
      <c r="P6405" s="89" t="s">
        <v>670</v>
      </c>
    </row>
    <row r="6406" spans="1:16" ht="76.5">
      <c r="A6406" s="268" t="s">
        <v>557</v>
      </c>
      <c r="B6406" s="89"/>
      <c r="C6406" s="269" t="s">
        <v>780</v>
      </c>
      <c r="D6406" s="84">
        <v>43644</v>
      </c>
      <c r="E6406" s="85" t="s">
        <v>10768</v>
      </c>
      <c r="F6406" s="85" t="s">
        <v>11</v>
      </c>
      <c r="G6406" s="85">
        <v>1077298</v>
      </c>
      <c r="H6406" s="89"/>
      <c r="I6406" s="270" t="s">
        <v>12465</v>
      </c>
      <c r="J6406" s="89"/>
      <c r="K6406" s="89"/>
      <c r="L6406" s="89"/>
      <c r="M6406" s="89"/>
      <c r="N6406" s="271">
        <v>1242.21</v>
      </c>
      <c r="O6406" s="271">
        <v>0</v>
      </c>
      <c r="P6406" s="89" t="s">
        <v>670</v>
      </c>
    </row>
    <row r="6407" spans="1:16" ht="63.75">
      <c r="A6407" s="268" t="s">
        <v>557</v>
      </c>
      <c r="B6407" s="89"/>
      <c r="C6407" s="269" t="s">
        <v>780</v>
      </c>
      <c r="D6407" s="84">
        <v>43644</v>
      </c>
      <c r="E6407" s="85" t="s">
        <v>10769</v>
      </c>
      <c r="F6407" s="85" t="s">
        <v>20</v>
      </c>
      <c r="G6407" s="85">
        <v>1077299</v>
      </c>
      <c r="H6407" s="89"/>
      <c r="I6407" s="270" t="s">
        <v>12466</v>
      </c>
      <c r="J6407" s="89"/>
      <c r="K6407" s="89"/>
      <c r="L6407" s="89"/>
      <c r="M6407" s="89"/>
      <c r="N6407" s="271">
        <v>1703153.6</v>
      </c>
      <c r="O6407" s="271">
        <v>0</v>
      </c>
      <c r="P6407" s="89" t="s">
        <v>670</v>
      </c>
    </row>
    <row r="6408" spans="1:16" ht="63.75">
      <c r="A6408" s="268" t="s">
        <v>557</v>
      </c>
      <c r="B6408" s="89"/>
      <c r="C6408" s="269" t="s">
        <v>780</v>
      </c>
      <c r="D6408" s="84">
        <v>43644</v>
      </c>
      <c r="E6408" s="85" t="s">
        <v>10770</v>
      </c>
      <c r="F6408" s="85" t="s">
        <v>11</v>
      </c>
      <c r="G6408" s="85">
        <v>1077467</v>
      </c>
      <c r="H6408" s="89"/>
      <c r="I6408" s="270" t="s">
        <v>12467</v>
      </c>
      <c r="J6408" s="89"/>
      <c r="K6408" s="89"/>
      <c r="L6408" s="89"/>
      <c r="M6408" s="89"/>
      <c r="N6408" s="271">
        <v>419.69</v>
      </c>
      <c r="O6408" s="271">
        <v>0</v>
      </c>
      <c r="P6408" s="89" t="s">
        <v>670</v>
      </c>
    </row>
    <row r="6409" spans="1:16" ht="63.75">
      <c r="A6409" s="268" t="s">
        <v>557</v>
      </c>
      <c r="B6409" s="89"/>
      <c r="C6409" s="269" t="s">
        <v>780</v>
      </c>
      <c r="D6409" s="84">
        <v>43644</v>
      </c>
      <c r="E6409" s="85" t="s">
        <v>10771</v>
      </c>
      <c r="F6409" s="85" t="s">
        <v>20</v>
      </c>
      <c r="G6409" s="85">
        <v>1077468</v>
      </c>
      <c r="H6409" s="89"/>
      <c r="I6409" s="270" t="s">
        <v>12468</v>
      </c>
      <c r="J6409" s="89"/>
      <c r="K6409" s="89"/>
      <c r="L6409" s="89"/>
      <c r="M6409" s="89"/>
      <c r="N6409" s="271">
        <v>528122.23</v>
      </c>
      <c r="O6409" s="271">
        <v>0</v>
      </c>
      <c r="P6409" s="89" t="s">
        <v>670</v>
      </c>
    </row>
    <row r="6410" spans="1:16" ht="51">
      <c r="A6410" s="268">
        <v>513</v>
      </c>
      <c r="B6410" s="89"/>
      <c r="C6410" s="269" t="s">
        <v>171</v>
      </c>
      <c r="D6410" s="84">
        <v>43644</v>
      </c>
      <c r="E6410" s="85" t="s">
        <v>10772</v>
      </c>
      <c r="F6410" s="85" t="s">
        <v>15</v>
      </c>
      <c r="G6410" s="85">
        <v>1077472</v>
      </c>
      <c r="H6410" s="89"/>
      <c r="I6410" s="270" t="s">
        <v>12469</v>
      </c>
      <c r="J6410" s="89"/>
      <c r="K6410" s="89"/>
      <c r="L6410" s="89"/>
      <c r="M6410" s="89"/>
      <c r="N6410" s="271">
        <v>50</v>
      </c>
      <c r="O6410" s="271">
        <v>0</v>
      </c>
      <c r="P6410" s="89" t="s">
        <v>670</v>
      </c>
    </row>
    <row r="6411" spans="1:16" ht="51">
      <c r="A6411" s="268">
        <v>10</v>
      </c>
      <c r="B6411" s="89"/>
      <c r="C6411" s="269" t="s">
        <v>41</v>
      </c>
      <c r="D6411" s="84">
        <v>43644</v>
      </c>
      <c r="E6411" s="85" t="s">
        <v>10773</v>
      </c>
      <c r="F6411" s="85" t="s">
        <v>15</v>
      </c>
      <c r="G6411" s="85">
        <v>1077474</v>
      </c>
      <c r="H6411" s="89"/>
      <c r="I6411" s="270" t="s">
        <v>12470</v>
      </c>
      <c r="J6411" s="89"/>
      <c r="K6411" s="89"/>
      <c r="L6411" s="89"/>
      <c r="M6411" s="89"/>
      <c r="N6411" s="271">
        <v>50</v>
      </c>
      <c r="O6411" s="271">
        <v>0</v>
      </c>
      <c r="P6411" s="89" t="s">
        <v>670</v>
      </c>
    </row>
    <row r="6412" spans="1:16" ht="63.75">
      <c r="A6412" s="268" t="s">
        <v>557</v>
      </c>
      <c r="B6412" s="89"/>
      <c r="C6412" s="269" t="s">
        <v>780</v>
      </c>
      <c r="D6412" s="84">
        <v>43644</v>
      </c>
      <c r="E6412" s="85" t="s">
        <v>10774</v>
      </c>
      <c r="F6412" s="85" t="s">
        <v>20</v>
      </c>
      <c r="G6412" s="85">
        <v>958232</v>
      </c>
      <c r="H6412" s="89"/>
      <c r="I6412" s="270" t="s">
        <v>12471</v>
      </c>
      <c r="J6412" s="89"/>
      <c r="K6412" s="89"/>
      <c r="L6412" s="89"/>
      <c r="M6412" s="89"/>
      <c r="N6412" s="271">
        <v>102104.25</v>
      </c>
      <c r="O6412" s="271">
        <v>0</v>
      </c>
      <c r="P6412" s="89" t="s">
        <v>670</v>
      </c>
    </row>
    <row r="6413" spans="1:16" ht="63.75">
      <c r="A6413" s="268" t="s">
        <v>557</v>
      </c>
      <c r="B6413" s="89"/>
      <c r="C6413" s="269" t="s">
        <v>780</v>
      </c>
      <c r="D6413" s="84">
        <v>43644</v>
      </c>
      <c r="E6413" s="85" t="s">
        <v>10775</v>
      </c>
      <c r="F6413" s="85" t="s">
        <v>20</v>
      </c>
      <c r="G6413" s="85">
        <v>958232</v>
      </c>
      <c r="H6413" s="89"/>
      <c r="I6413" s="270" t="s">
        <v>12471</v>
      </c>
      <c r="J6413" s="89"/>
      <c r="K6413" s="89"/>
      <c r="L6413" s="89"/>
      <c r="M6413" s="89"/>
      <c r="N6413" s="271">
        <v>139698.21</v>
      </c>
      <c r="O6413" s="271">
        <v>0</v>
      </c>
      <c r="P6413" s="89" t="s">
        <v>670</v>
      </c>
    </row>
    <row r="6414" spans="1:16" ht="51">
      <c r="A6414" s="268" t="s">
        <v>557</v>
      </c>
      <c r="B6414" s="89"/>
      <c r="C6414" s="269" t="s">
        <v>780</v>
      </c>
      <c r="D6414" s="84">
        <v>43644</v>
      </c>
      <c r="E6414" s="85" t="s">
        <v>10776</v>
      </c>
      <c r="F6414" s="85" t="s">
        <v>11</v>
      </c>
      <c r="G6414" s="85">
        <v>958254</v>
      </c>
      <c r="H6414" s="89"/>
      <c r="I6414" s="270" t="s">
        <v>12472</v>
      </c>
      <c r="J6414" s="89"/>
      <c r="K6414" s="89"/>
      <c r="L6414" s="89"/>
      <c r="M6414" s="89"/>
      <c r="N6414" s="271">
        <v>219.26</v>
      </c>
      <c r="O6414" s="271">
        <v>0</v>
      </c>
      <c r="P6414" s="89" t="s">
        <v>670</v>
      </c>
    </row>
    <row r="6415" spans="1:16" ht="38.25">
      <c r="A6415" s="268" t="s">
        <v>711</v>
      </c>
      <c r="B6415" s="89"/>
      <c r="C6415" s="269" t="s">
        <v>1408</v>
      </c>
      <c r="D6415" s="84">
        <v>43644</v>
      </c>
      <c r="E6415" s="85" t="s">
        <v>10777</v>
      </c>
      <c r="F6415" s="85" t="s">
        <v>13</v>
      </c>
      <c r="G6415" s="85">
        <v>396600</v>
      </c>
      <c r="H6415" s="89"/>
      <c r="I6415" s="270" t="s">
        <v>720</v>
      </c>
      <c r="J6415" s="89"/>
      <c r="K6415" s="89"/>
      <c r="L6415" s="89"/>
      <c r="M6415" s="89"/>
      <c r="N6415" s="271">
        <v>4124245.58</v>
      </c>
      <c r="O6415" s="271">
        <v>0</v>
      </c>
      <c r="P6415" s="89" t="s">
        <v>670</v>
      </c>
    </row>
    <row r="6416" spans="1:16" ht="38.25">
      <c r="A6416" s="268" t="s">
        <v>711</v>
      </c>
      <c r="B6416" s="89"/>
      <c r="C6416" s="269" t="s">
        <v>1408</v>
      </c>
      <c r="D6416" s="84">
        <v>43644</v>
      </c>
      <c r="E6416" s="85" t="s">
        <v>10778</v>
      </c>
      <c r="F6416" s="85" t="s">
        <v>13</v>
      </c>
      <c r="G6416" s="85">
        <v>396602</v>
      </c>
      <c r="H6416" s="89"/>
      <c r="I6416" s="270" t="s">
        <v>720</v>
      </c>
      <c r="J6416" s="89"/>
      <c r="K6416" s="89"/>
      <c r="L6416" s="89"/>
      <c r="M6416" s="89"/>
      <c r="N6416" s="271">
        <v>4124245.58</v>
      </c>
      <c r="O6416" s="271">
        <v>0</v>
      </c>
      <c r="P6416" s="89" t="s">
        <v>670</v>
      </c>
    </row>
    <row r="6417" spans="1:16" ht="38.25">
      <c r="A6417" s="268" t="s">
        <v>711</v>
      </c>
      <c r="B6417" s="89"/>
      <c r="C6417" s="269" t="s">
        <v>1408</v>
      </c>
      <c r="D6417" s="84">
        <v>43644</v>
      </c>
      <c r="E6417" s="85" t="s">
        <v>10779</v>
      </c>
      <c r="F6417" s="85" t="s">
        <v>13</v>
      </c>
      <c r="G6417" s="85">
        <v>396604</v>
      </c>
      <c r="H6417" s="89"/>
      <c r="I6417" s="270" t="s">
        <v>720</v>
      </c>
      <c r="J6417" s="89"/>
      <c r="K6417" s="89"/>
      <c r="L6417" s="89"/>
      <c r="M6417" s="89"/>
      <c r="N6417" s="271">
        <v>11327724.890000001</v>
      </c>
      <c r="O6417" s="271">
        <v>0</v>
      </c>
      <c r="P6417" s="89" t="s">
        <v>670</v>
      </c>
    </row>
    <row r="6418" spans="1:16" ht="38.25">
      <c r="A6418" s="268" t="s">
        <v>711</v>
      </c>
      <c r="B6418" s="89"/>
      <c r="C6418" s="269" t="s">
        <v>1408</v>
      </c>
      <c r="D6418" s="84">
        <v>43644</v>
      </c>
      <c r="E6418" s="85" t="s">
        <v>10780</v>
      </c>
      <c r="F6418" s="85" t="s">
        <v>13</v>
      </c>
      <c r="G6418" s="85">
        <v>396606</v>
      </c>
      <c r="H6418" s="89"/>
      <c r="I6418" s="270" t="s">
        <v>720</v>
      </c>
      <c r="J6418" s="89"/>
      <c r="K6418" s="89"/>
      <c r="L6418" s="89"/>
      <c r="M6418" s="89"/>
      <c r="N6418" s="271">
        <v>11327724.890000001</v>
      </c>
      <c r="O6418" s="271">
        <v>0</v>
      </c>
      <c r="P6418" s="89" t="s">
        <v>670</v>
      </c>
    </row>
    <row r="6419" spans="1:16" ht="38.25">
      <c r="A6419" s="268" t="s">
        <v>711</v>
      </c>
      <c r="B6419" s="89"/>
      <c r="C6419" s="269" t="s">
        <v>1408</v>
      </c>
      <c r="D6419" s="84">
        <v>43644</v>
      </c>
      <c r="E6419" s="85" t="s">
        <v>10781</v>
      </c>
      <c r="F6419" s="85" t="s">
        <v>13</v>
      </c>
      <c r="G6419" s="85">
        <v>396608</v>
      </c>
      <c r="H6419" s="89"/>
      <c r="I6419" s="270" t="s">
        <v>720</v>
      </c>
      <c r="J6419" s="89"/>
      <c r="K6419" s="89"/>
      <c r="L6419" s="89"/>
      <c r="M6419" s="89"/>
      <c r="N6419" s="271">
        <v>11327724.890000001</v>
      </c>
      <c r="O6419" s="271">
        <v>0</v>
      </c>
      <c r="P6419" s="89" t="s">
        <v>670</v>
      </c>
    </row>
    <row r="6420" spans="1:16" ht="38.25">
      <c r="A6420" s="268" t="s">
        <v>711</v>
      </c>
      <c r="B6420" s="89"/>
      <c r="C6420" s="269" t="s">
        <v>1408</v>
      </c>
      <c r="D6420" s="84">
        <v>43644</v>
      </c>
      <c r="E6420" s="85" t="s">
        <v>10782</v>
      </c>
      <c r="F6420" s="85" t="s">
        <v>13</v>
      </c>
      <c r="G6420" s="85">
        <v>396610</v>
      </c>
      <c r="H6420" s="89"/>
      <c r="I6420" s="270" t="s">
        <v>720</v>
      </c>
      <c r="J6420" s="89"/>
      <c r="K6420" s="89"/>
      <c r="L6420" s="89"/>
      <c r="M6420" s="89"/>
      <c r="N6420" s="271">
        <v>2084083.44</v>
      </c>
      <c r="O6420" s="271">
        <v>0</v>
      </c>
      <c r="P6420" s="89" t="s">
        <v>670</v>
      </c>
    </row>
    <row r="6421" spans="1:16" ht="38.25">
      <c r="A6421" s="268" t="s">
        <v>711</v>
      </c>
      <c r="B6421" s="89"/>
      <c r="C6421" s="269" t="s">
        <v>1408</v>
      </c>
      <c r="D6421" s="84">
        <v>43644</v>
      </c>
      <c r="E6421" s="85" t="s">
        <v>10783</v>
      </c>
      <c r="F6421" s="85" t="s">
        <v>13</v>
      </c>
      <c r="G6421" s="85">
        <v>396612</v>
      </c>
      <c r="H6421" s="89"/>
      <c r="I6421" s="270" t="s">
        <v>720</v>
      </c>
      <c r="J6421" s="89"/>
      <c r="K6421" s="89"/>
      <c r="L6421" s="89"/>
      <c r="M6421" s="89"/>
      <c r="N6421" s="271">
        <v>2084083.44</v>
      </c>
      <c r="O6421" s="271">
        <v>0</v>
      </c>
      <c r="P6421" s="89" t="s">
        <v>670</v>
      </c>
    </row>
    <row r="6422" spans="1:16" ht="38.25">
      <c r="A6422" s="268" t="s">
        <v>711</v>
      </c>
      <c r="B6422" s="89"/>
      <c r="C6422" s="269" t="s">
        <v>1408</v>
      </c>
      <c r="D6422" s="84">
        <v>43644</v>
      </c>
      <c r="E6422" s="85" t="s">
        <v>10784</v>
      </c>
      <c r="F6422" s="85" t="s">
        <v>13</v>
      </c>
      <c r="G6422" s="85">
        <v>396614</v>
      </c>
      <c r="H6422" s="89"/>
      <c r="I6422" s="270" t="s">
        <v>720</v>
      </c>
      <c r="J6422" s="89"/>
      <c r="K6422" s="89"/>
      <c r="L6422" s="89"/>
      <c r="M6422" s="89"/>
      <c r="N6422" s="271">
        <v>2084083.44</v>
      </c>
      <c r="O6422" s="271">
        <v>0</v>
      </c>
      <c r="P6422" s="89" t="s">
        <v>670</v>
      </c>
    </row>
    <row r="6423" spans="1:16" ht="38.25">
      <c r="A6423" s="268" t="s">
        <v>711</v>
      </c>
      <c r="B6423" s="89"/>
      <c r="C6423" s="269" t="s">
        <v>1408</v>
      </c>
      <c r="D6423" s="84">
        <v>43644</v>
      </c>
      <c r="E6423" s="85" t="s">
        <v>10785</v>
      </c>
      <c r="F6423" s="85" t="s">
        <v>13</v>
      </c>
      <c r="G6423" s="85">
        <v>396616</v>
      </c>
      <c r="H6423" s="89"/>
      <c r="I6423" s="270" t="s">
        <v>720</v>
      </c>
      <c r="J6423" s="89"/>
      <c r="K6423" s="89"/>
      <c r="L6423" s="89"/>
      <c r="M6423" s="89"/>
      <c r="N6423" s="271">
        <v>2084083.44</v>
      </c>
      <c r="O6423" s="271">
        <v>0</v>
      </c>
      <c r="P6423" s="89" t="s">
        <v>670</v>
      </c>
    </row>
    <row r="6424" spans="1:16" ht="38.25">
      <c r="A6424" s="268" t="s">
        <v>711</v>
      </c>
      <c r="B6424" s="89"/>
      <c r="C6424" s="269" t="s">
        <v>1408</v>
      </c>
      <c r="D6424" s="84">
        <v>43644</v>
      </c>
      <c r="E6424" s="85" t="s">
        <v>10786</v>
      </c>
      <c r="F6424" s="85" t="s">
        <v>13</v>
      </c>
      <c r="G6424" s="85">
        <v>396618</v>
      </c>
      <c r="H6424" s="89"/>
      <c r="I6424" s="270" t="s">
        <v>720</v>
      </c>
      <c r="J6424" s="89"/>
      <c r="K6424" s="89"/>
      <c r="L6424" s="89"/>
      <c r="M6424" s="89"/>
      <c r="N6424" s="271">
        <v>1036431.58</v>
      </c>
      <c r="O6424" s="271">
        <v>0</v>
      </c>
      <c r="P6424" s="89" t="s">
        <v>670</v>
      </c>
    </row>
    <row r="6425" spans="1:16" ht="38.25">
      <c r="A6425" s="268" t="s">
        <v>711</v>
      </c>
      <c r="B6425" s="89"/>
      <c r="C6425" s="269" t="s">
        <v>1408</v>
      </c>
      <c r="D6425" s="84">
        <v>43644</v>
      </c>
      <c r="E6425" s="85" t="s">
        <v>10787</v>
      </c>
      <c r="F6425" s="85" t="s">
        <v>13</v>
      </c>
      <c r="G6425" s="85">
        <v>396620</v>
      </c>
      <c r="H6425" s="89"/>
      <c r="I6425" s="270" t="s">
        <v>720</v>
      </c>
      <c r="J6425" s="89"/>
      <c r="K6425" s="89"/>
      <c r="L6425" s="89"/>
      <c r="M6425" s="89"/>
      <c r="N6425" s="271">
        <v>171545.96</v>
      </c>
      <c r="O6425" s="271">
        <v>0</v>
      </c>
      <c r="P6425" s="89" t="s">
        <v>670</v>
      </c>
    </row>
    <row r="6426" spans="1:16" ht="38.25">
      <c r="A6426" s="268" t="s">
        <v>711</v>
      </c>
      <c r="B6426" s="89"/>
      <c r="C6426" s="269" t="s">
        <v>1408</v>
      </c>
      <c r="D6426" s="84">
        <v>43644</v>
      </c>
      <c r="E6426" s="85" t="s">
        <v>10788</v>
      </c>
      <c r="F6426" s="85" t="s">
        <v>13</v>
      </c>
      <c r="G6426" s="85">
        <v>396622</v>
      </c>
      <c r="H6426" s="89"/>
      <c r="I6426" s="270" t="s">
        <v>720</v>
      </c>
      <c r="J6426" s="89"/>
      <c r="K6426" s="89"/>
      <c r="L6426" s="89"/>
      <c r="M6426" s="89"/>
      <c r="N6426" s="271">
        <v>1873844.95</v>
      </c>
      <c r="O6426" s="271">
        <v>0</v>
      </c>
      <c r="P6426" s="89" t="s">
        <v>670</v>
      </c>
    </row>
    <row r="6427" spans="1:16" ht="38.25">
      <c r="A6427" s="268" t="s">
        <v>711</v>
      </c>
      <c r="B6427" s="89"/>
      <c r="C6427" s="269" t="s">
        <v>1408</v>
      </c>
      <c r="D6427" s="84">
        <v>43644</v>
      </c>
      <c r="E6427" s="85" t="s">
        <v>10789</v>
      </c>
      <c r="F6427" s="85" t="s">
        <v>13</v>
      </c>
      <c r="G6427" s="85">
        <v>396624</v>
      </c>
      <c r="H6427" s="89"/>
      <c r="I6427" s="270" t="s">
        <v>720</v>
      </c>
      <c r="J6427" s="89"/>
      <c r="K6427" s="89"/>
      <c r="L6427" s="89"/>
      <c r="M6427" s="89"/>
      <c r="N6427" s="271">
        <v>2846680.96</v>
      </c>
      <c r="O6427" s="271">
        <v>0</v>
      </c>
      <c r="P6427" s="89" t="s">
        <v>670</v>
      </c>
    </row>
    <row r="6428" spans="1:16" ht="38.25">
      <c r="A6428" s="268" t="s">
        <v>711</v>
      </c>
      <c r="B6428" s="89"/>
      <c r="C6428" s="269" t="s">
        <v>1408</v>
      </c>
      <c r="D6428" s="84">
        <v>43644</v>
      </c>
      <c r="E6428" s="85" t="s">
        <v>10790</v>
      </c>
      <c r="F6428" s="85" t="s">
        <v>13</v>
      </c>
      <c r="G6428" s="85">
        <v>396626</v>
      </c>
      <c r="H6428" s="89"/>
      <c r="I6428" s="270" t="s">
        <v>720</v>
      </c>
      <c r="J6428" s="89"/>
      <c r="K6428" s="89"/>
      <c r="L6428" s="89"/>
      <c r="M6428" s="89"/>
      <c r="N6428" s="271">
        <v>1272711.93</v>
      </c>
      <c r="O6428" s="271">
        <v>0</v>
      </c>
      <c r="P6428" s="89" t="s">
        <v>670</v>
      </c>
    </row>
    <row r="6429" spans="1:16" ht="38.25">
      <c r="A6429" s="268" t="s">
        <v>711</v>
      </c>
      <c r="B6429" s="89"/>
      <c r="C6429" s="269" t="s">
        <v>1408</v>
      </c>
      <c r="D6429" s="84">
        <v>43644</v>
      </c>
      <c r="E6429" s="85" t="s">
        <v>10791</v>
      </c>
      <c r="F6429" s="85" t="s">
        <v>13</v>
      </c>
      <c r="G6429" s="85">
        <v>396628</v>
      </c>
      <c r="H6429" s="89"/>
      <c r="I6429" s="270" t="s">
        <v>720</v>
      </c>
      <c r="J6429" s="89"/>
      <c r="K6429" s="89"/>
      <c r="L6429" s="89"/>
      <c r="M6429" s="89"/>
      <c r="N6429" s="271">
        <v>5146735.24</v>
      </c>
      <c r="O6429" s="271">
        <v>0</v>
      </c>
      <c r="P6429" s="89" t="s">
        <v>670</v>
      </c>
    </row>
    <row r="6430" spans="1:16" ht="38.25">
      <c r="A6430" s="268" t="s">
        <v>711</v>
      </c>
      <c r="B6430" s="89"/>
      <c r="C6430" s="269" t="s">
        <v>1408</v>
      </c>
      <c r="D6430" s="84">
        <v>43644</v>
      </c>
      <c r="E6430" s="85" t="s">
        <v>10792</v>
      </c>
      <c r="F6430" s="85" t="s">
        <v>13</v>
      </c>
      <c r="G6430" s="85">
        <v>396630</v>
      </c>
      <c r="H6430" s="89"/>
      <c r="I6430" s="270" t="s">
        <v>720</v>
      </c>
      <c r="J6430" s="89"/>
      <c r="K6430" s="89"/>
      <c r="L6430" s="89"/>
      <c r="M6430" s="89"/>
      <c r="N6430" s="271">
        <v>1078117.53</v>
      </c>
      <c r="O6430" s="271">
        <v>0</v>
      </c>
      <c r="P6430" s="89" t="s">
        <v>670</v>
      </c>
    </row>
    <row r="6431" spans="1:16" ht="38.25">
      <c r="A6431" s="268" t="s">
        <v>711</v>
      </c>
      <c r="B6431" s="89"/>
      <c r="C6431" s="269" t="s">
        <v>1408</v>
      </c>
      <c r="D6431" s="84">
        <v>43644</v>
      </c>
      <c r="E6431" s="85" t="s">
        <v>10793</v>
      </c>
      <c r="F6431" s="85" t="s">
        <v>13</v>
      </c>
      <c r="G6431" s="85">
        <v>396632</v>
      </c>
      <c r="H6431" s="89"/>
      <c r="I6431" s="270" t="s">
        <v>720</v>
      </c>
      <c r="J6431" s="89"/>
      <c r="K6431" s="89"/>
      <c r="L6431" s="89"/>
      <c r="M6431" s="89"/>
      <c r="N6431" s="271">
        <v>2411430.7000000002</v>
      </c>
      <c r="O6431" s="271">
        <v>0</v>
      </c>
      <c r="P6431" s="89" t="s">
        <v>670</v>
      </c>
    </row>
    <row r="6432" spans="1:16" ht="38.25">
      <c r="A6432" s="268" t="s">
        <v>711</v>
      </c>
      <c r="B6432" s="89"/>
      <c r="C6432" s="269" t="s">
        <v>1408</v>
      </c>
      <c r="D6432" s="84">
        <v>43644</v>
      </c>
      <c r="E6432" s="85" t="s">
        <v>10794</v>
      </c>
      <c r="F6432" s="85" t="s">
        <v>13</v>
      </c>
      <c r="G6432" s="85">
        <v>396634</v>
      </c>
      <c r="H6432" s="89"/>
      <c r="I6432" s="270" t="s">
        <v>720</v>
      </c>
      <c r="J6432" s="89"/>
      <c r="K6432" s="89"/>
      <c r="L6432" s="89"/>
      <c r="M6432" s="89"/>
      <c r="N6432" s="271">
        <v>4359812.5599999996</v>
      </c>
      <c r="O6432" s="271">
        <v>0</v>
      </c>
      <c r="P6432" s="89" t="s">
        <v>670</v>
      </c>
    </row>
    <row r="6433" spans="1:16" ht="38.25">
      <c r="A6433" s="268" t="s">
        <v>711</v>
      </c>
      <c r="B6433" s="89"/>
      <c r="C6433" s="269" t="s">
        <v>1408</v>
      </c>
      <c r="D6433" s="84">
        <v>43644</v>
      </c>
      <c r="E6433" s="85" t="s">
        <v>10795</v>
      </c>
      <c r="F6433" s="85" t="s">
        <v>13</v>
      </c>
      <c r="G6433" s="85">
        <v>396636</v>
      </c>
      <c r="H6433" s="89"/>
      <c r="I6433" s="270" t="s">
        <v>720</v>
      </c>
      <c r="J6433" s="89"/>
      <c r="K6433" s="89"/>
      <c r="L6433" s="89"/>
      <c r="M6433" s="89"/>
      <c r="N6433" s="271">
        <v>1096258.32</v>
      </c>
      <c r="O6433" s="271">
        <v>0</v>
      </c>
      <c r="P6433" s="89" t="s">
        <v>670</v>
      </c>
    </row>
    <row r="6434" spans="1:16" ht="38.25">
      <c r="A6434" s="268" t="s">
        <v>711</v>
      </c>
      <c r="B6434" s="89"/>
      <c r="C6434" s="269" t="s">
        <v>1408</v>
      </c>
      <c r="D6434" s="84">
        <v>43644</v>
      </c>
      <c r="E6434" s="85" t="s">
        <v>10796</v>
      </c>
      <c r="F6434" s="85" t="s">
        <v>13</v>
      </c>
      <c r="G6434" s="85">
        <v>396638</v>
      </c>
      <c r="H6434" s="89"/>
      <c r="I6434" s="270" t="s">
        <v>720</v>
      </c>
      <c r="J6434" s="89"/>
      <c r="K6434" s="89"/>
      <c r="L6434" s="89"/>
      <c r="M6434" s="89"/>
      <c r="N6434" s="271">
        <v>11974737.32</v>
      </c>
      <c r="O6434" s="271">
        <v>0</v>
      </c>
      <c r="P6434" s="89" t="s">
        <v>670</v>
      </c>
    </row>
    <row r="6435" spans="1:16" ht="38.25">
      <c r="A6435" s="268" t="s">
        <v>711</v>
      </c>
      <c r="B6435" s="89"/>
      <c r="C6435" s="269" t="s">
        <v>1408</v>
      </c>
      <c r="D6435" s="84">
        <v>43644</v>
      </c>
      <c r="E6435" s="85" t="s">
        <v>10797</v>
      </c>
      <c r="F6435" s="85" t="s">
        <v>13</v>
      </c>
      <c r="G6435" s="85">
        <v>396640</v>
      </c>
      <c r="H6435" s="89"/>
      <c r="I6435" s="270" t="s">
        <v>720</v>
      </c>
      <c r="J6435" s="89"/>
      <c r="K6435" s="89"/>
      <c r="L6435" s="89"/>
      <c r="M6435" s="89"/>
      <c r="N6435" s="271">
        <v>2961176.42</v>
      </c>
      <c r="O6435" s="271">
        <v>0</v>
      </c>
      <c r="P6435" s="89" t="s">
        <v>670</v>
      </c>
    </row>
    <row r="6436" spans="1:16" ht="38.25">
      <c r="A6436" s="268" t="s">
        <v>711</v>
      </c>
      <c r="B6436" s="89"/>
      <c r="C6436" s="269" t="s">
        <v>1408</v>
      </c>
      <c r="D6436" s="84">
        <v>43644</v>
      </c>
      <c r="E6436" s="85" t="s">
        <v>10798</v>
      </c>
      <c r="F6436" s="85" t="s">
        <v>13</v>
      </c>
      <c r="G6436" s="85">
        <v>396642</v>
      </c>
      <c r="H6436" s="89"/>
      <c r="I6436" s="270" t="s">
        <v>720</v>
      </c>
      <c r="J6436" s="89"/>
      <c r="K6436" s="89"/>
      <c r="L6436" s="89"/>
      <c r="M6436" s="89"/>
      <c r="N6436" s="271">
        <v>2203121.2400000002</v>
      </c>
      <c r="O6436" s="271">
        <v>0</v>
      </c>
      <c r="P6436" s="89" t="s">
        <v>670</v>
      </c>
    </row>
    <row r="6437" spans="1:16" ht="38.25">
      <c r="A6437" s="268" t="s">
        <v>711</v>
      </c>
      <c r="B6437" s="89"/>
      <c r="C6437" s="269" t="s">
        <v>1408</v>
      </c>
      <c r="D6437" s="84">
        <v>43644</v>
      </c>
      <c r="E6437" s="85" t="s">
        <v>10799</v>
      </c>
      <c r="F6437" s="85" t="s">
        <v>13</v>
      </c>
      <c r="G6437" s="85">
        <v>396644</v>
      </c>
      <c r="H6437" s="89"/>
      <c r="I6437" s="270" t="s">
        <v>720</v>
      </c>
      <c r="J6437" s="89"/>
      <c r="K6437" s="89"/>
      <c r="L6437" s="89"/>
      <c r="M6437" s="89"/>
      <c r="N6437" s="271">
        <v>544799.44999999995</v>
      </c>
      <c r="O6437" s="271">
        <v>0</v>
      </c>
      <c r="P6437" s="89" t="s">
        <v>670</v>
      </c>
    </row>
    <row r="6438" spans="1:16" ht="38.25">
      <c r="A6438" s="268" t="s">
        <v>711</v>
      </c>
      <c r="B6438" s="89"/>
      <c r="C6438" s="269" t="s">
        <v>1408</v>
      </c>
      <c r="D6438" s="84">
        <v>43644</v>
      </c>
      <c r="E6438" s="85" t="s">
        <v>10800</v>
      </c>
      <c r="F6438" s="85" t="s">
        <v>13</v>
      </c>
      <c r="G6438" s="85">
        <v>396646</v>
      </c>
      <c r="H6438" s="89"/>
      <c r="I6438" s="270" t="s">
        <v>720</v>
      </c>
      <c r="J6438" s="89"/>
      <c r="K6438" s="89"/>
      <c r="L6438" s="89"/>
      <c r="M6438" s="89"/>
      <c r="N6438" s="271">
        <v>1218555.6599999999</v>
      </c>
      <c r="O6438" s="271">
        <v>0</v>
      </c>
      <c r="P6438" s="89" t="s">
        <v>670</v>
      </c>
    </row>
    <row r="6439" spans="1:16" ht="38.25">
      <c r="A6439" s="268" t="s">
        <v>711</v>
      </c>
      <c r="B6439" s="89"/>
      <c r="C6439" s="269" t="s">
        <v>1408</v>
      </c>
      <c r="D6439" s="84">
        <v>43644</v>
      </c>
      <c r="E6439" s="85" t="s">
        <v>10801</v>
      </c>
      <c r="F6439" s="85" t="s">
        <v>13</v>
      </c>
      <c r="G6439" s="85">
        <v>396648</v>
      </c>
      <c r="H6439" s="89"/>
      <c r="I6439" s="270" t="s">
        <v>720</v>
      </c>
      <c r="J6439" s="89"/>
      <c r="K6439" s="89"/>
      <c r="L6439" s="89"/>
      <c r="M6439" s="89"/>
      <c r="N6439" s="271">
        <v>1601052.38</v>
      </c>
      <c r="O6439" s="271">
        <v>0</v>
      </c>
      <c r="P6439" s="89" t="s">
        <v>670</v>
      </c>
    </row>
    <row r="6440" spans="1:16" ht="38.25">
      <c r="A6440" s="268" t="s">
        <v>711</v>
      </c>
      <c r="B6440" s="89"/>
      <c r="C6440" s="269" t="s">
        <v>1408</v>
      </c>
      <c r="D6440" s="84">
        <v>43644</v>
      </c>
      <c r="E6440" s="85" t="s">
        <v>10802</v>
      </c>
      <c r="F6440" s="85" t="s">
        <v>13</v>
      </c>
      <c r="G6440" s="85">
        <v>396650</v>
      </c>
      <c r="H6440" s="89"/>
      <c r="I6440" s="270" t="s">
        <v>720</v>
      </c>
      <c r="J6440" s="89"/>
      <c r="K6440" s="89"/>
      <c r="L6440" s="89"/>
      <c r="M6440" s="89"/>
      <c r="N6440" s="271">
        <v>736166.84</v>
      </c>
      <c r="O6440" s="271">
        <v>0</v>
      </c>
      <c r="P6440" s="89" t="s">
        <v>670</v>
      </c>
    </row>
    <row r="6441" spans="1:16" ht="38.25">
      <c r="A6441" s="268" t="s">
        <v>711</v>
      </c>
      <c r="B6441" s="89"/>
      <c r="C6441" s="269" t="s">
        <v>1408</v>
      </c>
      <c r="D6441" s="84">
        <v>43644</v>
      </c>
      <c r="E6441" s="85" t="s">
        <v>10803</v>
      </c>
      <c r="F6441" s="85" t="s">
        <v>13</v>
      </c>
      <c r="G6441" s="85">
        <v>396652</v>
      </c>
      <c r="H6441" s="89"/>
      <c r="I6441" s="270" t="s">
        <v>720</v>
      </c>
      <c r="J6441" s="89"/>
      <c r="K6441" s="89"/>
      <c r="L6441" s="89"/>
      <c r="M6441" s="89"/>
      <c r="N6441" s="271">
        <v>3595937.77</v>
      </c>
      <c r="O6441" s="271">
        <v>0</v>
      </c>
      <c r="P6441" s="89" t="s">
        <v>670</v>
      </c>
    </row>
    <row r="6442" spans="1:16" ht="38.25">
      <c r="A6442" s="268" t="s">
        <v>711</v>
      </c>
      <c r="B6442" s="89"/>
      <c r="C6442" s="269" t="s">
        <v>1408</v>
      </c>
      <c r="D6442" s="84">
        <v>43644</v>
      </c>
      <c r="E6442" s="85" t="s">
        <v>10804</v>
      </c>
      <c r="F6442" s="85" t="s">
        <v>13</v>
      </c>
      <c r="G6442" s="85">
        <v>396654</v>
      </c>
      <c r="H6442" s="89"/>
      <c r="I6442" s="270" t="s">
        <v>720</v>
      </c>
      <c r="J6442" s="89"/>
      <c r="K6442" s="89"/>
      <c r="L6442" s="89"/>
      <c r="M6442" s="89"/>
      <c r="N6442" s="271">
        <v>2021968.67</v>
      </c>
      <c r="O6442" s="271">
        <v>0</v>
      </c>
      <c r="P6442" s="89" t="s">
        <v>670</v>
      </c>
    </row>
    <row r="6443" spans="1:16" ht="38.25">
      <c r="A6443" s="268" t="s">
        <v>711</v>
      </c>
      <c r="B6443" s="89"/>
      <c r="C6443" s="269" t="s">
        <v>1408</v>
      </c>
      <c r="D6443" s="84">
        <v>43644</v>
      </c>
      <c r="E6443" s="85" t="s">
        <v>10805</v>
      </c>
      <c r="F6443" s="85" t="s">
        <v>13</v>
      </c>
      <c r="G6443" s="85">
        <v>396656</v>
      </c>
      <c r="H6443" s="89"/>
      <c r="I6443" s="270" t="s">
        <v>720</v>
      </c>
      <c r="J6443" s="89"/>
      <c r="K6443" s="89"/>
      <c r="L6443" s="89"/>
      <c r="M6443" s="89"/>
      <c r="N6443" s="271">
        <v>4397478.49</v>
      </c>
      <c r="O6443" s="271">
        <v>0</v>
      </c>
      <c r="P6443" s="89" t="s">
        <v>670</v>
      </c>
    </row>
    <row r="6444" spans="1:16" ht="38.25">
      <c r="A6444" s="268" t="s">
        <v>711</v>
      </c>
      <c r="B6444" s="89"/>
      <c r="C6444" s="269" t="s">
        <v>1408</v>
      </c>
      <c r="D6444" s="84">
        <v>43644</v>
      </c>
      <c r="E6444" s="85" t="s">
        <v>10806</v>
      </c>
      <c r="F6444" s="85" t="s">
        <v>13</v>
      </c>
      <c r="G6444" s="85">
        <v>396658</v>
      </c>
      <c r="H6444" s="89"/>
      <c r="I6444" s="270" t="s">
        <v>720</v>
      </c>
      <c r="J6444" s="89"/>
      <c r="K6444" s="89"/>
      <c r="L6444" s="89"/>
      <c r="M6444" s="89"/>
      <c r="N6444" s="271">
        <v>3725115.21</v>
      </c>
      <c r="O6444" s="271">
        <v>0</v>
      </c>
      <c r="P6444" s="89" t="s">
        <v>670</v>
      </c>
    </row>
    <row r="6445" spans="1:16" ht="38.25">
      <c r="A6445" s="268" t="s">
        <v>711</v>
      </c>
      <c r="B6445" s="89"/>
      <c r="C6445" s="269" t="s">
        <v>1408</v>
      </c>
      <c r="D6445" s="84">
        <v>43644</v>
      </c>
      <c r="E6445" s="85" t="s">
        <v>10807</v>
      </c>
      <c r="F6445" s="85" t="s">
        <v>13</v>
      </c>
      <c r="G6445" s="85">
        <v>396660</v>
      </c>
      <c r="H6445" s="89"/>
      <c r="I6445" s="270" t="s">
        <v>720</v>
      </c>
      <c r="J6445" s="89"/>
      <c r="K6445" s="89"/>
      <c r="L6445" s="89"/>
      <c r="M6445" s="89"/>
      <c r="N6445" s="271">
        <v>1712814.82</v>
      </c>
      <c r="O6445" s="271">
        <v>0</v>
      </c>
      <c r="P6445" s="89" t="s">
        <v>670</v>
      </c>
    </row>
    <row r="6446" spans="1:16" ht="38.25">
      <c r="A6446" s="268" t="s">
        <v>711</v>
      </c>
      <c r="B6446" s="89"/>
      <c r="C6446" s="269" t="s">
        <v>1408</v>
      </c>
      <c r="D6446" s="84">
        <v>43644</v>
      </c>
      <c r="E6446" s="85" t="s">
        <v>10808</v>
      </c>
      <c r="F6446" s="85" t="s">
        <v>13</v>
      </c>
      <c r="G6446" s="85">
        <v>396662</v>
      </c>
      <c r="H6446" s="89"/>
      <c r="I6446" s="270" t="s">
        <v>720</v>
      </c>
      <c r="J6446" s="89"/>
      <c r="K6446" s="89"/>
      <c r="L6446" s="89"/>
      <c r="M6446" s="89"/>
      <c r="N6446" s="271">
        <v>10231466.57</v>
      </c>
      <c r="O6446" s="271">
        <v>0</v>
      </c>
      <c r="P6446" s="89" t="s">
        <v>670</v>
      </c>
    </row>
    <row r="6447" spans="1:16" ht="38.25">
      <c r="A6447" s="268" t="s">
        <v>711</v>
      </c>
      <c r="B6447" s="89"/>
      <c r="C6447" s="269" t="s">
        <v>1408</v>
      </c>
      <c r="D6447" s="84">
        <v>43644</v>
      </c>
      <c r="E6447" s="85" t="s">
        <v>10809</v>
      </c>
      <c r="F6447" s="85" t="s">
        <v>13</v>
      </c>
      <c r="G6447" s="85">
        <v>396664</v>
      </c>
      <c r="H6447" s="89"/>
      <c r="I6447" s="270" t="s">
        <v>720</v>
      </c>
      <c r="J6447" s="89"/>
      <c r="K6447" s="89"/>
      <c r="L6447" s="89"/>
      <c r="M6447" s="89"/>
      <c r="N6447" s="271">
        <v>8366548.54</v>
      </c>
      <c r="O6447" s="271">
        <v>0</v>
      </c>
      <c r="P6447" s="89" t="s">
        <v>670</v>
      </c>
    </row>
    <row r="6448" spans="1:16" ht="38.25">
      <c r="A6448" s="268" t="s">
        <v>711</v>
      </c>
      <c r="B6448" s="89"/>
      <c r="C6448" s="269" t="s">
        <v>1408</v>
      </c>
      <c r="D6448" s="84">
        <v>43644</v>
      </c>
      <c r="E6448" s="85" t="s">
        <v>10810</v>
      </c>
      <c r="F6448" s="85" t="s">
        <v>13</v>
      </c>
      <c r="G6448" s="85">
        <v>396666</v>
      </c>
      <c r="H6448" s="89"/>
      <c r="I6448" s="270" t="s">
        <v>720</v>
      </c>
      <c r="J6448" s="89"/>
      <c r="K6448" s="89"/>
      <c r="L6448" s="89"/>
      <c r="M6448" s="89"/>
      <c r="N6448" s="271">
        <v>1539283.98</v>
      </c>
      <c r="O6448" s="271">
        <v>0</v>
      </c>
      <c r="P6448" s="89" t="s">
        <v>670</v>
      </c>
    </row>
    <row r="6449" spans="1:16" ht="38.25">
      <c r="A6449" s="268" t="s">
        <v>711</v>
      </c>
      <c r="B6449" s="89"/>
      <c r="C6449" s="269" t="s">
        <v>1408</v>
      </c>
      <c r="D6449" s="84">
        <v>43644</v>
      </c>
      <c r="E6449" s="85" t="s">
        <v>10811</v>
      </c>
      <c r="F6449" s="85" t="s">
        <v>13</v>
      </c>
      <c r="G6449" s="85">
        <v>396668</v>
      </c>
      <c r="H6449" s="89"/>
      <c r="I6449" s="270" t="s">
        <v>720</v>
      </c>
      <c r="J6449" s="89"/>
      <c r="K6449" s="89"/>
      <c r="L6449" s="89"/>
      <c r="M6449" s="89"/>
      <c r="N6449" s="271">
        <v>1882392.99</v>
      </c>
      <c r="O6449" s="271">
        <v>0</v>
      </c>
      <c r="P6449" s="89" t="s">
        <v>670</v>
      </c>
    </row>
    <row r="6450" spans="1:16" ht="38.25">
      <c r="A6450" s="268" t="s">
        <v>711</v>
      </c>
      <c r="B6450" s="89"/>
      <c r="C6450" s="269" t="s">
        <v>1408</v>
      </c>
      <c r="D6450" s="84">
        <v>43644</v>
      </c>
      <c r="E6450" s="85" t="s">
        <v>10812</v>
      </c>
      <c r="F6450" s="85" t="s">
        <v>13</v>
      </c>
      <c r="G6450" s="85">
        <v>396670</v>
      </c>
      <c r="H6450" s="89"/>
      <c r="I6450" s="270" t="s">
        <v>720</v>
      </c>
      <c r="J6450" s="89"/>
      <c r="K6450" s="89"/>
      <c r="L6450" s="89"/>
      <c r="M6450" s="89"/>
      <c r="N6450" s="271">
        <v>13527660.76</v>
      </c>
      <c r="O6450" s="271">
        <v>0</v>
      </c>
      <c r="P6450" s="89" t="s">
        <v>670</v>
      </c>
    </row>
    <row r="6451" spans="1:16" ht="38.25">
      <c r="A6451" s="268" t="s">
        <v>711</v>
      </c>
      <c r="B6451" s="89"/>
      <c r="C6451" s="269" t="s">
        <v>1408</v>
      </c>
      <c r="D6451" s="84">
        <v>43644</v>
      </c>
      <c r="E6451" s="85" t="s">
        <v>10813</v>
      </c>
      <c r="F6451" s="85" t="s">
        <v>13</v>
      </c>
      <c r="G6451" s="85">
        <v>396672</v>
      </c>
      <c r="H6451" s="89"/>
      <c r="I6451" s="270" t="s">
        <v>720</v>
      </c>
      <c r="J6451" s="89"/>
      <c r="K6451" s="89"/>
      <c r="L6451" s="89"/>
      <c r="M6451" s="89"/>
      <c r="N6451" s="271">
        <v>13263696.949999999</v>
      </c>
      <c r="O6451" s="271">
        <v>0</v>
      </c>
      <c r="P6451" s="89" t="s">
        <v>670</v>
      </c>
    </row>
    <row r="6452" spans="1:16" ht="38.25">
      <c r="A6452" s="268" t="s">
        <v>711</v>
      </c>
      <c r="B6452" s="89"/>
      <c r="C6452" s="269" t="s">
        <v>1408</v>
      </c>
      <c r="D6452" s="84">
        <v>43644</v>
      </c>
      <c r="E6452" s="85" t="s">
        <v>10814</v>
      </c>
      <c r="F6452" s="85" t="s">
        <v>13</v>
      </c>
      <c r="G6452" s="85">
        <v>396674</v>
      </c>
      <c r="H6452" s="89"/>
      <c r="I6452" s="270" t="s">
        <v>720</v>
      </c>
      <c r="J6452" s="89"/>
      <c r="K6452" s="89"/>
      <c r="L6452" s="89"/>
      <c r="M6452" s="89"/>
      <c r="N6452" s="271">
        <v>17008610.800000001</v>
      </c>
      <c r="O6452" s="271">
        <v>0</v>
      </c>
      <c r="P6452" s="89" t="s">
        <v>670</v>
      </c>
    </row>
    <row r="6453" spans="1:16" ht="38.25">
      <c r="A6453" s="268" t="s">
        <v>711</v>
      </c>
      <c r="B6453" s="89"/>
      <c r="C6453" s="269" t="s">
        <v>1408</v>
      </c>
      <c r="D6453" s="84">
        <v>43644</v>
      </c>
      <c r="E6453" s="85" t="s">
        <v>10815</v>
      </c>
      <c r="F6453" s="85" t="s">
        <v>13</v>
      </c>
      <c r="G6453" s="85">
        <v>396676</v>
      </c>
      <c r="H6453" s="89"/>
      <c r="I6453" s="270" t="s">
        <v>720</v>
      </c>
      <c r="J6453" s="89"/>
      <c r="K6453" s="89"/>
      <c r="L6453" s="89"/>
      <c r="M6453" s="89"/>
      <c r="N6453" s="271">
        <v>78170980.969999999</v>
      </c>
      <c r="O6453" s="271">
        <v>0</v>
      </c>
      <c r="P6453" s="89" t="s">
        <v>670</v>
      </c>
    </row>
    <row r="6454" spans="1:16" ht="38.25">
      <c r="A6454" s="268" t="s">
        <v>711</v>
      </c>
      <c r="B6454" s="89"/>
      <c r="C6454" s="269" t="s">
        <v>1408</v>
      </c>
      <c r="D6454" s="84">
        <v>43644</v>
      </c>
      <c r="E6454" s="85" t="s">
        <v>10816</v>
      </c>
      <c r="F6454" s="85" t="s">
        <v>13</v>
      </c>
      <c r="G6454" s="85">
        <v>396678</v>
      </c>
      <c r="H6454" s="89"/>
      <c r="I6454" s="270" t="s">
        <v>720</v>
      </c>
      <c r="J6454" s="89"/>
      <c r="K6454" s="89"/>
      <c r="L6454" s="89"/>
      <c r="M6454" s="89"/>
      <c r="N6454" s="271">
        <v>33597842.850000001</v>
      </c>
      <c r="O6454" s="271">
        <v>0</v>
      </c>
      <c r="P6454" s="89" t="s">
        <v>670</v>
      </c>
    </row>
    <row r="6455" spans="1:16" ht="38.25">
      <c r="A6455" s="268" t="s">
        <v>711</v>
      </c>
      <c r="B6455" s="89"/>
      <c r="C6455" s="269" t="s">
        <v>1408</v>
      </c>
      <c r="D6455" s="84">
        <v>43644</v>
      </c>
      <c r="E6455" s="85" t="s">
        <v>10817</v>
      </c>
      <c r="F6455" s="85" t="s">
        <v>13</v>
      </c>
      <c r="G6455" s="85">
        <v>396680</v>
      </c>
      <c r="H6455" s="89"/>
      <c r="I6455" s="270" t="s">
        <v>720</v>
      </c>
      <c r="J6455" s="89"/>
      <c r="K6455" s="89"/>
      <c r="L6455" s="89"/>
      <c r="M6455" s="89"/>
      <c r="N6455" s="271">
        <v>5814180.8600000003</v>
      </c>
      <c r="O6455" s="271">
        <v>0</v>
      </c>
      <c r="P6455" s="89" t="s">
        <v>670</v>
      </c>
    </row>
    <row r="6456" spans="1:16" ht="38.25">
      <c r="A6456" s="268" t="s">
        <v>711</v>
      </c>
      <c r="B6456" s="89"/>
      <c r="C6456" s="269" t="s">
        <v>1408</v>
      </c>
      <c r="D6456" s="84">
        <v>43644</v>
      </c>
      <c r="E6456" s="85" t="s">
        <v>10818</v>
      </c>
      <c r="F6456" s="85" t="s">
        <v>13</v>
      </c>
      <c r="G6456" s="85">
        <v>396682</v>
      </c>
      <c r="H6456" s="89"/>
      <c r="I6456" s="270" t="s">
        <v>720</v>
      </c>
      <c r="J6456" s="89"/>
      <c r="K6456" s="89"/>
      <c r="L6456" s="89"/>
      <c r="M6456" s="89"/>
      <c r="N6456" s="271">
        <v>12492.27</v>
      </c>
      <c r="O6456" s="271">
        <v>0</v>
      </c>
      <c r="P6456" s="89" t="s">
        <v>670</v>
      </c>
    </row>
    <row r="6457" spans="1:16" ht="38.25">
      <c r="A6457" s="268" t="s">
        <v>711</v>
      </c>
      <c r="B6457" s="89"/>
      <c r="C6457" s="269" t="s">
        <v>1408</v>
      </c>
      <c r="D6457" s="84">
        <v>43644</v>
      </c>
      <c r="E6457" s="85" t="s">
        <v>10819</v>
      </c>
      <c r="F6457" s="85" t="s">
        <v>13</v>
      </c>
      <c r="G6457" s="85">
        <v>396684</v>
      </c>
      <c r="H6457" s="89"/>
      <c r="I6457" s="270" t="s">
        <v>720</v>
      </c>
      <c r="J6457" s="89"/>
      <c r="K6457" s="89"/>
      <c r="L6457" s="89"/>
      <c r="M6457" s="89"/>
      <c r="N6457" s="271">
        <v>1143.6300000000001</v>
      </c>
      <c r="O6457" s="271">
        <v>0</v>
      </c>
      <c r="P6457" s="89" t="s">
        <v>670</v>
      </c>
    </row>
    <row r="6458" spans="1:16" ht="38.25">
      <c r="A6458" s="268" t="s">
        <v>711</v>
      </c>
      <c r="B6458" s="89"/>
      <c r="C6458" s="269" t="s">
        <v>1408</v>
      </c>
      <c r="D6458" s="84">
        <v>43644</v>
      </c>
      <c r="E6458" s="85" t="s">
        <v>10820</v>
      </c>
      <c r="F6458" s="85" t="s">
        <v>13</v>
      </c>
      <c r="G6458" s="85">
        <v>396686</v>
      </c>
      <c r="H6458" s="89"/>
      <c r="I6458" s="270" t="s">
        <v>720</v>
      </c>
      <c r="J6458" s="89"/>
      <c r="K6458" s="89"/>
      <c r="L6458" s="89"/>
      <c r="M6458" s="89"/>
      <c r="N6458" s="271">
        <v>3089.2</v>
      </c>
      <c r="O6458" s="271">
        <v>0</v>
      </c>
      <c r="P6458" s="89" t="s">
        <v>670</v>
      </c>
    </row>
    <row r="6459" spans="1:16" ht="38.25">
      <c r="A6459" s="268" t="s">
        <v>711</v>
      </c>
      <c r="B6459" s="89"/>
      <c r="C6459" s="269" t="s">
        <v>1408</v>
      </c>
      <c r="D6459" s="84">
        <v>43644</v>
      </c>
      <c r="E6459" s="85" t="s">
        <v>10821</v>
      </c>
      <c r="F6459" s="85" t="s">
        <v>13</v>
      </c>
      <c r="G6459" s="85">
        <v>396688</v>
      </c>
      <c r="H6459" s="89"/>
      <c r="I6459" s="270" t="s">
        <v>720</v>
      </c>
      <c r="J6459" s="89"/>
      <c r="K6459" s="89"/>
      <c r="L6459" s="89"/>
      <c r="M6459" s="89"/>
      <c r="N6459" s="271">
        <v>11817.31</v>
      </c>
      <c r="O6459" s="271">
        <v>0</v>
      </c>
      <c r="P6459" s="89" t="s">
        <v>670</v>
      </c>
    </row>
    <row r="6460" spans="1:16" ht="38.25">
      <c r="A6460" s="268" t="s">
        <v>711</v>
      </c>
      <c r="B6460" s="89"/>
      <c r="C6460" s="269" t="s">
        <v>1408</v>
      </c>
      <c r="D6460" s="84">
        <v>43644</v>
      </c>
      <c r="E6460" s="85" t="s">
        <v>10822</v>
      </c>
      <c r="F6460" s="85" t="s">
        <v>13</v>
      </c>
      <c r="G6460" s="85">
        <v>396690</v>
      </c>
      <c r="H6460" s="89"/>
      <c r="I6460" s="270" t="s">
        <v>720</v>
      </c>
      <c r="J6460" s="89"/>
      <c r="K6460" s="89"/>
      <c r="L6460" s="89"/>
      <c r="M6460" s="89"/>
      <c r="N6460" s="271">
        <v>11817.31</v>
      </c>
      <c r="O6460" s="271">
        <v>0</v>
      </c>
      <c r="P6460" s="89" t="s">
        <v>670</v>
      </c>
    </row>
    <row r="6461" spans="1:16" ht="38.25">
      <c r="A6461" s="268" t="s">
        <v>711</v>
      </c>
      <c r="B6461" s="89"/>
      <c r="C6461" s="269" t="s">
        <v>1408</v>
      </c>
      <c r="D6461" s="84">
        <v>43644</v>
      </c>
      <c r="E6461" s="85" t="s">
        <v>10823</v>
      </c>
      <c r="F6461" s="85" t="s">
        <v>13</v>
      </c>
      <c r="G6461" s="85">
        <v>396692</v>
      </c>
      <c r="H6461" s="89"/>
      <c r="I6461" s="270" t="s">
        <v>720</v>
      </c>
      <c r="J6461" s="89"/>
      <c r="K6461" s="89"/>
      <c r="L6461" s="89"/>
      <c r="M6461" s="89"/>
      <c r="N6461" s="271">
        <v>11817.31</v>
      </c>
      <c r="O6461" s="271">
        <v>0</v>
      </c>
      <c r="P6461" s="89" t="s">
        <v>670</v>
      </c>
    </row>
    <row r="6462" spans="1:16" ht="38.25">
      <c r="A6462" s="268" t="s">
        <v>711</v>
      </c>
      <c r="B6462" s="89"/>
      <c r="C6462" s="269" t="s">
        <v>1408</v>
      </c>
      <c r="D6462" s="84">
        <v>43644</v>
      </c>
      <c r="E6462" s="85" t="s">
        <v>10824</v>
      </c>
      <c r="F6462" s="85" t="s">
        <v>13</v>
      </c>
      <c r="G6462" s="85">
        <v>396694</v>
      </c>
      <c r="H6462" s="89"/>
      <c r="I6462" s="270" t="s">
        <v>720</v>
      </c>
      <c r="J6462" s="89"/>
      <c r="K6462" s="89"/>
      <c r="L6462" s="89"/>
      <c r="M6462" s="89"/>
      <c r="N6462" s="271">
        <v>11817.31</v>
      </c>
      <c r="O6462" s="271">
        <v>0</v>
      </c>
      <c r="P6462" s="89" t="s">
        <v>670</v>
      </c>
    </row>
    <row r="6463" spans="1:16" ht="38.25">
      <c r="A6463" s="268" t="s">
        <v>711</v>
      </c>
      <c r="B6463" s="89"/>
      <c r="C6463" s="269" t="s">
        <v>1408</v>
      </c>
      <c r="D6463" s="84">
        <v>43644</v>
      </c>
      <c r="E6463" s="85" t="s">
        <v>10825</v>
      </c>
      <c r="F6463" s="85" t="s">
        <v>13</v>
      </c>
      <c r="G6463" s="85">
        <v>396696</v>
      </c>
      <c r="H6463" s="89"/>
      <c r="I6463" s="270" t="s">
        <v>720</v>
      </c>
      <c r="J6463" s="89"/>
      <c r="K6463" s="89"/>
      <c r="L6463" s="89"/>
      <c r="M6463" s="89"/>
      <c r="N6463" s="271">
        <v>4415.1000000000004</v>
      </c>
      <c r="O6463" s="271">
        <v>0</v>
      </c>
      <c r="P6463" s="89" t="s">
        <v>670</v>
      </c>
    </row>
    <row r="6464" spans="1:16" ht="38.25">
      <c r="A6464" s="268" t="s">
        <v>711</v>
      </c>
      <c r="B6464" s="89"/>
      <c r="C6464" s="269" t="s">
        <v>1408</v>
      </c>
      <c r="D6464" s="84">
        <v>43644</v>
      </c>
      <c r="E6464" s="85" t="s">
        <v>10826</v>
      </c>
      <c r="F6464" s="85" t="s">
        <v>13</v>
      </c>
      <c r="G6464" s="85">
        <v>396698</v>
      </c>
      <c r="H6464" s="89"/>
      <c r="I6464" s="270" t="s">
        <v>720</v>
      </c>
      <c r="J6464" s="89"/>
      <c r="K6464" s="89"/>
      <c r="L6464" s="89"/>
      <c r="M6464" s="89"/>
      <c r="N6464" s="271">
        <v>2442.02</v>
      </c>
      <c r="O6464" s="271">
        <v>0</v>
      </c>
      <c r="P6464" s="89" t="s">
        <v>670</v>
      </c>
    </row>
    <row r="6465" spans="1:16" ht="38.25">
      <c r="A6465" s="268" t="s">
        <v>711</v>
      </c>
      <c r="B6465" s="89"/>
      <c r="C6465" s="269" t="s">
        <v>1408</v>
      </c>
      <c r="D6465" s="84">
        <v>43644</v>
      </c>
      <c r="E6465" s="85" t="s">
        <v>10827</v>
      </c>
      <c r="F6465" s="85" t="s">
        <v>13</v>
      </c>
      <c r="G6465" s="85">
        <v>396700</v>
      </c>
      <c r="H6465" s="89"/>
      <c r="I6465" s="270" t="s">
        <v>720</v>
      </c>
      <c r="J6465" s="89"/>
      <c r="K6465" s="89"/>
      <c r="L6465" s="89"/>
      <c r="M6465" s="89"/>
      <c r="N6465" s="271">
        <v>404.19</v>
      </c>
      <c r="O6465" s="271">
        <v>0</v>
      </c>
      <c r="P6465" s="89" t="s">
        <v>670</v>
      </c>
    </row>
    <row r="6466" spans="1:16" ht="38.25">
      <c r="A6466" s="268" t="s">
        <v>711</v>
      </c>
      <c r="B6466" s="89"/>
      <c r="C6466" s="269" t="s">
        <v>1408</v>
      </c>
      <c r="D6466" s="84">
        <v>43644</v>
      </c>
      <c r="E6466" s="85" t="s">
        <v>10828</v>
      </c>
      <c r="F6466" s="85" t="s">
        <v>13</v>
      </c>
      <c r="G6466" s="85">
        <v>396702</v>
      </c>
      <c r="H6466" s="89"/>
      <c r="I6466" s="270" t="s">
        <v>720</v>
      </c>
      <c r="J6466" s="89"/>
      <c r="K6466" s="89"/>
      <c r="L6466" s="89"/>
      <c r="M6466" s="89"/>
      <c r="N6466" s="271">
        <v>4176.51</v>
      </c>
      <c r="O6466" s="271">
        <v>0</v>
      </c>
      <c r="P6466" s="89" t="s">
        <v>670</v>
      </c>
    </row>
    <row r="6467" spans="1:16" ht="38.25">
      <c r="A6467" s="268" t="s">
        <v>711</v>
      </c>
      <c r="B6467" s="89"/>
      <c r="C6467" s="269" t="s">
        <v>1408</v>
      </c>
      <c r="D6467" s="84">
        <v>43644</v>
      </c>
      <c r="E6467" s="85" t="s">
        <v>10829</v>
      </c>
      <c r="F6467" s="85" t="s">
        <v>13</v>
      </c>
      <c r="G6467" s="85">
        <v>396704</v>
      </c>
      <c r="H6467" s="89"/>
      <c r="I6467" s="270" t="s">
        <v>720</v>
      </c>
      <c r="J6467" s="89"/>
      <c r="K6467" s="89"/>
      <c r="L6467" s="89"/>
      <c r="M6467" s="89"/>
      <c r="N6467" s="271">
        <v>4176.51</v>
      </c>
      <c r="O6467" s="271">
        <v>0</v>
      </c>
      <c r="P6467" s="89" t="s">
        <v>670</v>
      </c>
    </row>
    <row r="6468" spans="1:16" ht="38.25">
      <c r="A6468" s="268" t="s">
        <v>711</v>
      </c>
      <c r="B6468" s="89"/>
      <c r="C6468" s="269" t="s">
        <v>1408</v>
      </c>
      <c r="D6468" s="84">
        <v>43644</v>
      </c>
      <c r="E6468" s="85" t="s">
        <v>10830</v>
      </c>
      <c r="F6468" s="85" t="s">
        <v>13</v>
      </c>
      <c r="G6468" s="85">
        <v>396706</v>
      </c>
      <c r="H6468" s="89"/>
      <c r="I6468" s="270" t="s">
        <v>720</v>
      </c>
      <c r="J6468" s="89"/>
      <c r="K6468" s="89"/>
      <c r="L6468" s="89"/>
      <c r="M6468" s="89"/>
      <c r="N6468" s="271">
        <v>4176.51</v>
      </c>
      <c r="O6468" s="271">
        <v>0</v>
      </c>
      <c r="P6468" s="89" t="s">
        <v>670</v>
      </c>
    </row>
    <row r="6469" spans="1:16" ht="38.25">
      <c r="A6469" s="268" t="s">
        <v>711</v>
      </c>
      <c r="B6469" s="89"/>
      <c r="C6469" s="269" t="s">
        <v>1408</v>
      </c>
      <c r="D6469" s="84">
        <v>43644</v>
      </c>
      <c r="E6469" s="85" t="s">
        <v>10831</v>
      </c>
      <c r="F6469" s="85" t="s">
        <v>13</v>
      </c>
      <c r="G6469" s="85">
        <v>396708</v>
      </c>
      <c r="H6469" s="89"/>
      <c r="I6469" s="270" t="s">
        <v>720</v>
      </c>
      <c r="J6469" s="89"/>
      <c r="K6469" s="89"/>
      <c r="L6469" s="89"/>
      <c r="M6469" s="89"/>
      <c r="N6469" s="271">
        <v>4176.51</v>
      </c>
      <c r="O6469" s="271">
        <v>0</v>
      </c>
      <c r="P6469" s="89" t="s">
        <v>670</v>
      </c>
    </row>
    <row r="6470" spans="1:16" ht="38.25">
      <c r="A6470" s="268" t="s">
        <v>711</v>
      </c>
      <c r="B6470" s="89"/>
      <c r="C6470" s="269" t="s">
        <v>1408</v>
      </c>
      <c r="D6470" s="84">
        <v>43644</v>
      </c>
      <c r="E6470" s="85" t="s">
        <v>10832</v>
      </c>
      <c r="F6470" s="85" t="s">
        <v>13</v>
      </c>
      <c r="G6470" s="85">
        <v>396710</v>
      </c>
      <c r="H6470" s="89"/>
      <c r="I6470" s="270" t="s">
        <v>720</v>
      </c>
      <c r="J6470" s="89"/>
      <c r="K6470" s="89"/>
      <c r="L6470" s="89"/>
      <c r="M6470" s="89"/>
      <c r="N6470" s="271">
        <v>34311.589999999997</v>
      </c>
      <c r="O6470" s="271">
        <v>0</v>
      </c>
      <c r="P6470" s="89" t="s">
        <v>670</v>
      </c>
    </row>
    <row r="6471" spans="1:16" ht="38.25">
      <c r="A6471" s="268" t="s">
        <v>711</v>
      </c>
      <c r="B6471" s="89"/>
      <c r="C6471" s="269" t="s">
        <v>1408</v>
      </c>
      <c r="D6471" s="84">
        <v>43644</v>
      </c>
      <c r="E6471" s="85" t="s">
        <v>10833</v>
      </c>
      <c r="F6471" s="85" t="s">
        <v>13</v>
      </c>
      <c r="G6471" s="85">
        <v>396712</v>
      </c>
      <c r="H6471" s="89"/>
      <c r="I6471" s="270" t="s">
        <v>720</v>
      </c>
      <c r="J6471" s="89"/>
      <c r="K6471" s="89"/>
      <c r="L6471" s="89"/>
      <c r="M6471" s="89"/>
      <c r="N6471" s="271">
        <v>18977.849999999999</v>
      </c>
      <c r="O6471" s="271">
        <v>0</v>
      </c>
      <c r="P6471" s="89" t="s">
        <v>670</v>
      </c>
    </row>
    <row r="6472" spans="1:16" ht="38.25">
      <c r="A6472" s="268" t="s">
        <v>711</v>
      </c>
      <c r="B6472" s="89"/>
      <c r="C6472" s="269" t="s">
        <v>1408</v>
      </c>
      <c r="D6472" s="84">
        <v>43644</v>
      </c>
      <c r="E6472" s="85" t="s">
        <v>10834</v>
      </c>
      <c r="F6472" s="85" t="s">
        <v>13</v>
      </c>
      <c r="G6472" s="85">
        <v>396714</v>
      </c>
      <c r="H6472" s="89"/>
      <c r="I6472" s="270" t="s">
        <v>720</v>
      </c>
      <c r="J6472" s="89"/>
      <c r="K6472" s="89"/>
      <c r="L6472" s="89"/>
      <c r="M6472" s="89"/>
      <c r="N6472" s="271">
        <v>3141.13</v>
      </c>
      <c r="O6472" s="271">
        <v>0</v>
      </c>
      <c r="P6472" s="89" t="s">
        <v>670</v>
      </c>
    </row>
    <row r="6473" spans="1:16" ht="38.25">
      <c r="A6473" s="268" t="s">
        <v>711</v>
      </c>
      <c r="B6473" s="89"/>
      <c r="C6473" s="269" t="s">
        <v>1408</v>
      </c>
      <c r="D6473" s="84">
        <v>43644</v>
      </c>
      <c r="E6473" s="85" t="s">
        <v>10835</v>
      </c>
      <c r="F6473" s="85" t="s">
        <v>13</v>
      </c>
      <c r="G6473" s="85">
        <v>396716</v>
      </c>
      <c r="H6473" s="89"/>
      <c r="I6473" s="270" t="s">
        <v>720</v>
      </c>
      <c r="J6473" s="89"/>
      <c r="K6473" s="89"/>
      <c r="L6473" s="89"/>
      <c r="M6473" s="89"/>
      <c r="N6473" s="271">
        <v>32457.68</v>
      </c>
      <c r="O6473" s="271">
        <v>0</v>
      </c>
      <c r="P6473" s="89" t="s">
        <v>670</v>
      </c>
    </row>
    <row r="6474" spans="1:16" ht="38.25">
      <c r="A6474" s="268" t="s">
        <v>711</v>
      </c>
      <c r="B6474" s="89"/>
      <c r="C6474" s="269" t="s">
        <v>1408</v>
      </c>
      <c r="D6474" s="84">
        <v>43644</v>
      </c>
      <c r="E6474" s="85" t="s">
        <v>10836</v>
      </c>
      <c r="F6474" s="85" t="s">
        <v>13</v>
      </c>
      <c r="G6474" s="85">
        <v>396718</v>
      </c>
      <c r="H6474" s="89"/>
      <c r="I6474" s="270" t="s">
        <v>720</v>
      </c>
      <c r="J6474" s="89"/>
      <c r="K6474" s="89"/>
      <c r="L6474" s="89"/>
      <c r="M6474" s="89"/>
      <c r="N6474" s="271">
        <v>32457.68</v>
      </c>
      <c r="O6474" s="271">
        <v>0</v>
      </c>
      <c r="P6474" s="89" t="s">
        <v>670</v>
      </c>
    </row>
    <row r="6475" spans="1:16" ht="38.25">
      <c r="A6475" s="268" t="s">
        <v>711</v>
      </c>
      <c r="B6475" s="89"/>
      <c r="C6475" s="269" t="s">
        <v>1408</v>
      </c>
      <c r="D6475" s="84">
        <v>43644</v>
      </c>
      <c r="E6475" s="85" t="s">
        <v>10837</v>
      </c>
      <c r="F6475" s="85" t="s">
        <v>13</v>
      </c>
      <c r="G6475" s="85">
        <v>396720</v>
      </c>
      <c r="H6475" s="89"/>
      <c r="I6475" s="270" t="s">
        <v>720</v>
      </c>
      <c r="J6475" s="89"/>
      <c r="K6475" s="89"/>
      <c r="L6475" s="89"/>
      <c r="M6475" s="89"/>
      <c r="N6475" s="271">
        <v>32457.68</v>
      </c>
      <c r="O6475" s="271">
        <v>0</v>
      </c>
      <c r="P6475" s="89" t="s">
        <v>670</v>
      </c>
    </row>
    <row r="6476" spans="1:16" ht="38.25">
      <c r="A6476" s="268" t="s">
        <v>711</v>
      </c>
      <c r="B6476" s="89"/>
      <c r="C6476" s="269" t="s">
        <v>1408</v>
      </c>
      <c r="D6476" s="84">
        <v>43644</v>
      </c>
      <c r="E6476" s="85" t="s">
        <v>10838</v>
      </c>
      <c r="F6476" s="85" t="s">
        <v>13</v>
      </c>
      <c r="G6476" s="85">
        <v>396722</v>
      </c>
      <c r="H6476" s="89"/>
      <c r="I6476" s="270" t="s">
        <v>720</v>
      </c>
      <c r="J6476" s="89"/>
      <c r="K6476" s="89"/>
      <c r="L6476" s="89"/>
      <c r="M6476" s="89"/>
      <c r="N6476" s="271">
        <v>32457.68</v>
      </c>
      <c r="O6476" s="271">
        <v>0</v>
      </c>
      <c r="P6476" s="89" t="s">
        <v>670</v>
      </c>
    </row>
    <row r="6477" spans="1:16" ht="38.25">
      <c r="A6477" s="268" t="s">
        <v>711</v>
      </c>
      <c r="B6477" s="89"/>
      <c r="C6477" s="269" t="s">
        <v>1408</v>
      </c>
      <c r="D6477" s="84">
        <v>43644</v>
      </c>
      <c r="E6477" s="85" t="s">
        <v>10839</v>
      </c>
      <c r="F6477" s="85" t="s">
        <v>13</v>
      </c>
      <c r="G6477" s="85">
        <v>396724</v>
      </c>
      <c r="H6477" s="89"/>
      <c r="I6477" s="270" t="s">
        <v>720</v>
      </c>
      <c r="J6477" s="89"/>
      <c r="K6477" s="89"/>
      <c r="L6477" s="89"/>
      <c r="M6477" s="89"/>
      <c r="N6477" s="271">
        <v>38761.199999999997</v>
      </c>
      <c r="O6477" s="271">
        <v>0</v>
      </c>
      <c r="P6477" s="89" t="s">
        <v>670</v>
      </c>
    </row>
    <row r="6478" spans="1:16" ht="38.25">
      <c r="A6478" s="268" t="s">
        <v>711</v>
      </c>
      <c r="B6478" s="89"/>
      <c r="C6478" s="269" t="s">
        <v>1408</v>
      </c>
      <c r="D6478" s="84">
        <v>43644</v>
      </c>
      <c r="E6478" s="85" t="s">
        <v>10840</v>
      </c>
      <c r="F6478" s="85" t="s">
        <v>13</v>
      </c>
      <c r="G6478" s="85">
        <v>396726</v>
      </c>
      <c r="H6478" s="89"/>
      <c r="I6478" s="270" t="s">
        <v>720</v>
      </c>
      <c r="J6478" s="89"/>
      <c r="K6478" s="89"/>
      <c r="L6478" s="89"/>
      <c r="M6478" s="89"/>
      <c r="N6478" s="271">
        <v>3084.74</v>
      </c>
      <c r="O6478" s="271">
        <v>0</v>
      </c>
      <c r="P6478" s="89" t="s">
        <v>670</v>
      </c>
    </row>
    <row r="6479" spans="1:16" ht="38.25">
      <c r="A6479" s="268" t="s">
        <v>711</v>
      </c>
      <c r="B6479" s="89"/>
      <c r="C6479" s="269" t="s">
        <v>1408</v>
      </c>
      <c r="D6479" s="84">
        <v>43644</v>
      </c>
      <c r="E6479" s="85" t="s">
        <v>10841</v>
      </c>
      <c r="F6479" s="85" t="s">
        <v>13</v>
      </c>
      <c r="G6479" s="85">
        <v>396728</v>
      </c>
      <c r="H6479" s="89"/>
      <c r="I6479" s="270" t="s">
        <v>720</v>
      </c>
      <c r="J6479" s="89"/>
      <c r="K6479" s="89"/>
      <c r="L6479" s="89"/>
      <c r="M6479" s="89"/>
      <c r="N6479" s="271">
        <v>1734.55</v>
      </c>
      <c r="O6479" s="271">
        <v>0</v>
      </c>
      <c r="P6479" s="89" t="s">
        <v>670</v>
      </c>
    </row>
    <row r="6480" spans="1:16" ht="38.25">
      <c r="A6480" s="268" t="s">
        <v>711</v>
      </c>
      <c r="B6480" s="89"/>
      <c r="C6480" s="269" t="s">
        <v>1408</v>
      </c>
      <c r="D6480" s="84">
        <v>43644</v>
      </c>
      <c r="E6480" s="85" t="s">
        <v>10842</v>
      </c>
      <c r="F6480" s="85" t="s">
        <v>13</v>
      </c>
      <c r="G6480" s="85">
        <v>396730</v>
      </c>
      <c r="H6480" s="89"/>
      <c r="I6480" s="270" t="s">
        <v>720</v>
      </c>
      <c r="J6480" s="89"/>
      <c r="K6480" s="89"/>
      <c r="L6480" s="89"/>
      <c r="M6480" s="89"/>
      <c r="N6480" s="271">
        <v>10673.68</v>
      </c>
      <c r="O6480" s="271">
        <v>0</v>
      </c>
      <c r="P6480" s="89" t="s">
        <v>670</v>
      </c>
    </row>
    <row r="6481" spans="1:16" ht="38.25">
      <c r="A6481" s="268" t="s">
        <v>711</v>
      </c>
      <c r="B6481" s="89"/>
      <c r="C6481" s="269" t="s">
        <v>1408</v>
      </c>
      <c r="D6481" s="84">
        <v>43644</v>
      </c>
      <c r="E6481" s="85" t="s">
        <v>10843</v>
      </c>
      <c r="F6481" s="85" t="s">
        <v>13</v>
      </c>
      <c r="G6481" s="85">
        <v>396732</v>
      </c>
      <c r="H6481" s="89"/>
      <c r="I6481" s="270" t="s">
        <v>720</v>
      </c>
      <c r="J6481" s="89"/>
      <c r="K6481" s="89"/>
      <c r="L6481" s="89"/>
      <c r="M6481" s="89"/>
      <c r="N6481" s="271">
        <v>4907.78</v>
      </c>
      <c r="O6481" s="271">
        <v>0</v>
      </c>
      <c r="P6481" s="89" t="s">
        <v>670</v>
      </c>
    </row>
    <row r="6482" spans="1:16" ht="38.25">
      <c r="A6482" s="268" t="s">
        <v>711</v>
      </c>
      <c r="B6482" s="89"/>
      <c r="C6482" s="269" t="s">
        <v>1408</v>
      </c>
      <c r="D6482" s="84">
        <v>43644</v>
      </c>
      <c r="E6482" s="85" t="s">
        <v>10844</v>
      </c>
      <c r="F6482" s="85" t="s">
        <v>13</v>
      </c>
      <c r="G6482" s="85">
        <v>396734</v>
      </c>
      <c r="H6482" s="89"/>
      <c r="I6482" s="270" t="s">
        <v>720</v>
      </c>
      <c r="J6482" s="89"/>
      <c r="K6482" s="89"/>
      <c r="L6482" s="89"/>
      <c r="M6482" s="89"/>
      <c r="N6482" s="271">
        <v>13479.76</v>
      </c>
      <c r="O6482" s="271">
        <v>0</v>
      </c>
      <c r="P6482" s="89" t="s">
        <v>670</v>
      </c>
    </row>
    <row r="6483" spans="1:16" ht="38.25">
      <c r="A6483" s="268" t="s">
        <v>711</v>
      </c>
      <c r="B6483" s="89"/>
      <c r="C6483" s="269" t="s">
        <v>1408</v>
      </c>
      <c r="D6483" s="84">
        <v>43644</v>
      </c>
      <c r="E6483" s="85" t="s">
        <v>10845</v>
      </c>
      <c r="F6483" s="85" t="s">
        <v>13</v>
      </c>
      <c r="G6483" s="85">
        <v>396736</v>
      </c>
      <c r="H6483" s="89"/>
      <c r="I6483" s="270" t="s">
        <v>720</v>
      </c>
      <c r="J6483" s="89"/>
      <c r="K6483" s="89"/>
      <c r="L6483" s="89"/>
      <c r="M6483" s="89"/>
      <c r="N6483" s="271">
        <v>23972.89</v>
      </c>
      <c r="O6483" s="271">
        <v>0</v>
      </c>
      <c r="P6483" s="89" t="s">
        <v>670</v>
      </c>
    </row>
    <row r="6484" spans="1:16" ht="38.25">
      <c r="A6484" s="268" t="s">
        <v>711</v>
      </c>
      <c r="B6484" s="89"/>
      <c r="C6484" s="269" t="s">
        <v>1408</v>
      </c>
      <c r="D6484" s="84">
        <v>43644</v>
      </c>
      <c r="E6484" s="85" t="s">
        <v>10846</v>
      </c>
      <c r="F6484" s="85" t="s">
        <v>13</v>
      </c>
      <c r="G6484" s="85">
        <v>396738</v>
      </c>
      <c r="H6484" s="89"/>
      <c r="I6484" s="270" t="s">
        <v>720</v>
      </c>
      <c r="J6484" s="89"/>
      <c r="K6484" s="89"/>
      <c r="L6484" s="89"/>
      <c r="M6484" s="89"/>
      <c r="N6484" s="271">
        <v>29316.55</v>
      </c>
      <c r="O6484" s="271">
        <v>0</v>
      </c>
      <c r="P6484" s="89" t="s">
        <v>670</v>
      </c>
    </row>
    <row r="6485" spans="1:16" ht="38.25">
      <c r="A6485" s="268" t="s">
        <v>711</v>
      </c>
      <c r="B6485" s="89"/>
      <c r="C6485" s="269" t="s">
        <v>1408</v>
      </c>
      <c r="D6485" s="84">
        <v>43644</v>
      </c>
      <c r="E6485" s="85" t="s">
        <v>10847</v>
      </c>
      <c r="F6485" s="85" t="s">
        <v>13</v>
      </c>
      <c r="G6485" s="85">
        <v>396740</v>
      </c>
      <c r="H6485" s="89"/>
      <c r="I6485" s="270" t="s">
        <v>720</v>
      </c>
      <c r="J6485" s="89"/>
      <c r="K6485" s="89"/>
      <c r="L6485" s="89"/>
      <c r="M6485" s="89"/>
      <c r="N6485" s="271">
        <v>1772598.41</v>
      </c>
      <c r="O6485" s="271">
        <v>0</v>
      </c>
      <c r="P6485" s="89" t="s">
        <v>670</v>
      </c>
    </row>
    <row r="6486" spans="1:16" ht="38.25">
      <c r="A6486" s="268" t="s">
        <v>711</v>
      </c>
      <c r="B6486" s="89"/>
      <c r="C6486" s="269" t="s">
        <v>1408</v>
      </c>
      <c r="D6486" s="84">
        <v>43644</v>
      </c>
      <c r="E6486" s="85" t="s">
        <v>10848</v>
      </c>
      <c r="F6486" s="85" t="s">
        <v>13</v>
      </c>
      <c r="G6486" s="85">
        <v>396742</v>
      </c>
      <c r="H6486" s="89"/>
      <c r="I6486" s="270" t="s">
        <v>720</v>
      </c>
      <c r="J6486" s="89"/>
      <c r="K6486" s="89"/>
      <c r="L6486" s="89"/>
      <c r="M6486" s="89"/>
      <c r="N6486" s="271">
        <v>1772598.41</v>
      </c>
      <c r="O6486" s="271">
        <v>0</v>
      </c>
      <c r="P6486" s="89" t="s">
        <v>670</v>
      </c>
    </row>
    <row r="6487" spans="1:16" ht="38.25">
      <c r="A6487" s="268" t="s">
        <v>711</v>
      </c>
      <c r="B6487" s="89"/>
      <c r="C6487" s="269" t="s">
        <v>1408</v>
      </c>
      <c r="D6487" s="84">
        <v>43644</v>
      </c>
      <c r="E6487" s="85" t="s">
        <v>10849</v>
      </c>
      <c r="F6487" s="85" t="s">
        <v>13</v>
      </c>
      <c r="G6487" s="85">
        <v>396744</v>
      </c>
      <c r="H6487" s="89"/>
      <c r="I6487" s="270" t="s">
        <v>720</v>
      </c>
      <c r="J6487" s="89"/>
      <c r="K6487" s="89"/>
      <c r="L6487" s="89"/>
      <c r="M6487" s="89"/>
      <c r="N6487" s="271">
        <v>1772598.41</v>
      </c>
      <c r="O6487" s="271">
        <v>0</v>
      </c>
      <c r="P6487" s="89" t="s">
        <v>670</v>
      </c>
    </row>
    <row r="6488" spans="1:16" ht="38.25">
      <c r="A6488" s="268" t="s">
        <v>711</v>
      </c>
      <c r="B6488" s="89"/>
      <c r="C6488" s="269" t="s">
        <v>1408</v>
      </c>
      <c r="D6488" s="84">
        <v>43644</v>
      </c>
      <c r="E6488" s="85" t="s">
        <v>10850</v>
      </c>
      <c r="F6488" s="85" t="s">
        <v>13</v>
      </c>
      <c r="G6488" s="85">
        <v>396746</v>
      </c>
      <c r="H6488" s="89"/>
      <c r="I6488" s="270" t="s">
        <v>720</v>
      </c>
      <c r="J6488" s="89"/>
      <c r="K6488" s="89"/>
      <c r="L6488" s="89"/>
      <c r="M6488" s="89"/>
      <c r="N6488" s="271">
        <v>1772598.41</v>
      </c>
      <c r="O6488" s="271">
        <v>0</v>
      </c>
      <c r="P6488" s="89" t="s">
        <v>670</v>
      </c>
    </row>
    <row r="6489" spans="1:16" ht="38.25">
      <c r="A6489" s="268" t="s">
        <v>711</v>
      </c>
      <c r="B6489" s="89"/>
      <c r="C6489" s="269" t="s">
        <v>1408</v>
      </c>
      <c r="D6489" s="84">
        <v>43644</v>
      </c>
      <c r="E6489" s="85" t="s">
        <v>10851</v>
      </c>
      <c r="F6489" s="85" t="s">
        <v>13</v>
      </c>
      <c r="G6489" s="85">
        <v>396748</v>
      </c>
      <c r="H6489" s="89"/>
      <c r="I6489" s="270" t="s">
        <v>720</v>
      </c>
      <c r="J6489" s="89"/>
      <c r="K6489" s="89"/>
      <c r="L6489" s="89"/>
      <c r="M6489" s="89"/>
      <c r="N6489" s="271">
        <v>1772598.41</v>
      </c>
      <c r="O6489" s="271">
        <v>0</v>
      </c>
      <c r="P6489" s="89" t="s">
        <v>670</v>
      </c>
    </row>
    <row r="6490" spans="1:16" ht="38.25">
      <c r="A6490" s="268" t="s">
        <v>711</v>
      </c>
      <c r="B6490" s="89"/>
      <c r="C6490" s="269" t="s">
        <v>1408</v>
      </c>
      <c r="D6490" s="84">
        <v>43644</v>
      </c>
      <c r="E6490" s="85" t="s">
        <v>10852</v>
      </c>
      <c r="F6490" s="85" t="s">
        <v>13</v>
      </c>
      <c r="G6490" s="85">
        <v>396750</v>
      </c>
      <c r="H6490" s="89"/>
      <c r="I6490" s="270" t="s">
        <v>720</v>
      </c>
      <c r="J6490" s="89"/>
      <c r="K6490" s="89"/>
      <c r="L6490" s="89"/>
      <c r="M6490" s="89"/>
      <c r="N6490" s="271">
        <v>4868649.7</v>
      </c>
      <c r="O6490" s="271">
        <v>0</v>
      </c>
      <c r="P6490" s="89" t="s">
        <v>670</v>
      </c>
    </row>
    <row r="6491" spans="1:16" ht="38.25">
      <c r="A6491" s="268" t="s">
        <v>711</v>
      </c>
      <c r="B6491" s="89"/>
      <c r="C6491" s="269" t="s">
        <v>1408</v>
      </c>
      <c r="D6491" s="84">
        <v>43644</v>
      </c>
      <c r="E6491" s="85" t="s">
        <v>10853</v>
      </c>
      <c r="F6491" s="85" t="s">
        <v>13</v>
      </c>
      <c r="G6491" s="85">
        <v>396752</v>
      </c>
      <c r="H6491" s="89"/>
      <c r="I6491" s="270" t="s">
        <v>720</v>
      </c>
      <c r="J6491" s="89"/>
      <c r="K6491" s="89"/>
      <c r="L6491" s="89"/>
      <c r="M6491" s="89"/>
      <c r="N6491" s="271">
        <v>4868649.7</v>
      </c>
      <c r="O6491" s="271">
        <v>0</v>
      </c>
      <c r="P6491" s="89" t="s">
        <v>670</v>
      </c>
    </row>
    <row r="6492" spans="1:16" ht="38.25">
      <c r="A6492" s="268" t="s">
        <v>711</v>
      </c>
      <c r="B6492" s="89"/>
      <c r="C6492" s="269" t="s">
        <v>1408</v>
      </c>
      <c r="D6492" s="84">
        <v>43644</v>
      </c>
      <c r="E6492" s="85" t="s">
        <v>10854</v>
      </c>
      <c r="F6492" s="85" t="s">
        <v>13</v>
      </c>
      <c r="G6492" s="85">
        <v>396754</v>
      </c>
      <c r="H6492" s="89"/>
      <c r="I6492" s="270" t="s">
        <v>720</v>
      </c>
      <c r="J6492" s="89"/>
      <c r="K6492" s="89"/>
      <c r="L6492" s="89"/>
      <c r="M6492" s="89"/>
      <c r="N6492" s="271">
        <v>4868649.7</v>
      </c>
      <c r="O6492" s="271">
        <v>0</v>
      </c>
      <c r="P6492" s="89" t="s">
        <v>670</v>
      </c>
    </row>
    <row r="6493" spans="1:16" ht="38.25">
      <c r="A6493" s="268" t="s">
        <v>711</v>
      </c>
      <c r="B6493" s="89"/>
      <c r="C6493" s="269" t="s">
        <v>1408</v>
      </c>
      <c r="D6493" s="84">
        <v>43644</v>
      </c>
      <c r="E6493" s="85" t="s">
        <v>10855</v>
      </c>
      <c r="F6493" s="85" t="s">
        <v>13</v>
      </c>
      <c r="G6493" s="85">
        <v>396756</v>
      </c>
      <c r="H6493" s="89"/>
      <c r="I6493" s="270" t="s">
        <v>720</v>
      </c>
      <c r="J6493" s="89"/>
      <c r="K6493" s="89"/>
      <c r="L6493" s="89"/>
      <c r="M6493" s="89"/>
      <c r="N6493" s="271">
        <v>4868649.7</v>
      </c>
      <c r="O6493" s="271">
        <v>0</v>
      </c>
      <c r="P6493" s="89" t="s">
        <v>670</v>
      </c>
    </row>
    <row r="6494" spans="1:16" ht="38.25">
      <c r="A6494" s="268" t="s">
        <v>711</v>
      </c>
      <c r="B6494" s="89"/>
      <c r="C6494" s="269" t="s">
        <v>1408</v>
      </c>
      <c r="D6494" s="84">
        <v>43644</v>
      </c>
      <c r="E6494" s="85" t="s">
        <v>10856</v>
      </c>
      <c r="F6494" s="85" t="s">
        <v>13</v>
      </c>
      <c r="G6494" s="85">
        <v>396758</v>
      </c>
      <c r="H6494" s="89"/>
      <c r="I6494" s="270" t="s">
        <v>720</v>
      </c>
      <c r="J6494" s="89"/>
      <c r="K6494" s="89"/>
      <c r="L6494" s="89"/>
      <c r="M6494" s="89"/>
      <c r="N6494" s="271">
        <v>4868649.7</v>
      </c>
      <c r="O6494" s="271">
        <v>0</v>
      </c>
      <c r="P6494" s="89" t="s">
        <v>670</v>
      </c>
    </row>
    <row r="6495" spans="1:16" ht="38.25">
      <c r="A6495" s="268" t="s">
        <v>711</v>
      </c>
      <c r="B6495" s="89"/>
      <c r="C6495" s="269" t="s">
        <v>1408</v>
      </c>
      <c r="D6495" s="84">
        <v>43644</v>
      </c>
      <c r="E6495" s="85" t="s">
        <v>10857</v>
      </c>
      <c r="F6495" s="85" t="s">
        <v>13</v>
      </c>
      <c r="G6495" s="85">
        <v>396760</v>
      </c>
      <c r="H6495" s="89"/>
      <c r="I6495" s="270" t="s">
        <v>720</v>
      </c>
      <c r="J6495" s="89"/>
      <c r="K6495" s="89"/>
      <c r="L6495" s="89"/>
      <c r="M6495" s="89"/>
      <c r="N6495" s="271">
        <v>4124245.58</v>
      </c>
      <c r="O6495" s="271">
        <v>0</v>
      </c>
      <c r="P6495" s="89" t="s">
        <v>670</v>
      </c>
    </row>
    <row r="6496" spans="1:16" ht="38.25">
      <c r="A6496" s="268" t="s">
        <v>711</v>
      </c>
      <c r="B6496" s="89"/>
      <c r="C6496" s="269" t="s">
        <v>1408</v>
      </c>
      <c r="D6496" s="84">
        <v>43644</v>
      </c>
      <c r="E6496" s="85" t="s">
        <v>10858</v>
      </c>
      <c r="F6496" s="85" t="s">
        <v>13</v>
      </c>
      <c r="G6496" s="85">
        <v>396762</v>
      </c>
      <c r="H6496" s="89"/>
      <c r="I6496" s="270" t="s">
        <v>720</v>
      </c>
      <c r="J6496" s="89"/>
      <c r="K6496" s="89"/>
      <c r="L6496" s="89"/>
      <c r="M6496" s="89"/>
      <c r="N6496" s="271">
        <v>4124245.58</v>
      </c>
      <c r="O6496" s="271">
        <v>0</v>
      </c>
      <c r="P6496" s="89" t="s">
        <v>670</v>
      </c>
    </row>
    <row r="6497" spans="1:16" ht="38.25">
      <c r="A6497" s="268" t="s">
        <v>711</v>
      </c>
      <c r="B6497" s="89"/>
      <c r="C6497" s="269" t="s">
        <v>1408</v>
      </c>
      <c r="D6497" s="84">
        <v>43644</v>
      </c>
      <c r="E6497" s="85" t="s">
        <v>10859</v>
      </c>
      <c r="F6497" s="85" t="s">
        <v>13</v>
      </c>
      <c r="G6497" s="85">
        <v>396764</v>
      </c>
      <c r="H6497" s="89"/>
      <c r="I6497" s="270" t="s">
        <v>720</v>
      </c>
      <c r="J6497" s="89"/>
      <c r="K6497" s="89"/>
      <c r="L6497" s="89"/>
      <c r="M6497" s="89"/>
      <c r="N6497" s="271">
        <v>4124245.58</v>
      </c>
      <c r="O6497" s="271">
        <v>0</v>
      </c>
      <c r="P6497" s="89" t="s">
        <v>670</v>
      </c>
    </row>
    <row r="6498" spans="1:16" ht="38.25">
      <c r="A6498" s="268" t="s">
        <v>711</v>
      </c>
      <c r="B6498" s="89"/>
      <c r="C6498" s="269" t="s">
        <v>1408</v>
      </c>
      <c r="D6498" s="84">
        <v>43644</v>
      </c>
      <c r="E6498" s="85" t="s">
        <v>10860</v>
      </c>
      <c r="F6498" s="85" t="s">
        <v>13</v>
      </c>
      <c r="G6498" s="85">
        <v>396766</v>
      </c>
      <c r="H6498" s="89"/>
      <c r="I6498" s="270" t="s">
        <v>720</v>
      </c>
      <c r="J6498" s="89"/>
      <c r="K6498" s="89"/>
      <c r="L6498" s="89"/>
      <c r="M6498" s="89"/>
      <c r="N6498" s="271">
        <v>11327724.890000001</v>
      </c>
      <c r="O6498" s="271">
        <v>0</v>
      </c>
      <c r="P6498" s="89" t="s">
        <v>670</v>
      </c>
    </row>
    <row r="6499" spans="1:16" ht="38.25">
      <c r="A6499" s="268" t="s">
        <v>711</v>
      </c>
      <c r="B6499" s="89"/>
      <c r="C6499" s="269" t="s">
        <v>1408</v>
      </c>
      <c r="D6499" s="84">
        <v>43644</v>
      </c>
      <c r="E6499" s="85" t="s">
        <v>10861</v>
      </c>
      <c r="F6499" s="85" t="s">
        <v>13</v>
      </c>
      <c r="G6499" s="85">
        <v>396768</v>
      </c>
      <c r="H6499" s="89"/>
      <c r="I6499" s="270" t="s">
        <v>720</v>
      </c>
      <c r="J6499" s="89"/>
      <c r="K6499" s="89"/>
      <c r="L6499" s="89"/>
      <c r="M6499" s="89"/>
      <c r="N6499" s="271">
        <v>11327724.890000001</v>
      </c>
      <c r="O6499" s="271">
        <v>0</v>
      </c>
      <c r="P6499" s="89" t="s">
        <v>670</v>
      </c>
    </row>
    <row r="6500" spans="1:16" ht="38.25">
      <c r="A6500" s="268" t="s">
        <v>711</v>
      </c>
      <c r="B6500" s="89"/>
      <c r="C6500" s="269" t="s">
        <v>1408</v>
      </c>
      <c r="D6500" s="84">
        <v>43644</v>
      </c>
      <c r="E6500" s="85" t="s">
        <v>10862</v>
      </c>
      <c r="F6500" s="85" t="s">
        <v>13</v>
      </c>
      <c r="G6500" s="85">
        <v>396770</v>
      </c>
      <c r="H6500" s="89"/>
      <c r="I6500" s="270" t="s">
        <v>720</v>
      </c>
      <c r="J6500" s="89"/>
      <c r="K6500" s="89"/>
      <c r="L6500" s="89"/>
      <c r="M6500" s="89"/>
      <c r="N6500" s="271">
        <v>2084083.44</v>
      </c>
      <c r="O6500" s="271">
        <v>0</v>
      </c>
      <c r="P6500" s="89" t="s">
        <v>670</v>
      </c>
    </row>
    <row r="6501" spans="1:16" ht="38.25">
      <c r="A6501" s="268" t="s">
        <v>711</v>
      </c>
      <c r="B6501" s="89"/>
      <c r="C6501" s="269" t="s">
        <v>1408</v>
      </c>
      <c r="D6501" s="84">
        <v>43644</v>
      </c>
      <c r="E6501" s="85" t="s">
        <v>10863</v>
      </c>
      <c r="F6501" s="85" t="s">
        <v>13</v>
      </c>
      <c r="G6501" s="85">
        <v>396772</v>
      </c>
      <c r="H6501" s="89"/>
      <c r="I6501" s="270" t="s">
        <v>720</v>
      </c>
      <c r="J6501" s="89"/>
      <c r="K6501" s="89"/>
      <c r="L6501" s="89"/>
      <c r="M6501" s="89"/>
      <c r="N6501" s="271">
        <v>463374.27</v>
      </c>
      <c r="O6501" s="271">
        <v>0</v>
      </c>
      <c r="P6501" s="89" t="s">
        <v>670</v>
      </c>
    </row>
    <row r="6502" spans="1:16" ht="38.25">
      <c r="A6502" s="268" t="s">
        <v>711</v>
      </c>
      <c r="B6502" s="89"/>
      <c r="C6502" s="269" t="s">
        <v>1408</v>
      </c>
      <c r="D6502" s="84">
        <v>43644</v>
      </c>
      <c r="E6502" s="85" t="s">
        <v>10864</v>
      </c>
      <c r="F6502" s="85" t="s">
        <v>13</v>
      </c>
      <c r="G6502" s="85">
        <v>396774</v>
      </c>
      <c r="H6502" s="89"/>
      <c r="I6502" s="270" t="s">
        <v>720</v>
      </c>
      <c r="J6502" s="89"/>
      <c r="K6502" s="89"/>
      <c r="L6502" s="89"/>
      <c r="M6502" s="89"/>
      <c r="N6502" s="271">
        <v>471171.21</v>
      </c>
      <c r="O6502" s="271">
        <v>0</v>
      </c>
      <c r="P6502" s="89" t="s">
        <v>670</v>
      </c>
    </row>
    <row r="6503" spans="1:16" ht="38.25">
      <c r="A6503" s="268" t="s">
        <v>711</v>
      </c>
      <c r="B6503" s="89"/>
      <c r="C6503" s="269" t="s">
        <v>1408</v>
      </c>
      <c r="D6503" s="84">
        <v>43644</v>
      </c>
      <c r="E6503" s="85" t="s">
        <v>10865</v>
      </c>
      <c r="F6503" s="85" t="s">
        <v>13</v>
      </c>
      <c r="G6503" s="85">
        <v>396776</v>
      </c>
      <c r="H6503" s="89"/>
      <c r="I6503" s="270" t="s">
        <v>720</v>
      </c>
      <c r="J6503" s="89"/>
      <c r="K6503" s="89"/>
      <c r="L6503" s="89"/>
      <c r="M6503" s="89"/>
      <c r="N6503" s="271">
        <v>399130.3</v>
      </c>
      <c r="O6503" s="271">
        <v>0</v>
      </c>
      <c r="P6503" s="89" t="s">
        <v>670</v>
      </c>
    </row>
    <row r="6504" spans="1:16" ht="38.25">
      <c r="A6504" s="268" t="s">
        <v>711</v>
      </c>
      <c r="B6504" s="89"/>
      <c r="C6504" s="269" t="s">
        <v>1408</v>
      </c>
      <c r="D6504" s="84">
        <v>43644</v>
      </c>
      <c r="E6504" s="85" t="s">
        <v>10866</v>
      </c>
      <c r="F6504" s="85" t="s">
        <v>13</v>
      </c>
      <c r="G6504" s="85">
        <v>396778</v>
      </c>
      <c r="H6504" s="89"/>
      <c r="I6504" s="270" t="s">
        <v>720</v>
      </c>
      <c r="J6504" s="89"/>
      <c r="K6504" s="89"/>
      <c r="L6504" s="89"/>
      <c r="M6504" s="89"/>
      <c r="N6504" s="271">
        <v>6623277.7999999998</v>
      </c>
      <c r="O6504" s="271">
        <v>0</v>
      </c>
      <c r="P6504" s="89" t="s">
        <v>670</v>
      </c>
    </row>
    <row r="6505" spans="1:16" ht="38.25">
      <c r="A6505" s="268" t="s">
        <v>711</v>
      </c>
      <c r="B6505" s="89"/>
      <c r="C6505" s="269" t="s">
        <v>1408</v>
      </c>
      <c r="D6505" s="84">
        <v>43644</v>
      </c>
      <c r="E6505" s="85" t="s">
        <v>10867</v>
      </c>
      <c r="F6505" s="85" t="s">
        <v>13</v>
      </c>
      <c r="G6505" s="85">
        <v>396780</v>
      </c>
      <c r="H6505" s="89"/>
      <c r="I6505" s="270" t="s">
        <v>720</v>
      </c>
      <c r="J6505" s="89"/>
      <c r="K6505" s="89"/>
      <c r="L6505" s="89"/>
      <c r="M6505" s="89"/>
      <c r="N6505" s="271">
        <v>201690.45</v>
      </c>
      <c r="O6505" s="271">
        <v>0</v>
      </c>
      <c r="P6505" s="89" t="s">
        <v>670</v>
      </c>
    </row>
    <row r="6506" spans="1:16" ht="38.25">
      <c r="A6506" s="268" t="s">
        <v>711</v>
      </c>
      <c r="B6506" s="89"/>
      <c r="C6506" s="269" t="s">
        <v>1408</v>
      </c>
      <c r="D6506" s="84">
        <v>43644</v>
      </c>
      <c r="E6506" s="85" t="s">
        <v>10868</v>
      </c>
      <c r="F6506" s="85" t="s">
        <v>13</v>
      </c>
      <c r="G6506" s="85">
        <v>396782</v>
      </c>
      <c r="H6506" s="89"/>
      <c r="I6506" s="270" t="s">
        <v>720</v>
      </c>
      <c r="J6506" s="89"/>
      <c r="K6506" s="89"/>
      <c r="L6506" s="89"/>
      <c r="M6506" s="89"/>
      <c r="N6506" s="271">
        <v>1309224.07</v>
      </c>
      <c r="O6506" s="271">
        <v>0</v>
      </c>
      <c r="P6506" s="89" t="s">
        <v>670</v>
      </c>
    </row>
    <row r="6507" spans="1:16" ht="38.25">
      <c r="A6507" s="268" t="s">
        <v>711</v>
      </c>
      <c r="B6507" s="89"/>
      <c r="C6507" s="269" t="s">
        <v>1408</v>
      </c>
      <c r="D6507" s="84">
        <v>43644</v>
      </c>
      <c r="E6507" s="85" t="s">
        <v>10869</v>
      </c>
      <c r="F6507" s="85" t="s">
        <v>13</v>
      </c>
      <c r="G6507" s="85">
        <v>396784</v>
      </c>
      <c r="H6507" s="89"/>
      <c r="I6507" s="270" t="s">
        <v>720</v>
      </c>
      <c r="J6507" s="89"/>
      <c r="K6507" s="89"/>
      <c r="L6507" s="89"/>
      <c r="M6507" s="89"/>
      <c r="N6507" s="271">
        <v>3046128.05</v>
      </c>
      <c r="O6507" s="271">
        <v>0</v>
      </c>
      <c r="P6507" s="89" t="s">
        <v>670</v>
      </c>
    </row>
    <row r="6508" spans="1:16" ht="38.25">
      <c r="A6508" s="268" t="s">
        <v>711</v>
      </c>
      <c r="B6508" s="89"/>
      <c r="C6508" s="269" t="s">
        <v>1408</v>
      </c>
      <c r="D6508" s="84">
        <v>43644</v>
      </c>
      <c r="E6508" s="85" t="s">
        <v>10870</v>
      </c>
      <c r="F6508" s="85" t="s">
        <v>13</v>
      </c>
      <c r="G6508" s="85">
        <v>396786</v>
      </c>
      <c r="H6508" s="89"/>
      <c r="I6508" s="270" t="s">
        <v>720</v>
      </c>
      <c r="J6508" s="89"/>
      <c r="K6508" s="89"/>
      <c r="L6508" s="89"/>
      <c r="M6508" s="89"/>
      <c r="N6508" s="271">
        <v>4704447.16</v>
      </c>
      <c r="O6508" s="271">
        <v>0</v>
      </c>
      <c r="P6508" s="89" t="s">
        <v>670</v>
      </c>
    </row>
    <row r="6509" spans="1:16" ht="38.25">
      <c r="A6509" s="268" t="s">
        <v>711</v>
      </c>
      <c r="B6509" s="89"/>
      <c r="C6509" s="269" t="s">
        <v>1408</v>
      </c>
      <c r="D6509" s="84">
        <v>43644</v>
      </c>
      <c r="E6509" s="85" t="s">
        <v>10871</v>
      </c>
      <c r="F6509" s="85" t="s">
        <v>13</v>
      </c>
      <c r="G6509" s="85">
        <v>396788</v>
      </c>
      <c r="H6509" s="89"/>
      <c r="I6509" s="270" t="s">
        <v>720</v>
      </c>
      <c r="J6509" s="89"/>
      <c r="K6509" s="89"/>
      <c r="L6509" s="89"/>
      <c r="M6509" s="89"/>
      <c r="N6509" s="271">
        <v>865527.78</v>
      </c>
      <c r="O6509" s="271">
        <v>0</v>
      </c>
      <c r="P6509" s="89" t="s">
        <v>670</v>
      </c>
    </row>
    <row r="6510" spans="1:16" ht="38.25">
      <c r="A6510" s="268" t="s">
        <v>711</v>
      </c>
      <c r="B6510" s="89"/>
      <c r="C6510" s="269" t="s">
        <v>1408</v>
      </c>
      <c r="D6510" s="84">
        <v>43644</v>
      </c>
      <c r="E6510" s="85" t="s">
        <v>10872</v>
      </c>
      <c r="F6510" s="85" t="s">
        <v>13</v>
      </c>
      <c r="G6510" s="85">
        <v>396790</v>
      </c>
      <c r="H6510" s="89"/>
      <c r="I6510" s="270" t="s">
        <v>720</v>
      </c>
      <c r="J6510" s="89"/>
      <c r="K6510" s="89"/>
      <c r="L6510" s="89"/>
      <c r="M6510" s="89"/>
      <c r="N6510" s="271">
        <v>6550837.5700000003</v>
      </c>
      <c r="O6510" s="271">
        <v>0</v>
      </c>
      <c r="P6510" s="89" t="s">
        <v>670</v>
      </c>
    </row>
    <row r="6511" spans="1:16" ht="38.25">
      <c r="A6511" s="268" t="s">
        <v>711</v>
      </c>
      <c r="B6511" s="89"/>
      <c r="C6511" s="269" t="s">
        <v>1408</v>
      </c>
      <c r="D6511" s="84">
        <v>43644</v>
      </c>
      <c r="E6511" s="85" t="s">
        <v>10873</v>
      </c>
      <c r="F6511" s="85" t="s">
        <v>13</v>
      </c>
      <c r="G6511" s="85">
        <v>396792</v>
      </c>
      <c r="H6511" s="89"/>
      <c r="I6511" s="270" t="s">
        <v>720</v>
      </c>
      <c r="J6511" s="89"/>
      <c r="K6511" s="89"/>
      <c r="L6511" s="89"/>
      <c r="M6511" s="89"/>
      <c r="N6511" s="271">
        <v>6909.53</v>
      </c>
      <c r="O6511" s="271">
        <v>0</v>
      </c>
      <c r="P6511" s="89" t="s">
        <v>670</v>
      </c>
    </row>
    <row r="6512" spans="1:16" ht="38.25">
      <c r="A6512" s="268" t="s">
        <v>711</v>
      </c>
      <c r="B6512" s="89"/>
      <c r="C6512" s="269" t="s">
        <v>1408</v>
      </c>
      <c r="D6512" s="84">
        <v>43644</v>
      </c>
      <c r="E6512" s="85" t="s">
        <v>10874</v>
      </c>
      <c r="F6512" s="85" t="s">
        <v>13</v>
      </c>
      <c r="G6512" s="85">
        <v>396794</v>
      </c>
      <c r="H6512" s="89"/>
      <c r="I6512" s="270" t="s">
        <v>720</v>
      </c>
      <c r="J6512" s="89"/>
      <c r="K6512" s="89"/>
      <c r="L6512" s="89"/>
      <c r="M6512" s="89"/>
      <c r="N6512" s="271">
        <v>11817.31</v>
      </c>
      <c r="O6512" s="271">
        <v>0</v>
      </c>
      <c r="P6512" s="89" t="s">
        <v>670</v>
      </c>
    </row>
    <row r="6513" spans="1:16" ht="38.25">
      <c r="A6513" s="268" t="s">
        <v>711</v>
      </c>
      <c r="B6513" s="89"/>
      <c r="C6513" s="269" t="s">
        <v>1408</v>
      </c>
      <c r="D6513" s="84">
        <v>43644</v>
      </c>
      <c r="E6513" s="85" t="s">
        <v>10875</v>
      </c>
      <c r="F6513" s="85" t="s">
        <v>13</v>
      </c>
      <c r="G6513" s="85">
        <v>396796</v>
      </c>
      <c r="H6513" s="89"/>
      <c r="I6513" s="270" t="s">
        <v>720</v>
      </c>
      <c r="J6513" s="89"/>
      <c r="K6513" s="89"/>
      <c r="L6513" s="89"/>
      <c r="M6513" s="89"/>
      <c r="N6513" s="271">
        <v>223985.59</v>
      </c>
      <c r="O6513" s="271">
        <v>0</v>
      </c>
      <c r="P6513" s="89" t="s">
        <v>670</v>
      </c>
    </row>
    <row r="6514" spans="1:16" ht="38.25">
      <c r="A6514" s="268" t="s">
        <v>711</v>
      </c>
      <c r="B6514" s="89"/>
      <c r="C6514" s="269" t="s">
        <v>1408</v>
      </c>
      <c r="D6514" s="84">
        <v>43644</v>
      </c>
      <c r="E6514" s="85" t="s">
        <v>10876</v>
      </c>
      <c r="F6514" s="85" t="s">
        <v>13</v>
      </c>
      <c r="G6514" s="85">
        <v>396798</v>
      </c>
      <c r="H6514" s="89"/>
      <c r="I6514" s="270" t="s">
        <v>720</v>
      </c>
      <c r="J6514" s="89"/>
      <c r="K6514" s="89"/>
      <c r="L6514" s="89"/>
      <c r="M6514" s="89"/>
      <c r="N6514" s="271">
        <v>1091.77</v>
      </c>
      <c r="O6514" s="271">
        <v>0</v>
      </c>
      <c r="P6514" s="89" t="s">
        <v>670</v>
      </c>
    </row>
    <row r="6515" spans="1:16" ht="38.25">
      <c r="A6515" s="268" t="s">
        <v>711</v>
      </c>
      <c r="B6515" s="89"/>
      <c r="C6515" s="269" t="s">
        <v>1408</v>
      </c>
      <c r="D6515" s="84">
        <v>43644</v>
      </c>
      <c r="E6515" s="85" t="s">
        <v>10877</v>
      </c>
      <c r="F6515" s="85" t="s">
        <v>13</v>
      </c>
      <c r="G6515" s="85">
        <v>396800</v>
      </c>
      <c r="H6515" s="89"/>
      <c r="I6515" s="270" t="s">
        <v>720</v>
      </c>
      <c r="J6515" s="89"/>
      <c r="K6515" s="89"/>
      <c r="L6515" s="89"/>
      <c r="M6515" s="89"/>
      <c r="N6515" s="271">
        <v>4176.51</v>
      </c>
      <c r="O6515" s="271">
        <v>0</v>
      </c>
      <c r="P6515" s="89" t="s">
        <v>670</v>
      </c>
    </row>
    <row r="6516" spans="1:16" ht="38.25">
      <c r="A6516" s="268" t="s">
        <v>711</v>
      </c>
      <c r="B6516" s="89"/>
      <c r="C6516" s="269" t="s">
        <v>1408</v>
      </c>
      <c r="D6516" s="84">
        <v>43644</v>
      </c>
      <c r="E6516" s="85" t="s">
        <v>10878</v>
      </c>
      <c r="F6516" s="85" t="s">
        <v>13</v>
      </c>
      <c r="G6516" s="85">
        <v>396802</v>
      </c>
      <c r="H6516" s="89"/>
      <c r="I6516" s="270" t="s">
        <v>720</v>
      </c>
      <c r="J6516" s="89"/>
      <c r="K6516" s="89"/>
      <c r="L6516" s="89"/>
      <c r="M6516" s="89"/>
      <c r="N6516" s="271">
        <v>8484.7199999999993</v>
      </c>
      <c r="O6516" s="271">
        <v>0</v>
      </c>
      <c r="P6516" s="89" t="s">
        <v>670</v>
      </c>
    </row>
    <row r="6517" spans="1:16" ht="38.25">
      <c r="A6517" s="268" t="s">
        <v>711</v>
      </c>
      <c r="B6517" s="89"/>
      <c r="C6517" s="269" t="s">
        <v>1408</v>
      </c>
      <c r="D6517" s="84">
        <v>43644</v>
      </c>
      <c r="E6517" s="85" t="s">
        <v>10879</v>
      </c>
      <c r="F6517" s="85" t="s">
        <v>13</v>
      </c>
      <c r="G6517" s="85">
        <v>396804</v>
      </c>
      <c r="H6517" s="89"/>
      <c r="I6517" s="270" t="s">
        <v>720</v>
      </c>
      <c r="J6517" s="89"/>
      <c r="K6517" s="89"/>
      <c r="L6517" s="89"/>
      <c r="M6517" s="89"/>
      <c r="N6517" s="271">
        <v>32457.68</v>
      </c>
      <c r="O6517" s="271">
        <v>0</v>
      </c>
      <c r="P6517" s="89" t="s">
        <v>670</v>
      </c>
    </row>
    <row r="6518" spans="1:16" ht="38.25">
      <c r="A6518" s="268" t="s">
        <v>711</v>
      </c>
      <c r="B6518" s="89"/>
      <c r="C6518" s="269" t="s">
        <v>1408</v>
      </c>
      <c r="D6518" s="84">
        <v>43644</v>
      </c>
      <c r="E6518" s="85" t="s">
        <v>10880</v>
      </c>
      <c r="F6518" s="85" t="s">
        <v>13</v>
      </c>
      <c r="G6518" s="85">
        <v>396806</v>
      </c>
      <c r="H6518" s="89"/>
      <c r="I6518" s="270" t="s">
        <v>720</v>
      </c>
      <c r="J6518" s="89"/>
      <c r="K6518" s="89"/>
      <c r="L6518" s="89"/>
      <c r="M6518" s="89"/>
      <c r="N6518" s="271">
        <v>3772.31</v>
      </c>
      <c r="O6518" s="271">
        <v>0</v>
      </c>
      <c r="P6518" s="89" t="s">
        <v>670</v>
      </c>
    </row>
    <row r="6519" spans="1:16" ht="38.25">
      <c r="A6519" s="268" t="s">
        <v>711</v>
      </c>
      <c r="B6519" s="89"/>
      <c r="C6519" s="269" t="s">
        <v>1408</v>
      </c>
      <c r="D6519" s="84">
        <v>43644</v>
      </c>
      <c r="E6519" s="85" t="s">
        <v>10881</v>
      </c>
      <c r="F6519" s="85" t="s">
        <v>13</v>
      </c>
      <c r="G6519" s="85">
        <v>396808</v>
      </c>
      <c r="H6519" s="89"/>
      <c r="I6519" s="270" t="s">
        <v>720</v>
      </c>
      <c r="J6519" s="89"/>
      <c r="K6519" s="89"/>
      <c r="L6519" s="89"/>
      <c r="M6519" s="89"/>
      <c r="N6519" s="271">
        <v>8728.18</v>
      </c>
      <c r="O6519" s="271">
        <v>0</v>
      </c>
      <c r="P6519" s="89" t="s">
        <v>670</v>
      </c>
    </row>
    <row r="6520" spans="1:16" ht="51">
      <c r="A6520" s="268">
        <v>41</v>
      </c>
      <c r="B6520" s="89"/>
      <c r="C6520" s="269" t="s">
        <v>47</v>
      </c>
      <c r="D6520" s="84">
        <v>43644</v>
      </c>
      <c r="E6520" s="85" t="s">
        <v>10882</v>
      </c>
      <c r="F6520" s="85" t="s">
        <v>6</v>
      </c>
      <c r="G6520" s="85">
        <v>1138347</v>
      </c>
      <c r="H6520" s="89"/>
      <c r="I6520" s="270" t="s">
        <v>12473</v>
      </c>
      <c r="J6520" s="89"/>
      <c r="K6520" s="89"/>
      <c r="L6520" s="89"/>
      <c r="M6520" s="89"/>
      <c r="N6520" s="271">
        <v>0</v>
      </c>
      <c r="O6520" s="271">
        <v>272484</v>
      </c>
      <c r="P6520" s="89" t="s">
        <v>670</v>
      </c>
    </row>
    <row r="6521" spans="1:16" ht="63.75">
      <c r="A6521" s="268">
        <v>41</v>
      </c>
      <c r="B6521" s="89"/>
      <c r="C6521" s="269" t="s">
        <v>47</v>
      </c>
      <c r="D6521" s="84">
        <v>43644</v>
      </c>
      <c r="E6521" s="85" t="s">
        <v>10883</v>
      </c>
      <c r="F6521" s="85" t="s">
        <v>6</v>
      </c>
      <c r="G6521" s="85">
        <v>1138348</v>
      </c>
      <c r="H6521" s="89"/>
      <c r="I6521" s="270" t="s">
        <v>12474</v>
      </c>
      <c r="J6521" s="89"/>
      <c r="K6521" s="89"/>
      <c r="L6521" s="89"/>
      <c r="M6521" s="89"/>
      <c r="N6521" s="271">
        <v>0</v>
      </c>
      <c r="O6521" s="271">
        <v>48546</v>
      </c>
      <c r="P6521" s="89" t="s">
        <v>670</v>
      </c>
    </row>
    <row r="6522" spans="1:16" ht="89.25">
      <c r="A6522" s="268">
        <v>132</v>
      </c>
      <c r="B6522" s="89"/>
      <c r="C6522" s="269" t="s">
        <v>68</v>
      </c>
      <c r="D6522" s="84">
        <v>43644</v>
      </c>
      <c r="E6522" s="85" t="s">
        <v>10884</v>
      </c>
      <c r="F6522" s="85" t="s">
        <v>11</v>
      </c>
      <c r="G6522" s="85">
        <v>958195</v>
      </c>
      <c r="H6522" s="89"/>
      <c r="I6522" s="270" t="s">
        <v>12475</v>
      </c>
      <c r="J6522" s="89"/>
      <c r="K6522" s="89"/>
      <c r="L6522" s="89"/>
      <c r="M6522" s="89"/>
      <c r="N6522" s="271">
        <v>685.51</v>
      </c>
      <c r="O6522" s="271">
        <v>0</v>
      </c>
      <c r="P6522" s="89" t="s">
        <v>670</v>
      </c>
    </row>
    <row r="6523" spans="1:16" ht="89.25">
      <c r="A6523" s="268">
        <v>132</v>
      </c>
      <c r="B6523" s="89"/>
      <c r="C6523" s="269" t="s">
        <v>68</v>
      </c>
      <c r="D6523" s="84">
        <v>43644</v>
      </c>
      <c r="E6523" s="85" t="s">
        <v>10885</v>
      </c>
      <c r="F6523" s="85" t="s">
        <v>11</v>
      </c>
      <c r="G6523" s="85">
        <v>958235</v>
      </c>
      <c r="H6523" s="89"/>
      <c r="I6523" s="270" t="s">
        <v>12476</v>
      </c>
      <c r="J6523" s="89"/>
      <c r="K6523" s="89"/>
      <c r="L6523" s="89"/>
      <c r="M6523" s="89"/>
      <c r="N6523" s="271">
        <v>388.54</v>
      </c>
      <c r="O6523" s="271">
        <v>0</v>
      </c>
      <c r="P6523" s="89" t="s">
        <v>670</v>
      </c>
    </row>
    <row r="6524" spans="1:16" ht="102">
      <c r="A6524" s="268">
        <v>132</v>
      </c>
      <c r="B6524" s="89"/>
      <c r="C6524" s="269" t="s">
        <v>68</v>
      </c>
      <c r="D6524" s="84">
        <v>43644</v>
      </c>
      <c r="E6524" s="85" t="s">
        <v>10886</v>
      </c>
      <c r="F6524" s="85" t="s">
        <v>11</v>
      </c>
      <c r="G6524" s="85">
        <v>958239</v>
      </c>
      <c r="H6524" s="89"/>
      <c r="I6524" s="270" t="s">
        <v>12477</v>
      </c>
      <c r="J6524" s="89"/>
      <c r="K6524" s="89"/>
      <c r="L6524" s="89"/>
      <c r="M6524" s="89"/>
      <c r="N6524" s="271">
        <v>730.24</v>
      </c>
      <c r="O6524" s="271">
        <v>0</v>
      </c>
      <c r="P6524" s="89" t="s">
        <v>670</v>
      </c>
    </row>
    <row r="6525" spans="1:16" ht="89.25">
      <c r="A6525" s="268">
        <v>573</v>
      </c>
      <c r="B6525" s="89"/>
      <c r="C6525" s="269" t="s">
        <v>178</v>
      </c>
      <c r="D6525" s="84">
        <v>43644</v>
      </c>
      <c r="E6525" s="85" t="s">
        <v>10887</v>
      </c>
      <c r="F6525" s="85" t="s">
        <v>11</v>
      </c>
      <c r="G6525" s="85">
        <v>958241</v>
      </c>
      <c r="H6525" s="89"/>
      <c r="I6525" s="270" t="s">
        <v>12478</v>
      </c>
      <c r="J6525" s="89"/>
      <c r="K6525" s="89"/>
      <c r="L6525" s="89"/>
      <c r="M6525" s="89"/>
      <c r="N6525" s="271">
        <v>270</v>
      </c>
      <c r="O6525" s="271">
        <v>0</v>
      </c>
      <c r="P6525" s="89" t="s">
        <v>670</v>
      </c>
    </row>
    <row r="6526" spans="1:16" ht="51">
      <c r="A6526" s="268">
        <v>513</v>
      </c>
      <c r="B6526" s="89"/>
      <c r="C6526" s="269" t="s">
        <v>171</v>
      </c>
      <c r="D6526" s="84">
        <v>43644</v>
      </c>
      <c r="E6526" s="85" t="s">
        <v>10888</v>
      </c>
      <c r="F6526" s="85" t="s">
        <v>11</v>
      </c>
      <c r="G6526" s="85">
        <v>958275</v>
      </c>
      <c r="H6526" s="89"/>
      <c r="I6526" s="270" t="s">
        <v>12479</v>
      </c>
      <c r="J6526" s="89"/>
      <c r="K6526" s="89"/>
      <c r="L6526" s="89"/>
      <c r="M6526" s="89"/>
      <c r="N6526" s="271">
        <v>50</v>
      </c>
      <c r="O6526" s="271">
        <v>0</v>
      </c>
      <c r="P6526" s="89" t="s">
        <v>670</v>
      </c>
    </row>
    <row r="6527" spans="1:16" ht="51">
      <c r="A6527" s="268">
        <v>117</v>
      </c>
      <c r="B6527" s="89"/>
      <c r="C6527" s="269" t="s">
        <v>62</v>
      </c>
      <c r="D6527" s="84">
        <v>43644</v>
      </c>
      <c r="E6527" s="85" t="s">
        <v>10889</v>
      </c>
      <c r="F6527" s="85" t="s">
        <v>11</v>
      </c>
      <c r="G6527" s="85">
        <v>958279</v>
      </c>
      <c r="H6527" s="89"/>
      <c r="I6527" s="270" t="s">
        <v>12480</v>
      </c>
      <c r="J6527" s="89"/>
      <c r="K6527" s="89"/>
      <c r="L6527" s="89"/>
      <c r="M6527" s="89"/>
      <c r="N6527" s="271">
        <v>50</v>
      </c>
      <c r="O6527" s="271">
        <v>0</v>
      </c>
      <c r="P6527" s="89" t="s">
        <v>670</v>
      </c>
    </row>
    <row r="6528" spans="1:16" ht="51">
      <c r="A6528" s="268">
        <v>119</v>
      </c>
      <c r="B6528" s="89"/>
      <c r="C6528" s="269" t="s">
        <v>63</v>
      </c>
      <c r="D6528" s="84">
        <v>43644</v>
      </c>
      <c r="E6528" s="85" t="s">
        <v>10890</v>
      </c>
      <c r="F6528" s="85" t="s">
        <v>11</v>
      </c>
      <c r="G6528" s="85">
        <v>958288</v>
      </c>
      <c r="H6528" s="89"/>
      <c r="I6528" s="270" t="s">
        <v>12481</v>
      </c>
      <c r="J6528" s="89"/>
      <c r="K6528" s="89"/>
      <c r="L6528" s="89"/>
      <c r="M6528" s="89"/>
      <c r="N6528" s="271">
        <v>50</v>
      </c>
      <c r="O6528" s="271">
        <v>0</v>
      </c>
      <c r="P6528" s="89" t="s">
        <v>670</v>
      </c>
    </row>
    <row r="6529" spans="1:16" ht="63.75">
      <c r="A6529" s="268" t="s">
        <v>556</v>
      </c>
      <c r="B6529" s="89"/>
      <c r="C6529" s="269" t="s">
        <v>616</v>
      </c>
      <c r="D6529" s="84">
        <v>43644</v>
      </c>
      <c r="E6529" s="85" t="s">
        <v>10891</v>
      </c>
      <c r="F6529" s="85" t="s">
        <v>11</v>
      </c>
      <c r="G6529" s="85">
        <v>958291</v>
      </c>
      <c r="H6529" s="89"/>
      <c r="I6529" s="270" t="s">
        <v>751</v>
      </c>
      <c r="J6529" s="89"/>
      <c r="K6529" s="89"/>
      <c r="L6529" s="89"/>
      <c r="M6529" s="89"/>
      <c r="N6529" s="271">
        <v>50</v>
      </c>
      <c r="O6529" s="271">
        <v>0</v>
      </c>
      <c r="P6529" s="89" t="s">
        <v>670</v>
      </c>
    </row>
    <row r="6530" spans="1:16" ht="51">
      <c r="A6530" s="268">
        <v>513</v>
      </c>
      <c r="B6530" s="89"/>
      <c r="C6530" s="269" t="s">
        <v>171</v>
      </c>
      <c r="D6530" s="84">
        <v>43644</v>
      </c>
      <c r="E6530" s="85" t="s">
        <v>10892</v>
      </c>
      <c r="F6530" s="85" t="s">
        <v>11</v>
      </c>
      <c r="G6530" s="85">
        <v>958301</v>
      </c>
      <c r="H6530" s="89"/>
      <c r="I6530" s="270" t="s">
        <v>12482</v>
      </c>
      <c r="J6530" s="89"/>
      <c r="K6530" s="89"/>
      <c r="L6530" s="89"/>
      <c r="M6530" s="89"/>
      <c r="N6530" s="271">
        <v>50</v>
      </c>
      <c r="O6530" s="271">
        <v>0</v>
      </c>
      <c r="P6530" s="89" t="s">
        <v>670</v>
      </c>
    </row>
    <row r="6531" spans="1:16" ht="51">
      <c r="A6531" s="268" t="s">
        <v>557</v>
      </c>
      <c r="B6531" s="89"/>
      <c r="C6531" s="269" t="s">
        <v>780</v>
      </c>
      <c r="D6531" s="84">
        <v>43644</v>
      </c>
      <c r="E6531" s="85" t="s">
        <v>10893</v>
      </c>
      <c r="F6531" s="85" t="s">
        <v>6</v>
      </c>
      <c r="G6531" s="85">
        <v>1077764</v>
      </c>
      <c r="H6531" s="89"/>
      <c r="I6531" s="270" t="s">
        <v>12483</v>
      </c>
      <c r="J6531" s="89"/>
      <c r="K6531" s="89"/>
      <c r="L6531" s="89"/>
      <c r="M6531" s="89"/>
      <c r="N6531" s="271">
        <v>0</v>
      </c>
      <c r="O6531" s="271">
        <v>19967.68</v>
      </c>
      <c r="P6531" s="89" t="s">
        <v>670</v>
      </c>
    </row>
    <row r="6532" spans="1:16" ht="89.25">
      <c r="A6532" s="268">
        <v>512</v>
      </c>
      <c r="B6532" s="89"/>
      <c r="C6532" s="269" t="s">
        <v>782</v>
      </c>
      <c r="D6532" s="84">
        <v>43644</v>
      </c>
      <c r="E6532" s="85" t="s">
        <v>10894</v>
      </c>
      <c r="F6532" s="85" t="s">
        <v>11</v>
      </c>
      <c r="G6532" s="85">
        <v>958319</v>
      </c>
      <c r="H6532" s="89"/>
      <c r="I6532" s="270" t="s">
        <v>12484</v>
      </c>
      <c r="J6532" s="89"/>
      <c r="K6532" s="89"/>
      <c r="L6532" s="89"/>
      <c r="M6532" s="89"/>
      <c r="N6532" s="271">
        <v>599.62</v>
      </c>
      <c r="O6532" s="271">
        <v>0</v>
      </c>
      <c r="P6532" s="89" t="s">
        <v>670</v>
      </c>
    </row>
    <row r="6533" spans="1:16" ht="89.25">
      <c r="A6533" s="268">
        <v>66</v>
      </c>
      <c r="B6533" s="89"/>
      <c r="C6533" s="269" t="s">
        <v>52</v>
      </c>
      <c r="D6533" s="84">
        <v>43644</v>
      </c>
      <c r="E6533" s="85" t="s">
        <v>10895</v>
      </c>
      <c r="F6533" s="85" t="s">
        <v>6</v>
      </c>
      <c r="G6533" s="85">
        <v>3071</v>
      </c>
      <c r="H6533" s="89"/>
      <c r="I6533" s="270" t="s">
        <v>12485</v>
      </c>
      <c r="J6533" s="89"/>
      <c r="K6533" s="89"/>
      <c r="L6533" s="89"/>
      <c r="M6533" s="89"/>
      <c r="N6533" s="271">
        <v>0</v>
      </c>
      <c r="O6533" s="271">
        <v>49998</v>
      </c>
      <c r="P6533" s="89" t="s">
        <v>670</v>
      </c>
    </row>
    <row r="6534" spans="1:16" ht="89.25">
      <c r="A6534" s="268">
        <v>66</v>
      </c>
      <c r="B6534" s="89"/>
      <c r="C6534" s="269" t="s">
        <v>52</v>
      </c>
      <c r="D6534" s="84">
        <v>43644</v>
      </c>
      <c r="E6534" s="85" t="s">
        <v>10896</v>
      </c>
      <c r="F6534" s="85" t="s">
        <v>6</v>
      </c>
      <c r="G6534" s="85">
        <v>3070</v>
      </c>
      <c r="H6534" s="89"/>
      <c r="I6534" s="270" t="s">
        <v>12486</v>
      </c>
      <c r="J6534" s="89"/>
      <c r="K6534" s="89"/>
      <c r="L6534" s="89"/>
      <c r="M6534" s="89"/>
      <c r="N6534" s="271">
        <v>0</v>
      </c>
      <c r="O6534" s="271">
        <v>49810.94</v>
      </c>
      <c r="P6534" s="89" t="s">
        <v>670</v>
      </c>
    </row>
    <row r="6535" spans="1:16" ht="89.25">
      <c r="A6535" s="268">
        <v>597</v>
      </c>
      <c r="B6535" s="89"/>
      <c r="C6535" s="269" t="s">
        <v>734</v>
      </c>
      <c r="D6535" s="84">
        <v>43644</v>
      </c>
      <c r="E6535" s="85" t="s">
        <v>10897</v>
      </c>
      <c r="F6535" s="85" t="s">
        <v>11</v>
      </c>
      <c r="G6535" s="85">
        <v>958344</v>
      </c>
      <c r="H6535" s="89"/>
      <c r="I6535" s="270" t="s">
        <v>12487</v>
      </c>
      <c r="J6535" s="89"/>
      <c r="K6535" s="89"/>
      <c r="L6535" s="89"/>
      <c r="M6535" s="89"/>
      <c r="N6535" s="271">
        <v>503113.97</v>
      </c>
      <c r="O6535" s="271">
        <v>0</v>
      </c>
      <c r="P6535" s="89" t="s">
        <v>670</v>
      </c>
    </row>
    <row r="6536" spans="1:16">
      <c r="A6536" s="294"/>
      <c r="B6536" s="210"/>
      <c r="C6536" s="295"/>
      <c r="D6536" s="296"/>
      <c r="E6536" s="225"/>
      <c r="F6536" s="225"/>
      <c r="G6536" s="225"/>
      <c r="H6536" s="210"/>
      <c r="I6536" s="297"/>
      <c r="J6536" s="210"/>
      <c r="K6536" s="210"/>
      <c r="L6536" s="210"/>
      <c r="M6536" s="210"/>
      <c r="N6536" s="298"/>
      <c r="O6536" s="298"/>
      <c r="P6536" s="210"/>
    </row>
    <row r="6537" spans="1:16" ht="18.75">
      <c r="A6537" s="251"/>
      <c r="B6537" s="252"/>
      <c r="C6537" s="211"/>
      <c r="D6537" s="210"/>
      <c r="E6537" s="210"/>
      <c r="F6537" s="210"/>
      <c r="G6537" s="210"/>
      <c r="H6537" s="210"/>
      <c r="I6537" s="360" t="s">
        <v>571</v>
      </c>
      <c r="J6537" s="360"/>
      <c r="K6537" s="360"/>
      <c r="L6537" s="360"/>
      <c r="M6537" s="360"/>
      <c r="N6537" s="249">
        <f>+SUBTOTAL(9,N10:N6535)</f>
        <v>3277605813.3399906</v>
      </c>
      <c r="O6537" s="249">
        <f>+SUBTOTAL(9,O10:O6535)</f>
        <v>1941687640.4800007</v>
      </c>
      <c r="P6537" s="210"/>
    </row>
    <row r="6538" spans="1:16">
      <c r="A6538" s="210"/>
      <c r="B6538" s="210"/>
      <c r="C6538" s="211"/>
      <c r="D6538" s="210"/>
      <c r="E6538" s="210"/>
      <c r="F6538" s="210"/>
      <c r="G6538" s="210"/>
      <c r="H6538" s="210"/>
      <c r="I6538" s="212"/>
      <c r="J6538" s="210"/>
      <c r="K6538" s="210"/>
      <c r="L6538" s="210"/>
      <c r="M6538" s="210"/>
      <c r="N6538" s="213"/>
      <c r="O6538" s="213"/>
      <c r="P6538" s="210"/>
    </row>
    <row r="6539" spans="1:16">
      <c r="A6539" s="210"/>
      <c r="B6539" s="210"/>
      <c r="C6539" s="211"/>
      <c r="D6539" s="210"/>
      <c r="E6539" s="210"/>
      <c r="F6539" s="210"/>
      <c r="G6539" s="210"/>
      <c r="H6539" s="210"/>
      <c r="I6539" s="212"/>
      <c r="J6539" s="210"/>
      <c r="K6539" s="210"/>
      <c r="L6539" s="210"/>
      <c r="M6539" s="210"/>
      <c r="N6539" s="213"/>
      <c r="O6539" s="213"/>
      <c r="P6539" s="210"/>
    </row>
    <row r="6540" spans="1:16">
      <c r="A6540" s="210"/>
      <c r="B6540" s="210"/>
      <c r="C6540" s="211"/>
      <c r="D6540" s="210"/>
      <c r="E6540" s="210"/>
      <c r="F6540" s="210"/>
      <c r="G6540" s="210"/>
      <c r="H6540" s="210"/>
      <c r="I6540" s="212"/>
      <c r="J6540" s="210"/>
      <c r="K6540" s="210"/>
      <c r="L6540" s="210"/>
      <c r="M6540" s="210"/>
      <c r="N6540" s="213"/>
      <c r="O6540" s="213"/>
      <c r="P6540" s="210"/>
    </row>
    <row r="6541" spans="1:16">
      <c r="A6541" s="210"/>
      <c r="B6541" s="210"/>
      <c r="C6541" s="211"/>
      <c r="D6541" s="210"/>
      <c r="E6541" s="210"/>
      <c r="F6541" s="210"/>
      <c r="G6541" s="210"/>
      <c r="H6541" s="210"/>
      <c r="I6541" s="212"/>
      <c r="J6541" s="210"/>
      <c r="K6541" s="210"/>
      <c r="L6541" s="210"/>
      <c r="M6541" s="210"/>
      <c r="N6541" s="213"/>
      <c r="O6541" s="213"/>
      <c r="P6541" s="210"/>
    </row>
    <row r="6542" spans="1:16">
      <c r="A6542" s="210"/>
      <c r="B6542" s="210"/>
      <c r="C6542" s="211"/>
      <c r="D6542" s="210"/>
      <c r="E6542" s="210"/>
      <c r="F6542" s="210"/>
      <c r="G6542" s="210"/>
      <c r="H6542" s="210"/>
      <c r="I6542" s="212"/>
      <c r="J6542" s="210"/>
      <c r="K6542" s="210"/>
      <c r="L6542" s="210"/>
      <c r="M6542" s="210"/>
      <c r="N6542" s="213"/>
      <c r="O6542" s="213"/>
      <c r="P6542" s="210"/>
    </row>
    <row r="6543" spans="1:16">
      <c r="A6543" s="210"/>
      <c r="B6543" s="210"/>
      <c r="C6543" s="211"/>
      <c r="D6543" s="210"/>
      <c r="E6543" s="210"/>
      <c r="F6543" s="210"/>
      <c r="G6543" s="210"/>
      <c r="H6543" s="210"/>
      <c r="I6543" s="212"/>
      <c r="J6543" s="210"/>
      <c r="K6543" s="210"/>
      <c r="L6543" s="210"/>
      <c r="M6543" s="210"/>
      <c r="N6543" s="213"/>
      <c r="O6543" s="213"/>
      <c r="P6543" s="210"/>
    </row>
    <row r="6544" spans="1:16" s="98" customFormat="1">
      <c r="A6544" s="210"/>
      <c r="B6544" s="210"/>
      <c r="C6544" s="211"/>
      <c r="D6544" s="210"/>
      <c r="E6544" s="210"/>
      <c r="F6544" s="210"/>
      <c r="G6544" s="210"/>
      <c r="H6544" s="210"/>
      <c r="I6544" s="212"/>
      <c r="J6544" s="210"/>
      <c r="K6544" s="210"/>
      <c r="L6544" s="210"/>
      <c r="M6544" s="210"/>
      <c r="N6544" s="213"/>
      <c r="O6544" s="213"/>
      <c r="P6544" s="210"/>
    </row>
    <row r="6545" spans="1:16" s="98" customFormat="1">
      <c r="A6545" s="210"/>
      <c r="B6545" s="210"/>
      <c r="C6545" s="211"/>
      <c r="D6545" s="210"/>
      <c r="E6545" s="210"/>
      <c r="F6545" s="210"/>
      <c r="G6545" s="210"/>
      <c r="H6545" s="210"/>
      <c r="I6545" s="212"/>
      <c r="J6545" s="210"/>
      <c r="K6545" s="210"/>
      <c r="L6545" s="210"/>
      <c r="M6545" s="210"/>
      <c r="N6545" s="213"/>
      <c r="O6545" s="213"/>
      <c r="P6545" s="210"/>
    </row>
    <row r="6546" spans="1:16" s="98" customFormat="1">
      <c r="A6546" s="210"/>
      <c r="B6546" s="210"/>
      <c r="C6546" s="358"/>
      <c r="D6546" s="358"/>
      <c r="E6546" s="358"/>
      <c r="F6546" s="250"/>
      <c r="G6546" s="250"/>
      <c r="H6546" s="250"/>
      <c r="I6546" s="253"/>
      <c r="J6546" s="250"/>
      <c r="K6546" s="250"/>
      <c r="L6546" s="250"/>
      <c r="M6546" s="250"/>
      <c r="N6546" s="359"/>
      <c r="O6546" s="359"/>
      <c r="P6546" s="359"/>
    </row>
    <row r="6547" spans="1:16" s="98" customFormat="1">
      <c r="A6547" s="210"/>
      <c r="B6547" s="210"/>
      <c r="C6547" s="211"/>
      <c r="D6547" s="210"/>
      <c r="E6547" s="210"/>
      <c r="F6547" s="210"/>
      <c r="G6547" s="210"/>
      <c r="H6547" s="210"/>
      <c r="I6547" s="212"/>
      <c r="J6547" s="210"/>
      <c r="K6547" s="210"/>
      <c r="L6547" s="210"/>
      <c r="M6547" s="210"/>
      <c r="N6547" s="213"/>
      <c r="O6547" s="213"/>
      <c r="P6547" s="210"/>
    </row>
    <row r="6548" spans="1:16" s="98" customFormat="1">
      <c r="A6548" s="210"/>
      <c r="B6548" s="210"/>
      <c r="C6548" s="211"/>
      <c r="D6548" s="210"/>
      <c r="E6548" s="210"/>
      <c r="F6548" s="210"/>
      <c r="G6548" s="210"/>
      <c r="H6548" s="210"/>
      <c r="I6548" s="212"/>
      <c r="J6548" s="210"/>
      <c r="K6548" s="210"/>
      <c r="L6548" s="210"/>
      <c r="M6548" s="210"/>
      <c r="N6548" s="213"/>
      <c r="O6548" s="213"/>
      <c r="P6548" s="210"/>
    </row>
    <row r="6549" spans="1:16" s="98" customFormat="1">
      <c r="A6549" s="210"/>
      <c r="B6549" s="210"/>
      <c r="C6549" s="211"/>
      <c r="D6549" s="210"/>
      <c r="E6549" s="210"/>
      <c r="F6549" s="210"/>
      <c r="G6549" s="210"/>
      <c r="H6549" s="210"/>
      <c r="I6549" s="212"/>
      <c r="J6549" s="210"/>
      <c r="K6549" s="210"/>
      <c r="L6549" s="210"/>
      <c r="M6549" s="210"/>
      <c r="N6549" s="213"/>
      <c r="O6549" s="213"/>
      <c r="P6549" s="210"/>
    </row>
    <row r="6550" spans="1:16" s="98" customFormat="1">
      <c r="A6550" s="210"/>
      <c r="B6550" s="210"/>
      <c r="C6550" s="211"/>
      <c r="D6550" s="210"/>
      <c r="E6550" s="210"/>
      <c r="F6550" s="210"/>
      <c r="G6550" s="210"/>
      <c r="H6550" s="210"/>
      <c r="I6550" s="212"/>
      <c r="J6550" s="210"/>
      <c r="K6550" s="210"/>
      <c r="L6550" s="210"/>
      <c r="M6550" s="210"/>
      <c r="N6550" s="213"/>
      <c r="O6550" s="213"/>
      <c r="P6550" s="210"/>
    </row>
  </sheetData>
  <sheetProtection algorithmName="SHA-512" hashValue="yNxSwA0KGzSczA9oUgUFfQ5fWlM/dauZLGf0bo6mhAeH6ry8LP5D55xF3FjhuAZH85bf1YAgNImXXukgznMrQw==" saltValue="kZzbtmzOptlMNIw3/SbWBQ==" spinCount="100000" sheet="1" objects="1" scenarios="1" formatCells="0" formatColumns="0" formatRows="0" insertColumns="0" insertRows="0" insertHyperlinks="0" sort="0" autoFilter="0" pivotTables="0"/>
  <protectedRanges>
    <protectedRange sqref="B10:B6536" name="Rango2"/>
    <protectedRange sqref="J10:M6536" name="Compr"/>
    <protectedRange sqref="H10:H6536" name="Rango3"/>
  </protectedRanges>
  <autoFilter ref="A8:P6535"/>
  <mergeCells count="22">
    <mergeCell ref="C6546:E6546"/>
    <mergeCell ref="N6546:P6546"/>
    <mergeCell ref="I6537:M6537"/>
    <mergeCell ref="F8:F9"/>
    <mergeCell ref="G8:G9"/>
    <mergeCell ref="H8:H9"/>
    <mergeCell ref="I8:I9"/>
    <mergeCell ref="J8:J9"/>
    <mergeCell ref="N8:N9"/>
    <mergeCell ref="O8:O9"/>
    <mergeCell ref="P8:P9"/>
    <mergeCell ref="A8:A9"/>
    <mergeCell ref="B8:B9"/>
    <mergeCell ref="C8:C9"/>
    <mergeCell ref="D8:D9"/>
    <mergeCell ref="E8:E9"/>
    <mergeCell ref="J7:K7"/>
    <mergeCell ref="L7:M7"/>
    <mergeCell ref="N7:O7"/>
    <mergeCell ref="K8:K9"/>
    <mergeCell ref="L8:L9"/>
    <mergeCell ref="M8:M9"/>
  </mergeCells>
  <pageMargins left="0.39370078740157483" right="0.19685039370078741" top="0.31496062992125984" bottom="0.74803149606299213" header="0.31496062992125984" footer="0.31496062992125984"/>
  <pageSetup scale="6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377"/>
  <sheetViews>
    <sheetView view="pageBreakPreview" zoomScaleNormal="100" zoomScaleSheetLayoutView="100" workbookViewId="0">
      <pane ySplit="9" topLeftCell="A10" activePane="bottomLeft" state="frozen"/>
      <selection activeCell="D26" sqref="D26"/>
      <selection pane="bottomLeft" activeCell="H11" sqref="H11"/>
    </sheetView>
  </sheetViews>
  <sheetFormatPr baseColWidth="10" defaultRowHeight="12.75"/>
  <cols>
    <col min="1" max="1" width="7.140625" style="87" customWidth="1"/>
    <col min="2" max="2" width="4.140625" style="87" bestFit="1" customWidth="1"/>
    <col min="3" max="3" width="15.5703125" style="144" customWidth="1"/>
    <col min="4" max="4" width="12.28515625" style="169" bestFit="1" customWidth="1"/>
    <col min="5" max="5" width="12.140625" style="87" customWidth="1"/>
    <col min="6" max="6" width="9.42578125" style="87" customWidth="1"/>
    <col min="7" max="7" width="12.42578125" style="87" customWidth="1"/>
    <col min="8" max="8" width="50.28515625" style="94" customWidth="1"/>
    <col min="9" max="12" width="7.28515625" style="87" customWidth="1"/>
    <col min="13" max="13" width="15" style="153" customWidth="1"/>
    <col min="14" max="14" width="14.42578125" style="153" customWidth="1"/>
    <col min="15" max="16" width="15.85546875" style="153" bestFit="1" customWidth="1"/>
    <col min="17" max="17" width="14.5703125" style="87" customWidth="1"/>
    <col min="18" max="16384" width="11.42578125" style="83"/>
  </cols>
  <sheetData>
    <row r="1" spans="1:17" s="96" customFormat="1">
      <c r="A1" s="160" t="s">
        <v>34</v>
      </c>
      <c r="B1" s="160"/>
      <c r="C1" s="160"/>
      <c r="D1" s="166"/>
      <c r="E1" s="160"/>
      <c r="F1" s="160"/>
      <c r="G1" s="160"/>
      <c r="H1" s="160"/>
      <c r="I1" s="160"/>
      <c r="J1" s="160"/>
      <c r="K1" s="95"/>
      <c r="L1" s="95"/>
      <c r="M1" s="156"/>
      <c r="N1" s="156"/>
      <c r="O1" s="156"/>
      <c r="P1" s="156"/>
      <c r="Q1" s="95"/>
    </row>
    <row r="2" spans="1:17" s="96" customFormat="1" ht="15.75">
      <c r="A2" s="160" t="s">
        <v>733</v>
      </c>
      <c r="B2" s="160"/>
      <c r="C2" s="160"/>
      <c r="D2" s="166"/>
      <c r="E2" s="160"/>
      <c r="F2" s="160"/>
      <c r="G2" s="160"/>
      <c r="H2" s="160"/>
      <c r="I2" s="160"/>
      <c r="J2" s="160"/>
      <c r="K2" s="95"/>
      <c r="L2" s="95"/>
      <c r="M2" s="156"/>
      <c r="N2" s="156"/>
      <c r="O2" s="156"/>
      <c r="P2" s="156"/>
      <c r="Q2" s="95"/>
    </row>
    <row r="3" spans="1:17" s="96" customFormat="1">
      <c r="A3" s="160" t="s">
        <v>36</v>
      </c>
      <c r="B3" s="160"/>
      <c r="C3" s="160"/>
      <c r="D3" s="166"/>
      <c r="E3" s="160"/>
      <c r="F3" s="160"/>
      <c r="G3" s="160"/>
      <c r="H3" s="160"/>
      <c r="I3" s="160"/>
      <c r="J3" s="160"/>
      <c r="K3" s="95"/>
      <c r="L3" s="95"/>
      <c r="M3" s="156"/>
      <c r="N3" s="156"/>
      <c r="O3" s="156"/>
      <c r="P3" s="156"/>
      <c r="Q3" s="95"/>
    </row>
    <row r="4" spans="1:17" s="96" customFormat="1">
      <c r="A4" s="160" t="str">
        <f>+'CUT MN'!A4</f>
        <v>CORRESPONDIENTE AL PERIODO DE ENERO A JUNIO DE 2019</v>
      </c>
      <c r="B4" s="160"/>
      <c r="C4" s="160"/>
      <c r="D4" s="166"/>
      <c r="E4" s="160"/>
      <c r="F4" s="160"/>
      <c r="G4" s="160"/>
      <c r="H4" s="160"/>
      <c r="I4" s="160"/>
      <c r="J4" s="160"/>
      <c r="K4" s="95"/>
      <c r="L4" s="95"/>
      <c r="M4" s="156"/>
      <c r="N4" s="156"/>
      <c r="O4" s="156"/>
      <c r="P4" s="156"/>
      <c r="Q4" s="95"/>
    </row>
    <row r="5" spans="1:17" s="96" customFormat="1">
      <c r="A5" s="86" t="str">
        <f>+'CUT MN'!A5</f>
        <v>ACTUALIZADO AL : 4 de Julio de 2019</v>
      </c>
      <c r="B5" s="86"/>
      <c r="C5" s="86"/>
      <c r="D5" s="167"/>
      <c r="E5" s="86"/>
      <c r="F5" s="86"/>
      <c r="G5" s="86"/>
      <c r="H5" s="86"/>
      <c r="I5" s="86"/>
      <c r="J5" s="86"/>
      <c r="K5" s="95"/>
      <c r="L5" s="95"/>
      <c r="M5" s="156"/>
      <c r="N5" s="156"/>
      <c r="O5" s="156"/>
      <c r="P5" s="156"/>
      <c r="Q5" s="95"/>
    </row>
    <row r="6" spans="1:17" s="96" customFormat="1">
      <c r="A6" s="86"/>
      <c r="B6" s="81"/>
      <c r="C6" s="81"/>
      <c r="D6" s="97"/>
      <c r="E6" s="81"/>
      <c r="F6" s="81"/>
      <c r="G6" s="81"/>
      <c r="H6" s="91"/>
      <c r="I6" s="82"/>
      <c r="J6" s="95"/>
      <c r="K6" s="95"/>
      <c r="L6" s="95"/>
      <c r="M6" s="156"/>
      <c r="N6" s="156"/>
      <c r="O6" s="156"/>
      <c r="P6" s="156"/>
      <c r="Q6" s="95"/>
    </row>
    <row r="7" spans="1:17">
      <c r="A7" s="88"/>
      <c r="B7" s="88"/>
      <c r="C7" s="143"/>
      <c r="D7" s="168"/>
      <c r="E7" s="88"/>
      <c r="F7" s="88"/>
      <c r="G7" s="88"/>
      <c r="H7" s="92"/>
      <c r="I7" s="356" t="s">
        <v>691</v>
      </c>
      <c r="J7" s="356"/>
      <c r="K7" s="356" t="s">
        <v>690</v>
      </c>
      <c r="L7" s="363"/>
      <c r="M7" s="355"/>
      <c r="N7" s="355"/>
      <c r="O7" s="362"/>
      <c r="P7" s="362"/>
      <c r="Q7" s="88"/>
    </row>
    <row r="8" spans="1:17" s="87" customFormat="1" ht="12" customHeight="1">
      <c r="A8" s="356" t="s">
        <v>692</v>
      </c>
      <c r="B8" s="356" t="s">
        <v>693</v>
      </c>
      <c r="C8" s="357" t="s">
        <v>703</v>
      </c>
      <c r="D8" s="365" t="s">
        <v>687</v>
      </c>
      <c r="E8" s="357" t="s">
        <v>686</v>
      </c>
      <c r="F8" s="357" t="s">
        <v>688</v>
      </c>
      <c r="G8" s="356" t="s">
        <v>710</v>
      </c>
      <c r="H8" s="357" t="s">
        <v>689</v>
      </c>
      <c r="I8" s="356" t="s">
        <v>695</v>
      </c>
      <c r="J8" s="356" t="s">
        <v>696</v>
      </c>
      <c r="K8" s="356" t="s">
        <v>694</v>
      </c>
      <c r="L8" s="356" t="s">
        <v>697</v>
      </c>
      <c r="M8" s="361" t="s">
        <v>700</v>
      </c>
      <c r="N8" s="361" t="s">
        <v>707</v>
      </c>
      <c r="O8" s="361" t="s">
        <v>698</v>
      </c>
      <c r="P8" s="361" t="s">
        <v>708</v>
      </c>
      <c r="Q8" s="357" t="s">
        <v>706</v>
      </c>
    </row>
    <row r="9" spans="1:17" s="87" customFormat="1">
      <c r="A9" s="356"/>
      <c r="B9" s="356"/>
      <c r="C9" s="357"/>
      <c r="D9" s="365"/>
      <c r="E9" s="357"/>
      <c r="F9" s="357"/>
      <c r="G9" s="356"/>
      <c r="H9" s="357"/>
      <c r="I9" s="356"/>
      <c r="J9" s="356"/>
      <c r="K9" s="356"/>
      <c r="L9" s="356"/>
      <c r="M9" s="361"/>
      <c r="N9" s="361"/>
      <c r="O9" s="361"/>
      <c r="P9" s="361"/>
      <c r="Q9" s="357"/>
    </row>
    <row r="10" spans="1:17" ht="51">
      <c r="A10" s="89" t="s">
        <v>556</v>
      </c>
      <c r="B10" s="89"/>
      <c r="C10" s="90" t="s">
        <v>616</v>
      </c>
      <c r="D10" s="145">
        <v>43468</v>
      </c>
      <c r="E10" s="85" t="s">
        <v>23</v>
      </c>
      <c r="F10" s="280">
        <v>18579</v>
      </c>
      <c r="G10" s="89"/>
      <c r="H10" s="93" t="s">
        <v>2605</v>
      </c>
      <c r="I10" s="89"/>
      <c r="J10" s="89"/>
      <c r="K10" s="89"/>
      <c r="L10" s="89"/>
      <c r="M10" s="152">
        <v>0</v>
      </c>
      <c r="N10" s="152">
        <v>0</v>
      </c>
      <c r="O10" s="152">
        <v>0</v>
      </c>
      <c r="P10" s="152">
        <v>0.01</v>
      </c>
      <c r="Q10" s="89" t="s">
        <v>670</v>
      </c>
    </row>
    <row r="11" spans="1:17" ht="63.75">
      <c r="A11" s="89" t="s">
        <v>557</v>
      </c>
      <c r="B11" s="89"/>
      <c r="C11" s="90" t="s">
        <v>780</v>
      </c>
      <c r="D11" s="145">
        <v>43472</v>
      </c>
      <c r="E11" s="85" t="s">
        <v>20</v>
      </c>
      <c r="F11" s="280">
        <v>11689</v>
      </c>
      <c r="G11" s="89"/>
      <c r="H11" s="93" t="s">
        <v>2606</v>
      </c>
      <c r="I11" s="89"/>
      <c r="J11" s="89"/>
      <c r="K11" s="89"/>
      <c r="L11" s="89"/>
      <c r="M11" s="152">
        <v>4947848.68</v>
      </c>
      <c r="N11" s="152">
        <v>0</v>
      </c>
      <c r="O11" s="152">
        <v>33942241.939999998</v>
      </c>
      <c r="P11" s="152">
        <v>0</v>
      </c>
      <c r="Q11" s="89" t="s">
        <v>670</v>
      </c>
    </row>
    <row r="12" spans="1:17" ht="63.75">
      <c r="A12" s="89" t="s">
        <v>557</v>
      </c>
      <c r="B12" s="89"/>
      <c r="C12" s="90" t="s">
        <v>780</v>
      </c>
      <c r="D12" s="145">
        <v>43472</v>
      </c>
      <c r="E12" s="85" t="s">
        <v>20</v>
      </c>
      <c r="F12" s="280">
        <v>11690</v>
      </c>
      <c r="G12" s="89"/>
      <c r="H12" s="93" t="s">
        <v>2607</v>
      </c>
      <c r="I12" s="89"/>
      <c r="J12" s="89"/>
      <c r="K12" s="89"/>
      <c r="L12" s="89"/>
      <c r="M12" s="152">
        <v>2874839.28</v>
      </c>
      <c r="N12" s="152">
        <v>0</v>
      </c>
      <c r="O12" s="152">
        <v>19721397.460000001</v>
      </c>
      <c r="P12" s="152">
        <v>0</v>
      </c>
      <c r="Q12" s="89" t="s">
        <v>670</v>
      </c>
    </row>
    <row r="13" spans="1:17" ht="63.75">
      <c r="A13" s="89">
        <v>81</v>
      </c>
      <c r="B13" s="89"/>
      <c r="C13" s="90" t="s">
        <v>55</v>
      </c>
      <c r="D13" s="145">
        <v>43473</v>
      </c>
      <c r="E13" s="85" t="s">
        <v>6</v>
      </c>
      <c r="F13" s="280">
        <v>1068232</v>
      </c>
      <c r="G13" s="89"/>
      <c r="H13" s="93" t="s">
        <v>2608</v>
      </c>
      <c r="I13" s="89"/>
      <c r="J13" s="89"/>
      <c r="K13" s="89"/>
      <c r="L13" s="89"/>
      <c r="M13" s="152">
        <v>0</v>
      </c>
      <c r="N13" s="152">
        <v>14990</v>
      </c>
      <c r="O13" s="152">
        <v>0</v>
      </c>
      <c r="P13" s="152">
        <v>102831.4</v>
      </c>
      <c r="Q13" s="89" t="s">
        <v>670</v>
      </c>
    </row>
    <row r="14" spans="1:17" ht="63.75">
      <c r="A14" s="89">
        <v>81</v>
      </c>
      <c r="B14" s="89"/>
      <c r="C14" s="90" t="s">
        <v>55</v>
      </c>
      <c r="D14" s="145">
        <v>43473</v>
      </c>
      <c r="E14" s="85" t="s">
        <v>6</v>
      </c>
      <c r="F14" s="280">
        <v>1068234</v>
      </c>
      <c r="G14" s="89"/>
      <c r="H14" s="93" t="s">
        <v>2608</v>
      </c>
      <c r="I14" s="89"/>
      <c r="J14" s="89"/>
      <c r="K14" s="89"/>
      <c r="L14" s="89"/>
      <c r="M14" s="152">
        <v>0</v>
      </c>
      <c r="N14" s="152">
        <v>14990</v>
      </c>
      <c r="O14" s="152">
        <v>0</v>
      </c>
      <c r="P14" s="152">
        <v>102831.4</v>
      </c>
      <c r="Q14" s="89" t="s">
        <v>670</v>
      </c>
    </row>
    <row r="15" spans="1:17" ht="63.75">
      <c r="A15" s="89">
        <v>81</v>
      </c>
      <c r="B15" s="89"/>
      <c r="C15" s="90" t="s">
        <v>55</v>
      </c>
      <c r="D15" s="145">
        <v>43473</v>
      </c>
      <c r="E15" s="85" t="s">
        <v>6</v>
      </c>
      <c r="F15" s="280">
        <v>1068249</v>
      </c>
      <c r="G15" s="89"/>
      <c r="H15" s="93" t="s">
        <v>2608</v>
      </c>
      <c r="I15" s="89"/>
      <c r="J15" s="89"/>
      <c r="K15" s="89"/>
      <c r="L15" s="89"/>
      <c r="M15" s="152">
        <v>0</v>
      </c>
      <c r="N15" s="152">
        <v>14990</v>
      </c>
      <c r="O15" s="152">
        <v>0</v>
      </c>
      <c r="P15" s="152">
        <v>102831.4</v>
      </c>
      <c r="Q15" s="89" t="s">
        <v>670</v>
      </c>
    </row>
    <row r="16" spans="1:17" ht="63.75">
      <c r="A16" s="89">
        <v>81</v>
      </c>
      <c r="B16" s="89"/>
      <c r="C16" s="90" t="s">
        <v>55</v>
      </c>
      <c r="D16" s="145">
        <v>43473</v>
      </c>
      <c r="E16" s="85" t="s">
        <v>6</v>
      </c>
      <c r="F16" s="280">
        <v>1068250</v>
      </c>
      <c r="G16" s="89"/>
      <c r="H16" s="93" t="s">
        <v>2608</v>
      </c>
      <c r="I16" s="89"/>
      <c r="J16" s="89"/>
      <c r="K16" s="89"/>
      <c r="L16" s="89"/>
      <c r="M16" s="152">
        <v>0</v>
      </c>
      <c r="N16" s="152">
        <v>14990</v>
      </c>
      <c r="O16" s="152">
        <v>0</v>
      </c>
      <c r="P16" s="152">
        <v>102831.4</v>
      </c>
      <c r="Q16" s="89" t="s">
        <v>670</v>
      </c>
    </row>
    <row r="17" spans="1:17" ht="63.75">
      <c r="A17" s="89">
        <v>81</v>
      </c>
      <c r="B17" s="89"/>
      <c r="C17" s="90" t="s">
        <v>55</v>
      </c>
      <c r="D17" s="145">
        <v>43473</v>
      </c>
      <c r="E17" s="85" t="s">
        <v>6</v>
      </c>
      <c r="F17" s="280">
        <v>1068251</v>
      </c>
      <c r="G17" s="89"/>
      <c r="H17" s="93" t="s">
        <v>2608</v>
      </c>
      <c r="I17" s="89"/>
      <c r="J17" s="89"/>
      <c r="K17" s="89"/>
      <c r="L17" s="89"/>
      <c r="M17" s="152">
        <v>0</v>
      </c>
      <c r="N17" s="152">
        <v>14990</v>
      </c>
      <c r="O17" s="152">
        <v>0</v>
      </c>
      <c r="P17" s="152">
        <v>102831.4</v>
      </c>
      <c r="Q17" s="89" t="s">
        <v>670</v>
      </c>
    </row>
    <row r="18" spans="1:17" ht="76.5">
      <c r="A18" s="89">
        <v>81</v>
      </c>
      <c r="B18" s="89"/>
      <c r="C18" s="90" t="s">
        <v>55</v>
      </c>
      <c r="D18" s="145">
        <v>43473</v>
      </c>
      <c r="E18" s="85" t="s">
        <v>6</v>
      </c>
      <c r="F18" s="280">
        <v>1068256</v>
      </c>
      <c r="G18" s="89"/>
      <c r="H18" s="93" t="s">
        <v>2609</v>
      </c>
      <c r="I18" s="89"/>
      <c r="J18" s="89"/>
      <c r="K18" s="89"/>
      <c r="L18" s="89"/>
      <c r="M18" s="152">
        <v>0</v>
      </c>
      <c r="N18" s="152">
        <v>14990</v>
      </c>
      <c r="O18" s="152">
        <v>0</v>
      </c>
      <c r="P18" s="152">
        <v>102831.4</v>
      </c>
      <c r="Q18" s="89" t="s">
        <v>670</v>
      </c>
    </row>
    <row r="19" spans="1:17" ht="63.75">
      <c r="A19" s="89">
        <v>81</v>
      </c>
      <c r="B19" s="89"/>
      <c r="C19" s="90" t="s">
        <v>55</v>
      </c>
      <c r="D19" s="145">
        <v>43473</v>
      </c>
      <c r="E19" s="85" t="s">
        <v>6</v>
      </c>
      <c r="F19" s="280">
        <v>1068252</v>
      </c>
      <c r="G19" s="89"/>
      <c r="H19" s="93" t="s">
        <v>2608</v>
      </c>
      <c r="I19" s="89"/>
      <c r="J19" s="89"/>
      <c r="K19" s="89"/>
      <c r="L19" s="89"/>
      <c r="M19" s="152">
        <v>0</v>
      </c>
      <c r="N19" s="152">
        <v>14990</v>
      </c>
      <c r="O19" s="152">
        <v>0</v>
      </c>
      <c r="P19" s="152">
        <v>102831.4</v>
      </c>
      <c r="Q19" s="89" t="s">
        <v>670</v>
      </c>
    </row>
    <row r="20" spans="1:17" ht="76.5">
      <c r="A20" s="89">
        <v>81</v>
      </c>
      <c r="B20" s="89"/>
      <c r="C20" s="90" t="s">
        <v>55</v>
      </c>
      <c r="D20" s="145">
        <v>43473</v>
      </c>
      <c r="E20" s="85" t="s">
        <v>6</v>
      </c>
      <c r="F20" s="280">
        <v>1068255</v>
      </c>
      <c r="G20" s="89"/>
      <c r="H20" s="93" t="s">
        <v>2609</v>
      </c>
      <c r="I20" s="89"/>
      <c r="J20" s="89"/>
      <c r="K20" s="89"/>
      <c r="L20" s="89"/>
      <c r="M20" s="152">
        <v>0</v>
      </c>
      <c r="N20" s="152">
        <v>14990</v>
      </c>
      <c r="O20" s="152">
        <v>0</v>
      </c>
      <c r="P20" s="152">
        <v>102831.4</v>
      </c>
      <c r="Q20" s="89" t="s">
        <v>670</v>
      </c>
    </row>
    <row r="21" spans="1:17" ht="63.75">
      <c r="A21" s="89">
        <v>81</v>
      </c>
      <c r="B21" s="89"/>
      <c r="C21" s="90" t="s">
        <v>55</v>
      </c>
      <c r="D21" s="145">
        <v>43473</v>
      </c>
      <c r="E21" s="85" t="s">
        <v>6</v>
      </c>
      <c r="F21" s="280">
        <v>1068268</v>
      </c>
      <c r="G21" s="89"/>
      <c r="H21" s="93" t="s">
        <v>2608</v>
      </c>
      <c r="I21" s="89"/>
      <c r="J21" s="89"/>
      <c r="K21" s="89"/>
      <c r="L21" s="89"/>
      <c r="M21" s="152">
        <v>0</v>
      </c>
      <c r="N21" s="152">
        <v>14990</v>
      </c>
      <c r="O21" s="152">
        <v>0</v>
      </c>
      <c r="P21" s="152">
        <v>102831.4</v>
      </c>
      <c r="Q21" s="89" t="s">
        <v>670</v>
      </c>
    </row>
    <row r="22" spans="1:17" ht="63.75">
      <c r="A22" s="89">
        <v>81</v>
      </c>
      <c r="B22" s="89"/>
      <c r="C22" s="90" t="s">
        <v>55</v>
      </c>
      <c r="D22" s="145">
        <v>43473</v>
      </c>
      <c r="E22" s="85" t="s">
        <v>6</v>
      </c>
      <c r="F22" s="280">
        <v>1068267</v>
      </c>
      <c r="G22" s="89"/>
      <c r="H22" s="93" t="s">
        <v>2608</v>
      </c>
      <c r="I22" s="89"/>
      <c r="J22" s="89"/>
      <c r="K22" s="89"/>
      <c r="L22" s="89"/>
      <c r="M22" s="152">
        <v>0</v>
      </c>
      <c r="N22" s="152">
        <v>14990</v>
      </c>
      <c r="O22" s="152">
        <v>0</v>
      </c>
      <c r="P22" s="152">
        <v>102831.4</v>
      </c>
      <c r="Q22" s="89" t="s">
        <v>670</v>
      </c>
    </row>
    <row r="23" spans="1:17" ht="63.75">
      <c r="A23" s="89">
        <v>81</v>
      </c>
      <c r="B23" s="89"/>
      <c r="C23" s="90" t="s">
        <v>55</v>
      </c>
      <c r="D23" s="145">
        <v>43473</v>
      </c>
      <c r="E23" s="85" t="s">
        <v>6</v>
      </c>
      <c r="F23" s="280">
        <v>1068262</v>
      </c>
      <c r="G23" s="89"/>
      <c r="H23" s="93" t="s">
        <v>2608</v>
      </c>
      <c r="I23" s="89"/>
      <c r="J23" s="89"/>
      <c r="K23" s="89"/>
      <c r="L23" s="89"/>
      <c r="M23" s="152">
        <v>0</v>
      </c>
      <c r="N23" s="152">
        <v>9480.26</v>
      </c>
      <c r="O23" s="152">
        <v>0</v>
      </c>
      <c r="P23" s="152">
        <v>65034.58</v>
      </c>
      <c r="Q23" s="89" t="s">
        <v>670</v>
      </c>
    </row>
    <row r="24" spans="1:17" ht="63.75">
      <c r="A24" s="89">
        <v>81</v>
      </c>
      <c r="B24" s="89"/>
      <c r="C24" s="90" t="s">
        <v>55</v>
      </c>
      <c r="D24" s="145">
        <v>43473</v>
      </c>
      <c r="E24" s="85" t="s">
        <v>6</v>
      </c>
      <c r="F24" s="280">
        <v>1068261</v>
      </c>
      <c r="G24" s="89"/>
      <c r="H24" s="93" t="s">
        <v>2608</v>
      </c>
      <c r="I24" s="89"/>
      <c r="J24" s="89"/>
      <c r="K24" s="89"/>
      <c r="L24" s="89"/>
      <c r="M24" s="152">
        <v>0</v>
      </c>
      <c r="N24" s="152">
        <v>14990</v>
      </c>
      <c r="O24" s="152">
        <v>0</v>
      </c>
      <c r="P24" s="152">
        <v>102831.4</v>
      </c>
      <c r="Q24" s="89" t="s">
        <v>670</v>
      </c>
    </row>
    <row r="25" spans="1:17" ht="63.75">
      <c r="A25" s="89">
        <v>81</v>
      </c>
      <c r="B25" s="89"/>
      <c r="C25" s="90" t="s">
        <v>55</v>
      </c>
      <c r="D25" s="145">
        <v>43473</v>
      </c>
      <c r="E25" s="85" t="s">
        <v>6</v>
      </c>
      <c r="F25" s="280">
        <v>1068259</v>
      </c>
      <c r="G25" s="89"/>
      <c r="H25" s="93" t="s">
        <v>2608</v>
      </c>
      <c r="I25" s="89"/>
      <c r="J25" s="89"/>
      <c r="K25" s="89"/>
      <c r="L25" s="89"/>
      <c r="M25" s="152">
        <v>0</v>
      </c>
      <c r="N25" s="152">
        <v>14990</v>
      </c>
      <c r="O25" s="152">
        <v>0</v>
      </c>
      <c r="P25" s="152">
        <v>102831.4</v>
      </c>
      <c r="Q25" s="89" t="s">
        <v>670</v>
      </c>
    </row>
    <row r="26" spans="1:17" ht="76.5">
      <c r="A26" s="89">
        <v>81</v>
      </c>
      <c r="B26" s="89"/>
      <c r="C26" s="90" t="s">
        <v>55</v>
      </c>
      <c r="D26" s="145">
        <v>43473</v>
      </c>
      <c r="E26" s="85" t="s">
        <v>6</v>
      </c>
      <c r="F26" s="280">
        <v>1068258</v>
      </c>
      <c r="G26" s="89"/>
      <c r="H26" s="93" t="s">
        <v>2609</v>
      </c>
      <c r="I26" s="89"/>
      <c r="J26" s="89"/>
      <c r="K26" s="89"/>
      <c r="L26" s="89"/>
      <c r="M26" s="152">
        <v>0</v>
      </c>
      <c r="N26" s="152">
        <v>14990</v>
      </c>
      <c r="O26" s="152">
        <v>0</v>
      </c>
      <c r="P26" s="152">
        <v>102831.4</v>
      </c>
      <c r="Q26" s="89" t="s">
        <v>670</v>
      </c>
    </row>
    <row r="27" spans="1:17" ht="63.75">
      <c r="A27" s="89">
        <v>81</v>
      </c>
      <c r="B27" s="89"/>
      <c r="C27" s="90" t="s">
        <v>55</v>
      </c>
      <c r="D27" s="145">
        <v>43473</v>
      </c>
      <c r="E27" s="85" t="s">
        <v>6</v>
      </c>
      <c r="F27" s="280">
        <v>1068257</v>
      </c>
      <c r="G27" s="89"/>
      <c r="H27" s="93" t="s">
        <v>2608</v>
      </c>
      <c r="I27" s="89"/>
      <c r="J27" s="89"/>
      <c r="K27" s="89"/>
      <c r="L27" s="89"/>
      <c r="M27" s="152">
        <v>0</v>
      </c>
      <c r="N27" s="152">
        <v>14990</v>
      </c>
      <c r="O27" s="152">
        <v>0</v>
      </c>
      <c r="P27" s="152">
        <v>102831.4</v>
      </c>
      <c r="Q27" s="89" t="s">
        <v>670</v>
      </c>
    </row>
    <row r="28" spans="1:17" ht="63.75">
      <c r="A28" s="89">
        <v>81</v>
      </c>
      <c r="B28" s="89"/>
      <c r="C28" s="90" t="s">
        <v>55</v>
      </c>
      <c r="D28" s="145">
        <v>43473</v>
      </c>
      <c r="E28" s="85" t="s">
        <v>6</v>
      </c>
      <c r="F28" s="280">
        <v>1068270</v>
      </c>
      <c r="G28" s="89"/>
      <c r="H28" s="93" t="s">
        <v>2608</v>
      </c>
      <c r="I28" s="89"/>
      <c r="J28" s="89"/>
      <c r="K28" s="89"/>
      <c r="L28" s="89"/>
      <c r="M28" s="152">
        <v>0</v>
      </c>
      <c r="N28" s="152">
        <v>14990</v>
      </c>
      <c r="O28" s="152">
        <v>0</v>
      </c>
      <c r="P28" s="152">
        <v>102831.4</v>
      </c>
      <c r="Q28" s="89" t="s">
        <v>670</v>
      </c>
    </row>
    <row r="29" spans="1:17" ht="63.75">
      <c r="A29" s="89">
        <v>81</v>
      </c>
      <c r="B29" s="89"/>
      <c r="C29" s="90" t="s">
        <v>55</v>
      </c>
      <c r="D29" s="145">
        <v>43473</v>
      </c>
      <c r="E29" s="85" t="s">
        <v>6</v>
      </c>
      <c r="F29" s="280">
        <v>1068333</v>
      </c>
      <c r="G29" s="89"/>
      <c r="H29" s="93" t="s">
        <v>2608</v>
      </c>
      <c r="I29" s="89"/>
      <c r="J29" s="89"/>
      <c r="K29" s="89"/>
      <c r="L29" s="89"/>
      <c r="M29" s="152">
        <v>0</v>
      </c>
      <c r="N29" s="152">
        <v>14990</v>
      </c>
      <c r="O29" s="152">
        <v>0</v>
      </c>
      <c r="P29" s="152">
        <v>102831.4</v>
      </c>
      <c r="Q29" s="89" t="s">
        <v>670</v>
      </c>
    </row>
    <row r="30" spans="1:17" ht="63.75">
      <c r="A30" s="89">
        <v>81</v>
      </c>
      <c r="B30" s="89"/>
      <c r="C30" s="90" t="s">
        <v>55</v>
      </c>
      <c r="D30" s="145">
        <v>43473</v>
      </c>
      <c r="E30" s="85" t="s">
        <v>6</v>
      </c>
      <c r="F30" s="280">
        <v>1068332</v>
      </c>
      <c r="G30" s="89"/>
      <c r="H30" s="93" t="s">
        <v>2608</v>
      </c>
      <c r="I30" s="89"/>
      <c r="J30" s="89"/>
      <c r="K30" s="89"/>
      <c r="L30" s="89"/>
      <c r="M30" s="152">
        <v>0</v>
      </c>
      <c r="N30" s="152">
        <v>14990</v>
      </c>
      <c r="O30" s="152">
        <v>0</v>
      </c>
      <c r="P30" s="152">
        <v>102831.4</v>
      </c>
      <c r="Q30" s="89" t="s">
        <v>670</v>
      </c>
    </row>
    <row r="31" spans="1:17" ht="63.75">
      <c r="A31" s="89">
        <v>81</v>
      </c>
      <c r="B31" s="89"/>
      <c r="C31" s="90" t="s">
        <v>55</v>
      </c>
      <c r="D31" s="145">
        <v>43473</v>
      </c>
      <c r="E31" s="85" t="s">
        <v>6</v>
      </c>
      <c r="F31" s="280">
        <v>1068328</v>
      </c>
      <c r="G31" s="89"/>
      <c r="H31" s="93" t="s">
        <v>2608</v>
      </c>
      <c r="I31" s="89"/>
      <c r="J31" s="89"/>
      <c r="K31" s="89"/>
      <c r="L31" s="89"/>
      <c r="M31" s="152">
        <v>0</v>
      </c>
      <c r="N31" s="152">
        <v>14990</v>
      </c>
      <c r="O31" s="152">
        <v>0</v>
      </c>
      <c r="P31" s="152">
        <v>102831.4</v>
      </c>
      <c r="Q31" s="89" t="s">
        <v>670</v>
      </c>
    </row>
    <row r="32" spans="1:17" ht="63.75">
      <c r="A32" s="89">
        <v>81</v>
      </c>
      <c r="B32" s="89"/>
      <c r="C32" s="90" t="s">
        <v>55</v>
      </c>
      <c r="D32" s="145">
        <v>43473</v>
      </c>
      <c r="E32" s="85" t="s">
        <v>6</v>
      </c>
      <c r="F32" s="280">
        <v>1068327</v>
      </c>
      <c r="G32" s="89"/>
      <c r="H32" s="93" t="s">
        <v>2608</v>
      </c>
      <c r="I32" s="89"/>
      <c r="J32" s="89"/>
      <c r="K32" s="89"/>
      <c r="L32" s="89"/>
      <c r="M32" s="152">
        <v>0</v>
      </c>
      <c r="N32" s="152">
        <v>14990</v>
      </c>
      <c r="O32" s="152">
        <v>0</v>
      </c>
      <c r="P32" s="152">
        <v>102831.4</v>
      </c>
      <c r="Q32" s="89" t="s">
        <v>670</v>
      </c>
    </row>
    <row r="33" spans="1:17" ht="63.75">
      <c r="A33" s="89">
        <v>81</v>
      </c>
      <c r="B33" s="89"/>
      <c r="C33" s="90" t="s">
        <v>55</v>
      </c>
      <c r="D33" s="145">
        <v>43473</v>
      </c>
      <c r="E33" s="85" t="s">
        <v>6</v>
      </c>
      <c r="F33" s="280">
        <v>1068325</v>
      </c>
      <c r="G33" s="89"/>
      <c r="H33" s="93" t="s">
        <v>2608</v>
      </c>
      <c r="I33" s="89"/>
      <c r="J33" s="89"/>
      <c r="K33" s="89"/>
      <c r="L33" s="89"/>
      <c r="M33" s="152">
        <v>0</v>
      </c>
      <c r="N33" s="152">
        <v>14990</v>
      </c>
      <c r="O33" s="152">
        <v>0</v>
      </c>
      <c r="P33" s="152">
        <v>102831.4</v>
      </c>
      <c r="Q33" s="89" t="s">
        <v>670</v>
      </c>
    </row>
    <row r="34" spans="1:17" ht="63.75">
      <c r="A34" s="89">
        <v>81</v>
      </c>
      <c r="B34" s="89"/>
      <c r="C34" s="90" t="s">
        <v>55</v>
      </c>
      <c r="D34" s="145">
        <v>43473</v>
      </c>
      <c r="E34" s="85" t="s">
        <v>6</v>
      </c>
      <c r="F34" s="280">
        <v>1068324</v>
      </c>
      <c r="G34" s="89"/>
      <c r="H34" s="93" t="s">
        <v>2608</v>
      </c>
      <c r="I34" s="89"/>
      <c r="J34" s="89"/>
      <c r="K34" s="89"/>
      <c r="L34" s="89"/>
      <c r="M34" s="152">
        <v>0</v>
      </c>
      <c r="N34" s="152">
        <v>14990</v>
      </c>
      <c r="O34" s="152">
        <v>0</v>
      </c>
      <c r="P34" s="152">
        <v>102831.4</v>
      </c>
      <c r="Q34" s="89" t="s">
        <v>670</v>
      </c>
    </row>
    <row r="35" spans="1:17" ht="63.75">
      <c r="A35" s="89">
        <v>81</v>
      </c>
      <c r="B35" s="89"/>
      <c r="C35" s="90" t="s">
        <v>55</v>
      </c>
      <c r="D35" s="145">
        <v>43473</v>
      </c>
      <c r="E35" s="85" t="s">
        <v>6</v>
      </c>
      <c r="F35" s="280">
        <v>1068323</v>
      </c>
      <c r="G35" s="89"/>
      <c r="H35" s="93" t="s">
        <v>2608</v>
      </c>
      <c r="I35" s="89"/>
      <c r="J35" s="89"/>
      <c r="K35" s="89"/>
      <c r="L35" s="89"/>
      <c r="M35" s="152">
        <v>0</v>
      </c>
      <c r="N35" s="152">
        <v>14990</v>
      </c>
      <c r="O35" s="152">
        <v>0</v>
      </c>
      <c r="P35" s="152">
        <v>102831.4</v>
      </c>
      <c r="Q35" s="89" t="s">
        <v>670</v>
      </c>
    </row>
    <row r="36" spans="1:17" ht="63.75">
      <c r="A36" s="89">
        <v>81</v>
      </c>
      <c r="B36" s="89"/>
      <c r="C36" s="90" t="s">
        <v>55</v>
      </c>
      <c r="D36" s="145">
        <v>43473</v>
      </c>
      <c r="E36" s="85" t="s">
        <v>6</v>
      </c>
      <c r="F36" s="280">
        <v>1068322</v>
      </c>
      <c r="G36" s="89"/>
      <c r="H36" s="93" t="s">
        <v>2608</v>
      </c>
      <c r="I36" s="89"/>
      <c r="J36" s="89"/>
      <c r="K36" s="89"/>
      <c r="L36" s="89"/>
      <c r="M36" s="152">
        <v>0</v>
      </c>
      <c r="N36" s="152">
        <v>14990</v>
      </c>
      <c r="O36" s="152">
        <v>0</v>
      </c>
      <c r="P36" s="152">
        <v>102831.4</v>
      </c>
      <c r="Q36" s="89" t="s">
        <v>670</v>
      </c>
    </row>
    <row r="37" spans="1:17" ht="63.75">
      <c r="A37" s="89">
        <v>81</v>
      </c>
      <c r="B37" s="89"/>
      <c r="C37" s="90" t="s">
        <v>55</v>
      </c>
      <c r="D37" s="145">
        <v>43473</v>
      </c>
      <c r="E37" s="85" t="s">
        <v>6</v>
      </c>
      <c r="F37" s="280">
        <v>1068271</v>
      </c>
      <c r="G37" s="89"/>
      <c r="H37" s="93" t="s">
        <v>2608</v>
      </c>
      <c r="I37" s="89"/>
      <c r="J37" s="89"/>
      <c r="K37" s="89"/>
      <c r="L37" s="89"/>
      <c r="M37" s="152">
        <v>0</v>
      </c>
      <c r="N37" s="152">
        <v>14990</v>
      </c>
      <c r="O37" s="152">
        <v>0</v>
      </c>
      <c r="P37" s="152">
        <v>102831.4</v>
      </c>
      <c r="Q37" s="89" t="s">
        <v>670</v>
      </c>
    </row>
    <row r="38" spans="1:17" ht="63.75">
      <c r="A38" s="89">
        <v>81</v>
      </c>
      <c r="B38" s="89"/>
      <c r="C38" s="90" t="s">
        <v>55</v>
      </c>
      <c r="D38" s="145">
        <v>43473</v>
      </c>
      <c r="E38" s="85" t="s">
        <v>6</v>
      </c>
      <c r="F38" s="280">
        <v>1068272</v>
      </c>
      <c r="G38" s="89"/>
      <c r="H38" s="93" t="s">
        <v>2608</v>
      </c>
      <c r="I38" s="89"/>
      <c r="J38" s="89"/>
      <c r="K38" s="89"/>
      <c r="L38" s="89"/>
      <c r="M38" s="152">
        <v>0</v>
      </c>
      <c r="N38" s="152">
        <v>14990</v>
      </c>
      <c r="O38" s="152">
        <v>0</v>
      </c>
      <c r="P38" s="152">
        <v>102831.4</v>
      </c>
      <c r="Q38" s="89" t="s">
        <v>670</v>
      </c>
    </row>
    <row r="39" spans="1:17" ht="63.75">
      <c r="A39" s="89">
        <v>81</v>
      </c>
      <c r="B39" s="89"/>
      <c r="C39" s="90" t="s">
        <v>55</v>
      </c>
      <c r="D39" s="145">
        <v>43473</v>
      </c>
      <c r="E39" s="85" t="s">
        <v>6</v>
      </c>
      <c r="F39" s="280">
        <v>1068275</v>
      </c>
      <c r="G39" s="89"/>
      <c r="H39" s="93" t="s">
        <v>2608</v>
      </c>
      <c r="I39" s="89"/>
      <c r="J39" s="89"/>
      <c r="K39" s="89"/>
      <c r="L39" s="89"/>
      <c r="M39" s="152">
        <v>0</v>
      </c>
      <c r="N39" s="152">
        <v>14990</v>
      </c>
      <c r="O39" s="152">
        <v>0</v>
      </c>
      <c r="P39" s="152">
        <v>102831.4</v>
      </c>
      <c r="Q39" s="89" t="s">
        <v>670</v>
      </c>
    </row>
    <row r="40" spans="1:17" ht="63.75">
      <c r="A40" s="89">
        <v>81</v>
      </c>
      <c r="B40" s="89"/>
      <c r="C40" s="90" t="s">
        <v>55</v>
      </c>
      <c r="D40" s="145">
        <v>43473</v>
      </c>
      <c r="E40" s="85" t="s">
        <v>6</v>
      </c>
      <c r="F40" s="280">
        <v>1068277</v>
      </c>
      <c r="G40" s="89"/>
      <c r="H40" s="93" t="s">
        <v>2608</v>
      </c>
      <c r="I40" s="89"/>
      <c r="J40" s="89"/>
      <c r="K40" s="89"/>
      <c r="L40" s="89"/>
      <c r="M40" s="152">
        <v>0</v>
      </c>
      <c r="N40" s="152">
        <v>14990</v>
      </c>
      <c r="O40" s="152">
        <v>0</v>
      </c>
      <c r="P40" s="152">
        <v>102831.4</v>
      </c>
      <c r="Q40" s="89" t="s">
        <v>670</v>
      </c>
    </row>
    <row r="41" spans="1:17" ht="63.75">
      <c r="A41" s="89">
        <v>81</v>
      </c>
      <c r="B41" s="89"/>
      <c r="C41" s="90" t="s">
        <v>55</v>
      </c>
      <c r="D41" s="145">
        <v>43473</v>
      </c>
      <c r="E41" s="85" t="s">
        <v>6</v>
      </c>
      <c r="F41" s="280">
        <v>1068278</v>
      </c>
      <c r="G41" s="89"/>
      <c r="H41" s="93" t="s">
        <v>2608</v>
      </c>
      <c r="I41" s="89"/>
      <c r="J41" s="89"/>
      <c r="K41" s="89"/>
      <c r="L41" s="89"/>
      <c r="M41" s="152">
        <v>0</v>
      </c>
      <c r="N41" s="152">
        <v>14990</v>
      </c>
      <c r="O41" s="152">
        <v>0</v>
      </c>
      <c r="P41" s="152">
        <v>102831.4</v>
      </c>
      <c r="Q41" s="89" t="s">
        <v>670</v>
      </c>
    </row>
    <row r="42" spans="1:17" ht="63.75">
      <c r="A42" s="89">
        <v>81</v>
      </c>
      <c r="B42" s="89"/>
      <c r="C42" s="90" t="s">
        <v>55</v>
      </c>
      <c r="D42" s="145">
        <v>43473</v>
      </c>
      <c r="E42" s="85" t="s">
        <v>6</v>
      </c>
      <c r="F42" s="280">
        <v>1068280</v>
      </c>
      <c r="G42" s="89"/>
      <c r="H42" s="93" t="s">
        <v>2608</v>
      </c>
      <c r="I42" s="89"/>
      <c r="J42" s="89"/>
      <c r="K42" s="89"/>
      <c r="L42" s="89"/>
      <c r="M42" s="152">
        <v>0</v>
      </c>
      <c r="N42" s="152">
        <v>14990</v>
      </c>
      <c r="O42" s="152">
        <v>0</v>
      </c>
      <c r="P42" s="152">
        <v>102831.4</v>
      </c>
      <c r="Q42" s="89" t="s">
        <v>670</v>
      </c>
    </row>
    <row r="43" spans="1:17" ht="63.75">
      <c r="A43" s="89">
        <v>81</v>
      </c>
      <c r="B43" s="89"/>
      <c r="C43" s="90" t="s">
        <v>55</v>
      </c>
      <c r="D43" s="145">
        <v>43473</v>
      </c>
      <c r="E43" s="85" t="s">
        <v>6</v>
      </c>
      <c r="F43" s="280">
        <v>1068298</v>
      </c>
      <c r="G43" s="89"/>
      <c r="H43" s="93" t="s">
        <v>2608</v>
      </c>
      <c r="I43" s="89"/>
      <c r="J43" s="89"/>
      <c r="K43" s="89"/>
      <c r="L43" s="89"/>
      <c r="M43" s="152">
        <v>0</v>
      </c>
      <c r="N43" s="152">
        <v>14990</v>
      </c>
      <c r="O43" s="152">
        <v>0</v>
      </c>
      <c r="P43" s="152">
        <v>102831.4</v>
      </c>
      <c r="Q43" s="89" t="s">
        <v>670</v>
      </c>
    </row>
    <row r="44" spans="1:17" ht="63.75">
      <c r="A44" s="89">
        <v>81</v>
      </c>
      <c r="B44" s="89"/>
      <c r="C44" s="90" t="s">
        <v>55</v>
      </c>
      <c r="D44" s="145">
        <v>43473</v>
      </c>
      <c r="E44" s="85" t="s">
        <v>6</v>
      </c>
      <c r="F44" s="280">
        <v>1068299</v>
      </c>
      <c r="G44" s="89"/>
      <c r="H44" s="93" t="s">
        <v>2608</v>
      </c>
      <c r="I44" s="89"/>
      <c r="J44" s="89"/>
      <c r="K44" s="89"/>
      <c r="L44" s="89"/>
      <c r="M44" s="152">
        <v>0</v>
      </c>
      <c r="N44" s="152">
        <v>14990</v>
      </c>
      <c r="O44" s="152">
        <v>0</v>
      </c>
      <c r="P44" s="152">
        <v>102831.4</v>
      </c>
      <c r="Q44" s="89" t="s">
        <v>670</v>
      </c>
    </row>
    <row r="45" spans="1:17" ht="63.75">
      <c r="A45" s="89">
        <v>81</v>
      </c>
      <c r="B45" s="89"/>
      <c r="C45" s="90" t="s">
        <v>55</v>
      </c>
      <c r="D45" s="145">
        <v>43473</v>
      </c>
      <c r="E45" s="85" t="s">
        <v>6</v>
      </c>
      <c r="F45" s="280">
        <v>1068301</v>
      </c>
      <c r="G45" s="89"/>
      <c r="H45" s="93" t="s">
        <v>2608</v>
      </c>
      <c r="I45" s="89"/>
      <c r="J45" s="89"/>
      <c r="K45" s="89"/>
      <c r="L45" s="89"/>
      <c r="M45" s="152">
        <v>0</v>
      </c>
      <c r="N45" s="152">
        <v>14990</v>
      </c>
      <c r="O45" s="152">
        <v>0</v>
      </c>
      <c r="P45" s="152">
        <v>102831.4</v>
      </c>
      <c r="Q45" s="89" t="s">
        <v>670</v>
      </c>
    </row>
    <row r="46" spans="1:17" ht="63.75">
      <c r="A46" s="89">
        <v>81</v>
      </c>
      <c r="B46" s="89"/>
      <c r="C46" s="90" t="s">
        <v>55</v>
      </c>
      <c r="D46" s="145">
        <v>43473</v>
      </c>
      <c r="E46" s="85" t="s">
        <v>6</v>
      </c>
      <c r="F46" s="280">
        <v>1068302</v>
      </c>
      <c r="G46" s="89"/>
      <c r="H46" s="93" t="s">
        <v>2608</v>
      </c>
      <c r="I46" s="89"/>
      <c r="J46" s="89"/>
      <c r="K46" s="89"/>
      <c r="L46" s="89"/>
      <c r="M46" s="152">
        <v>0</v>
      </c>
      <c r="N46" s="152">
        <v>14990</v>
      </c>
      <c r="O46" s="152">
        <v>0</v>
      </c>
      <c r="P46" s="152">
        <v>102831.4</v>
      </c>
      <c r="Q46" s="89" t="s">
        <v>670</v>
      </c>
    </row>
    <row r="47" spans="1:17" ht="63.75">
      <c r="A47" s="89">
        <v>81</v>
      </c>
      <c r="B47" s="89"/>
      <c r="C47" s="90" t="s">
        <v>55</v>
      </c>
      <c r="D47" s="145">
        <v>43473</v>
      </c>
      <c r="E47" s="85" t="s">
        <v>6</v>
      </c>
      <c r="F47" s="280">
        <v>1068303</v>
      </c>
      <c r="G47" s="89"/>
      <c r="H47" s="93" t="s">
        <v>2608</v>
      </c>
      <c r="I47" s="89"/>
      <c r="J47" s="89"/>
      <c r="K47" s="89"/>
      <c r="L47" s="89"/>
      <c r="M47" s="152">
        <v>0</v>
      </c>
      <c r="N47" s="152">
        <v>14990</v>
      </c>
      <c r="O47" s="152">
        <v>0</v>
      </c>
      <c r="P47" s="152">
        <v>102831.4</v>
      </c>
      <c r="Q47" s="89" t="s">
        <v>670</v>
      </c>
    </row>
    <row r="48" spans="1:17" ht="63.75">
      <c r="A48" s="89">
        <v>81</v>
      </c>
      <c r="B48" s="89"/>
      <c r="C48" s="90" t="s">
        <v>55</v>
      </c>
      <c r="D48" s="145">
        <v>43473</v>
      </c>
      <c r="E48" s="85" t="s">
        <v>6</v>
      </c>
      <c r="F48" s="280">
        <v>1068305</v>
      </c>
      <c r="G48" s="89"/>
      <c r="H48" s="93" t="s">
        <v>2608</v>
      </c>
      <c r="I48" s="89"/>
      <c r="J48" s="89"/>
      <c r="K48" s="89"/>
      <c r="L48" s="89"/>
      <c r="M48" s="152">
        <v>0</v>
      </c>
      <c r="N48" s="152">
        <v>14990</v>
      </c>
      <c r="O48" s="152">
        <v>0</v>
      </c>
      <c r="P48" s="152">
        <v>102831.4</v>
      </c>
      <c r="Q48" s="89" t="s">
        <v>670</v>
      </c>
    </row>
    <row r="49" spans="1:17" ht="63.75">
      <c r="A49" s="89">
        <v>81</v>
      </c>
      <c r="B49" s="89"/>
      <c r="C49" s="90" t="s">
        <v>55</v>
      </c>
      <c r="D49" s="145">
        <v>43473</v>
      </c>
      <c r="E49" s="85" t="s">
        <v>6</v>
      </c>
      <c r="F49" s="280">
        <v>1068321</v>
      </c>
      <c r="G49" s="89"/>
      <c r="H49" s="93" t="s">
        <v>2608</v>
      </c>
      <c r="I49" s="89"/>
      <c r="J49" s="89"/>
      <c r="K49" s="89"/>
      <c r="L49" s="89"/>
      <c r="M49" s="152">
        <v>0</v>
      </c>
      <c r="N49" s="152">
        <v>14990</v>
      </c>
      <c r="O49" s="152">
        <v>0</v>
      </c>
      <c r="P49" s="152">
        <v>102831.4</v>
      </c>
      <c r="Q49" s="89" t="s">
        <v>670</v>
      </c>
    </row>
    <row r="50" spans="1:17" ht="51">
      <c r="A50" s="89" t="s">
        <v>556</v>
      </c>
      <c r="B50" s="89"/>
      <c r="C50" s="90" t="s">
        <v>616</v>
      </c>
      <c r="D50" s="145">
        <v>43473</v>
      </c>
      <c r="E50" s="85" t="s">
        <v>23</v>
      </c>
      <c r="F50" s="280">
        <v>18591</v>
      </c>
      <c r="G50" s="89"/>
      <c r="H50" s="93" t="s">
        <v>2610</v>
      </c>
      <c r="I50" s="89"/>
      <c r="J50" s="89"/>
      <c r="K50" s="89"/>
      <c r="L50" s="89"/>
      <c r="M50" s="152">
        <v>0</v>
      </c>
      <c r="N50" s="152">
        <v>0</v>
      </c>
      <c r="O50" s="152">
        <v>0</v>
      </c>
      <c r="P50" s="152">
        <v>0.01</v>
      </c>
      <c r="Q50" s="89" t="s">
        <v>670</v>
      </c>
    </row>
    <row r="51" spans="1:17" ht="51">
      <c r="A51" s="89" t="s">
        <v>556</v>
      </c>
      <c r="B51" s="89"/>
      <c r="C51" s="90" t="s">
        <v>616</v>
      </c>
      <c r="D51" s="145">
        <v>43475</v>
      </c>
      <c r="E51" s="85" t="s">
        <v>23</v>
      </c>
      <c r="F51" s="280">
        <v>18599</v>
      </c>
      <c r="G51" s="89"/>
      <c r="H51" s="93" t="s">
        <v>2611</v>
      </c>
      <c r="I51" s="89"/>
      <c r="J51" s="89"/>
      <c r="K51" s="89"/>
      <c r="L51" s="89"/>
      <c r="M51" s="152">
        <v>0</v>
      </c>
      <c r="N51" s="152">
        <v>0</v>
      </c>
      <c r="O51" s="152">
        <v>0</v>
      </c>
      <c r="P51" s="152">
        <v>0.01</v>
      </c>
      <c r="Q51" s="89" t="s">
        <v>670</v>
      </c>
    </row>
    <row r="52" spans="1:17" ht="51">
      <c r="A52" s="89" t="s">
        <v>556</v>
      </c>
      <c r="B52" s="89"/>
      <c r="C52" s="90" t="s">
        <v>616</v>
      </c>
      <c r="D52" s="145">
        <v>43479</v>
      </c>
      <c r="E52" s="85" t="s">
        <v>23</v>
      </c>
      <c r="F52" s="280">
        <v>18607</v>
      </c>
      <c r="G52" s="89"/>
      <c r="H52" s="93" t="s">
        <v>2612</v>
      </c>
      <c r="I52" s="89"/>
      <c r="J52" s="89"/>
      <c r="K52" s="89"/>
      <c r="L52" s="89"/>
      <c r="M52" s="152">
        <v>0</v>
      </c>
      <c r="N52" s="152">
        <v>0</v>
      </c>
      <c r="O52" s="152">
        <v>0</v>
      </c>
      <c r="P52" s="152">
        <v>0.01</v>
      </c>
      <c r="Q52" s="89" t="s">
        <v>670</v>
      </c>
    </row>
    <row r="53" spans="1:17" ht="63.75">
      <c r="A53" s="89" t="s">
        <v>557</v>
      </c>
      <c r="B53" s="89"/>
      <c r="C53" s="90" t="s">
        <v>780</v>
      </c>
      <c r="D53" s="145">
        <v>43480</v>
      </c>
      <c r="E53" s="85" t="s">
        <v>20</v>
      </c>
      <c r="F53" s="280">
        <v>11674</v>
      </c>
      <c r="G53" s="89"/>
      <c r="H53" s="93" t="s">
        <v>2613</v>
      </c>
      <c r="I53" s="89"/>
      <c r="J53" s="89"/>
      <c r="K53" s="89"/>
      <c r="L53" s="89"/>
      <c r="M53" s="152">
        <v>394188.7</v>
      </c>
      <c r="N53" s="152">
        <v>0</v>
      </c>
      <c r="O53" s="152">
        <v>2704134.48</v>
      </c>
      <c r="P53" s="152">
        <v>0</v>
      </c>
      <c r="Q53" s="89" t="s">
        <v>670</v>
      </c>
    </row>
    <row r="54" spans="1:17" ht="51">
      <c r="A54" s="89" t="s">
        <v>557</v>
      </c>
      <c r="B54" s="89"/>
      <c r="C54" s="90" t="s">
        <v>780</v>
      </c>
      <c r="D54" s="145">
        <v>43480</v>
      </c>
      <c r="E54" s="85" t="s">
        <v>20</v>
      </c>
      <c r="F54" s="280">
        <v>11698</v>
      </c>
      <c r="G54" s="89"/>
      <c r="H54" s="93" t="s">
        <v>2614</v>
      </c>
      <c r="I54" s="89"/>
      <c r="J54" s="89"/>
      <c r="K54" s="89"/>
      <c r="L54" s="89"/>
      <c r="M54" s="152">
        <v>170.14</v>
      </c>
      <c r="N54" s="152">
        <v>0</v>
      </c>
      <c r="O54" s="152">
        <v>1167.1600000000001</v>
      </c>
      <c r="P54" s="152">
        <v>0</v>
      </c>
      <c r="Q54" s="89" t="s">
        <v>670</v>
      </c>
    </row>
    <row r="55" spans="1:17" ht="51">
      <c r="A55" s="89" t="s">
        <v>557</v>
      </c>
      <c r="B55" s="89"/>
      <c r="C55" s="90" t="s">
        <v>780</v>
      </c>
      <c r="D55" s="145">
        <v>43480</v>
      </c>
      <c r="E55" s="85" t="s">
        <v>20</v>
      </c>
      <c r="F55" s="280">
        <v>11702</v>
      </c>
      <c r="G55" s="89"/>
      <c r="H55" s="93" t="s">
        <v>2615</v>
      </c>
      <c r="I55" s="89"/>
      <c r="J55" s="89"/>
      <c r="K55" s="89"/>
      <c r="L55" s="89"/>
      <c r="M55" s="152">
        <v>64602.37</v>
      </c>
      <c r="N55" s="152">
        <v>0</v>
      </c>
      <c r="O55" s="152">
        <v>443172.26</v>
      </c>
      <c r="P55" s="152">
        <v>0</v>
      </c>
      <c r="Q55" s="89" t="s">
        <v>670</v>
      </c>
    </row>
    <row r="56" spans="1:17" ht="51">
      <c r="A56" s="89" t="s">
        <v>557</v>
      </c>
      <c r="B56" s="89"/>
      <c r="C56" s="90" t="s">
        <v>780</v>
      </c>
      <c r="D56" s="145">
        <v>43480</v>
      </c>
      <c r="E56" s="85" t="s">
        <v>20</v>
      </c>
      <c r="F56" s="280">
        <v>11676</v>
      </c>
      <c r="G56" s="89"/>
      <c r="H56" s="93" t="s">
        <v>2616</v>
      </c>
      <c r="I56" s="89"/>
      <c r="J56" s="89"/>
      <c r="K56" s="89"/>
      <c r="L56" s="89"/>
      <c r="M56" s="152">
        <v>833626.34</v>
      </c>
      <c r="N56" s="152">
        <v>0</v>
      </c>
      <c r="O56" s="152">
        <v>5718676.6900000004</v>
      </c>
      <c r="P56" s="152">
        <v>0</v>
      </c>
      <c r="Q56" s="89" t="s">
        <v>670</v>
      </c>
    </row>
    <row r="57" spans="1:17" ht="51">
      <c r="A57" s="89" t="s">
        <v>556</v>
      </c>
      <c r="B57" s="89"/>
      <c r="C57" s="90" t="s">
        <v>616</v>
      </c>
      <c r="D57" s="145">
        <v>43480</v>
      </c>
      <c r="E57" s="85" t="s">
        <v>23</v>
      </c>
      <c r="F57" s="280">
        <v>18611</v>
      </c>
      <c r="G57" s="89"/>
      <c r="H57" s="93" t="s">
        <v>2617</v>
      </c>
      <c r="I57" s="89"/>
      <c r="J57" s="89"/>
      <c r="K57" s="89"/>
      <c r="L57" s="89"/>
      <c r="M57" s="152">
        <v>0</v>
      </c>
      <c r="N57" s="152">
        <v>0</v>
      </c>
      <c r="O57" s="152">
        <v>0</v>
      </c>
      <c r="P57" s="152">
        <v>0.01</v>
      </c>
      <c r="Q57" s="89" t="s">
        <v>670</v>
      </c>
    </row>
    <row r="58" spans="1:17" ht="51">
      <c r="A58" s="89" t="s">
        <v>556</v>
      </c>
      <c r="B58" s="89"/>
      <c r="C58" s="90" t="s">
        <v>616</v>
      </c>
      <c r="D58" s="145">
        <v>43481</v>
      </c>
      <c r="E58" s="85" t="s">
        <v>23</v>
      </c>
      <c r="F58" s="280">
        <v>18616</v>
      </c>
      <c r="G58" s="89"/>
      <c r="H58" s="93" t="s">
        <v>2618</v>
      </c>
      <c r="I58" s="89"/>
      <c r="J58" s="89"/>
      <c r="K58" s="89"/>
      <c r="L58" s="89"/>
      <c r="M58" s="152">
        <v>0</v>
      </c>
      <c r="N58" s="152">
        <v>0</v>
      </c>
      <c r="O58" s="152">
        <v>0.02</v>
      </c>
      <c r="P58" s="152">
        <v>0</v>
      </c>
      <c r="Q58" s="89" t="s">
        <v>670</v>
      </c>
    </row>
    <row r="59" spans="1:17" ht="51">
      <c r="A59" s="89" t="s">
        <v>556</v>
      </c>
      <c r="B59" s="89"/>
      <c r="C59" s="90" t="s">
        <v>616</v>
      </c>
      <c r="D59" s="145">
        <v>43482</v>
      </c>
      <c r="E59" s="85" t="s">
        <v>23</v>
      </c>
      <c r="F59" s="280">
        <v>18620</v>
      </c>
      <c r="G59" s="89"/>
      <c r="H59" s="93" t="s">
        <v>2619</v>
      </c>
      <c r="I59" s="89"/>
      <c r="J59" s="89"/>
      <c r="K59" s="89"/>
      <c r="L59" s="89"/>
      <c r="M59" s="152">
        <v>0</v>
      </c>
      <c r="N59" s="152">
        <v>0</v>
      </c>
      <c r="O59" s="152">
        <v>0</v>
      </c>
      <c r="P59" s="152">
        <v>0.01</v>
      </c>
      <c r="Q59" s="89" t="s">
        <v>670</v>
      </c>
    </row>
    <row r="60" spans="1:17" ht="51">
      <c r="A60" s="89" t="s">
        <v>556</v>
      </c>
      <c r="B60" s="89"/>
      <c r="C60" s="90" t="s">
        <v>616</v>
      </c>
      <c r="D60" s="145">
        <v>43483</v>
      </c>
      <c r="E60" s="85" t="s">
        <v>23</v>
      </c>
      <c r="F60" s="280">
        <v>18624</v>
      </c>
      <c r="G60" s="89"/>
      <c r="H60" s="93" t="s">
        <v>2620</v>
      </c>
      <c r="I60" s="89"/>
      <c r="J60" s="89"/>
      <c r="K60" s="89"/>
      <c r="L60" s="89"/>
      <c r="M60" s="152">
        <v>0</v>
      </c>
      <c r="N60" s="152">
        <v>0</v>
      </c>
      <c r="O60" s="152">
        <v>0.01</v>
      </c>
      <c r="P60" s="152">
        <v>0</v>
      </c>
      <c r="Q60" s="89" t="s">
        <v>670</v>
      </c>
    </row>
    <row r="61" spans="1:17" ht="76.5">
      <c r="A61" s="89" t="s">
        <v>557</v>
      </c>
      <c r="B61" s="89"/>
      <c r="C61" s="90" t="s">
        <v>780</v>
      </c>
      <c r="D61" s="145">
        <v>43488</v>
      </c>
      <c r="E61" s="85" t="s">
        <v>13</v>
      </c>
      <c r="F61" s="280">
        <v>945311</v>
      </c>
      <c r="G61" s="89"/>
      <c r="H61" s="93" t="s">
        <v>2621</v>
      </c>
      <c r="I61" s="89"/>
      <c r="J61" s="89"/>
      <c r="K61" s="89"/>
      <c r="L61" s="89"/>
      <c r="M61" s="152">
        <v>95.76</v>
      </c>
      <c r="N61" s="152">
        <v>0</v>
      </c>
      <c r="O61" s="152">
        <v>656.91</v>
      </c>
      <c r="P61" s="152">
        <v>0</v>
      </c>
      <c r="Q61" s="89" t="s">
        <v>670</v>
      </c>
    </row>
    <row r="62" spans="1:17" ht="63.75">
      <c r="A62" s="89" t="s">
        <v>557</v>
      </c>
      <c r="B62" s="89"/>
      <c r="C62" s="90" t="s">
        <v>780</v>
      </c>
      <c r="D62" s="145">
        <v>43488</v>
      </c>
      <c r="E62" s="85" t="s">
        <v>13</v>
      </c>
      <c r="F62" s="280">
        <v>945305</v>
      </c>
      <c r="G62" s="89"/>
      <c r="H62" s="93" t="s">
        <v>2622</v>
      </c>
      <c r="I62" s="89"/>
      <c r="J62" s="89"/>
      <c r="K62" s="89"/>
      <c r="L62" s="89"/>
      <c r="M62" s="152">
        <v>10</v>
      </c>
      <c r="N62" s="152">
        <v>0</v>
      </c>
      <c r="O62" s="152">
        <v>68.599999999999994</v>
      </c>
      <c r="P62" s="152">
        <v>0</v>
      </c>
      <c r="Q62" s="89" t="s">
        <v>670</v>
      </c>
    </row>
    <row r="63" spans="1:17" ht="63.75">
      <c r="A63" s="89" t="s">
        <v>557</v>
      </c>
      <c r="B63" s="89"/>
      <c r="C63" s="90" t="s">
        <v>780</v>
      </c>
      <c r="D63" s="145">
        <v>43488</v>
      </c>
      <c r="E63" s="85" t="s">
        <v>13</v>
      </c>
      <c r="F63" s="280">
        <v>945306</v>
      </c>
      <c r="G63" s="89"/>
      <c r="H63" s="93" t="s">
        <v>2623</v>
      </c>
      <c r="I63" s="89"/>
      <c r="J63" s="89"/>
      <c r="K63" s="89"/>
      <c r="L63" s="89"/>
      <c r="M63" s="152">
        <v>10</v>
      </c>
      <c r="N63" s="152">
        <v>0</v>
      </c>
      <c r="O63" s="152">
        <v>68.599999999999994</v>
      </c>
      <c r="P63" s="152">
        <v>0</v>
      </c>
      <c r="Q63" s="89" t="s">
        <v>670</v>
      </c>
    </row>
    <row r="64" spans="1:17" ht="63.75">
      <c r="A64" s="89" t="s">
        <v>557</v>
      </c>
      <c r="B64" s="89"/>
      <c r="C64" s="90" t="s">
        <v>780</v>
      </c>
      <c r="D64" s="145">
        <v>43488</v>
      </c>
      <c r="E64" s="85" t="s">
        <v>13</v>
      </c>
      <c r="F64" s="280">
        <v>945307</v>
      </c>
      <c r="G64" s="89"/>
      <c r="H64" s="93" t="s">
        <v>2624</v>
      </c>
      <c r="I64" s="89"/>
      <c r="J64" s="89"/>
      <c r="K64" s="89"/>
      <c r="L64" s="89"/>
      <c r="M64" s="152">
        <v>10</v>
      </c>
      <c r="N64" s="152">
        <v>0</v>
      </c>
      <c r="O64" s="152">
        <v>68.599999999999994</v>
      </c>
      <c r="P64" s="152">
        <v>0</v>
      </c>
      <c r="Q64" s="89" t="s">
        <v>670</v>
      </c>
    </row>
    <row r="65" spans="1:17" ht="51">
      <c r="A65" s="89" t="s">
        <v>556</v>
      </c>
      <c r="B65" s="89"/>
      <c r="C65" s="90" t="s">
        <v>616</v>
      </c>
      <c r="D65" s="145">
        <v>43489</v>
      </c>
      <c r="E65" s="85" t="s">
        <v>23</v>
      </c>
      <c r="F65" s="280">
        <v>18637</v>
      </c>
      <c r="G65" s="89"/>
      <c r="H65" s="93" t="s">
        <v>2626</v>
      </c>
      <c r="I65" s="89"/>
      <c r="J65" s="89"/>
      <c r="K65" s="89"/>
      <c r="L65" s="89"/>
      <c r="M65" s="152">
        <v>0</v>
      </c>
      <c r="N65" s="152">
        <v>0</v>
      </c>
      <c r="O65" s="152">
        <v>0.01</v>
      </c>
      <c r="P65" s="152">
        <v>0</v>
      </c>
      <c r="Q65" s="89" t="s">
        <v>670</v>
      </c>
    </row>
    <row r="66" spans="1:17" ht="51">
      <c r="A66" s="89" t="s">
        <v>556</v>
      </c>
      <c r="B66" s="89"/>
      <c r="C66" s="90" t="s">
        <v>616</v>
      </c>
      <c r="D66" s="145">
        <v>43490</v>
      </c>
      <c r="E66" s="85" t="s">
        <v>23</v>
      </c>
      <c r="F66" s="280">
        <v>18641</v>
      </c>
      <c r="G66" s="89"/>
      <c r="H66" s="93" t="s">
        <v>2627</v>
      </c>
      <c r="I66" s="89"/>
      <c r="J66" s="89"/>
      <c r="K66" s="89"/>
      <c r="L66" s="89"/>
      <c r="M66" s="152">
        <v>0</v>
      </c>
      <c r="N66" s="152">
        <v>0</v>
      </c>
      <c r="O66" s="152">
        <v>0.01</v>
      </c>
      <c r="P66" s="152">
        <v>0</v>
      </c>
      <c r="Q66" s="89" t="s">
        <v>670</v>
      </c>
    </row>
    <row r="67" spans="1:17" ht="51">
      <c r="A67" s="89" t="s">
        <v>556</v>
      </c>
      <c r="B67" s="89"/>
      <c r="C67" s="90" t="s">
        <v>616</v>
      </c>
      <c r="D67" s="145">
        <v>43493</v>
      </c>
      <c r="E67" s="85" t="s">
        <v>23</v>
      </c>
      <c r="F67" s="280">
        <v>18645</v>
      </c>
      <c r="G67" s="89"/>
      <c r="H67" s="93" t="s">
        <v>2628</v>
      </c>
      <c r="I67" s="89"/>
      <c r="J67" s="89"/>
      <c r="K67" s="89"/>
      <c r="L67" s="89"/>
      <c r="M67" s="152">
        <v>0</v>
      </c>
      <c r="N67" s="152">
        <v>0</v>
      </c>
      <c r="O67" s="152">
        <v>0</v>
      </c>
      <c r="P67" s="152">
        <v>0.01</v>
      </c>
      <c r="Q67" s="89" t="s">
        <v>670</v>
      </c>
    </row>
    <row r="68" spans="1:17" ht="63.75">
      <c r="A68" s="89">
        <v>287</v>
      </c>
      <c r="B68" s="89"/>
      <c r="C68" s="90" t="s">
        <v>126</v>
      </c>
      <c r="D68" s="145">
        <v>43494</v>
      </c>
      <c r="E68" s="85" t="s">
        <v>6</v>
      </c>
      <c r="F68" s="280">
        <v>950852</v>
      </c>
      <c r="G68" s="89"/>
      <c r="H68" s="93" t="s">
        <v>2629</v>
      </c>
      <c r="I68" s="89"/>
      <c r="J68" s="89"/>
      <c r="K68" s="89"/>
      <c r="L68" s="89"/>
      <c r="M68" s="152">
        <v>0</v>
      </c>
      <c r="N68" s="152">
        <v>683140</v>
      </c>
      <c r="O68" s="152">
        <v>0</v>
      </c>
      <c r="P68" s="152">
        <v>4686340.4000000004</v>
      </c>
      <c r="Q68" s="89" t="s">
        <v>670</v>
      </c>
    </row>
    <row r="69" spans="1:17" ht="51">
      <c r="A69" s="89" t="s">
        <v>556</v>
      </c>
      <c r="B69" s="89"/>
      <c r="C69" s="90" t="s">
        <v>616</v>
      </c>
      <c r="D69" s="145">
        <v>43494</v>
      </c>
      <c r="E69" s="85" t="s">
        <v>23</v>
      </c>
      <c r="F69" s="280">
        <v>18649</v>
      </c>
      <c r="G69" s="89"/>
      <c r="H69" s="93" t="s">
        <v>2630</v>
      </c>
      <c r="I69" s="89"/>
      <c r="J69" s="89"/>
      <c r="K69" s="89"/>
      <c r="L69" s="89"/>
      <c r="M69" s="152">
        <v>0</v>
      </c>
      <c r="N69" s="152">
        <v>0</v>
      </c>
      <c r="O69" s="152">
        <v>0</v>
      </c>
      <c r="P69" s="152">
        <v>0.01</v>
      </c>
      <c r="Q69" s="89" t="s">
        <v>670</v>
      </c>
    </row>
    <row r="70" spans="1:17" ht="51">
      <c r="A70" s="89" t="s">
        <v>556</v>
      </c>
      <c r="B70" s="89"/>
      <c r="C70" s="90" t="s">
        <v>616</v>
      </c>
      <c r="D70" s="145">
        <v>43495</v>
      </c>
      <c r="E70" s="85" t="s">
        <v>23</v>
      </c>
      <c r="F70" s="280">
        <v>18653</v>
      </c>
      <c r="G70" s="89"/>
      <c r="H70" s="93" t="s">
        <v>2631</v>
      </c>
      <c r="I70" s="89"/>
      <c r="J70" s="89"/>
      <c r="K70" s="89"/>
      <c r="L70" s="89"/>
      <c r="M70" s="152">
        <v>0</v>
      </c>
      <c r="N70" s="152">
        <v>0</v>
      </c>
      <c r="O70" s="152">
        <v>0.01</v>
      </c>
      <c r="P70" s="152">
        <v>0</v>
      </c>
      <c r="Q70" s="89" t="s">
        <v>670</v>
      </c>
    </row>
    <row r="71" spans="1:17" ht="63.75">
      <c r="A71" s="89" t="s">
        <v>557</v>
      </c>
      <c r="B71" s="89"/>
      <c r="C71" s="90" t="s">
        <v>780</v>
      </c>
      <c r="D71" s="145">
        <v>43497</v>
      </c>
      <c r="E71" s="85" t="s">
        <v>671</v>
      </c>
      <c r="F71" s="280">
        <v>183531</v>
      </c>
      <c r="G71" s="89"/>
      <c r="H71" s="93" t="s">
        <v>4033</v>
      </c>
      <c r="I71" s="89"/>
      <c r="J71" s="89"/>
      <c r="K71" s="89"/>
      <c r="L71" s="89"/>
      <c r="M71" s="152">
        <v>0</v>
      </c>
      <c r="N71" s="152">
        <v>8658000</v>
      </c>
      <c r="O71" s="152">
        <v>0</v>
      </c>
      <c r="P71" s="152">
        <v>59393880</v>
      </c>
      <c r="Q71" s="89" t="s">
        <v>670</v>
      </c>
    </row>
    <row r="72" spans="1:17" ht="51">
      <c r="A72" s="89" t="s">
        <v>556</v>
      </c>
      <c r="B72" s="89"/>
      <c r="C72" s="90" t="s">
        <v>616</v>
      </c>
      <c r="D72" s="145">
        <v>43497</v>
      </c>
      <c r="E72" s="85" t="s">
        <v>23</v>
      </c>
      <c r="F72" s="280">
        <v>18661</v>
      </c>
      <c r="G72" s="89"/>
      <c r="H72" s="93" t="s">
        <v>4034</v>
      </c>
      <c r="I72" s="89"/>
      <c r="J72" s="89"/>
      <c r="K72" s="89"/>
      <c r="L72" s="89"/>
      <c r="M72" s="152">
        <v>0</v>
      </c>
      <c r="N72" s="152">
        <v>0</v>
      </c>
      <c r="O72" s="152">
        <v>0.01</v>
      </c>
      <c r="P72" s="152">
        <v>0</v>
      </c>
      <c r="Q72" s="89" t="s">
        <v>670</v>
      </c>
    </row>
    <row r="73" spans="1:17" ht="63.75">
      <c r="A73" s="89" t="s">
        <v>557</v>
      </c>
      <c r="B73" s="89"/>
      <c r="C73" s="90" t="s">
        <v>780</v>
      </c>
      <c r="D73" s="145">
        <v>43500</v>
      </c>
      <c r="E73" s="85" t="s">
        <v>20</v>
      </c>
      <c r="F73" s="280">
        <v>11839</v>
      </c>
      <c r="G73" s="89"/>
      <c r="H73" s="93" t="s">
        <v>4035</v>
      </c>
      <c r="I73" s="89"/>
      <c r="J73" s="89"/>
      <c r="K73" s="89"/>
      <c r="L73" s="89"/>
      <c r="M73" s="152">
        <v>948393.43</v>
      </c>
      <c r="N73" s="152">
        <v>0</v>
      </c>
      <c r="O73" s="152">
        <v>6505978.9299999997</v>
      </c>
      <c r="P73" s="152">
        <v>0</v>
      </c>
      <c r="Q73" s="89" t="s">
        <v>670</v>
      </c>
    </row>
    <row r="74" spans="1:17" ht="76.5">
      <c r="A74" s="89">
        <v>514</v>
      </c>
      <c r="B74" s="89"/>
      <c r="C74" s="90" t="s">
        <v>172</v>
      </c>
      <c r="D74" s="145">
        <v>43500</v>
      </c>
      <c r="E74" s="85" t="s">
        <v>11</v>
      </c>
      <c r="F74" s="280">
        <v>955826</v>
      </c>
      <c r="G74" s="89"/>
      <c r="H74" s="93" t="s">
        <v>4036</v>
      </c>
      <c r="I74" s="89"/>
      <c r="J74" s="89"/>
      <c r="K74" s="89"/>
      <c r="L74" s="89"/>
      <c r="M74" s="152">
        <v>7.29</v>
      </c>
      <c r="N74" s="152">
        <v>0</v>
      </c>
      <c r="O74" s="152">
        <v>50.01</v>
      </c>
      <c r="P74" s="152">
        <v>0</v>
      </c>
      <c r="Q74" s="89" t="s">
        <v>670</v>
      </c>
    </row>
    <row r="75" spans="1:17" ht="51">
      <c r="A75" s="89" t="s">
        <v>556</v>
      </c>
      <c r="B75" s="89"/>
      <c r="C75" s="90" t="s">
        <v>616</v>
      </c>
      <c r="D75" s="145">
        <v>43501</v>
      </c>
      <c r="E75" s="85" t="s">
        <v>23</v>
      </c>
      <c r="F75" s="280">
        <v>18668</v>
      </c>
      <c r="G75" s="89"/>
      <c r="H75" s="93" t="s">
        <v>4037</v>
      </c>
      <c r="I75" s="89"/>
      <c r="J75" s="89"/>
      <c r="K75" s="89"/>
      <c r="L75" s="89"/>
      <c r="M75" s="152">
        <v>0</v>
      </c>
      <c r="N75" s="152">
        <v>0</v>
      </c>
      <c r="O75" s="152">
        <v>0</v>
      </c>
      <c r="P75" s="152">
        <v>0.02</v>
      </c>
      <c r="Q75" s="89" t="s">
        <v>670</v>
      </c>
    </row>
    <row r="76" spans="1:17" ht="51">
      <c r="A76" s="89" t="s">
        <v>556</v>
      </c>
      <c r="B76" s="89"/>
      <c r="C76" s="90" t="s">
        <v>616</v>
      </c>
      <c r="D76" s="145">
        <v>43502</v>
      </c>
      <c r="E76" s="85" t="s">
        <v>23</v>
      </c>
      <c r="F76" s="280">
        <v>18672</v>
      </c>
      <c r="G76" s="89"/>
      <c r="H76" s="93" t="s">
        <v>4038</v>
      </c>
      <c r="I76" s="89"/>
      <c r="J76" s="89"/>
      <c r="K76" s="89"/>
      <c r="L76" s="89"/>
      <c r="M76" s="152">
        <v>0</v>
      </c>
      <c r="N76" s="152">
        <v>0</v>
      </c>
      <c r="O76" s="152">
        <v>0</v>
      </c>
      <c r="P76" s="152">
        <v>0.01</v>
      </c>
      <c r="Q76" s="89" t="s">
        <v>670</v>
      </c>
    </row>
    <row r="77" spans="1:17" ht="76.5">
      <c r="A77" s="89" t="s">
        <v>556</v>
      </c>
      <c r="B77" s="89"/>
      <c r="C77" s="90" t="s">
        <v>616</v>
      </c>
      <c r="D77" s="145">
        <v>43503</v>
      </c>
      <c r="E77" s="85" t="s">
        <v>671</v>
      </c>
      <c r="F77" s="280">
        <v>191626</v>
      </c>
      <c r="G77" s="89"/>
      <c r="H77" s="93" t="s">
        <v>4039</v>
      </c>
      <c r="I77" s="89"/>
      <c r="J77" s="89"/>
      <c r="K77" s="89"/>
      <c r="L77" s="89"/>
      <c r="M77" s="152">
        <v>0</v>
      </c>
      <c r="N77" s="152">
        <v>1268</v>
      </c>
      <c r="O77" s="152">
        <v>0</v>
      </c>
      <c r="P77" s="152">
        <v>8698.48</v>
      </c>
      <c r="Q77" s="89" t="s">
        <v>670</v>
      </c>
    </row>
    <row r="78" spans="1:17" ht="63.75">
      <c r="A78" s="89" t="s">
        <v>557</v>
      </c>
      <c r="B78" s="89"/>
      <c r="C78" s="90" t="s">
        <v>780</v>
      </c>
      <c r="D78" s="145">
        <v>43504</v>
      </c>
      <c r="E78" s="85" t="s">
        <v>6</v>
      </c>
      <c r="F78" s="280">
        <v>959858</v>
      </c>
      <c r="G78" s="89"/>
      <c r="H78" s="93" t="s">
        <v>4041</v>
      </c>
      <c r="I78" s="89"/>
      <c r="J78" s="89"/>
      <c r="K78" s="89"/>
      <c r="L78" s="89"/>
      <c r="M78" s="152">
        <v>0</v>
      </c>
      <c r="N78" s="152">
        <v>157616.81</v>
      </c>
      <c r="O78" s="152">
        <v>0</v>
      </c>
      <c r="P78" s="152">
        <v>1081251.32</v>
      </c>
      <c r="Q78" s="89" t="s">
        <v>670</v>
      </c>
    </row>
    <row r="79" spans="1:17" ht="51">
      <c r="A79" s="89" t="s">
        <v>556</v>
      </c>
      <c r="B79" s="89"/>
      <c r="C79" s="90" t="s">
        <v>616</v>
      </c>
      <c r="D79" s="145">
        <v>43504</v>
      </c>
      <c r="E79" s="85" t="s">
        <v>23</v>
      </c>
      <c r="F79" s="280">
        <v>18680</v>
      </c>
      <c r="G79" s="89"/>
      <c r="H79" s="93" t="s">
        <v>4042</v>
      </c>
      <c r="I79" s="89"/>
      <c r="J79" s="89"/>
      <c r="K79" s="89"/>
      <c r="L79" s="89"/>
      <c r="M79" s="152">
        <v>0</v>
      </c>
      <c r="N79" s="152">
        <v>0</v>
      </c>
      <c r="O79" s="152">
        <v>0</v>
      </c>
      <c r="P79" s="152">
        <v>0.01</v>
      </c>
      <c r="Q79" s="89" t="s">
        <v>670</v>
      </c>
    </row>
    <row r="80" spans="1:17" ht="63.75">
      <c r="A80" s="89">
        <v>514</v>
      </c>
      <c r="B80" s="89"/>
      <c r="C80" s="90" t="s">
        <v>172</v>
      </c>
      <c r="D80" s="145">
        <v>43507</v>
      </c>
      <c r="E80" s="85" t="s">
        <v>11</v>
      </c>
      <c r="F80" s="280">
        <v>947050</v>
      </c>
      <c r="G80" s="89"/>
      <c r="H80" s="93" t="s">
        <v>4043</v>
      </c>
      <c r="I80" s="89"/>
      <c r="J80" s="89"/>
      <c r="K80" s="89"/>
      <c r="L80" s="89"/>
      <c r="M80" s="152">
        <v>7.29</v>
      </c>
      <c r="N80" s="152">
        <v>0</v>
      </c>
      <c r="O80" s="152">
        <v>50.01</v>
      </c>
      <c r="P80" s="152">
        <v>0</v>
      </c>
      <c r="Q80" s="89" t="s">
        <v>670</v>
      </c>
    </row>
    <row r="81" spans="1:17" ht="63.75">
      <c r="A81" s="89">
        <v>514</v>
      </c>
      <c r="B81" s="89"/>
      <c r="C81" s="90" t="s">
        <v>172</v>
      </c>
      <c r="D81" s="145">
        <v>43507</v>
      </c>
      <c r="E81" s="85" t="s">
        <v>11</v>
      </c>
      <c r="F81" s="280">
        <v>947051</v>
      </c>
      <c r="G81" s="89"/>
      <c r="H81" s="93" t="s">
        <v>4044</v>
      </c>
      <c r="I81" s="89"/>
      <c r="J81" s="89"/>
      <c r="K81" s="89"/>
      <c r="L81" s="89"/>
      <c r="M81" s="152">
        <v>7.29</v>
      </c>
      <c r="N81" s="152">
        <v>0</v>
      </c>
      <c r="O81" s="152">
        <v>50.01</v>
      </c>
      <c r="P81" s="152">
        <v>0</v>
      </c>
      <c r="Q81" s="89" t="s">
        <v>670</v>
      </c>
    </row>
    <row r="82" spans="1:17" ht="51">
      <c r="A82" s="89" t="s">
        <v>556</v>
      </c>
      <c r="B82" s="89"/>
      <c r="C82" s="90" t="s">
        <v>616</v>
      </c>
      <c r="D82" s="145">
        <v>43507</v>
      </c>
      <c r="E82" s="85" t="s">
        <v>23</v>
      </c>
      <c r="F82" s="280">
        <v>18684</v>
      </c>
      <c r="G82" s="89"/>
      <c r="H82" s="93" t="s">
        <v>4045</v>
      </c>
      <c r="I82" s="89"/>
      <c r="J82" s="89"/>
      <c r="K82" s="89"/>
      <c r="L82" s="89"/>
      <c r="M82" s="152">
        <v>0</v>
      </c>
      <c r="N82" s="152">
        <v>0</v>
      </c>
      <c r="O82" s="152">
        <v>0.03</v>
      </c>
      <c r="P82" s="152">
        <v>0</v>
      </c>
      <c r="Q82" s="89" t="s">
        <v>670</v>
      </c>
    </row>
    <row r="83" spans="1:17" ht="51">
      <c r="A83" s="89" t="s">
        <v>556</v>
      </c>
      <c r="B83" s="89"/>
      <c r="C83" s="90" t="s">
        <v>616</v>
      </c>
      <c r="D83" s="145">
        <v>43508</v>
      </c>
      <c r="E83" s="85" t="s">
        <v>23</v>
      </c>
      <c r="F83" s="280">
        <v>18688</v>
      </c>
      <c r="G83" s="89"/>
      <c r="H83" s="93" t="s">
        <v>4046</v>
      </c>
      <c r="I83" s="89"/>
      <c r="J83" s="89"/>
      <c r="K83" s="89"/>
      <c r="L83" s="89"/>
      <c r="M83" s="152">
        <v>0</v>
      </c>
      <c r="N83" s="152">
        <v>0</v>
      </c>
      <c r="O83" s="152">
        <v>0</v>
      </c>
      <c r="P83" s="152">
        <v>0.02</v>
      </c>
      <c r="Q83" s="89" t="s">
        <v>670</v>
      </c>
    </row>
    <row r="84" spans="1:17" ht="51">
      <c r="A84" s="89" t="s">
        <v>556</v>
      </c>
      <c r="B84" s="89"/>
      <c r="C84" s="90" t="s">
        <v>616</v>
      </c>
      <c r="D84" s="145">
        <v>43509</v>
      </c>
      <c r="E84" s="85" t="s">
        <v>23</v>
      </c>
      <c r="F84" s="280">
        <v>18693</v>
      </c>
      <c r="G84" s="89"/>
      <c r="H84" s="93" t="s">
        <v>4047</v>
      </c>
      <c r="I84" s="89"/>
      <c r="J84" s="89"/>
      <c r="K84" s="89"/>
      <c r="L84" s="89"/>
      <c r="M84" s="152">
        <v>0</v>
      </c>
      <c r="N84" s="152">
        <v>0</v>
      </c>
      <c r="O84" s="152">
        <v>0</v>
      </c>
      <c r="P84" s="152">
        <v>0.01</v>
      </c>
      <c r="Q84" s="89" t="s">
        <v>670</v>
      </c>
    </row>
    <row r="85" spans="1:17" ht="51">
      <c r="A85" s="89" t="s">
        <v>556</v>
      </c>
      <c r="B85" s="89"/>
      <c r="C85" s="90" t="s">
        <v>616</v>
      </c>
      <c r="D85" s="145">
        <v>43510</v>
      </c>
      <c r="E85" s="85" t="s">
        <v>23</v>
      </c>
      <c r="F85" s="280">
        <v>18697</v>
      </c>
      <c r="G85" s="89"/>
      <c r="H85" s="93" t="s">
        <v>4048</v>
      </c>
      <c r="I85" s="89"/>
      <c r="J85" s="89"/>
      <c r="K85" s="89"/>
      <c r="L85" s="89"/>
      <c r="M85" s="152">
        <v>0</v>
      </c>
      <c r="N85" s="152">
        <v>0</v>
      </c>
      <c r="O85" s="152">
        <v>0</v>
      </c>
      <c r="P85" s="152">
        <v>0.01</v>
      </c>
      <c r="Q85" s="89" t="s">
        <v>670</v>
      </c>
    </row>
    <row r="86" spans="1:17" ht="51">
      <c r="A86" s="89" t="s">
        <v>557</v>
      </c>
      <c r="B86" s="89"/>
      <c r="C86" s="90" t="s">
        <v>780</v>
      </c>
      <c r="D86" s="145">
        <v>43511</v>
      </c>
      <c r="E86" s="85" t="s">
        <v>20</v>
      </c>
      <c r="F86" s="280">
        <v>11864</v>
      </c>
      <c r="G86" s="89"/>
      <c r="H86" s="93" t="s">
        <v>4049</v>
      </c>
      <c r="I86" s="89"/>
      <c r="J86" s="89"/>
      <c r="K86" s="89"/>
      <c r="L86" s="89"/>
      <c r="M86" s="152">
        <v>4575.97</v>
      </c>
      <c r="N86" s="152">
        <v>0</v>
      </c>
      <c r="O86" s="152">
        <v>31391.15</v>
      </c>
      <c r="P86" s="152">
        <v>0</v>
      </c>
      <c r="Q86" s="89" t="s">
        <v>670</v>
      </c>
    </row>
    <row r="87" spans="1:17" ht="63.75">
      <c r="A87" s="89" t="s">
        <v>557</v>
      </c>
      <c r="B87" s="89"/>
      <c r="C87" s="90" t="s">
        <v>780</v>
      </c>
      <c r="D87" s="145">
        <v>43511</v>
      </c>
      <c r="E87" s="85" t="s">
        <v>20</v>
      </c>
      <c r="F87" s="280">
        <v>11863</v>
      </c>
      <c r="G87" s="89"/>
      <c r="H87" s="93" t="s">
        <v>4050</v>
      </c>
      <c r="I87" s="89"/>
      <c r="J87" s="89"/>
      <c r="K87" s="89"/>
      <c r="L87" s="89"/>
      <c r="M87" s="152">
        <v>334740.01</v>
      </c>
      <c r="N87" s="152">
        <v>0</v>
      </c>
      <c r="O87" s="152">
        <v>2296316.4700000002</v>
      </c>
      <c r="P87" s="152">
        <v>0</v>
      </c>
      <c r="Q87" s="89" t="s">
        <v>670</v>
      </c>
    </row>
    <row r="88" spans="1:17" ht="102">
      <c r="A88" s="89">
        <v>16</v>
      </c>
      <c r="B88" s="89"/>
      <c r="C88" s="90" t="s">
        <v>43</v>
      </c>
      <c r="D88" s="145">
        <v>43511</v>
      </c>
      <c r="E88" s="85" t="s">
        <v>6</v>
      </c>
      <c r="F88" s="280">
        <v>947319</v>
      </c>
      <c r="G88" s="89"/>
      <c r="H88" s="93" t="s">
        <v>4051</v>
      </c>
      <c r="I88" s="89"/>
      <c r="J88" s="89"/>
      <c r="K88" s="89"/>
      <c r="L88" s="89"/>
      <c r="M88" s="152">
        <v>0</v>
      </c>
      <c r="N88" s="152">
        <v>70219.5</v>
      </c>
      <c r="O88" s="152">
        <v>0</v>
      </c>
      <c r="P88" s="152">
        <v>481705.77</v>
      </c>
      <c r="Q88" s="89" t="s">
        <v>670</v>
      </c>
    </row>
    <row r="89" spans="1:17" ht="51">
      <c r="A89" s="89" t="s">
        <v>556</v>
      </c>
      <c r="B89" s="89"/>
      <c r="C89" s="90" t="s">
        <v>616</v>
      </c>
      <c r="D89" s="145">
        <v>43514</v>
      </c>
      <c r="E89" s="85" t="s">
        <v>23</v>
      </c>
      <c r="F89" s="280">
        <v>18705</v>
      </c>
      <c r="G89" s="89"/>
      <c r="H89" s="93" t="s">
        <v>4052</v>
      </c>
      <c r="I89" s="89"/>
      <c r="J89" s="89"/>
      <c r="K89" s="89"/>
      <c r="L89" s="89"/>
      <c r="M89" s="152">
        <v>0</v>
      </c>
      <c r="N89" s="152">
        <v>0</v>
      </c>
      <c r="O89" s="152">
        <v>0.01</v>
      </c>
      <c r="P89" s="152">
        <v>0</v>
      </c>
      <c r="Q89" s="89" t="s">
        <v>670</v>
      </c>
    </row>
    <row r="90" spans="1:17" ht="63.75">
      <c r="A90" s="89" t="s">
        <v>557</v>
      </c>
      <c r="B90" s="89"/>
      <c r="C90" s="90" t="s">
        <v>780</v>
      </c>
      <c r="D90" s="145">
        <v>43516</v>
      </c>
      <c r="E90" s="85" t="s">
        <v>13</v>
      </c>
      <c r="F90" s="280">
        <v>947470</v>
      </c>
      <c r="G90" s="89"/>
      <c r="H90" s="93" t="s">
        <v>4053</v>
      </c>
      <c r="I90" s="89"/>
      <c r="J90" s="89"/>
      <c r="K90" s="89"/>
      <c r="L90" s="89"/>
      <c r="M90" s="152">
        <v>20</v>
      </c>
      <c r="N90" s="152">
        <v>0</v>
      </c>
      <c r="O90" s="152">
        <v>137.19999999999999</v>
      </c>
      <c r="P90" s="152">
        <v>0</v>
      </c>
      <c r="Q90" s="89" t="s">
        <v>670</v>
      </c>
    </row>
    <row r="91" spans="1:17" ht="63.75">
      <c r="A91" s="89" t="s">
        <v>557</v>
      </c>
      <c r="B91" s="89"/>
      <c r="C91" s="90" t="s">
        <v>780</v>
      </c>
      <c r="D91" s="145">
        <v>43516</v>
      </c>
      <c r="E91" s="85" t="s">
        <v>13</v>
      </c>
      <c r="F91" s="280">
        <v>947473</v>
      </c>
      <c r="G91" s="89"/>
      <c r="H91" s="93" t="s">
        <v>4054</v>
      </c>
      <c r="I91" s="89"/>
      <c r="J91" s="89"/>
      <c r="K91" s="89"/>
      <c r="L91" s="89"/>
      <c r="M91" s="152">
        <v>22.59</v>
      </c>
      <c r="N91" s="152">
        <v>0</v>
      </c>
      <c r="O91" s="152">
        <v>154.97</v>
      </c>
      <c r="P91" s="152">
        <v>0</v>
      </c>
      <c r="Q91" s="89" t="s">
        <v>670</v>
      </c>
    </row>
    <row r="92" spans="1:17" ht="63.75">
      <c r="A92" s="89" t="s">
        <v>557</v>
      </c>
      <c r="B92" s="89"/>
      <c r="C92" s="90" t="s">
        <v>780</v>
      </c>
      <c r="D92" s="145">
        <v>43516</v>
      </c>
      <c r="E92" s="85" t="s">
        <v>20</v>
      </c>
      <c r="F92" s="280">
        <v>11837</v>
      </c>
      <c r="G92" s="89"/>
      <c r="H92" s="93" t="s">
        <v>4055</v>
      </c>
      <c r="I92" s="89"/>
      <c r="J92" s="89"/>
      <c r="K92" s="89"/>
      <c r="L92" s="89"/>
      <c r="M92" s="152">
        <v>10660.97</v>
      </c>
      <c r="N92" s="152">
        <v>0</v>
      </c>
      <c r="O92" s="152">
        <v>73134.25</v>
      </c>
      <c r="P92" s="152">
        <v>0</v>
      </c>
      <c r="Q92" s="89" t="s">
        <v>670</v>
      </c>
    </row>
    <row r="93" spans="1:17" ht="51">
      <c r="A93" s="89" t="s">
        <v>556</v>
      </c>
      <c r="B93" s="89"/>
      <c r="C93" s="90" t="s">
        <v>616</v>
      </c>
      <c r="D93" s="145">
        <v>43516</v>
      </c>
      <c r="E93" s="85" t="s">
        <v>23</v>
      </c>
      <c r="F93" s="280">
        <v>18713</v>
      </c>
      <c r="G93" s="89"/>
      <c r="H93" s="93" t="s">
        <v>4056</v>
      </c>
      <c r="I93" s="89"/>
      <c r="J93" s="89"/>
      <c r="K93" s="89"/>
      <c r="L93" s="89"/>
      <c r="M93" s="152">
        <v>0</v>
      </c>
      <c r="N93" s="152">
        <v>0</v>
      </c>
      <c r="O93" s="152">
        <v>0</v>
      </c>
      <c r="P93" s="152">
        <v>0.01</v>
      </c>
      <c r="Q93" s="89" t="s">
        <v>670</v>
      </c>
    </row>
    <row r="94" spans="1:17" ht="76.5">
      <c r="A94" s="89">
        <v>585</v>
      </c>
      <c r="B94" s="89"/>
      <c r="C94" s="90" t="s">
        <v>183</v>
      </c>
      <c r="D94" s="145">
        <v>43517</v>
      </c>
      <c r="E94" s="85" t="s">
        <v>6</v>
      </c>
      <c r="F94" s="280">
        <v>1085418</v>
      </c>
      <c r="G94" s="89"/>
      <c r="H94" s="93" t="s">
        <v>4057</v>
      </c>
      <c r="I94" s="89"/>
      <c r="J94" s="89"/>
      <c r="K94" s="89"/>
      <c r="L94" s="89"/>
      <c r="M94" s="152">
        <v>0</v>
      </c>
      <c r="N94" s="152">
        <v>31000</v>
      </c>
      <c r="O94" s="152">
        <v>0</v>
      </c>
      <c r="P94" s="152">
        <v>212660</v>
      </c>
      <c r="Q94" s="89" t="s">
        <v>670</v>
      </c>
    </row>
    <row r="95" spans="1:17" ht="51">
      <c r="A95" s="89" t="s">
        <v>556</v>
      </c>
      <c r="B95" s="89"/>
      <c r="C95" s="90" t="s">
        <v>616</v>
      </c>
      <c r="D95" s="145">
        <v>43517</v>
      </c>
      <c r="E95" s="85" t="s">
        <v>23</v>
      </c>
      <c r="F95" s="280">
        <v>18717</v>
      </c>
      <c r="G95" s="89"/>
      <c r="H95" s="93" t="s">
        <v>4058</v>
      </c>
      <c r="I95" s="89"/>
      <c r="J95" s="89"/>
      <c r="K95" s="89"/>
      <c r="L95" s="89"/>
      <c r="M95" s="152">
        <v>0</v>
      </c>
      <c r="N95" s="152">
        <v>0</v>
      </c>
      <c r="O95" s="152">
        <v>0</v>
      </c>
      <c r="P95" s="152">
        <v>0.01</v>
      </c>
      <c r="Q95" s="89" t="s">
        <v>670</v>
      </c>
    </row>
    <row r="96" spans="1:17" ht="63.75">
      <c r="A96" s="89">
        <v>287</v>
      </c>
      <c r="B96" s="89"/>
      <c r="C96" s="90" t="s">
        <v>126</v>
      </c>
      <c r="D96" s="145">
        <v>43518</v>
      </c>
      <c r="E96" s="85" t="s">
        <v>6</v>
      </c>
      <c r="F96" s="280">
        <v>972682</v>
      </c>
      <c r="G96" s="89"/>
      <c r="H96" s="93" t="s">
        <v>4059</v>
      </c>
      <c r="I96" s="89"/>
      <c r="J96" s="89"/>
      <c r="K96" s="89"/>
      <c r="L96" s="89"/>
      <c r="M96" s="152">
        <v>0</v>
      </c>
      <c r="N96" s="152">
        <v>3000000</v>
      </c>
      <c r="O96" s="152">
        <v>0</v>
      </c>
      <c r="P96" s="152">
        <v>20580000</v>
      </c>
      <c r="Q96" s="89" t="s">
        <v>670</v>
      </c>
    </row>
    <row r="97" spans="1:17" ht="51">
      <c r="A97" s="89" t="s">
        <v>556</v>
      </c>
      <c r="B97" s="89"/>
      <c r="C97" s="90" t="s">
        <v>616</v>
      </c>
      <c r="D97" s="145">
        <v>43518</v>
      </c>
      <c r="E97" s="85" t="s">
        <v>23</v>
      </c>
      <c r="F97" s="280">
        <v>18721</v>
      </c>
      <c r="G97" s="89"/>
      <c r="H97" s="93" t="s">
        <v>4060</v>
      </c>
      <c r="I97" s="89"/>
      <c r="J97" s="89"/>
      <c r="K97" s="89"/>
      <c r="L97" s="89"/>
      <c r="M97" s="152">
        <v>0</v>
      </c>
      <c r="N97" s="152">
        <v>0</v>
      </c>
      <c r="O97" s="152">
        <v>0</v>
      </c>
      <c r="P97" s="152">
        <v>0.01</v>
      </c>
      <c r="Q97" s="89" t="s">
        <v>670</v>
      </c>
    </row>
    <row r="98" spans="1:17" ht="76.5">
      <c r="A98" s="89" t="s">
        <v>556</v>
      </c>
      <c r="B98" s="89"/>
      <c r="C98" s="90" t="s">
        <v>616</v>
      </c>
      <c r="D98" s="145">
        <v>43521</v>
      </c>
      <c r="E98" s="85" t="s">
        <v>671</v>
      </c>
      <c r="F98" s="280">
        <v>193777</v>
      </c>
      <c r="G98" s="89"/>
      <c r="H98" s="93" t="s">
        <v>4061</v>
      </c>
      <c r="I98" s="89"/>
      <c r="J98" s="89"/>
      <c r="K98" s="89"/>
      <c r="L98" s="89"/>
      <c r="M98" s="152">
        <v>0</v>
      </c>
      <c r="N98" s="152">
        <v>200</v>
      </c>
      <c r="O98" s="152">
        <v>0</v>
      </c>
      <c r="P98" s="152">
        <v>1372</v>
      </c>
      <c r="Q98" s="89" t="s">
        <v>670</v>
      </c>
    </row>
    <row r="99" spans="1:17" ht="76.5">
      <c r="A99" s="89" t="s">
        <v>557</v>
      </c>
      <c r="B99" s="89"/>
      <c r="C99" s="90" t="s">
        <v>780</v>
      </c>
      <c r="D99" s="145">
        <v>43522</v>
      </c>
      <c r="E99" s="85" t="s">
        <v>13</v>
      </c>
      <c r="F99" s="280">
        <v>947979</v>
      </c>
      <c r="G99" s="89"/>
      <c r="H99" s="93" t="s">
        <v>4062</v>
      </c>
      <c r="I99" s="89"/>
      <c r="J99" s="89"/>
      <c r="K99" s="89"/>
      <c r="L99" s="89"/>
      <c r="M99" s="152">
        <v>8365.82</v>
      </c>
      <c r="N99" s="152">
        <v>0</v>
      </c>
      <c r="O99" s="152">
        <v>57389.53</v>
      </c>
      <c r="P99" s="152">
        <v>0</v>
      </c>
      <c r="Q99" s="89" t="s">
        <v>670</v>
      </c>
    </row>
    <row r="100" spans="1:17" ht="51">
      <c r="A100" s="89" t="s">
        <v>556</v>
      </c>
      <c r="B100" s="89"/>
      <c r="C100" s="90" t="s">
        <v>616</v>
      </c>
      <c r="D100" s="145">
        <v>43522</v>
      </c>
      <c r="E100" s="85" t="s">
        <v>23</v>
      </c>
      <c r="F100" s="280">
        <v>18729</v>
      </c>
      <c r="G100" s="89"/>
      <c r="H100" s="93" t="s">
        <v>4063</v>
      </c>
      <c r="I100" s="89"/>
      <c r="J100" s="89"/>
      <c r="K100" s="89"/>
      <c r="L100" s="89"/>
      <c r="M100" s="152">
        <v>0</v>
      </c>
      <c r="N100" s="152">
        <v>0</v>
      </c>
      <c r="O100" s="152">
        <v>0</v>
      </c>
      <c r="P100" s="152">
        <v>0.01</v>
      </c>
      <c r="Q100" s="89" t="s">
        <v>670</v>
      </c>
    </row>
    <row r="101" spans="1:17" ht="63.75">
      <c r="A101" s="89">
        <v>287</v>
      </c>
      <c r="B101" s="89"/>
      <c r="C101" s="90" t="s">
        <v>126</v>
      </c>
      <c r="D101" s="145">
        <v>43523</v>
      </c>
      <c r="E101" s="85" t="s">
        <v>6</v>
      </c>
      <c r="F101" s="280">
        <v>975245</v>
      </c>
      <c r="G101" s="89"/>
      <c r="H101" s="93" t="s">
        <v>4064</v>
      </c>
      <c r="I101" s="89"/>
      <c r="J101" s="89"/>
      <c r="K101" s="89"/>
      <c r="L101" s="89"/>
      <c r="M101" s="152">
        <v>0</v>
      </c>
      <c r="N101" s="152">
        <v>2000000</v>
      </c>
      <c r="O101" s="152">
        <v>0</v>
      </c>
      <c r="P101" s="152">
        <v>13720000</v>
      </c>
      <c r="Q101" s="89" t="s">
        <v>670</v>
      </c>
    </row>
    <row r="102" spans="1:17" ht="51">
      <c r="A102" s="89" t="s">
        <v>556</v>
      </c>
      <c r="B102" s="89"/>
      <c r="C102" s="90" t="s">
        <v>616</v>
      </c>
      <c r="D102" s="145">
        <v>43524</v>
      </c>
      <c r="E102" s="85" t="s">
        <v>23</v>
      </c>
      <c r="F102" s="280">
        <v>18740</v>
      </c>
      <c r="G102" s="89"/>
      <c r="H102" s="93" t="s">
        <v>4065</v>
      </c>
      <c r="I102" s="89"/>
      <c r="J102" s="89"/>
      <c r="K102" s="89"/>
      <c r="L102" s="89"/>
      <c r="M102" s="152">
        <v>0</v>
      </c>
      <c r="N102" s="152">
        <v>0</v>
      </c>
      <c r="O102" s="152">
        <v>0</v>
      </c>
      <c r="P102" s="152">
        <v>0.01</v>
      </c>
      <c r="Q102" s="89" t="s">
        <v>670</v>
      </c>
    </row>
    <row r="103" spans="1:17" ht="51">
      <c r="A103" s="89" t="s">
        <v>556</v>
      </c>
      <c r="B103" s="89"/>
      <c r="C103" s="90" t="s">
        <v>616</v>
      </c>
      <c r="D103" s="145">
        <v>43525</v>
      </c>
      <c r="E103" s="85" t="s">
        <v>23</v>
      </c>
      <c r="F103" s="280">
        <v>18744</v>
      </c>
      <c r="G103" s="89"/>
      <c r="H103" s="93" t="s">
        <v>5212</v>
      </c>
      <c r="I103" s="89"/>
      <c r="J103" s="89"/>
      <c r="K103" s="89"/>
      <c r="L103" s="89"/>
      <c r="M103" s="152">
        <v>0</v>
      </c>
      <c r="N103" s="152">
        <v>0</v>
      </c>
      <c r="O103" s="152">
        <v>0.02</v>
      </c>
      <c r="P103" s="152">
        <v>0</v>
      </c>
      <c r="Q103" s="89" t="s">
        <v>670</v>
      </c>
    </row>
    <row r="104" spans="1:17" ht="63.75">
      <c r="A104" s="89" t="s">
        <v>557</v>
      </c>
      <c r="B104" s="89"/>
      <c r="C104" s="90" t="s">
        <v>780</v>
      </c>
      <c r="D104" s="145">
        <v>43532</v>
      </c>
      <c r="E104" s="85" t="s">
        <v>20</v>
      </c>
      <c r="F104" s="280">
        <v>11948</v>
      </c>
      <c r="G104" s="89"/>
      <c r="H104" s="93" t="s">
        <v>5213</v>
      </c>
      <c r="I104" s="89"/>
      <c r="J104" s="89"/>
      <c r="K104" s="89"/>
      <c r="L104" s="89"/>
      <c r="M104" s="152">
        <v>175422.78</v>
      </c>
      <c r="N104" s="152">
        <v>0</v>
      </c>
      <c r="O104" s="152">
        <v>1203400.27</v>
      </c>
      <c r="P104" s="152">
        <v>0</v>
      </c>
      <c r="Q104" s="89" t="s">
        <v>670</v>
      </c>
    </row>
    <row r="105" spans="1:17" ht="63.75">
      <c r="A105" s="89" t="s">
        <v>557</v>
      </c>
      <c r="B105" s="89"/>
      <c r="C105" s="90" t="s">
        <v>780</v>
      </c>
      <c r="D105" s="145">
        <v>43532</v>
      </c>
      <c r="E105" s="85" t="s">
        <v>20</v>
      </c>
      <c r="F105" s="280">
        <v>11949</v>
      </c>
      <c r="G105" s="89"/>
      <c r="H105" s="93" t="s">
        <v>5214</v>
      </c>
      <c r="I105" s="89"/>
      <c r="J105" s="89"/>
      <c r="K105" s="89"/>
      <c r="L105" s="89"/>
      <c r="M105" s="152">
        <v>152561.41</v>
      </c>
      <c r="N105" s="152">
        <v>0</v>
      </c>
      <c r="O105" s="152">
        <v>1046571.27</v>
      </c>
      <c r="P105" s="152">
        <v>0</v>
      </c>
      <c r="Q105" s="89" t="s">
        <v>670</v>
      </c>
    </row>
    <row r="106" spans="1:17" ht="51">
      <c r="A106" s="89" t="s">
        <v>556</v>
      </c>
      <c r="B106" s="89"/>
      <c r="C106" s="90" t="s">
        <v>616</v>
      </c>
      <c r="D106" s="145">
        <v>43532</v>
      </c>
      <c r="E106" s="85" t="s">
        <v>23</v>
      </c>
      <c r="F106" s="280">
        <v>18756</v>
      </c>
      <c r="G106" s="89"/>
      <c r="H106" s="93" t="s">
        <v>5215</v>
      </c>
      <c r="I106" s="89"/>
      <c r="J106" s="89"/>
      <c r="K106" s="89"/>
      <c r="L106" s="89"/>
      <c r="M106" s="152">
        <v>0</v>
      </c>
      <c r="N106" s="152">
        <v>0</v>
      </c>
      <c r="O106" s="152">
        <v>0</v>
      </c>
      <c r="P106" s="152">
        <v>0.01</v>
      </c>
      <c r="Q106" s="89" t="s">
        <v>670</v>
      </c>
    </row>
    <row r="107" spans="1:17" ht="51">
      <c r="A107" s="89" t="s">
        <v>556</v>
      </c>
      <c r="B107" s="89"/>
      <c r="C107" s="90" t="s">
        <v>616</v>
      </c>
      <c r="D107" s="145">
        <v>43535</v>
      </c>
      <c r="E107" s="85" t="s">
        <v>23</v>
      </c>
      <c r="F107" s="280">
        <v>18760</v>
      </c>
      <c r="G107" s="89"/>
      <c r="H107" s="93" t="s">
        <v>5216</v>
      </c>
      <c r="I107" s="89"/>
      <c r="J107" s="89"/>
      <c r="K107" s="89"/>
      <c r="L107" s="89"/>
      <c r="M107" s="152">
        <v>0</v>
      </c>
      <c r="N107" s="152">
        <v>0</v>
      </c>
      <c r="O107" s="152">
        <v>0.03</v>
      </c>
      <c r="P107" s="152">
        <v>0</v>
      </c>
      <c r="Q107" s="89" t="s">
        <v>670</v>
      </c>
    </row>
    <row r="108" spans="1:17" ht="51">
      <c r="A108" s="89" t="s">
        <v>556</v>
      </c>
      <c r="B108" s="89"/>
      <c r="C108" s="90" t="s">
        <v>616</v>
      </c>
      <c r="D108" s="145">
        <v>43536</v>
      </c>
      <c r="E108" s="85" t="s">
        <v>23</v>
      </c>
      <c r="F108" s="280">
        <v>18765</v>
      </c>
      <c r="G108" s="89"/>
      <c r="H108" s="93" t="s">
        <v>5217</v>
      </c>
      <c r="I108" s="89"/>
      <c r="J108" s="89"/>
      <c r="K108" s="89"/>
      <c r="L108" s="89"/>
      <c r="M108" s="152">
        <v>0</v>
      </c>
      <c r="N108" s="152">
        <v>0</v>
      </c>
      <c r="O108" s="152">
        <v>0</v>
      </c>
      <c r="P108" s="152">
        <v>0.01</v>
      </c>
      <c r="Q108" s="89" t="s">
        <v>670</v>
      </c>
    </row>
    <row r="109" spans="1:17" ht="63.75">
      <c r="A109" s="89" t="s">
        <v>557</v>
      </c>
      <c r="B109" s="89"/>
      <c r="C109" s="90" t="s">
        <v>780</v>
      </c>
      <c r="D109" s="145">
        <v>43538</v>
      </c>
      <c r="E109" s="85" t="s">
        <v>20</v>
      </c>
      <c r="F109" s="280">
        <v>11954</v>
      </c>
      <c r="G109" s="89"/>
      <c r="H109" s="93" t="s">
        <v>5218</v>
      </c>
      <c r="I109" s="89"/>
      <c r="J109" s="89"/>
      <c r="K109" s="89"/>
      <c r="L109" s="89"/>
      <c r="M109" s="152">
        <v>184548.44</v>
      </c>
      <c r="N109" s="152">
        <v>0</v>
      </c>
      <c r="O109" s="152">
        <v>1266002.3</v>
      </c>
      <c r="P109" s="152">
        <v>0</v>
      </c>
      <c r="Q109" s="89" t="s">
        <v>670</v>
      </c>
    </row>
    <row r="110" spans="1:17" ht="51">
      <c r="A110" s="89" t="s">
        <v>557</v>
      </c>
      <c r="B110" s="89"/>
      <c r="C110" s="90" t="s">
        <v>780</v>
      </c>
      <c r="D110" s="145">
        <v>43539</v>
      </c>
      <c r="E110" s="85" t="s">
        <v>20</v>
      </c>
      <c r="F110" s="280">
        <v>11891</v>
      </c>
      <c r="G110" s="89"/>
      <c r="H110" s="93" t="s">
        <v>5219</v>
      </c>
      <c r="I110" s="89"/>
      <c r="J110" s="89"/>
      <c r="K110" s="89"/>
      <c r="L110" s="89"/>
      <c r="M110" s="152">
        <v>21264.03</v>
      </c>
      <c r="N110" s="152">
        <v>0</v>
      </c>
      <c r="O110" s="152">
        <v>145871.25</v>
      </c>
      <c r="P110" s="152">
        <v>0</v>
      </c>
      <c r="Q110" s="89" t="s">
        <v>670</v>
      </c>
    </row>
    <row r="111" spans="1:17" ht="51">
      <c r="A111" s="89" t="s">
        <v>557</v>
      </c>
      <c r="B111" s="89"/>
      <c r="C111" s="90" t="s">
        <v>780</v>
      </c>
      <c r="D111" s="145">
        <v>43539</v>
      </c>
      <c r="E111" s="85" t="s">
        <v>20</v>
      </c>
      <c r="F111" s="280">
        <v>11951</v>
      </c>
      <c r="G111" s="89"/>
      <c r="H111" s="93" t="s">
        <v>5220</v>
      </c>
      <c r="I111" s="89"/>
      <c r="J111" s="89"/>
      <c r="K111" s="89"/>
      <c r="L111" s="89"/>
      <c r="M111" s="152">
        <v>1519993.42</v>
      </c>
      <c r="N111" s="152">
        <v>0</v>
      </c>
      <c r="O111" s="152">
        <v>10427154.859999999</v>
      </c>
      <c r="P111" s="152">
        <v>0</v>
      </c>
      <c r="Q111" s="89" t="s">
        <v>670</v>
      </c>
    </row>
    <row r="112" spans="1:17" ht="51">
      <c r="A112" s="89" t="s">
        <v>557</v>
      </c>
      <c r="B112" s="89"/>
      <c r="C112" s="90" t="s">
        <v>780</v>
      </c>
      <c r="D112" s="145">
        <v>43539</v>
      </c>
      <c r="E112" s="85" t="s">
        <v>20</v>
      </c>
      <c r="F112" s="280">
        <v>11897</v>
      </c>
      <c r="G112" s="89"/>
      <c r="H112" s="93" t="s">
        <v>5221</v>
      </c>
      <c r="I112" s="89"/>
      <c r="J112" s="89"/>
      <c r="K112" s="89"/>
      <c r="L112" s="89"/>
      <c r="M112" s="152">
        <v>710.72</v>
      </c>
      <c r="N112" s="152">
        <v>0</v>
      </c>
      <c r="O112" s="152">
        <v>4875.54</v>
      </c>
      <c r="P112" s="152">
        <v>0</v>
      </c>
      <c r="Q112" s="89" t="s">
        <v>670</v>
      </c>
    </row>
    <row r="113" spans="1:17" ht="51">
      <c r="A113" s="89" t="s">
        <v>556</v>
      </c>
      <c r="B113" s="89"/>
      <c r="C113" s="90" t="s">
        <v>616</v>
      </c>
      <c r="D113" s="145">
        <v>43539</v>
      </c>
      <c r="E113" s="85" t="s">
        <v>23</v>
      </c>
      <c r="F113" s="280">
        <v>18778</v>
      </c>
      <c r="G113" s="89"/>
      <c r="H113" s="93" t="s">
        <v>5222</v>
      </c>
      <c r="I113" s="89"/>
      <c r="J113" s="89"/>
      <c r="K113" s="89"/>
      <c r="L113" s="89"/>
      <c r="M113" s="152">
        <v>0</v>
      </c>
      <c r="N113" s="152">
        <v>0</v>
      </c>
      <c r="O113" s="152">
        <v>0</v>
      </c>
      <c r="P113" s="152">
        <v>0.02</v>
      </c>
      <c r="Q113" s="89" t="s">
        <v>670</v>
      </c>
    </row>
    <row r="114" spans="1:17" ht="63.75">
      <c r="A114" s="89" t="s">
        <v>557</v>
      </c>
      <c r="B114" s="89"/>
      <c r="C114" s="90" t="s">
        <v>780</v>
      </c>
      <c r="D114" s="145">
        <v>43542</v>
      </c>
      <c r="E114" s="85" t="s">
        <v>20</v>
      </c>
      <c r="F114" s="280">
        <v>11982</v>
      </c>
      <c r="G114" s="89"/>
      <c r="H114" s="93" t="s">
        <v>5223</v>
      </c>
      <c r="I114" s="89"/>
      <c r="J114" s="89"/>
      <c r="K114" s="89"/>
      <c r="L114" s="89"/>
      <c r="M114" s="152">
        <v>548096.64</v>
      </c>
      <c r="N114" s="152">
        <v>0</v>
      </c>
      <c r="O114" s="152">
        <v>3759942.95</v>
      </c>
      <c r="P114" s="152">
        <v>0</v>
      </c>
      <c r="Q114" s="89" t="s">
        <v>670</v>
      </c>
    </row>
    <row r="115" spans="1:17" ht="51">
      <c r="A115" s="89" t="s">
        <v>557</v>
      </c>
      <c r="B115" s="89"/>
      <c r="C115" s="90" t="s">
        <v>780</v>
      </c>
      <c r="D115" s="145">
        <v>43542</v>
      </c>
      <c r="E115" s="85" t="s">
        <v>20</v>
      </c>
      <c r="F115" s="280">
        <v>11981</v>
      </c>
      <c r="G115" s="89"/>
      <c r="H115" s="93" t="s">
        <v>5224</v>
      </c>
      <c r="I115" s="89"/>
      <c r="J115" s="89"/>
      <c r="K115" s="89"/>
      <c r="L115" s="89"/>
      <c r="M115" s="152">
        <v>7438.36</v>
      </c>
      <c r="N115" s="152">
        <v>0</v>
      </c>
      <c r="O115" s="152">
        <v>51027.15</v>
      </c>
      <c r="P115" s="152">
        <v>0</v>
      </c>
      <c r="Q115" s="89" t="s">
        <v>670</v>
      </c>
    </row>
    <row r="116" spans="1:17" ht="102">
      <c r="A116" s="89">
        <v>132</v>
      </c>
      <c r="B116" s="89"/>
      <c r="C116" s="90" t="s">
        <v>68</v>
      </c>
      <c r="D116" s="145">
        <v>43542</v>
      </c>
      <c r="E116" s="85" t="s">
        <v>11</v>
      </c>
      <c r="F116" s="280">
        <v>949403</v>
      </c>
      <c r="G116" s="89"/>
      <c r="H116" s="93" t="s">
        <v>5225</v>
      </c>
      <c r="I116" s="89"/>
      <c r="J116" s="89"/>
      <c r="K116" s="89"/>
      <c r="L116" s="89"/>
      <c r="M116" s="152">
        <v>59.01</v>
      </c>
      <c r="N116" s="152">
        <v>0</v>
      </c>
      <c r="O116" s="152">
        <v>404.81</v>
      </c>
      <c r="P116" s="152">
        <v>0</v>
      </c>
      <c r="Q116" s="89" t="s">
        <v>670</v>
      </c>
    </row>
    <row r="117" spans="1:17" ht="63.75">
      <c r="A117" s="89" t="s">
        <v>557</v>
      </c>
      <c r="B117" s="89"/>
      <c r="C117" s="90" t="s">
        <v>780</v>
      </c>
      <c r="D117" s="145">
        <v>43544</v>
      </c>
      <c r="E117" s="85" t="s">
        <v>20</v>
      </c>
      <c r="F117" s="280">
        <v>11900</v>
      </c>
      <c r="G117" s="89"/>
      <c r="H117" s="93" t="s">
        <v>5226</v>
      </c>
      <c r="I117" s="89"/>
      <c r="J117" s="89"/>
      <c r="K117" s="89"/>
      <c r="L117" s="89"/>
      <c r="M117" s="152">
        <v>2501847.94</v>
      </c>
      <c r="N117" s="152">
        <v>0</v>
      </c>
      <c r="O117" s="152">
        <v>17162676.870000001</v>
      </c>
      <c r="P117" s="152">
        <v>0</v>
      </c>
      <c r="Q117" s="89" t="s">
        <v>670</v>
      </c>
    </row>
    <row r="118" spans="1:17" ht="63.75">
      <c r="A118" s="89" t="s">
        <v>557</v>
      </c>
      <c r="B118" s="89"/>
      <c r="C118" s="90" t="s">
        <v>780</v>
      </c>
      <c r="D118" s="145">
        <v>43544</v>
      </c>
      <c r="E118" s="85" t="s">
        <v>20</v>
      </c>
      <c r="F118" s="280">
        <v>11901</v>
      </c>
      <c r="G118" s="89"/>
      <c r="H118" s="93" t="s">
        <v>5227</v>
      </c>
      <c r="I118" s="89"/>
      <c r="J118" s="89"/>
      <c r="K118" s="89"/>
      <c r="L118" s="89"/>
      <c r="M118" s="152">
        <v>19339.73</v>
      </c>
      <c r="N118" s="152">
        <v>0</v>
      </c>
      <c r="O118" s="152">
        <v>132670.54999999999</v>
      </c>
      <c r="P118" s="152">
        <v>0</v>
      </c>
      <c r="Q118" s="89" t="s">
        <v>670</v>
      </c>
    </row>
    <row r="119" spans="1:17" ht="76.5">
      <c r="A119" s="89" t="s">
        <v>557</v>
      </c>
      <c r="B119" s="89"/>
      <c r="C119" s="90" t="s">
        <v>780</v>
      </c>
      <c r="D119" s="145">
        <v>43544</v>
      </c>
      <c r="E119" s="85" t="s">
        <v>20</v>
      </c>
      <c r="F119" s="280">
        <v>12002</v>
      </c>
      <c r="G119" s="89"/>
      <c r="H119" s="93" t="s">
        <v>5228</v>
      </c>
      <c r="I119" s="89"/>
      <c r="J119" s="89"/>
      <c r="K119" s="89"/>
      <c r="L119" s="89"/>
      <c r="M119" s="152">
        <v>695860.55</v>
      </c>
      <c r="N119" s="152">
        <v>0</v>
      </c>
      <c r="O119" s="152">
        <v>4773603.37</v>
      </c>
      <c r="P119" s="152">
        <v>0</v>
      </c>
      <c r="Q119" s="89" t="s">
        <v>670</v>
      </c>
    </row>
    <row r="120" spans="1:17" ht="63.75">
      <c r="A120" s="89" t="s">
        <v>557</v>
      </c>
      <c r="B120" s="89"/>
      <c r="C120" s="90" t="s">
        <v>780</v>
      </c>
      <c r="D120" s="145">
        <v>43544</v>
      </c>
      <c r="E120" s="85" t="s">
        <v>13</v>
      </c>
      <c r="F120" s="280">
        <v>949493</v>
      </c>
      <c r="G120" s="89"/>
      <c r="H120" s="93" t="s">
        <v>5229</v>
      </c>
      <c r="I120" s="89"/>
      <c r="J120" s="89"/>
      <c r="K120" s="89"/>
      <c r="L120" s="89"/>
      <c r="M120" s="152">
        <v>20</v>
      </c>
      <c r="N120" s="152">
        <v>0</v>
      </c>
      <c r="O120" s="152">
        <v>137.19999999999999</v>
      </c>
      <c r="P120" s="152">
        <v>0</v>
      </c>
      <c r="Q120" s="89" t="s">
        <v>670</v>
      </c>
    </row>
    <row r="121" spans="1:17" ht="51">
      <c r="A121" s="89" t="s">
        <v>556</v>
      </c>
      <c r="B121" s="89"/>
      <c r="C121" s="90" t="s">
        <v>616</v>
      </c>
      <c r="D121" s="145">
        <v>43544</v>
      </c>
      <c r="E121" s="85" t="s">
        <v>23</v>
      </c>
      <c r="F121" s="280">
        <v>18790</v>
      </c>
      <c r="G121" s="89"/>
      <c r="H121" s="93" t="s">
        <v>5230</v>
      </c>
      <c r="I121" s="89"/>
      <c r="J121" s="89"/>
      <c r="K121" s="89"/>
      <c r="L121" s="89"/>
      <c r="M121" s="152">
        <v>0</v>
      </c>
      <c r="N121" s="152">
        <v>0</v>
      </c>
      <c r="O121" s="152">
        <v>0</v>
      </c>
      <c r="P121" s="152">
        <v>0.01</v>
      </c>
      <c r="Q121" s="89" t="s">
        <v>670</v>
      </c>
    </row>
    <row r="122" spans="1:17" ht="63.75">
      <c r="A122" s="89">
        <v>287</v>
      </c>
      <c r="B122" s="89"/>
      <c r="C122" s="90" t="s">
        <v>126</v>
      </c>
      <c r="D122" s="145">
        <v>43545</v>
      </c>
      <c r="E122" s="85" t="s">
        <v>6</v>
      </c>
      <c r="F122" s="280">
        <v>992892</v>
      </c>
      <c r="G122" s="89"/>
      <c r="H122" s="93" t="s">
        <v>5231</v>
      </c>
      <c r="I122" s="89"/>
      <c r="J122" s="89"/>
      <c r="K122" s="89"/>
      <c r="L122" s="89"/>
      <c r="M122" s="152">
        <v>0</v>
      </c>
      <c r="N122" s="152">
        <v>5000000</v>
      </c>
      <c r="O122" s="152">
        <v>0</v>
      </c>
      <c r="P122" s="152">
        <v>34300000</v>
      </c>
      <c r="Q122" s="89" t="s">
        <v>670</v>
      </c>
    </row>
    <row r="123" spans="1:17" ht="76.5">
      <c r="A123" s="89">
        <v>660</v>
      </c>
      <c r="B123" s="89"/>
      <c r="C123" s="90" t="s">
        <v>188</v>
      </c>
      <c r="D123" s="145">
        <v>43545</v>
      </c>
      <c r="E123" s="85" t="s">
        <v>671</v>
      </c>
      <c r="F123" s="280">
        <v>254036</v>
      </c>
      <c r="G123" s="89"/>
      <c r="H123" s="93" t="s">
        <v>5232</v>
      </c>
      <c r="I123" s="89"/>
      <c r="J123" s="89"/>
      <c r="K123" s="89"/>
      <c r="L123" s="89"/>
      <c r="M123" s="152">
        <v>0</v>
      </c>
      <c r="N123" s="152">
        <v>266.02</v>
      </c>
      <c r="O123" s="152">
        <v>0</v>
      </c>
      <c r="P123" s="152">
        <v>1824.9</v>
      </c>
      <c r="Q123" s="89" t="s">
        <v>670</v>
      </c>
    </row>
    <row r="124" spans="1:17" ht="76.5">
      <c r="A124" s="89" t="s">
        <v>557</v>
      </c>
      <c r="B124" s="89"/>
      <c r="C124" s="90" t="s">
        <v>780</v>
      </c>
      <c r="D124" s="145">
        <v>43545</v>
      </c>
      <c r="E124" s="85" t="s">
        <v>20</v>
      </c>
      <c r="F124" s="280">
        <v>11915</v>
      </c>
      <c r="G124" s="89"/>
      <c r="H124" s="93" t="s">
        <v>5233</v>
      </c>
      <c r="I124" s="89"/>
      <c r="J124" s="89"/>
      <c r="K124" s="89"/>
      <c r="L124" s="89"/>
      <c r="M124" s="152">
        <v>156455.43</v>
      </c>
      <c r="N124" s="152">
        <v>0</v>
      </c>
      <c r="O124" s="152">
        <v>1073284.25</v>
      </c>
      <c r="P124" s="152">
        <v>0</v>
      </c>
      <c r="Q124" s="89" t="s">
        <v>670</v>
      </c>
    </row>
    <row r="125" spans="1:17" ht="76.5">
      <c r="A125" s="89" t="s">
        <v>557</v>
      </c>
      <c r="B125" s="89"/>
      <c r="C125" s="90" t="s">
        <v>780</v>
      </c>
      <c r="D125" s="145">
        <v>43545</v>
      </c>
      <c r="E125" s="85" t="s">
        <v>20</v>
      </c>
      <c r="F125" s="280">
        <v>11913</v>
      </c>
      <c r="G125" s="89"/>
      <c r="H125" s="93" t="s">
        <v>5234</v>
      </c>
      <c r="I125" s="89"/>
      <c r="J125" s="89"/>
      <c r="K125" s="89"/>
      <c r="L125" s="89"/>
      <c r="M125" s="152">
        <v>4448162.49</v>
      </c>
      <c r="N125" s="152">
        <v>0</v>
      </c>
      <c r="O125" s="152">
        <v>30514394.68</v>
      </c>
      <c r="P125" s="152">
        <v>0</v>
      </c>
      <c r="Q125" s="89" t="s">
        <v>670</v>
      </c>
    </row>
    <row r="126" spans="1:17" ht="76.5">
      <c r="A126" s="89" t="s">
        <v>557</v>
      </c>
      <c r="B126" s="89"/>
      <c r="C126" s="90" t="s">
        <v>780</v>
      </c>
      <c r="D126" s="145">
        <v>43545</v>
      </c>
      <c r="E126" s="85" t="s">
        <v>20</v>
      </c>
      <c r="F126" s="280">
        <v>11914</v>
      </c>
      <c r="G126" s="89"/>
      <c r="H126" s="93" t="s">
        <v>5235</v>
      </c>
      <c r="I126" s="89"/>
      <c r="J126" s="89"/>
      <c r="K126" s="89"/>
      <c r="L126" s="89"/>
      <c r="M126" s="152">
        <v>488932.35</v>
      </c>
      <c r="N126" s="152">
        <v>0</v>
      </c>
      <c r="O126" s="152">
        <v>3354075.92</v>
      </c>
      <c r="P126" s="152">
        <v>0</v>
      </c>
      <c r="Q126" s="89" t="s">
        <v>670</v>
      </c>
    </row>
    <row r="127" spans="1:17" ht="76.5">
      <c r="A127" s="89" t="s">
        <v>557</v>
      </c>
      <c r="B127" s="89"/>
      <c r="C127" s="90" t="s">
        <v>780</v>
      </c>
      <c r="D127" s="145">
        <v>43545</v>
      </c>
      <c r="E127" s="85" t="s">
        <v>20</v>
      </c>
      <c r="F127" s="280">
        <v>11910</v>
      </c>
      <c r="G127" s="89"/>
      <c r="H127" s="93" t="s">
        <v>5236</v>
      </c>
      <c r="I127" s="89"/>
      <c r="J127" s="89"/>
      <c r="K127" s="89"/>
      <c r="L127" s="89"/>
      <c r="M127" s="152">
        <v>1699715.64</v>
      </c>
      <c r="N127" s="152">
        <v>0</v>
      </c>
      <c r="O127" s="152">
        <v>11660049.289999999</v>
      </c>
      <c r="P127" s="152">
        <v>0</v>
      </c>
      <c r="Q127" s="89" t="s">
        <v>670</v>
      </c>
    </row>
    <row r="128" spans="1:17" ht="76.5">
      <c r="A128" s="89" t="s">
        <v>557</v>
      </c>
      <c r="B128" s="89"/>
      <c r="C128" s="90" t="s">
        <v>780</v>
      </c>
      <c r="D128" s="145">
        <v>43545</v>
      </c>
      <c r="E128" s="85" t="s">
        <v>20</v>
      </c>
      <c r="F128" s="280">
        <v>11909</v>
      </c>
      <c r="G128" s="89"/>
      <c r="H128" s="93" t="s">
        <v>5237</v>
      </c>
      <c r="I128" s="89"/>
      <c r="J128" s="89"/>
      <c r="K128" s="89"/>
      <c r="L128" s="89"/>
      <c r="M128" s="152">
        <v>2176718.46</v>
      </c>
      <c r="N128" s="152">
        <v>0</v>
      </c>
      <c r="O128" s="152">
        <v>14932288.640000001</v>
      </c>
      <c r="P128" s="152">
        <v>0</v>
      </c>
      <c r="Q128" s="89" t="s">
        <v>670</v>
      </c>
    </row>
    <row r="129" spans="1:17" ht="76.5">
      <c r="A129" s="89" t="s">
        <v>557</v>
      </c>
      <c r="B129" s="89"/>
      <c r="C129" s="90" t="s">
        <v>780</v>
      </c>
      <c r="D129" s="145">
        <v>43545</v>
      </c>
      <c r="E129" s="85" t="s">
        <v>20</v>
      </c>
      <c r="F129" s="280">
        <v>11906</v>
      </c>
      <c r="G129" s="89"/>
      <c r="H129" s="93" t="s">
        <v>5238</v>
      </c>
      <c r="I129" s="89"/>
      <c r="J129" s="89"/>
      <c r="K129" s="89"/>
      <c r="L129" s="89"/>
      <c r="M129" s="152">
        <v>324475.63</v>
      </c>
      <c r="N129" s="152">
        <v>0</v>
      </c>
      <c r="O129" s="152">
        <v>2225902.8199999998</v>
      </c>
      <c r="P129" s="152">
        <v>0</v>
      </c>
      <c r="Q129" s="89" t="s">
        <v>670</v>
      </c>
    </row>
    <row r="130" spans="1:17" ht="63.75">
      <c r="A130" s="89" t="s">
        <v>557</v>
      </c>
      <c r="B130" s="89"/>
      <c r="C130" s="90" t="s">
        <v>780</v>
      </c>
      <c r="D130" s="145">
        <v>43545</v>
      </c>
      <c r="E130" s="85" t="s">
        <v>20</v>
      </c>
      <c r="F130" s="280">
        <v>11904</v>
      </c>
      <c r="G130" s="89"/>
      <c r="H130" s="93" t="s">
        <v>5239</v>
      </c>
      <c r="I130" s="89"/>
      <c r="J130" s="89"/>
      <c r="K130" s="89"/>
      <c r="L130" s="89"/>
      <c r="M130" s="152">
        <v>10240.14</v>
      </c>
      <c r="N130" s="152">
        <v>0</v>
      </c>
      <c r="O130" s="152">
        <v>70247.360000000001</v>
      </c>
      <c r="P130" s="152">
        <v>0</v>
      </c>
      <c r="Q130" s="89" t="s">
        <v>670</v>
      </c>
    </row>
    <row r="131" spans="1:17" ht="76.5">
      <c r="A131" s="89" t="s">
        <v>557</v>
      </c>
      <c r="B131" s="89"/>
      <c r="C131" s="90" t="s">
        <v>780</v>
      </c>
      <c r="D131" s="145">
        <v>43545</v>
      </c>
      <c r="E131" s="85" t="s">
        <v>20</v>
      </c>
      <c r="F131" s="280">
        <v>11903</v>
      </c>
      <c r="G131" s="89"/>
      <c r="H131" s="93" t="s">
        <v>5240</v>
      </c>
      <c r="I131" s="89"/>
      <c r="J131" s="89"/>
      <c r="K131" s="89"/>
      <c r="L131" s="89"/>
      <c r="M131" s="152">
        <v>1492918.42</v>
      </c>
      <c r="N131" s="152">
        <v>0</v>
      </c>
      <c r="O131" s="152">
        <v>10241420.359999999</v>
      </c>
      <c r="P131" s="152">
        <v>0</v>
      </c>
      <c r="Q131" s="89" t="s">
        <v>670</v>
      </c>
    </row>
    <row r="132" spans="1:17" ht="63.75">
      <c r="A132" s="89" t="s">
        <v>557</v>
      </c>
      <c r="B132" s="89"/>
      <c r="C132" s="90" t="s">
        <v>780</v>
      </c>
      <c r="D132" s="145">
        <v>43545</v>
      </c>
      <c r="E132" s="85" t="s">
        <v>20</v>
      </c>
      <c r="F132" s="280">
        <v>11911</v>
      </c>
      <c r="G132" s="89"/>
      <c r="H132" s="93" t="s">
        <v>5241</v>
      </c>
      <c r="I132" s="89"/>
      <c r="J132" s="89"/>
      <c r="K132" s="89"/>
      <c r="L132" s="89"/>
      <c r="M132" s="152">
        <v>593022.89</v>
      </c>
      <c r="N132" s="152">
        <v>0</v>
      </c>
      <c r="O132" s="152">
        <v>4068137.03</v>
      </c>
      <c r="P132" s="152">
        <v>0</v>
      </c>
      <c r="Q132" s="89" t="s">
        <v>670</v>
      </c>
    </row>
    <row r="133" spans="1:17" ht="63.75">
      <c r="A133" s="89" t="s">
        <v>557</v>
      </c>
      <c r="B133" s="89"/>
      <c r="C133" s="90" t="s">
        <v>780</v>
      </c>
      <c r="D133" s="145">
        <v>43545</v>
      </c>
      <c r="E133" s="85" t="s">
        <v>20</v>
      </c>
      <c r="F133" s="280">
        <v>11902</v>
      </c>
      <c r="G133" s="89"/>
      <c r="H133" s="93" t="s">
        <v>5242</v>
      </c>
      <c r="I133" s="89"/>
      <c r="J133" s="89"/>
      <c r="K133" s="89"/>
      <c r="L133" s="89"/>
      <c r="M133" s="152">
        <v>4796</v>
      </c>
      <c r="N133" s="152">
        <v>0</v>
      </c>
      <c r="O133" s="152">
        <v>32900.559999999998</v>
      </c>
      <c r="P133" s="152">
        <v>0</v>
      </c>
      <c r="Q133" s="89" t="s">
        <v>670</v>
      </c>
    </row>
    <row r="134" spans="1:17" ht="63.75">
      <c r="A134" s="89" t="s">
        <v>557</v>
      </c>
      <c r="B134" s="89"/>
      <c r="C134" s="90" t="s">
        <v>780</v>
      </c>
      <c r="D134" s="145">
        <v>43545</v>
      </c>
      <c r="E134" s="85" t="s">
        <v>20</v>
      </c>
      <c r="F134" s="280">
        <v>11955</v>
      </c>
      <c r="G134" s="89"/>
      <c r="H134" s="93" t="s">
        <v>5243</v>
      </c>
      <c r="I134" s="89"/>
      <c r="J134" s="89"/>
      <c r="K134" s="89"/>
      <c r="L134" s="89"/>
      <c r="M134" s="152">
        <v>3187289.68</v>
      </c>
      <c r="N134" s="152">
        <v>0</v>
      </c>
      <c r="O134" s="152">
        <v>21864807.199999999</v>
      </c>
      <c r="P134" s="152">
        <v>0</v>
      </c>
      <c r="Q134" s="89" t="s">
        <v>670</v>
      </c>
    </row>
    <row r="135" spans="1:17" ht="63.75">
      <c r="A135" s="89" t="s">
        <v>557</v>
      </c>
      <c r="B135" s="89"/>
      <c r="C135" s="90" t="s">
        <v>780</v>
      </c>
      <c r="D135" s="145">
        <v>43545</v>
      </c>
      <c r="E135" s="85" t="s">
        <v>20</v>
      </c>
      <c r="F135" s="280">
        <v>11952</v>
      </c>
      <c r="G135" s="89"/>
      <c r="H135" s="93" t="s">
        <v>5244</v>
      </c>
      <c r="I135" s="89"/>
      <c r="J135" s="89"/>
      <c r="K135" s="89"/>
      <c r="L135" s="89"/>
      <c r="M135" s="152">
        <v>944009.38</v>
      </c>
      <c r="N135" s="152">
        <v>0</v>
      </c>
      <c r="O135" s="152">
        <v>6475904.3499999996</v>
      </c>
      <c r="P135" s="152">
        <v>0</v>
      </c>
      <c r="Q135" s="89" t="s">
        <v>670</v>
      </c>
    </row>
    <row r="136" spans="1:17" ht="76.5">
      <c r="A136" s="89" t="s">
        <v>557</v>
      </c>
      <c r="B136" s="89"/>
      <c r="C136" s="90" t="s">
        <v>780</v>
      </c>
      <c r="D136" s="145">
        <v>43545</v>
      </c>
      <c r="E136" s="85" t="s">
        <v>20</v>
      </c>
      <c r="F136" s="280">
        <v>11953</v>
      </c>
      <c r="G136" s="89"/>
      <c r="H136" s="93" t="s">
        <v>5245</v>
      </c>
      <c r="I136" s="89"/>
      <c r="J136" s="89"/>
      <c r="K136" s="89"/>
      <c r="L136" s="89"/>
      <c r="M136" s="152">
        <v>2684374.07</v>
      </c>
      <c r="N136" s="152">
        <v>0</v>
      </c>
      <c r="O136" s="152">
        <v>18414806.120000001</v>
      </c>
      <c r="P136" s="152">
        <v>0</v>
      </c>
      <c r="Q136" s="89" t="s">
        <v>670</v>
      </c>
    </row>
    <row r="137" spans="1:17" ht="89.25">
      <c r="A137" s="89" t="s">
        <v>556</v>
      </c>
      <c r="B137" s="89"/>
      <c r="C137" s="90" t="s">
        <v>616</v>
      </c>
      <c r="D137" s="145">
        <v>43545</v>
      </c>
      <c r="E137" s="85" t="s">
        <v>13</v>
      </c>
      <c r="F137" s="280">
        <v>949621</v>
      </c>
      <c r="G137" s="89"/>
      <c r="H137" s="93" t="s">
        <v>5246</v>
      </c>
      <c r="I137" s="89"/>
      <c r="J137" s="89"/>
      <c r="K137" s="89"/>
      <c r="L137" s="89"/>
      <c r="M137" s="152">
        <v>60</v>
      </c>
      <c r="N137" s="152">
        <v>0</v>
      </c>
      <c r="O137" s="152">
        <v>411.6</v>
      </c>
      <c r="P137" s="152">
        <v>0</v>
      </c>
      <c r="Q137" s="89" t="s">
        <v>670</v>
      </c>
    </row>
    <row r="138" spans="1:17" ht="63.75">
      <c r="A138" s="89" t="s">
        <v>557</v>
      </c>
      <c r="B138" s="89"/>
      <c r="C138" s="90" t="s">
        <v>780</v>
      </c>
      <c r="D138" s="145">
        <v>43546</v>
      </c>
      <c r="E138" s="85" t="s">
        <v>20</v>
      </c>
      <c r="F138" s="280">
        <v>12092</v>
      </c>
      <c r="G138" s="89"/>
      <c r="H138" s="93" t="s">
        <v>5247</v>
      </c>
      <c r="I138" s="89"/>
      <c r="J138" s="89"/>
      <c r="K138" s="89"/>
      <c r="L138" s="89"/>
      <c r="M138" s="152">
        <v>21777.52</v>
      </c>
      <c r="N138" s="152">
        <v>0</v>
      </c>
      <c r="O138" s="152">
        <v>149393.79</v>
      </c>
      <c r="P138" s="152">
        <v>0</v>
      </c>
      <c r="Q138" s="89" t="s">
        <v>670</v>
      </c>
    </row>
    <row r="139" spans="1:17" ht="76.5">
      <c r="A139" s="89" t="s">
        <v>557</v>
      </c>
      <c r="B139" s="89"/>
      <c r="C139" s="90" t="s">
        <v>780</v>
      </c>
      <c r="D139" s="145">
        <v>43546</v>
      </c>
      <c r="E139" s="85" t="s">
        <v>20</v>
      </c>
      <c r="F139" s="280">
        <v>12093</v>
      </c>
      <c r="G139" s="89"/>
      <c r="H139" s="93" t="s">
        <v>5248</v>
      </c>
      <c r="I139" s="89"/>
      <c r="J139" s="89"/>
      <c r="K139" s="89"/>
      <c r="L139" s="89"/>
      <c r="M139" s="152">
        <v>3127038.01</v>
      </c>
      <c r="N139" s="152">
        <v>0</v>
      </c>
      <c r="O139" s="152">
        <v>21451480.75</v>
      </c>
      <c r="P139" s="152">
        <v>0</v>
      </c>
      <c r="Q139" s="89" t="s">
        <v>670</v>
      </c>
    </row>
    <row r="140" spans="1:17" ht="76.5">
      <c r="A140" s="89" t="s">
        <v>557</v>
      </c>
      <c r="B140" s="89"/>
      <c r="C140" s="90" t="s">
        <v>780</v>
      </c>
      <c r="D140" s="145">
        <v>43549</v>
      </c>
      <c r="E140" s="85" t="s">
        <v>6</v>
      </c>
      <c r="F140" s="280">
        <v>995827</v>
      </c>
      <c r="G140" s="89"/>
      <c r="H140" s="93" t="s">
        <v>5249</v>
      </c>
      <c r="I140" s="89"/>
      <c r="J140" s="89"/>
      <c r="K140" s="89"/>
      <c r="L140" s="89"/>
      <c r="M140" s="152">
        <v>0</v>
      </c>
      <c r="N140" s="152">
        <v>714719.66</v>
      </c>
      <c r="O140" s="152">
        <v>0</v>
      </c>
      <c r="P140" s="152">
        <v>4902976.87</v>
      </c>
      <c r="Q140" s="89" t="s">
        <v>670</v>
      </c>
    </row>
    <row r="141" spans="1:17" ht="76.5">
      <c r="A141" s="89" t="s">
        <v>557</v>
      </c>
      <c r="B141" s="89"/>
      <c r="C141" s="90" t="s">
        <v>780</v>
      </c>
      <c r="D141" s="145">
        <v>43549</v>
      </c>
      <c r="E141" s="85" t="s">
        <v>20</v>
      </c>
      <c r="F141" s="280">
        <v>11998</v>
      </c>
      <c r="G141" s="89"/>
      <c r="H141" s="93" t="s">
        <v>5250</v>
      </c>
      <c r="I141" s="89"/>
      <c r="J141" s="89"/>
      <c r="K141" s="89"/>
      <c r="L141" s="89"/>
      <c r="M141" s="152">
        <v>1544070.29</v>
      </c>
      <c r="N141" s="152">
        <v>0</v>
      </c>
      <c r="O141" s="152">
        <v>10592322.189999999</v>
      </c>
      <c r="P141" s="152">
        <v>0</v>
      </c>
      <c r="Q141" s="89" t="s">
        <v>670</v>
      </c>
    </row>
    <row r="142" spans="1:17" ht="63.75">
      <c r="A142" s="89" t="s">
        <v>557</v>
      </c>
      <c r="B142" s="89"/>
      <c r="C142" s="90" t="s">
        <v>780</v>
      </c>
      <c r="D142" s="145">
        <v>43549</v>
      </c>
      <c r="E142" s="85" t="s">
        <v>20</v>
      </c>
      <c r="F142" s="280">
        <v>11986</v>
      </c>
      <c r="G142" s="89"/>
      <c r="H142" s="93" t="s">
        <v>5251</v>
      </c>
      <c r="I142" s="89"/>
      <c r="J142" s="89"/>
      <c r="K142" s="89"/>
      <c r="L142" s="89"/>
      <c r="M142" s="152">
        <v>62503.72</v>
      </c>
      <c r="N142" s="152">
        <v>0</v>
      </c>
      <c r="O142" s="152">
        <v>428775.52</v>
      </c>
      <c r="P142" s="152">
        <v>0</v>
      </c>
      <c r="Q142" s="89" t="s">
        <v>670</v>
      </c>
    </row>
    <row r="143" spans="1:17" ht="63.75">
      <c r="A143" s="89" t="s">
        <v>557</v>
      </c>
      <c r="B143" s="89"/>
      <c r="C143" s="90" t="s">
        <v>780</v>
      </c>
      <c r="D143" s="145">
        <v>43549</v>
      </c>
      <c r="E143" s="85" t="s">
        <v>20</v>
      </c>
      <c r="F143" s="280">
        <v>11990</v>
      </c>
      <c r="G143" s="89"/>
      <c r="H143" s="93" t="s">
        <v>5252</v>
      </c>
      <c r="I143" s="89"/>
      <c r="J143" s="89"/>
      <c r="K143" s="89"/>
      <c r="L143" s="89"/>
      <c r="M143" s="152">
        <v>24050</v>
      </c>
      <c r="N143" s="152">
        <v>0</v>
      </c>
      <c r="O143" s="152">
        <v>164983</v>
      </c>
      <c r="P143" s="152">
        <v>0</v>
      </c>
      <c r="Q143" s="89" t="s">
        <v>670</v>
      </c>
    </row>
    <row r="144" spans="1:17" ht="63.75">
      <c r="A144" s="89" t="s">
        <v>557</v>
      </c>
      <c r="B144" s="89"/>
      <c r="C144" s="90" t="s">
        <v>780</v>
      </c>
      <c r="D144" s="145">
        <v>43549</v>
      </c>
      <c r="E144" s="85" t="s">
        <v>20</v>
      </c>
      <c r="F144" s="280">
        <v>11989</v>
      </c>
      <c r="G144" s="89"/>
      <c r="H144" s="93" t="s">
        <v>5253</v>
      </c>
      <c r="I144" s="89"/>
      <c r="J144" s="89"/>
      <c r="K144" s="89"/>
      <c r="L144" s="89"/>
      <c r="M144" s="152">
        <v>19748.18</v>
      </c>
      <c r="N144" s="152">
        <v>0</v>
      </c>
      <c r="O144" s="152">
        <v>135472.51</v>
      </c>
      <c r="P144" s="152">
        <v>0</v>
      </c>
      <c r="Q144" s="89" t="s">
        <v>670</v>
      </c>
    </row>
    <row r="145" spans="1:17" ht="76.5">
      <c r="A145" s="89" t="s">
        <v>557</v>
      </c>
      <c r="B145" s="89"/>
      <c r="C145" s="90" t="s">
        <v>780</v>
      </c>
      <c r="D145" s="145">
        <v>43549</v>
      </c>
      <c r="E145" s="85" t="s">
        <v>13</v>
      </c>
      <c r="F145" s="280">
        <v>949859</v>
      </c>
      <c r="G145" s="89"/>
      <c r="H145" s="93" t="s">
        <v>5254</v>
      </c>
      <c r="I145" s="89"/>
      <c r="J145" s="89"/>
      <c r="K145" s="89"/>
      <c r="L145" s="89"/>
      <c r="M145" s="152">
        <v>95.48</v>
      </c>
      <c r="N145" s="152">
        <v>0</v>
      </c>
      <c r="O145" s="152">
        <v>654.99</v>
      </c>
      <c r="P145" s="152">
        <v>0</v>
      </c>
      <c r="Q145" s="89" t="s">
        <v>670</v>
      </c>
    </row>
    <row r="146" spans="1:17" ht="51">
      <c r="A146" s="89" t="s">
        <v>556</v>
      </c>
      <c r="B146" s="89"/>
      <c r="C146" s="90" t="s">
        <v>616</v>
      </c>
      <c r="D146" s="145">
        <v>43549</v>
      </c>
      <c r="E146" s="85" t="s">
        <v>23</v>
      </c>
      <c r="F146" s="280">
        <v>18802</v>
      </c>
      <c r="G146" s="89"/>
      <c r="H146" s="93" t="s">
        <v>5255</v>
      </c>
      <c r="I146" s="89"/>
      <c r="J146" s="89"/>
      <c r="K146" s="89"/>
      <c r="L146" s="89"/>
      <c r="M146" s="152">
        <v>0</v>
      </c>
      <c r="N146" s="152">
        <v>0</v>
      </c>
      <c r="O146" s="152">
        <v>0</v>
      </c>
      <c r="P146" s="152">
        <v>0.01</v>
      </c>
      <c r="Q146" s="89" t="s">
        <v>670</v>
      </c>
    </row>
    <row r="147" spans="1:17" ht="63.75">
      <c r="A147" s="89" t="s">
        <v>557</v>
      </c>
      <c r="B147" s="89"/>
      <c r="C147" s="90" t="s">
        <v>780</v>
      </c>
      <c r="D147" s="145">
        <v>43550</v>
      </c>
      <c r="E147" s="85" t="s">
        <v>20</v>
      </c>
      <c r="F147" s="280">
        <v>11960</v>
      </c>
      <c r="G147" s="89"/>
      <c r="H147" s="93" t="s">
        <v>5256</v>
      </c>
      <c r="I147" s="89"/>
      <c r="J147" s="89"/>
      <c r="K147" s="89"/>
      <c r="L147" s="89"/>
      <c r="M147" s="152">
        <v>5861.52</v>
      </c>
      <c r="N147" s="152">
        <v>0</v>
      </c>
      <c r="O147" s="152">
        <v>40210.03</v>
      </c>
      <c r="P147" s="152">
        <v>0</v>
      </c>
      <c r="Q147" s="89" t="s">
        <v>670</v>
      </c>
    </row>
    <row r="148" spans="1:17" ht="76.5">
      <c r="A148" s="89" t="s">
        <v>557</v>
      </c>
      <c r="B148" s="89"/>
      <c r="C148" s="90" t="s">
        <v>780</v>
      </c>
      <c r="D148" s="145">
        <v>43550</v>
      </c>
      <c r="E148" s="85" t="s">
        <v>20</v>
      </c>
      <c r="F148" s="280">
        <v>12097</v>
      </c>
      <c r="G148" s="89"/>
      <c r="H148" s="93" t="s">
        <v>5257</v>
      </c>
      <c r="I148" s="89"/>
      <c r="J148" s="89"/>
      <c r="K148" s="89"/>
      <c r="L148" s="89"/>
      <c r="M148" s="152">
        <v>422522.47</v>
      </c>
      <c r="N148" s="152">
        <v>0</v>
      </c>
      <c r="O148" s="152">
        <v>2898504.14</v>
      </c>
      <c r="P148" s="152">
        <v>0</v>
      </c>
      <c r="Q148" s="89" t="s">
        <v>670</v>
      </c>
    </row>
    <row r="149" spans="1:17" ht="51">
      <c r="A149" s="89" t="s">
        <v>557</v>
      </c>
      <c r="B149" s="89"/>
      <c r="C149" s="90" t="s">
        <v>780</v>
      </c>
      <c r="D149" s="145">
        <v>43551</v>
      </c>
      <c r="E149" s="85" t="s">
        <v>20</v>
      </c>
      <c r="F149" s="280">
        <v>11995</v>
      </c>
      <c r="G149" s="89"/>
      <c r="H149" s="93" t="s">
        <v>5258</v>
      </c>
      <c r="I149" s="89"/>
      <c r="J149" s="89"/>
      <c r="K149" s="89"/>
      <c r="L149" s="89"/>
      <c r="M149" s="152">
        <v>251076.49</v>
      </c>
      <c r="N149" s="152">
        <v>0</v>
      </c>
      <c r="O149" s="152">
        <v>1722384.72</v>
      </c>
      <c r="P149" s="152">
        <v>0</v>
      </c>
      <c r="Q149" s="89" t="s">
        <v>670</v>
      </c>
    </row>
    <row r="150" spans="1:17" ht="51">
      <c r="A150" s="89" t="s">
        <v>557</v>
      </c>
      <c r="B150" s="89"/>
      <c r="C150" s="90" t="s">
        <v>780</v>
      </c>
      <c r="D150" s="145">
        <v>43551</v>
      </c>
      <c r="E150" s="85" t="s">
        <v>20</v>
      </c>
      <c r="F150" s="280">
        <v>11991</v>
      </c>
      <c r="G150" s="89"/>
      <c r="H150" s="93" t="s">
        <v>5259</v>
      </c>
      <c r="I150" s="89"/>
      <c r="J150" s="89"/>
      <c r="K150" s="89"/>
      <c r="L150" s="89"/>
      <c r="M150" s="152">
        <v>5535.1</v>
      </c>
      <c r="N150" s="152">
        <v>0</v>
      </c>
      <c r="O150" s="152">
        <v>37970.79</v>
      </c>
      <c r="P150" s="152">
        <v>0</v>
      </c>
      <c r="Q150" s="89" t="s">
        <v>670</v>
      </c>
    </row>
    <row r="151" spans="1:17" ht="51">
      <c r="A151" s="89" t="s">
        <v>557</v>
      </c>
      <c r="B151" s="89"/>
      <c r="C151" s="90" t="s">
        <v>780</v>
      </c>
      <c r="D151" s="145">
        <v>43551</v>
      </c>
      <c r="E151" s="85" t="s">
        <v>20</v>
      </c>
      <c r="F151" s="280">
        <v>11994</v>
      </c>
      <c r="G151" s="89"/>
      <c r="H151" s="93" t="s">
        <v>5260</v>
      </c>
      <c r="I151" s="89"/>
      <c r="J151" s="89"/>
      <c r="K151" s="89"/>
      <c r="L151" s="89"/>
      <c r="M151" s="152">
        <v>3719.18</v>
      </c>
      <c r="N151" s="152">
        <v>0</v>
      </c>
      <c r="O151" s="152">
        <v>25513.57</v>
      </c>
      <c r="P151" s="152">
        <v>0</v>
      </c>
      <c r="Q151" s="89" t="s">
        <v>670</v>
      </c>
    </row>
    <row r="152" spans="1:17" ht="51">
      <c r="A152" s="89" t="s">
        <v>557</v>
      </c>
      <c r="B152" s="89"/>
      <c r="C152" s="90" t="s">
        <v>780</v>
      </c>
      <c r="D152" s="145">
        <v>43551</v>
      </c>
      <c r="E152" s="85" t="s">
        <v>20</v>
      </c>
      <c r="F152" s="280">
        <v>11992</v>
      </c>
      <c r="G152" s="89"/>
      <c r="H152" s="93" t="s">
        <v>5261</v>
      </c>
      <c r="I152" s="89"/>
      <c r="J152" s="89"/>
      <c r="K152" s="89"/>
      <c r="L152" s="89"/>
      <c r="M152" s="152">
        <v>376702.41</v>
      </c>
      <c r="N152" s="152">
        <v>0</v>
      </c>
      <c r="O152" s="152">
        <v>2584178.5299999998</v>
      </c>
      <c r="P152" s="152">
        <v>0</v>
      </c>
      <c r="Q152" s="89" t="s">
        <v>670</v>
      </c>
    </row>
    <row r="153" spans="1:17" ht="51">
      <c r="A153" s="89" t="s">
        <v>557</v>
      </c>
      <c r="B153" s="89"/>
      <c r="C153" s="90" t="s">
        <v>780</v>
      </c>
      <c r="D153" s="145">
        <v>43551</v>
      </c>
      <c r="E153" s="85" t="s">
        <v>20</v>
      </c>
      <c r="F153" s="280">
        <v>11972</v>
      </c>
      <c r="G153" s="89"/>
      <c r="H153" s="93" t="s">
        <v>5262</v>
      </c>
      <c r="I153" s="89"/>
      <c r="J153" s="89"/>
      <c r="K153" s="89"/>
      <c r="L153" s="89"/>
      <c r="M153" s="152">
        <v>402468.28</v>
      </c>
      <c r="N153" s="152">
        <v>0</v>
      </c>
      <c r="O153" s="152">
        <v>2760932.4</v>
      </c>
      <c r="P153" s="152">
        <v>0</v>
      </c>
      <c r="Q153" s="89" t="s">
        <v>670</v>
      </c>
    </row>
    <row r="154" spans="1:17" ht="51">
      <c r="A154" s="89" t="s">
        <v>557</v>
      </c>
      <c r="B154" s="89"/>
      <c r="C154" s="90" t="s">
        <v>780</v>
      </c>
      <c r="D154" s="145">
        <v>43551</v>
      </c>
      <c r="E154" s="85" t="s">
        <v>20</v>
      </c>
      <c r="F154" s="280">
        <v>11973</v>
      </c>
      <c r="G154" s="89"/>
      <c r="H154" s="93" t="s">
        <v>5263</v>
      </c>
      <c r="I154" s="89"/>
      <c r="J154" s="89"/>
      <c r="K154" s="89"/>
      <c r="L154" s="89"/>
      <c r="M154" s="152">
        <v>5961.73</v>
      </c>
      <c r="N154" s="152">
        <v>0</v>
      </c>
      <c r="O154" s="152">
        <v>40897.47</v>
      </c>
      <c r="P154" s="152">
        <v>0</v>
      </c>
      <c r="Q154" s="89" t="s">
        <v>670</v>
      </c>
    </row>
    <row r="155" spans="1:17" ht="51">
      <c r="A155" s="89" t="s">
        <v>557</v>
      </c>
      <c r="B155" s="89"/>
      <c r="C155" s="90" t="s">
        <v>780</v>
      </c>
      <c r="D155" s="145">
        <v>43551</v>
      </c>
      <c r="E155" s="85" t="s">
        <v>20</v>
      </c>
      <c r="F155" s="280">
        <v>11970</v>
      </c>
      <c r="G155" s="89"/>
      <c r="H155" s="93" t="s">
        <v>5264</v>
      </c>
      <c r="I155" s="89"/>
      <c r="J155" s="89"/>
      <c r="K155" s="89"/>
      <c r="L155" s="89"/>
      <c r="M155" s="152">
        <v>825102.7</v>
      </c>
      <c r="N155" s="152">
        <v>0</v>
      </c>
      <c r="O155" s="152">
        <v>5660204.5199999996</v>
      </c>
      <c r="P155" s="152">
        <v>0</v>
      </c>
      <c r="Q155" s="89" t="s">
        <v>670</v>
      </c>
    </row>
    <row r="156" spans="1:17" ht="51">
      <c r="A156" s="89" t="s">
        <v>557</v>
      </c>
      <c r="B156" s="89"/>
      <c r="C156" s="90" t="s">
        <v>780</v>
      </c>
      <c r="D156" s="145">
        <v>43551</v>
      </c>
      <c r="E156" s="85" t="s">
        <v>20</v>
      </c>
      <c r="F156" s="280">
        <v>11961</v>
      </c>
      <c r="G156" s="89"/>
      <c r="H156" s="93" t="s">
        <v>5265</v>
      </c>
      <c r="I156" s="89"/>
      <c r="J156" s="89"/>
      <c r="K156" s="89"/>
      <c r="L156" s="89"/>
      <c r="M156" s="152">
        <v>12248.71</v>
      </c>
      <c r="N156" s="152">
        <v>0</v>
      </c>
      <c r="O156" s="152">
        <v>84026.15</v>
      </c>
      <c r="P156" s="152">
        <v>0</v>
      </c>
      <c r="Q156" s="89" t="s">
        <v>670</v>
      </c>
    </row>
    <row r="157" spans="1:17" ht="51">
      <c r="A157" s="89" t="s">
        <v>557</v>
      </c>
      <c r="B157" s="89"/>
      <c r="C157" s="90" t="s">
        <v>780</v>
      </c>
      <c r="D157" s="145">
        <v>43551</v>
      </c>
      <c r="E157" s="85" t="s">
        <v>20</v>
      </c>
      <c r="F157" s="280">
        <v>11984</v>
      </c>
      <c r="G157" s="89"/>
      <c r="H157" s="93" t="s">
        <v>5266</v>
      </c>
      <c r="I157" s="89"/>
      <c r="J157" s="89"/>
      <c r="K157" s="89"/>
      <c r="L157" s="89"/>
      <c r="M157" s="152">
        <v>1131605.1200000001</v>
      </c>
      <c r="N157" s="152">
        <v>0</v>
      </c>
      <c r="O157" s="152">
        <v>7762811.1200000001</v>
      </c>
      <c r="P157" s="152">
        <v>0</v>
      </c>
      <c r="Q157" s="89" t="s">
        <v>670</v>
      </c>
    </row>
    <row r="158" spans="1:17" ht="51">
      <c r="A158" s="89" t="s">
        <v>557</v>
      </c>
      <c r="B158" s="89"/>
      <c r="C158" s="90" t="s">
        <v>780</v>
      </c>
      <c r="D158" s="145">
        <v>43551</v>
      </c>
      <c r="E158" s="85" t="s">
        <v>20</v>
      </c>
      <c r="F158" s="280">
        <v>11956</v>
      </c>
      <c r="G158" s="89"/>
      <c r="H158" s="93" t="s">
        <v>5267</v>
      </c>
      <c r="I158" s="89"/>
      <c r="J158" s="89"/>
      <c r="K158" s="89"/>
      <c r="L158" s="89"/>
      <c r="M158" s="152">
        <v>3394374.82</v>
      </c>
      <c r="N158" s="152">
        <v>0</v>
      </c>
      <c r="O158" s="152">
        <v>23285411.27</v>
      </c>
      <c r="P158" s="152">
        <v>0</v>
      </c>
      <c r="Q158" s="89" t="s">
        <v>670</v>
      </c>
    </row>
    <row r="159" spans="1:17" ht="51">
      <c r="A159" s="89" t="s">
        <v>557</v>
      </c>
      <c r="B159" s="89"/>
      <c r="C159" s="90" t="s">
        <v>780</v>
      </c>
      <c r="D159" s="145">
        <v>43551</v>
      </c>
      <c r="E159" s="85" t="s">
        <v>20</v>
      </c>
      <c r="F159" s="280">
        <v>11974</v>
      </c>
      <c r="G159" s="89"/>
      <c r="H159" s="93" t="s">
        <v>5268</v>
      </c>
      <c r="I159" s="89"/>
      <c r="J159" s="89"/>
      <c r="K159" s="89"/>
      <c r="L159" s="89"/>
      <c r="M159" s="152">
        <v>5533056.1699999999</v>
      </c>
      <c r="N159" s="152">
        <v>0</v>
      </c>
      <c r="O159" s="152">
        <v>37956765.329999998</v>
      </c>
      <c r="P159" s="152">
        <v>0</v>
      </c>
      <c r="Q159" s="89" t="s">
        <v>670</v>
      </c>
    </row>
    <row r="160" spans="1:17" ht="76.5">
      <c r="A160" s="89" t="s">
        <v>557</v>
      </c>
      <c r="B160" s="89"/>
      <c r="C160" s="90" t="s">
        <v>780</v>
      </c>
      <c r="D160" s="145">
        <v>43551</v>
      </c>
      <c r="E160" s="85" t="s">
        <v>13</v>
      </c>
      <c r="F160" s="280">
        <v>950227</v>
      </c>
      <c r="G160" s="89"/>
      <c r="H160" s="93" t="s">
        <v>5269</v>
      </c>
      <c r="I160" s="89"/>
      <c r="J160" s="89"/>
      <c r="K160" s="89"/>
      <c r="L160" s="89"/>
      <c r="M160" s="152">
        <v>94.98</v>
      </c>
      <c r="N160" s="152">
        <v>0</v>
      </c>
      <c r="O160" s="152">
        <v>651.55999999999995</v>
      </c>
      <c r="P160" s="152">
        <v>0</v>
      </c>
      <c r="Q160" s="89" t="s">
        <v>670</v>
      </c>
    </row>
    <row r="161" spans="1:17" ht="51">
      <c r="A161" s="89" t="s">
        <v>556</v>
      </c>
      <c r="B161" s="89"/>
      <c r="C161" s="90" t="s">
        <v>616</v>
      </c>
      <c r="D161" s="145">
        <v>43551</v>
      </c>
      <c r="E161" s="85" t="s">
        <v>23</v>
      </c>
      <c r="F161" s="280">
        <v>18811</v>
      </c>
      <c r="G161" s="89"/>
      <c r="H161" s="93" t="s">
        <v>5270</v>
      </c>
      <c r="I161" s="89"/>
      <c r="J161" s="89"/>
      <c r="K161" s="89"/>
      <c r="L161" s="89"/>
      <c r="M161" s="152">
        <v>0</v>
      </c>
      <c r="N161" s="152">
        <v>0</v>
      </c>
      <c r="O161" s="152">
        <v>0.03</v>
      </c>
      <c r="P161" s="152">
        <v>0</v>
      </c>
      <c r="Q161" s="89" t="s">
        <v>670</v>
      </c>
    </row>
    <row r="162" spans="1:17" ht="63.75">
      <c r="A162" s="89">
        <v>287</v>
      </c>
      <c r="B162" s="89"/>
      <c r="C162" s="90" t="s">
        <v>126</v>
      </c>
      <c r="D162" s="145">
        <v>43552</v>
      </c>
      <c r="E162" s="85" t="s">
        <v>6</v>
      </c>
      <c r="F162" s="280">
        <v>999524</v>
      </c>
      <c r="G162" s="89"/>
      <c r="H162" s="93" t="s">
        <v>5271</v>
      </c>
      <c r="I162" s="89"/>
      <c r="J162" s="89"/>
      <c r="K162" s="89"/>
      <c r="L162" s="89"/>
      <c r="M162" s="152">
        <v>0</v>
      </c>
      <c r="N162" s="152">
        <v>1960000</v>
      </c>
      <c r="O162" s="152">
        <v>0</v>
      </c>
      <c r="P162" s="152">
        <v>13445600</v>
      </c>
      <c r="Q162" s="89" t="s">
        <v>670</v>
      </c>
    </row>
    <row r="163" spans="1:17" ht="51">
      <c r="A163" s="89" t="s">
        <v>556</v>
      </c>
      <c r="B163" s="89"/>
      <c r="C163" s="90" t="s">
        <v>616</v>
      </c>
      <c r="D163" s="145">
        <v>43552</v>
      </c>
      <c r="E163" s="85" t="s">
        <v>23</v>
      </c>
      <c r="F163" s="280">
        <v>18815</v>
      </c>
      <c r="G163" s="89"/>
      <c r="H163" s="93" t="s">
        <v>5272</v>
      </c>
      <c r="I163" s="89"/>
      <c r="J163" s="89"/>
      <c r="K163" s="89"/>
      <c r="L163" s="89"/>
      <c r="M163" s="152">
        <v>0</v>
      </c>
      <c r="N163" s="152">
        <v>0</v>
      </c>
      <c r="O163" s="152">
        <v>0</v>
      </c>
      <c r="P163" s="152">
        <v>0.01</v>
      </c>
      <c r="Q163" s="89" t="s">
        <v>670</v>
      </c>
    </row>
    <row r="164" spans="1:17" ht="51">
      <c r="A164" s="89" t="s">
        <v>556</v>
      </c>
      <c r="B164" s="89"/>
      <c r="C164" s="90" t="s">
        <v>616</v>
      </c>
      <c r="D164" s="145">
        <v>43553</v>
      </c>
      <c r="E164" s="85" t="s">
        <v>6</v>
      </c>
      <c r="F164" s="280">
        <v>950409</v>
      </c>
      <c r="G164" s="89"/>
      <c r="H164" s="93" t="s">
        <v>5273</v>
      </c>
      <c r="I164" s="89"/>
      <c r="J164" s="89"/>
      <c r="K164" s="89"/>
      <c r="L164" s="89"/>
      <c r="M164" s="152">
        <v>0</v>
      </c>
      <c r="N164" s="152">
        <v>100000</v>
      </c>
      <c r="O164" s="152">
        <v>0</v>
      </c>
      <c r="P164" s="152">
        <v>686000</v>
      </c>
      <c r="Q164" s="89" t="s">
        <v>670</v>
      </c>
    </row>
    <row r="165" spans="1:17" ht="63.75">
      <c r="A165" s="89">
        <v>85</v>
      </c>
      <c r="B165" s="89"/>
      <c r="C165" s="90" t="s">
        <v>735</v>
      </c>
      <c r="D165" s="145">
        <v>43553</v>
      </c>
      <c r="E165" s="85" t="s">
        <v>6</v>
      </c>
      <c r="F165" s="280">
        <v>1000439</v>
      </c>
      <c r="G165" s="89"/>
      <c r="H165" s="93" t="s">
        <v>5274</v>
      </c>
      <c r="I165" s="89"/>
      <c r="J165" s="89"/>
      <c r="K165" s="89"/>
      <c r="L165" s="89"/>
      <c r="M165" s="152">
        <v>0</v>
      </c>
      <c r="N165" s="152">
        <v>550121.96</v>
      </c>
      <c r="O165" s="152">
        <v>0</v>
      </c>
      <c r="P165" s="152">
        <v>3773836.65</v>
      </c>
      <c r="Q165" s="89" t="s">
        <v>670</v>
      </c>
    </row>
    <row r="166" spans="1:17" ht="63.75">
      <c r="A166" s="89">
        <v>85</v>
      </c>
      <c r="B166" s="89"/>
      <c r="C166" s="90" t="s">
        <v>735</v>
      </c>
      <c r="D166" s="145">
        <v>43553</v>
      </c>
      <c r="E166" s="85" t="s">
        <v>6</v>
      </c>
      <c r="F166" s="280">
        <v>1000440</v>
      </c>
      <c r="G166" s="89"/>
      <c r="H166" s="93" t="s">
        <v>5275</v>
      </c>
      <c r="I166" s="89"/>
      <c r="J166" s="89"/>
      <c r="K166" s="89"/>
      <c r="L166" s="89"/>
      <c r="M166" s="152">
        <v>0</v>
      </c>
      <c r="N166" s="152">
        <v>23665</v>
      </c>
      <c r="O166" s="152">
        <v>0</v>
      </c>
      <c r="P166" s="152">
        <v>162341.9</v>
      </c>
      <c r="Q166" s="89" t="s">
        <v>670</v>
      </c>
    </row>
    <row r="167" spans="1:17" ht="51">
      <c r="A167" s="89" t="s">
        <v>557</v>
      </c>
      <c r="B167" s="89"/>
      <c r="C167" s="90" t="s">
        <v>780</v>
      </c>
      <c r="D167" s="145">
        <v>43553</v>
      </c>
      <c r="E167" s="85" t="s">
        <v>20</v>
      </c>
      <c r="F167" s="280">
        <v>11957</v>
      </c>
      <c r="G167" s="89"/>
      <c r="H167" s="93" t="s">
        <v>5276</v>
      </c>
      <c r="I167" s="89"/>
      <c r="J167" s="89"/>
      <c r="K167" s="89"/>
      <c r="L167" s="89"/>
      <c r="M167" s="152">
        <v>145094.44</v>
      </c>
      <c r="N167" s="152">
        <v>0</v>
      </c>
      <c r="O167" s="152">
        <v>995347.86</v>
      </c>
      <c r="P167" s="152">
        <v>0</v>
      </c>
      <c r="Q167" s="89" t="s">
        <v>670</v>
      </c>
    </row>
    <row r="168" spans="1:17" ht="63.75">
      <c r="A168" s="89">
        <v>85</v>
      </c>
      <c r="B168" s="89"/>
      <c r="C168" s="90" t="s">
        <v>735</v>
      </c>
      <c r="D168" s="145">
        <v>43553</v>
      </c>
      <c r="E168" s="85" t="s">
        <v>11</v>
      </c>
      <c r="F168" s="280">
        <v>1000439</v>
      </c>
      <c r="G168" s="89"/>
      <c r="H168" s="93" t="s">
        <v>5277</v>
      </c>
      <c r="I168" s="89"/>
      <c r="J168" s="89"/>
      <c r="K168" s="89"/>
      <c r="L168" s="89"/>
      <c r="M168" s="152">
        <v>7.29</v>
      </c>
      <c r="N168" s="152">
        <v>0</v>
      </c>
      <c r="O168" s="152">
        <v>50.01</v>
      </c>
      <c r="P168" s="152">
        <v>0</v>
      </c>
      <c r="Q168" s="89" t="s">
        <v>670</v>
      </c>
    </row>
    <row r="169" spans="1:17" ht="63.75">
      <c r="A169" s="89">
        <v>85</v>
      </c>
      <c r="B169" s="89"/>
      <c r="C169" s="90" t="s">
        <v>735</v>
      </c>
      <c r="D169" s="145">
        <v>43553</v>
      </c>
      <c r="E169" s="85" t="s">
        <v>11</v>
      </c>
      <c r="F169" s="280">
        <v>1000440</v>
      </c>
      <c r="G169" s="89"/>
      <c r="H169" s="93" t="s">
        <v>5278</v>
      </c>
      <c r="I169" s="89"/>
      <c r="J169" s="89"/>
      <c r="K169" s="89"/>
      <c r="L169" s="89"/>
      <c r="M169" s="152">
        <v>7.29</v>
      </c>
      <c r="N169" s="152">
        <v>0</v>
      </c>
      <c r="O169" s="152">
        <v>50.01</v>
      </c>
      <c r="P169" s="152">
        <v>0</v>
      </c>
      <c r="Q169" s="89" t="s">
        <v>670</v>
      </c>
    </row>
    <row r="170" spans="1:17" ht="51">
      <c r="A170" s="89" t="s">
        <v>556</v>
      </c>
      <c r="B170" s="89"/>
      <c r="C170" s="90" t="s">
        <v>616</v>
      </c>
      <c r="D170" s="145">
        <v>43553</v>
      </c>
      <c r="E170" s="85" t="s">
        <v>23</v>
      </c>
      <c r="F170" s="280">
        <v>18819</v>
      </c>
      <c r="G170" s="89"/>
      <c r="H170" s="93" t="s">
        <v>5279</v>
      </c>
      <c r="I170" s="89"/>
      <c r="J170" s="89"/>
      <c r="K170" s="89"/>
      <c r="L170" s="89"/>
      <c r="M170" s="152">
        <v>0</v>
      </c>
      <c r="N170" s="152">
        <v>0</v>
      </c>
      <c r="O170" s="152">
        <v>0</v>
      </c>
      <c r="P170" s="152">
        <v>0.01</v>
      </c>
      <c r="Q170" s="89" t="s">
        <v>670</v>
      </c>
    </row>
    <row r="171" spans="1:17" ht="51">
      <c r="A171" s="89" t="s">
        <v>556</v>
      </c>
      <c r="B171" s="89"/>
      <c r="C171" s="90" t="s">
        <v>616</v>
      </c>
      <c r="D171" s="145">
        <v>43556</v>
      </c>
      <c r="E171" s="85" t="s">
        <v>23</v>
      </c>
      <c r="F171" s="280">
        <v>18824</v>
      </c>
      <c r="G171" s="89"/>
      <c r="H171" s="93" t="s">
        <v>6628</v>
      </c>
      <c r="I171" s="89"/>
      <c r="J171" s="89"/>
      <c r="K171" s="89"/>
      <c r="L171" s="89"/>
      <c r="M171" s="152">
        <v>0</v>
      </c>
      <c r="N171" s="152">
        <v>0</v>
      </c>
      <c r="O171" s="152">
        <v>0</v>
      </c>
      <c r="P171" s="152">
        <v>0.01</v>
      </c>
      <c r="Q171" s="89" t="s">
        <v>670</v>
      </c>
    </row>
    <row r="172" spans="1:17" ht="51">
      <c r="A172" s="89" t="s">
        <v>556</v>
      </c>
      <c r="B172" s="89"/>
      <c r="C172" s="90" t="s">
        <v>616</v>
      </c>
      <c r="D172" s="145">
        <v>43557</v>
      </c>
      <c r="E172" s="85" t="s">
        <v>23</v>
      </c>
      <c r="F172" s="280">
        <v>18828</v>
      </c>
      <c r="G172" s="89"/>
      <c r="H172" s="93" t="s">
        <v>6629</v>
      </c>
      <c r="I172" s="89"/>
      <c r="J172" s="89"/>
      <c r="K172" s="89"/>
      <c r="L172" s="89"/>
      <c r="M172" s="152">
        <v>0</v>
      </c>
      <c r="N172" s="152">
        <v>0</v>
      </c>
      <c r="O172" s="152">
        <v>0</v>
      </c>
      <c r="P172" s="152">
        <v>0.01</v>
      </c>
      <c r="Q172" s="89" t="s">
        <v>670</v>
      </c>
    </row>
    <row r="173" spans="1:17" ht="76.5">
      <c r="A173" s="89">
        <v>585</v>
      </c>
      <c r="B173" s="89"/>
      <c r="C173" s="90" t="s">
        <v>183</v>
      </c>
      <c r="D173" s="145">
        <v>43558</v>
      </c>
      <c r="E173" s="85" t="s">
        <v>6</v>
      </c>
      <c r="F173" s="280">
        <v>1101559</v>
      </c>
      <c r="G173" s="89"/>
      <c r="H173" s="93" t="s">
        <v>6630</v>
      </c>
      <c r="I173" s="89"/>
      <c r="J173" s="89"/>
      <c r="K173" s="89"/>
      <c r="L173" s="89"/>
      <c r="M173" s="152">
        <v>0</v>
      </c>
      <c r="N173" s="152">
        <v>31000</v>
      </c>
      <c r="O173" s="152">
        <v>0</v>
      </c>
      <c r="P173" s="152">
        <v>212660</v>
      </c>
      <c r="Q173" s="89" t="s">
        <v>670</v>
      </c>
    </row>
    <row r="174" spans="1:17" ht="76.5">
      <c r="A174" s="89" t="s">
        <v>556</v>
      </c>
      <c r="B174" s="89"/>
      <c r="C174" s="90" t="s">
        <v>616</v>
      </c>
      <c r="D174" s="145">
        <v>43559</v>
      </c>
      <c r="E174" s="85" t="s">
        <v>6</v>
      </c>
      <c r="F174" s="280">
        <v>950764</v>
      </c>
      <c r="G174" s="89"/>
      <c r="H174" s="93" t="s">
        <v>6631</v>
      </c>
      <c r="I174" s="89"/>
      <c r="J174" s="89"/>
      <c r="K174" s="89"/>
      <c r="L174" s="89"/>
      <c r="M174" s="152">
        <v>0</v>
      </c>
      <c r="N174" s="152">
        <v>13315.74</v>
      </c>
      <c r="O174" s="152">
        <v>0</v>
      </c>
      <c r="P174" s="152">
        <v>91345.98</v>
      </c>
      <c r="Q174" s="89" t="s">
        <v>670</v>
      </c>
    </row>
    <row r="175" spans="1:17" ht="51">
      <c r="A175" s="89" t="s">
        <v>557</v>
      </c>
      <c r="B175" s="89"/>
      <c r="C175" s="90" t="s">
        <v>780</v>
      </c>
      <c r="D175" s="145">
        <v>43560</v>
      </c>
      <c r="E175" s="85" t="s">
        <v>20</v>
      </c>
      <c r="F175" s="280">
        <v>12067</v>
      </c>
      <c r="G175" s="89"/>
      <c r="H175" s="93" t="s">
        <v>6632</v>
      </c>
      <c r="I175" s="89"/>
      <c r="J175" s="89"/>
      <c r="K175" s="89"/>
      <c r="L175" s="89"/>
      <c r="M175" s="152">
        <v>1869.87</v>
      </c>
      <c r="N175" s="152">
        <v>0</v>
      </c>
      <c r="O175" s="152">
        <v>12827.31</v>
      </c>
      <c r="P175" s="152">
        <v>0</v>
      </c>
      <c r="Q175" s="89" t="s">
        <v>670</v>
      </c>
    </row>
    <row r="176" spans="1:17" ht="51">
      <c r="A176" s="89" t="s">
        <v>556</v>
      </c>
      <c r="B176" s="89"/>
      <c r="C176" s="90" t="s">
        <v>616</v>
      </c>
      <c r="D176" s="145">
        <v>43560</v>
      </c>
      <c r="E176" s="85" t="s">
        <v>23</v>
      </c>
      <c r="F176" s="280">
        <v>18841</v>
      </c>
      <c r="G176" s="89"/>
      <c r="H176" s="93" t="s">
        <v>6633</v>
      </c>
      <c r="I176" s="89"/>
      <c r="J176" s="89"/>
      <c r="K176" s="89"/>
      <c r="L176" s="89"/>
      <c r="M176" s="152">
        <v>0</v>
      </c>
      <c r="N176" s="152">
        <v>0</v>
      </c>
      <c r="O176" s="152">
        <v>0</v>
      </c>
      <c r="P176" s="152">
        <v>0.02</v>
      </c>
      <c r="Q176" s="89" t="s">
        <v>670</v>
      </c>
    </row>
    <row r="177" spans="1:17" ht="51">
      <c r="A177" s="89" t="s">
        <v>556</v>
      </c>
      <c r="B177" s="89"/>
      <c r="C177" s="90" t="s">
        <v>616</v>
      </c>
      <c r="D177" s="145">
        <v>43563</v>
      </c>
      <c r="E177" s="85" t="s">
        <v>23</v>
      </c>
      <c r="F177" s="280">
        <v>18845</v>
      </c>
      <c r="G177" s="89"/>
      <c r="H177" s="93" t="s">
        <v>6634</v>
      </c>
      <c r="I177" s="89"/>
      <c r="J177" s="89"/>
      <c r="K177" s="89"/>
      <c r="L177" s="89"/>
      <c r="M177" s="152">
        <v>0</v>
      </c>
      <c r="N177" s="152">
        <v>0</v>
      </c>
      <c r="O177" s="152">
        <v>0</v>
      </c>
      <c r="P177" s="152">
        <v>0.01</v>
      </c>
      <c r="Q177" s="89" t="s">
        <v>670</v>
      </c>
    </row>
    <row r="178" spans="1:17" ht="51">
      <c r="A178" s="89" t="s">
        <v>556</v>
      </c>
      <c r="B178" s="89"/>
      <c r="C178" s="90" t="s">
        <v>616</v>
      </c>
      <c r="D178" s="145">
        <v>43564</v>
      </c>
      <c r="E178" s="85" t="s">
        <v>23</v>
      </c>
      <c r="F178" s="280">
        <v>18849</v>
      </c>
      <c r="G178" s="89"/>
      <c r="H178" s="93" t="s">
        <v>6635</v>
      </c>
      <c r="I178" s="89"/>
      <c r="J178" s="89"/>
      <c r="K178" s="89"/>
      <c r="L178" s="89"/>
      <c r="M178" s="152">
        <v>0</v>
      </c>
      <c r="N178" s="152">
        <v>0</v>
      </c>
      <c r="O178" s="152">
        <v>0.01</v>
      </c>
      <c r="P178" s="152">
        <v>0</v>
      </c>
      <c r="Q178" s="89" t="s">
        <v>670</v>
      </c>
    </row>
    <row r="179" spans="1:17" ht="51">
      <c r="A179" s="89">
        <v>291</v>
      </c>
      <c r="B179" s="89"/>
      <c r="C179" s="90" t="s">
        <v>129</v>
      </c>
      <c r="D179" s="145">
        <v>43565</v>
      </c>
      <c r="E179" s="85" t="s">
        <v>3</v>
      </c>
      <c r="F179" s="280">
        <v>1727754</v>
      </c>
      <c r="G179" s="89"/>
      <c r="H179" s="93" t="s">
        <v>6636</v>
      </c>
      <c r="I179" s="89"/>
      <c r="J179" s="89"/>
      <c r="K179" s="89"/>
      <c r="L179" s="89"/>
      <c r="M179" s="152">
        <v>0</v>
      </c>
      <c r="N179" s="152">
        <v>39200</v>
      </c>
      <c r="O179" s="152">
        <v>0</v>
      </c>
      <c r="P179" s="152">
        <v>268912</v>
      </c>
      <c r="Q179" s="89" t="s">
        <v>670</v>
      </c>
    </row>
    <row r="180" spans="1:17" ht="51">
      <c r="A180" s="89" t="s">
        <v>556</v>
      </c>
      <c r="B180" s="89"/>
      <c r="C180" s="90" t="s">
        <v>616</v>
      </c>
      <c r="D180" s="145">
        <v>43565</v>
      </c>
      <c r="E180" s="85" t="s">
        <v>23</v>
      </c>
      <c r="F180" s="280">
        <v>18854</v>
      </c>
      <c r="G180" s="89"/>
      <c r="H180" s="93" t="s">
        <v>6638</v>
      </c>
      <c r="I180" s="89"/>
      <c r="J180" s="89"/>
      <c r="K180" s="89"/>
      <c r="L180" s="89"/>
      <c r="M180" s="152">
        <v>0</v>
      </c>
      <c r="N180" s="152">
        <v>0</v>
      </c>
      <c r="O180" s="152">
        <v>0</v>
      </c>
      <c r="P180" s="152">
        <v>0.01</v>
      </c>
      <c r="Q180" s="89" t="s">
        <v>670</v>
      </c>
    </row>
    <row r="181" spans="1:17" ht="76.5">
      <c r="A181" s="89">
        <v>16</v>
      </c>
      <c r="B181" s="89"/>
      <c r="C181" s="90" t="s">
        <v>43</v>
      </c>
      <c r="D181" s="145">
        <v>43566</v>
      </c>
      <c r="E181" s="85" t="s">
        <v>671</v>
      </c>
      <c r="F181" s="280">
        <v>315829</v>
      </c>
      <c r="G181" s="89"/>
      <c r="H181" s="93" t="s">
        <v>6639</v>
      </c>
      <c r="I181" s="89"/>
      <c r="J181" s="89"/>
      <c r="K181" s="89"/>
      <c r="L181" s="89"/>
      <c r="M181" s="152">
        <v>0</v>
      </c>
      <c r="N181" s="152">
        <v>4909.21</v>
      </c>
      <c r="O181" s="152">
        <v>0</v>
      </c>
      <c r="P181" s="152">
        <v>33677.18</v>
      </c>
      <c r="Q181" s="89" t="s">
        <v>670</v>
      </c>
    </row>
    <row r="182" spans="1:17" ht="51">
      <c r="A182" s="89" t="s">
        <v>556</v>
      </c>
      <c r="B182" s="89"/>
      <c r="C182" s="90" t="s">
        <v>616</v>
      </c>
      <c r="D182" s="145">
        <v>43566</v>
      </c>
      <c r="E182" s="85" t="s">
        <v>23</v>
      </c>
      <c r="F182" s="280">
        <v>18858</v>
      </c>
      <c r="G182" s="89"/>
      <c r="H182" s="93" t="s">
        <v>6640</v>
      </c>
      <c r="I182" s="89"/>
      <c r="J182" s="89"/>
      <c r="K182" s="89"/>
      <c r="L182" s="89"/>
      <c r="M182" s="152">
        <v>0</v>
      </c>
      <c r="N182" s="152">
        <v>0</v>
      </c>
      <c r="O182" s="152">
        <v>0</v>
      </c>
      <c r="P182" s="152">
        <v>0.01</v>
      </c>
      <c r="Q182" s="89" t="s">
        <v>670</v>
      </c>
    </row>
    <row r="183" spans="1:17" ht="51">
      <c r="A183" s="89" t="s">
        <v>556</v>
      </c>
      <c r="B183" s="89"/>
      <c r="C183" s="90" t="s">
        <v>616</v>
      </c>
      <c r="D183" s="145">
        <v>43567</v>
      </c>
      <c r="E183" s="85" t="s">
        <v>23</v>
      </c>
      <c r="F183" s="280">
        <v>18862</v>
      </c>
      <c r="G183" s="89"/>
      <c r="H183" s="93" t="s">
        <v>6642</v>
      </c>
      <c r="I183" s="89"/>
      <c r="J183" s="89"/>
      <c r="K183" s="89"/>
      <c r="L183" s="89"/>
      <c r="M183" s="152">
        <v>0</v>
      </c>
      <c r="N183" s="152">
        <v>0</v>
      </c>
      <c r="O183" s="152">
        <v>0.02</v>
      </c>
      <c r="P183" s="152">
        <v>0</v>
      </c>
      <c r="Q183" s="89" t="s">
        <v>670</v>
      </c>
    </row>
    <row r="184" spans="1:17" ht="51">
      <c r="A184" s="89" t="s">
        <v>557</v>
      </c>
      <c r="B184" s="89"/>
      <c r="C184" s="90" t="s">
        <v>780</v>
      </c>
      <c r="D184" s="145">
        <v>43570</v>
      </c>
      <c r="E184" s="85" t="s">
        <v>20</v>
      </c>
      <c r="F184" s="280">
        <v>12074</v>
      </c>
      <c r="G184" s="89"/>
      <c r="H184" s="93" t="s">
        <v>6643</v>
      </c>
      <c r="I184" s="89"/>
      <c r="J184" s="89"/>
      <c r="K184" s="89"/>
      <c r="L184" s="89"/>
      <c r="M184" s="152">
        <v>258651.24</v>
      </c>
      <c r="N184" s="152">
        <v>0</v>
      </c>
      <c r="O184" s="152">
        <v>1774347.51</v>
      </c>
      <c r="P184" s="152">
        <v>0</v>
      </c>
      <c r="Q184" s="89" t="s">
        <v>670</v>
      </c>
    </row>
    <row r="185" spans="1:17" ht="51">
      <c r="A185" s="89" t="s">
        <v>557</v>
      </c>
      <c r="B185" s="89"/>
      <c r="C185" s="90" t="s">
        <v>780</v>
      </c>
      <c r="D185" s="145">
        <v>43570</v>
      </c>
      <c r="E185" s="85" t="s">
        <v>20</v>
      </c>
      <c r="F185" s="280">
        <v>12072</v>
      </c>
      <c r="G185" s="89"/>
      <c r="H185" s="93" t="s">
        <v>6644</v>
      </c>
      <c r="I185" s="89"/>
      <c r="J185" s="89"/>
      <c r="K185" s="89"/>
      <c r="L185" s="89"/>
      <c r="M185" s="152">
        <v>2880.53</v>
      </c>
      <c r="N185" s="152">
        <v>0</v>
      </c>
      <c r="O185" s="152">
        <v>19760.439999999999</v>
      </c>
      <c r="P185" s="152">
        <v>0</v>
      </c>
      <c r="Q185" s="89" t="s">
        <v>670</v>
      </c>
    </row>
    <row r="186" spans="1:17" ht="63.75">
      <c r="A186" s="89" t="s">
        <v>557</v>
      </c>
      <c r="B186" s="89"/>
      <c r="C186" s="90" t="s">
        <v>780</v>
      </c>
      <c r="D186" s="145">
        <v>43570</v>
      </c>
      <c r="E186" s="85" t="s">
        <v>20</v>
      </c>
      <c r="F186" s="280">
        <v>12128</v>
      </c>
      <c r="G186" s="89"/>
      <c r="H186" s="93" t="s">
        <v>6645</v>
      </c>
      <c r="I186" s="89"/>
      <c r="J186" s="89"/>
      <c r="K186" s="89"/>
      <c r="L186" s="89"/>
      <c r="M186" s="152">
        <v>400.68</v>
      </c>
      <c r="N186" s="152">
        <v>0</v>
      </c>
      <c r="O186" s="152">
        <v>2748.66</v>
      </c>
      <c r="P186" s="152">
        <v>0</v>
      </c>
      <c r="Q186" s="89" t="s">
        <v>670</v>
      </c>
    </row>
    <row r="187" spans="1:17" ht="76.5">
      <c r="A187" s="89" t="s">
        <v>557</v>
      </c>
      <c r="B187" s="89"/>
      <c r="C187" s="90" t="s">
        <v>780</v>
      </c>
      <c r="D187" s="145">
        <v>43570</v>
      </c>
      <c r="E187" s="85" t="s">
        <v>20</v>
      </c>
      <c r="F187" s="280">
        <v>12124</v>
      </c>
      <c r="G187" s="89"/>
      <c r="H187" s="93" t="s">
        <v>6646</v>
      </c>
      <c r="I187" s="89"/>
      <c r="J187" s="89"/>
      <c r="K187" s="89"/>
      <c r="L187" s="89"/>
      <c r="M187" s="152">
        <v>160097.85</v>
      </c>
      <c r="N187" s="152">
        <v>0</v>
      </c>
      <c r="O187" s="152">
        <v>1098271.25</v>
      </c>
      <c r="P187" s="152">
        <v>0</v>
      </c>
      <c r="Q187" s="89" t="s">
        <v>670</v>
      </c>
    </row>
    <row r="188" spans="1:17" ht="51">
      <c r="A188" s="89" t="s">
        <v>556</v>
      </c>
      <c r="B188" s="89"/>
      <c r="C188" s="90" t="s">
        <v>616</v>
      </c>
      <c r="D188" s="145">
        <v>43570</v>
      </c>
      <c r="E188" s="85" t="s">
        <v>23</v>
      </c>
      <c r="F188" s="280">
        <v>18866</v>
      </c>
      <c r="G188" s="89"/>
      <c r="H188" s="93" t="s">
        <v>6647</v>
      </c>
      <c r="I188" s="89"/>
      <c r="J188" s="89"/>
      <c r="K188" s="89"/>
      <c r="L188" s="89"/>
      <c r="M188" s="152">
        <v>0</v>
      </c>
      <c r="N188" s="152">
        <v>0</v>
      </c>
      <c r="O188" s="152">
        <v>0</v>
      </c>
      <c r="P188" s="152">
        <v>0.01</v>
      </c>
      <c r="Q188" s="89" t="s">
        <v>670</v>
      </c>
    </row>
    <row r="189" spans="1:17" ht="51">
      <c r="A189" s="89" t="s">
        <v>556</v>
      </c>
      <c r="B189" s="89"/>
      <c r="C189" s="90" t="s">
        <v>616</v>
      </c>
      <c r="D189" s="145">
        <v>43572</v>
      </c>
      <c r="E189" s="85" t="s">
        <v>23</v>
      </c>
      <c r="F189" s="280">
        <v>18874</v>
      </c>
      <c r="G189" s="89"/>
      <c r="H189" s="93" t="s">
        <v>6648</v>
      </c>
      <c r="I189" s="89"/>
      <c r="J189" s="89"/>
      <c r="K189" s="89"/>
      <c r="L189" s="89"/>
      <c r="M189" s="152">
        <v>0</v>
      </c>
      <c r="N189" s="152">
        <v>0</v>
      </c>
      <c r="O189" s="152">
        <v>0.01</v>
      </c>
      <c r="P189" s="152">
        <v>0</v>
      </c>
      <c r="Q189" s="89" t="s">
        <v>670</v>
      </c>
    </row>
    <row r="190" spans="1:17" ht="63.75">
      <c r="A190" s="89" t="s">
        <v>557</v>
      </c>
      <c r="B190" s="89"/>
      <c r="C190" s="90" t="s">
        <v>780</v>
      </c>
      <c r="D190" s="145">
        <v>43573</v>
      </c>
      <c r="E190" s="85" t="s">
        <v>6</v>
      </c>
      <c r="F190" s="280">
        <v>1017681</v>
      </c>
      <c r="G190" s="89"/>
      <c r="H190" s="93" t="s">
        <v>6649</v>
      </c>
      <c r="I190" s="89"/>
      <c r="J190" s="89"/>
      <c r="K190" s="89"/>
      <c r="L190" s="89"/>
      <c r="M190" s="152">
        <v>0</v>
      </c>
      <c r="N190" s="152">
        <v>197526.92</v>
      </c>
      <c r="O190" s="152">
        <v>0</v>
      </c>
      <c r="P190" s="152">
        <v>1355034.67</v>
      </c>
      <c r="Q190" s="89" t="s">
        <v>670</v>
      </c>
    </row>
    <row r="191" spans="1:17" ht="76.5">
      <c r="A191" s="89" t="s">
        <v>556</v>
      </c>
      <c r="B191" s="89"/>
      <c r="C191" s="90" t="s">
        <v>616</v>
      </c>
      <c r="D191" s="145">
        <v>43573</v>
      </c>
      <c r="E191" s="85" t="s">
        <v>671</v>
      </c>
      <c r="F191" s="280">
        <v>341217</v>
      </c>
      <c r="G191" s="89"/>
      <c r="H191" s="93" t="s">
        <v>6650</v>
      </c>
      <c r="I191" s="89"/>
      <c r="J191" s="89"/>
      <c r="K191" s="89"/>
      <c r="L191" s="89"/>
      <c r="M191" s="152">
        <v>0</v>
      </c>
      <c r="N191" s="152">
        <v>6291.57</v>
      </c>
      <c r="O191" s="152">
        <v>0</v>
      </c>
      <c r="P191" s="152">
        <v>43160.17</v>
      </c>
      <c r="Q191" s="89" t="s">
        <v>670</v>
      </c>
    </row>
    <row r="192" spans="1:17" ht="63.75">
      <c r="A192" s="89" t="s">
        <v>557</v>
      </c>
      <c r="B192" s="89"/>
      <c r="C192" s="90" t="s">
        <v>780</v>
      </c>
      <c r="D192" s="145">
        <v>43573</v>
      </c>
      <c r="E192" s="85" t="s">
        <v>20</v>
      </c>
      <c r="F192" s="280">
        <v>12234</v>
      </c>
      <c r="G192" s="89"/>
      <c r="H192" s="93" t="s">
        <v>6651</v>
      </c>
      <c r="I192" s="89"/>
      <c r="J192" s="89"/>
      <c r="K192" s="89"/>
      <c r="L192" s="89"/>
      <c r="M192" s="152">
        <v>832676.12</v>
      </c>
      <c r="N192" s="152">
        <v>0</v>
      </c>
      <c r="O192" s="152">
        <v>5712158.1799999997</v>
      </c>
      <c r="P192" s="152">
        <v>0</v>
      </c>
      <c r="Q192" s="89" t="s">
        <v>670</v>
      </c>
    </row>
    <row r="193" spans="1:17" ht="63.75">
      <c r="A193" s="89" t="s">
        <v>557</v>
      </c>
      <c r="B193" s="89"/>
      <c r="C193" s="90" t="s">
        <v>780</v>
      </c>
      <c r="D193" s="145">
        <v>43573</v>
      </c>
      <c r="E193" s="85" t="s">
        <v>20</v>
      </c>
      <c r="F193" s="280">
        <v>12218</v>
      </c>
      <c r="G193" s="89"/>
      <c r="H193" s="93" t="s">
        <v>6652</v>
      </c>
      <c r="I193" s="89"/>
      <c r="J193" s="89"/>
      <c r="K193" s="89"/>
      <c r="L193" s="89"/>
      <c r="M193" s="152">
        <v>13603.59</v>
      </c>
      <c r="N193" s="152">
        <v>0</v>
      </c>
      <c r="O193" s="152">
        <v>93320.63</v>
      </c>
      <c r="P193" s="152">
        <v>0</v>
      </c>
      <c r="Q193" s="89" t="s">
        <v>670</v>
      </c>
    </row>
    <row r="194" spans="1:17" ht="89.25">
      <c r="A194" s="89">
        <v>132</v>
      </c>
      <c r="B194" s="89"/>
      <c r="C194" s="90" t="s">
        <v>68</v>
      </c>
      <c r="D194" s="145">
        <v>43573</v>
      </c>
      <c r="E194" s="85" t="s">
        <v>11</v>
      </c>
      <c r="F194" s="280">
        <v>952012</v>
      </c>
      <c r="G194" s="89"/>
      <c r="H194" s="93" t="s">
        <v>6653</v>
      </c>
      <c r="I194" s="89"/>
      <c r="J194" s="89"/>
      <c r="K194" s="89"/>
      <c r="L194" s="89"/>
      <c r="M194" s="152">
        <v>141.80000000000001</v>
      </c>
      <c r="N194" s="152">
        <v>0</v>
      </c>
      <c r="O194" s="152">
        <v>972.75</v>
      </c>
      <c r="P194" s="152">
        <v>0</v>
      </c>
      <c r="Q194" s="89" t="s">
        <v>670</v>
      </c>
    </row>
    <row r="195" spans="1:17" ht="51">
      <c r="A195" s="89" t="s">
        <v>556</v>
      </c>
      <c r="B195" s="89"/>
      <c r="C195" s="90" t="s">
        <v>616</v>
      </c>
      <c r="D195" s="145">
        <v>43577</v>
      </c>
      <c r="E195" s="85" t="s">
        <v>23</v>
      </c>
      <c r="F195" s="280">
        <v>18882</v>
      </c>
      <c r="G195" s="89"/>
      <c r="H195" s="93" t="s">
        <v>6654</v>
      </c>
      <c r="I195" s="89"/>
      <c r="J195" s="89"/>
      <c r="K195" s="89"/>
      <c r="L195" s="89"/>
      <c r="M195" s="152">
        <v>0</v>
      </c>
      <c r="N195" s="152">
        <v>0</v>
      </c>
      <c r="O195" s="152">
        <v>0.01</v>
      </c>
      <c r="P195" s="152">
        <v>0</v>
      </c>
      <c r="Q195" s="89" t="s">
        <v>670</v>
      </c>
    </row>
    <row r="196" spans="1:17" ht="63.75">
      <c r="A196" s="89">
        <v>287</v>
      </c>
      <c r="B196" s="89"/>
      <c r="C196" s="90" t="s">
        <v>126</v>
      </c>
      <c r="D196" s="145">
        <v>43578</v>
      </c>
      <c r="E196" s="85" t="s">
        <v>6</v>
      </c>
      <c r="F196" s="280">
        <v>1020803</v>
      </c>
      <c r="G196" s="89"/>
      <c r="H196" s="93" t="s">
        <v>6655</v>
      </c>
      <c r="I196" s="89"/>
      <c r="J196" s="89"/>
      <c r="K196" s="89"/>
      <c r="L196" s="89"/>
      <c r="M196" s="152">
        <v>0</v>
      </c>
      <c r="N196" s="152">
        <v>5000000</v>
      </c>
      <c r="O196" s="152">
        <v>0</v>
      </c>
      <c r="P196" s="152">
        <v>34300000</v>
      </c>
      <c r="Q196" s="89" t="s">
        <v>670</v>
      </c>
    </row>
    <row r="197" spans="1:17" ht="63.75">
      <c r="A197" s="89" t="s">
        <v>557</v>
      </c>
      <c r="B197" s="89"/>
      <c r="C197" s="90" t="s">
        <v>780</v>
      </c>
      <c r="D197" s="145">
        <v>43578</v>
      </c>
      <c r="E197" s="85" t="s">
        <v>20</v>
      </c>
      <c r="F197" s="280">
        <v>952253</v>
      </c>
      <c r="G197" s="89"/>
      <c r="H197" s="93" t="s">
        <v>6656</v>
      </c>
      <c r="I197" s="89"/>
      <c r="J197" s="89"/>
      <c r="K197" s="89"/>
      <c r="L197" s="89"/>
      <c r="M197" s="152">
        <v>176113.01</v>
      </c>
      <c r="N197" s="152">
        <v>0</v>
      </c>
      <c r="O197" s="152">
        <v>1208135.25</v>
      </c>
      <c r="P197" s="152">
        <v>0</v>
      </c>
      <c r="Q197" s="89" t="s">
        <v>670</v>
      </c>
    </row>
    <row r="198" spans="1:17" ht="51">
      <c r="A198" s="89" t="s">
        <v>557</v>
      </c>
      <c r="B198" s="89"/>
      <c r="C198" s="90" t="s">
        <v>780</v>
      </c>
      <c r="D198" s="145">
        <v>43579</v>
      </c>
      <c r="E198" s="85" t="s">
        <v>20</v>
      </c>
      <c r="F198" s="280">
        <v>12036</v>
      </c>
      <c r="G198" s="89"/>
      <c r="H198" s="93" t="s">
        <v>6657</v>
      </c>
      <c r="I198" s="89"/>
      <c r="J198" s="89"/>
      <c r="K198" s="89"/>
      <c r="L198" s="89"/>
      <c r="M198" s="152">
        <v>57811.360000000001</v>
      </c>
      <c r="N198" s="152">
        <v>0</v>
      </c>
      <c r="O198" s="152">
        <v>396585.93</v>
      </c>
      <c r="P198" s="152">
        <v>0</v>
      </c>
      <c r="Q198" s="89" t="s">
        <v>670</v>
      </c>
    </row>
    <row r="199" spans="1:17" ht="63.75">
      <c r="A199" s="89">
        <v>287</v>
      </c>
      <c r="B199" s="89"/>
      <c r="C199" s="90" t="s">
        <v>126</v>
      </c>
      <c r="D199" s="145">
        <v>43579</v>
      </c>
      <c r="E199" s="85" t="s">
        <v>6</v>
      </c>
      <c r="F199" s="280">
        <v>1021620</v>
      </c>
      <c r="G199" s="89"/>
      <c r="H199" s="93" t="s">
        <v>6658</v>
      </c>
      <c r="I199" s="89"/>
      <c r="J199" s="89"/>
      <c r="K199" s="89"/>
      <c r="L199" s="89"/>
      <c r="M199" s="152">
        <v>0</v>
      </c>
      <c r="N199" s="152">
        <v>10000000</v>
      </c>
      <c r="O199" s="152">
        <v>0</v>
      </c>
      <c r="P199" s="152">
        <v>68600000</v>
      </c>
      <c r="Q199" s="89" t="s">
        <v>670</v>
      </c>
    </row>
    <row r="200" spans="1:17" ht="51">
      <c r="A200" s="89" t="s">
        <v>556</v>
      </c>
      <c r="B200" s="89"/>
      <c r="C200" s="90" t="s">
        <v>616</v>
      </c>
      <c r="D200" s="145">
        <v>43579</v>
      </c>
      <c r="E200" s="85" t="s">
        <v>23</v>
      </c>
      <c r="F200" s="280">
        <v>18891</v>
      </c>
      <c r="G200" s="89"/>
      <c r="H200" s="93" t="s">
        <v>6659</v>
      </c>
      <c r="I200" s="89"/>
      <c r="J200" s="89"/>
      <c r="K200" s="89"/>
      <c r="L200" s="89"/>
      <c r="M200" s="152">
        <v>0</v>
      </c>
      <c r="N200" s="152">
        <v>0</v>
      </c>
      <c r="O200" s="152">
        <v>0</v>
      </c>
      <c r="P200" s="152">
        <v>0.01</v>
      </c>
      <c r="Q200" s="89" t="s">
        <v>670</v>
      </c>
    </row>
    <row r="201" spans="1:17" ht="63.75">
      <c r="A201" s="89">
        <v>382</v>
      </c>
      <c r="B201" s="89"/>
      <c r="C201" s="90" t="s">
        <v>1359</v>
      </c>
      <c r="D201" s="145">
        <v>43580</v>
      </c>
      <c r="E201" s="85" t="s">
        <v>6</v>
      </c>
      <c r="F201" s="280">
        <v>1022607</v>
      </c>
      <c r="G201" s="89"/>
      <c r="H201" s="93" t="s">
        <v>6660</v>
      </c>
      <c r="I201" s="89"/>
      <c r="J201" s="89"/>
      <c r="K201" s="89"/>
      <c r="L201" s="89"/>
      <c r="M201" s="152">
        <v>0</v>
      </c>
      <c r="N201" s="152">
        <v>50000000</v>
      </c>
      <c r="O201" s="152">
        <v>0</v>
      </c>
      <c r="P201" s="152">
        <v>343000000</v>
      </c>
      <c r="Q201" s="89" t="s">
        <v>670</v>
      </c>
    </row>
    <row r="202" spans="1:17" ht="76.5">
      <c r="A202" s="89">
        <v>382</v>
      </c>
      <c r="B202" s="89"/>
      <c r="C202" s="90" t="s">
        <v>1359</v>
      </c>
      <c r="D202" s="145">
        <v>43580</v>
      </c>
      <c r="E202" s="85" t="s">
        <v>11</v>
      </c>
      <c r="F202" s="280">
        <v>1022607</v>
      </c>
      <c r="G202" s="89"/>
      <c r="H202" s="93" t="s">
        <v>6661</v>
      </c>
      <c r="I202" s="89"/>
      <c r="J202" s="89"/>
      <c r="K202" s="89"/>
      <c r="L202" s="89"/>
      <c r="M202" s="152">
        <v>7.29</v>
      </c>
      <c r="N202" s="152">
        <v>0</v>
      </c>
      <c r="O202" s="152">
        <v>50.01</v>
      </c>
      <c r="P202" s="152">
        <v>0</v>
      </c>
      <c r="Q202" s="89" t="s">
        <v>670</v>
      </c>
    </row>
    <row r="203" spans="1:17" ht="51">
      <c r="A203" s="89" t="s">
        <v>556</v>
      </c>
      <c r="B203" s="89"/>
      <c r="C203" s="90" t="s">
        <v>616</v>
      </c>
      <c r="D203" s="145">
        <v>43580</v>
      </c>
      <c r="E203" s="85" t="s">
        <v>23</v>
      </c>
      <c r="F203" s="280">
        <v>18895</v>
      </c>
      <c r="G203" s="89"/>
      <c r="H203" s="93" t="s">
        <v>6662</v>
      </c>
      <c r="I203" s="89"/>
      <c r="J203" s="89"/>
      <c r="K203" s="89"/>
      <c r="L203" s="89"/>
      <c r="M203" s="152">
        <v>0</v>
      </c>
      <c r="N203" s="152">
        <v>0</v>
      </c>
      <c r="O203" s="152">
        <v>0</v>
      </c>
      <c r="P203" s="152">
        <v>0.01</v>
      </c>
      <c r="Q203" s="89" t="s">
        <v>670</v>
      </c>
    </row>
    <row r="204" spans="1:17" ht="63.75">
      <c r="A204" s="89">
        <v>382</v>
      </c>
      <c r="B204" s="89"/>
      <c r="C204" s="90" t="s">
        <v>1359</v>
      </c>
      <c r="D204" s="145">
        <v>43584</v>
      </c>
      <c r="E204" s="85" t="s">
        <v>6</v>
      </c>
      <c r="F204" s="280">
        <v>1025664</v>
      </c>
      <c r="G204" s="89"/>
      <c r="H204" s="93" t="s">
        <v>6663</v>
      </c>
      <c r="I204" s="89"/>
      <c r="J204" s="89"/>
      <c r="K204" s="89"/>
      <c r="L204" s="89"/>
      <c r="M204" s="152">
        <v>0</v>
      </c>
      <c r="N204" s="152">
        <v>500000</v>
      </c>
      <c r="O204" s="152">
        <v>0</v>
      </c>
      <c r="P204" s="152">
        <v>3430000</v>
      </c>
      <c r="Q204" s="89" t="s">
        <v>670</v>
      </c>
    </row>
    <row r="205" spans="1:17" ht="51">
      <c r="A205" s="89">
        <v>287</v>
      </c>
      <c r="B205" s="89"/>
      <c r="C205" s="90" t="s">
        <v>126</v>
      </c>
      <c r="D205" s="145">
        <v>43584</v>
      </c>
      <c r="E205" s="85" t="s">
        <v>6</v>
      </c>
      <c r="F205" s="280">
        <v>1025663</v>
      </c>
      <c r="G205" s="89"/>
      <c r="H205" s="93" t="s">
        <v>6664</v>
      </c>
      <c r="I205" s="89"/>
      <c r="J205" s="89"/>
      <c r="K205" s="89"/>
      <c r="L205" s="89"/>
      <c r="M205" s="152">
        <v>0</v>
      </c>
      <c r="N205" s="152">
        <v>1050000</v>
      </c>
      <c r="O205" s="152">
        <v>0</v>
      </c>
      <c r="P205" s="152">
        <v>7203000</v>
      </c>
      <c r="Q205" s="89" t="s">
        <v>670</v>
      </c>
    </row>
    <row r="206" spans="1:17" ht="76.5">
      <c r="A206" s="89">
        <v>382</v>
      </c>
      <c r="B206" s="89"/>
      <c r="C206" s="90" t="s">
        <v>1359</v>
      </c>
      <c r="D206" s="145">
        <v>43584</v>
      </c>
      <c r="E206" s="85" t="s">
        <v>11</v>
      </c>
      <c r="F206" s="280">
        <v>1025664</v>
      </c>
      <c r="G206" s="89"/>
      <c r="H206" s="93" t="s">
        <v>6665</v>
      </c>
      <c r="I206" s="89"/>
      <c r="J206" s="89"/>
      <c r="K206" s="89"/>
      <c r="L206" s="89"/>
      <c r="M206" s="152">
        <v>7.29</v>
      </c>
      <c r="N206" s="152">
        <v>0</v>
      </c>
      <c r="O206" s="152">
        <v>50.01</v>
      </c>
      <c r="P206" s="152">
        <v>0</v>
      </c>
      <c r="Q206" s="89" t="s">
        <v>670</v>
      </c>
    </row>
    <row r="207" spans="1:17" ht="51">
      <c r="A207" s="89" t="s">
        <v>556</v>
      </c>
      <c r="B207" s="89"/>
      <c r="C207" s="90" t="s">
        <v>616</v>
      </c>
      <c r="D207" s="145">
        <v>43584</v>
      </c>
      <c r="E207" s="85" t="s">
        <v>23</v>
      </c>
      <c r="F207" s="280">
        <v>18904</v>
      </c>
      <c r="G207" s="89"/>
      <c r="H207" s="93" t="s">
        <v>6666</v>
      </c>
      <c r="I207" s="89"/>
      <c r="J207" s="89"/>
      <c r="K207" s="89"/>
      <c r="L207" s="89"/>
      <c r="M207" s="152">
        <v>0</v>
      </c>
      <c r="N207" s="152">
        <v>0</v>
      </c>
      <c r="O207" s="152">
        <v>0.01</v>
      </c>
      <c r="P207" s="152">
        <v>0</v>
      </c>
      <c r="Q207" s="89" t="s">
        <v>670</v>
      </c>
    </row>
    <row r="208" spans="1:17" ht="76.5">
      <c r="A208" s="89">
        <v>514</v>
      </c>
      <c r="B208" s="89"/>
      <c r="C208" s="90" t="s">
        <v>172</v>
      </c>
      <c r="D208" s="145">
        <v>43585</v>
      </c>
      <c r="E208" s="85" t="s">
        <v>11</v>
      </c>
      <c r="F208" s="280">
        <v>1026462</v>
      </c>
      <c r="G208" s="89"/>
      <c r="H208" s="93" t="s">
        <v>6667</v>
      </c>
      <c r="I208" s="89"/>
      <c r="J208" s="89"/>
      <c r="K208" s="89"/>
      <c r="L208" s="89"/>
      <c r="M208" s="152">
        <v>7.29</v>
      </c>
      <c r="N208" s="152">
        <v>0</v>
      </c>
      <c r="O208" s="152">
        <v>50.01</v>
      </c>
      <c r="P208" s="152">
        <v>0</v>
      </c>
      <c r="Q208" s="89" t="s">
        <v>670</v>
      </c>
    </row>
    <row r="209" spans="1:17" ht="63.75">
      <c r="A209" s="89">
        <v>512</v>
      </c>
      <c r="B209" s="89"/>
      <c r="C209" s="90" t="s">
        <v>782</v>
      </c>
      <c r="D209" s="145">
        <v>43585</v>
      </c>
      <c r="E209" s="85" t="s">
        <v>15</v>
      </c>
      <c r="F209" s="280">
        <v>1027442</v>
      </c>
      <c r="G209" s="89"/>
      <c r="H209" s="93" t="s">
        <v>6668</v>
      </c>
      <c r="I209" s="89"/>
      <c r="J209" s="89"/>
      <c r="K209" s="89"/>
      <c r="L209" s="89"/>
      <c r="M209" s="152">
        <v>7.29</v>
      </c>
      <c r="N209" s="152">
        <v>0</v>
      </c>
      <c r="O209" s="152">
        <v>50.01</v>
      </c>
      <c r="P209" s="152">
        <v>0</v>
      </c>
      <c r="Q209" s="89" t="s">
        <v>670</v>
      </c>
    </row>
    <row r="210" spans="1:17" ht="63.75">
      <c r="A210" s="89" t="s">
        <v>557</v>
      </c>
      <c r="B210" s="89"/>
      <c r="C210" s="90" t="s">
        <v>780</v>
      </c>
      <c r="D210" s="145">
        <v>43587</v>
      </c>
      <c r="E210" s="85" t="s">
        <v>6</v>
      </c>
      <c r="F210" s="280">
        <v>1028344</v>
      </c>
      <c r="G210" s="89"/>
      <c r="H210" s="93" t="s">
        <v>9203</v>
      </c>
      <c r="I210" s="89"/>
      <c r="J210" s="89"/>
      <c r="K210" s="89"/>
      <c r="L210" s="89"/>
      <c r="M210" s="152">
        <v>0</v>
      </c>
      <c r="N210" s="152">
        <v>3300000</v>
      </c>
      <c r="O210" s="152">
        <v>0</v>
      </c>
      <c r="P210" s="152">
        <v>22638000</v>
      </c>
      <c r="Q210" s="89" t="s">
        <v>670</v>
      </c>
    </row>
    <row r="211" spans="1:17" ht="63.75">
      <c r="A211" s="89" t="s">
        <v>557</v>
      </c>
      <c r="B211" s="89"/>
      <c r="C211" s="90" t="s">
        <v>780</v>
      </c>
      <c r="D211" s="145">
        <v>43587</v>
      </c>
      <c r="E211" s="85" t="s">
        <v>11</v>
      </c>
      <c r="F211" s="280">
        <v>1028344</v>
      </c>
      <c r="G211" s="89"/>
      <c r="H211" s="93" t="s">
        <v>9204</v>
      </c>
      <c r="I211" s="89"/>
      <c r="J211" s="89"/>
      <c r="K211" s="89"/>
      <c r="L211" s="89"/>
      <c r="M211" s="152">
        <v>7.29</v>
      </c>
      <c r="N211" s="152">
        <v>0</v>
      </c>
      <c r="O211" s="152">
        <v>50.01</v>
      </c>
      <c r="P211" s="152">
        <v>0</v>
      </c>
      <c r="Q211" s="89" t="s">
        <v>670</v>
      </c>
    </row>
    <row r="212" spans="1:17" ht="63.75">
      <c r="A212" s="89">
        <v>512</v>
      </c>
      <c r="B212" s="89"/>
      <c r="C212" s="90" t="s">
        <v>782</v>
      </c>
      <c r="D212" s="145">
        <v>43587</v>
      </c>
      <c r="E212" s="85" t="s">
        <v>15</v>
      </c>
      <c r="F212" s="280">
        <v>1028478</v>
      </c>
      <c r="G212" s="89"/>
      <c r="H212" s="93" t="s">
        <v>9205</v>
      </c>
      <c r="I212" s="89"/>
      <c r="J212" s="89"/>
      <c r="K212" s="89"/>
      <c r="L212" s="89"/>
      <c r="M212" s="152">
        <v>7.29</v>
      </c>
      <c r="N212" s="152">
        <v>0</v>
      </c>
      <c r="O212" s="152">
        <v>50.01</v>
      </c>
      <c r="P212" s="152">
        <v>0</v>
      </c>
      <c r="Q212" s="89" t="s">
        <v>670</v>
      </c>
    </row>
    <row r="213" spans="1:17" ht="63.75">
      <c r="A213" s="89">
        <v>512</v>
      </c>
      <c r="B213" s="89"/>
      <c r="C213" s="90" t="s">
        <v>782</v>
      </c>
      <c r="D213" s="145">
        <v>43587</v>
      </c>
      <c r="E213" s="85" t="s">
        <v>15</v>
      </c>
      <c r="F213" s="280">
        <v>1028484</v>
      </c>
      <c r="G213" s="89"/>
      <c r="H213" s="93" t="s">
        <v>6641</v>
      </c>
      <c r="I213" s="89"/>
      <c r="J213" s="89"/>
      <c r="K213" s="89"/>
      <c r="L213" s="89"/>
      <c r="M213" s="152">
        <v>7.29</v>
      </c>
      <c r="N213" s="152">
        <v>0</v>
      </c>
      <c r="O213" s="152">
        <v>50.01</v>
      </c>
      <c r="P213" s="152">
        <v>0</v>
      </c>
      <c r="Q213" s="89" t="s">
        <v>670</v>
      </c>
    </row>
    <row r="214" spans="1:17" ht="63.75">
      <c r="A214" s="89">
        <v>512</v>
      </c>
      <c r="B214" s="89"/>
      <c r="C214" s="90" t="s">
        <v>782</v>
      </c>
      <c r="D214" s="145">
        <v>43587</v>
      </c>
      <c r="E214" s="85" t="s">
        <v>15</v>
      </c>
      <c r="F214" s="280">
        <v>1028486</v>
      </c>
      <c r="G214" s="89"/>
      <c r="H214" s="93" t="s">
        <v>9206</v>
      </c>
      <c r="I214" s="89"/>
      <c r="J214" s="89"/>
      <c r="K214" s="89"/>
      <c r="L214" s="89"/>
      <c r="M214" s="152">
        <v>7.29</v>
      </c>
      <c r="N214" s="152">
        <v>0</v>
      </c>
      <c r="O214" s="152">
        <v>50.01</v>
      </c>
      <c r="P214" s="152">
        <v>0</v>
      </c>
      <c r="Q214" s="89" t="s">
        <v>670</v>
      </c>
    </row>
    <row r="215" spans="1:17" ht="63.75">
      <c r="A215" s="89">
        <v>512</v>
      </c>
      <c r="B215" s="89"/>
      <c r="C215" s="90" t="s">
        <v>782</v>
      </c>
      <c r="D215" s="145">
        <v>43587</v>
      </c>
      <c r="E215" s="85" t="s">
        <v>11</v>
      </c>
      <c r="F215" s="280">
        <v>953152</v>
      </c>
      <c r="G215" s="89"/>
      <c r="H215" s="93" t="s">
        <v>9207</v>
      </c>
      <c r="I215" s="89"/>
      <c r="J215" s="89"/>
      <c r="K215" s="89"/>
      <c r="L215" s="89"/>
      <c r="M215" s="152">
        <v>7.29</v>
      </c>
      <c r="N215" s="152">
        <v>0</v>
      </c>
      <c r="O215" s="152">
        <v>50.01</v>
      </c>
      <c r="P215" s="152">
        <v>0</v>
      </c>
      <c r="Q215" s="89" t="s">
        <v>670</v>
      </c>
    </row>
    <row r="216" spans="1:17" ht="51">
      <c r="A216" s="89" t="s">
        <v>556</v>
      </c>
      <c r="B216" s="89"/>
      <c r="C216" s="90" t="s">
        <v>616</v>
      </c>
      <c r="D216" s="145">
        <v>43587</v>
      </c>
      <c r="E216" s="85" t="s">
        <v>23</v>
      </c>
      <c r="F216" s="280">
        <v>18913</v>
      </c>
      <c r="G216" s="89"/>
      <c r="H216" s="93" t="s">
        <v>9208</v>
      </c>
      <c r="I216" s="89"/>
      <c r="J216" s="89"/>
      <c r="K216" s="89"/>
      <c r="L216" s="89"/>
      <c r="M216" s="152">
        <v>0</v>
      </c>
      <c r="N216" s="152">
        <v>0</v>
      </c>
      <c r="O216" s="152">
        <v>0</v>
      </c>
      <c r="P216" s="152">
        <v>0.01</v>
      </c>
      <c r="Q216" s="89" t="s">
        <v>670</v>
      </c>
    </row>
    <row r="217" spans="1:17" ht="51">
      <c r="A217" s="89">
        <v>291</v>
      </c>
      <c r="B217" s="89"/>
      <c r="C217" s="90" t="s">
        <v>129</v>
      </c>
      <c r="D217" s="145">
        <v>43588</v>
      </c>
      <c r="E217" s="85" t="s">
        <v>3</v>
      </c>
      <c r="F217" s="280">
        <v>1737337</v>
      </c>
      <c r="G217" s="89"/>
      <c r="H217" s="93" t="s">
        <v>9209</v>
      </c>
      <c r="I217" s="89"/>
      <c r="J217" s="89"/>
      <c r="K217" s="89"/>
      <c r="L217" s="89"/>
      <c r="M217" s="152">
        <v>0</v>
      </c>
      <c r="N217" s="152">
        <v>104.97</v>
      </c>
      <c r="O217" s="152">
        <v>0</v>
      </c>
      <c r="P217" s="152">
        <v>720.09</v>
      </c>
      <c r="Q217" s="89" t="s">
        <v>670</v>
      </c>
    </row>
    <row r="218" spans="1:17" ht="63.75">
      <c r="A218" s="89">
        <v>512</v>
      </c>
      <c r="B218" s="89"/>
      <c r="C218" s="90" t="s">
        <v>782</v>
      </c>
      <c r="D218" s="145">
        <v>43588</v>
      </c>
      <c r="E218" s="85" t="s">
        <v>15</v>
      </c>
      <c r="F218" s="280">
        <v>1029303</v>
      </c>
      <c r="G218" s="89"/>
      <c r="H218" s="93" t="s">
        <v>9210</v>
      </c>
      <c r="I218" s="89"/>
      <c r="J218" s="89"/>
      <c r="K218" s="89"/>
      <c r="L218" s="89"/>
      <c r="M218" s="152">
        <v>7.29</v>
      </c>
      <c r="N218" s="152">
        <v>0</v>
      </c>
      <c r="O218" s="152">
        <v>50.01</v>
      </c>
      <c r="P218" s="152">
        <v>0</v>
      </c>
      <c r="Q218" s="89" t="s">
        <v>670</v>
      </c>
    </row>
    <row r="219" spans="1:17" ht="63.75">
      <c r="A219" s="89">
        <v>512</v>
      </c>
      <c r="B219" s="89"/>
      <c r="C219" s="90" t="s">
        <v>782</v>
      </c>
      <c r="D219" s="145">
        <v>43588</v>
      </c>
      <c r="E219" s="85" t="s">
        <v>15</v>
      </c>
      <c r="F219" s="280">
        <v>1029305</v>
      </c>
      <c r="G219" s="89"/>
      <c r="H219" s="93" t="s">
        <v>9211</v>
      </c>
      <c r="I219" s="89"/>
      <c r="J219" s="89"/>
      <c r="K219" s="89"/>
      <c r="L219" s="89"/>
      <c r="M219" s="152">
        <v>7.29</v>
      </c>
      <c r="N219" s="152">
        <v>0</v>
      </c>
      <c r="O219" s="152">
        <v>50.01</v>
      </c>
      <c r="P219" s="152">
        <v>0</v>
      </c>
      <c r="Q219" s="89" t="s">
        <v>670</v>
      </c>
    </row>
    <row r="220" spans="1:17" ht="63.75">
      <c r="A220" s="89">
        <v>512</v>
      </c>
      <c r="B220" s="89"/>
      <c r="C220" s="90" t="s">
        <v>782</v>
      </c>
      <c r="D220" s="145">
        <v>43588</v>
      </c>
      <c r="E220" s="85" t="s">
        <v>11</v>
      </c>
      <c r="F220" s="280">
        <v>953253</v>
      </c>
      <c r="G220" s="89"/>
      <c r="H220" s="93" t="s">
        <v>9212</v>
      </c>
      <c r="I220" s="89"/>
      <c r="J220" s="89"/>
      <c r="K220" s="89"/>
      <c r="L220" s="89"/>
      <c r="M220" s="152">
        <v>7.29</v>
      </c>
      <c r="N220" s="152">
        <v>0</v>
      </c>
      <c r="O220" s="152">
        <v>50.01</v>
      </c>
      <c r="P220" s="152">
        <v>0</v>
      </c>
      <c r="Q220" s="89" t="s">
        <v>670</v>
      </c>
    </row>
    <row r="221" spans="1:17" ht="51">
      <c r="A221" s="89" t="s">
        <v>556</v>
      </c>
      <c r="B221" s="89"/>
      <c r="C221" s="90" t="s">
        <v>616</v>
      </c>
      <c r="D221" s="145">
        <v>43588</v>
      </c>
      <c r="E221" s="85" t="s">
        <v>23</v>
      </c>
      <c r="F221" s="280">
        <v>18917</v>
      </c>
      <c r="G221" s="89"/>
      <c r="H221" s="93" t="s">
        <v>9213</v>
      </c>
      <c r="I221" s="89"/>
      <c r="J221" s="89"/>
      <c r="K221" s="89"/>
      <c r="L221" s="89"/>
      <c r="M221" s="152">
        <v>0</v>
      </c>
      <c r="N221" s="152">
        <v>0</v>
      </c>
      <c r="O221" s="152">
        <v>0</v>
      </c>
      <c r="P221" s="152">
        <v>0.03</v>
      </c>
      <c r="Q221" s="89" t="s">
        <v>670</v>
      </c>
    </row>
    <row r="222" spans="1:17" ht="51">
      <c r="A222" s="89" t="s">
        <v>556</v>
      </c>
      <c r="B222" s="89"/>
      <c r="C222" s="90" t="s">
        <v>616</v>
      </c>
      <c r="D222" s="145">
        <v>43591</v>
      </c>
      <c r="E222" s="85" t="s">
        <v>23</v>
      </c>
      <c r="F222" s="280">
        <v>18921</v>
      </c>
      <c r="G222" s="89"/>
      <c r="H222" s="93" t="s">
        <v>9214</v>
      </c>
      <c r="I222" s="89"/>
      <c r="J222" s="89"/>
      <c r="K222" s="89"/>
      <c r="L222" s="89"/>
      <c r="M222" s="152">
        <v>0</v>
      </c>
      <c r="N222" s="152">
        <v>0</v>
      </c>
      <c r="O222" s="152">
        <v>0.01</v>
      </c>
      <c r="P222" s="152">
        <v>0</v>
      </c>
      <c r="Q222" s="89" t="s">
        <v>670</v>
      </c>
    </row>
    <row r="223" spans="1:17" ht="63.75">
      <c r="A223" s="89">
        <v>512</v>
      </c>
      <c r="B223" s="89"/>
      <c r="C223" s="90" t="s">
        <v>782</v>
      </c>
      <c r="D223" s="145">
        <v>43592</v>
      </c>
      <c r="E223" s="85" t="s">
        <v>15</v>
      </c>
      <c r="F223" s="280">
        <v>1032674</v>
      </c>
      <c r="G223" s="89"/>
      <c r="H223" s="93" t="s">
        <v>9215</v>
      </c>
      <c r="I223" s="89"/>
      <c r="J223" s="89"/>
      <c r="K223" s="89"/>
      <c r="L223" s="89"/>
      <c r="M223" s="152">
        <v>7.29</v>
      </c>
      <c r="N223" s="152">
        <v>0</v>
      </c>
      <c r="O223" s="152">
        <v>50.01</v>
      </c>
      <c r="P223" s="152">
        <v>0</v>
      </c>
      <c r="Q223" s="89" t="s">
        <v>670</v>
      </c>
    </row>
    <row r="224" spans="1:17" ht="51">
      <c r="A224" s="89" t="s">
        <v>556</v>
      </c>
      <c r="B224" s="89"/>
      <c r="C224" s="90" t="s">
        <v>616</v>
      </c>
      <c r="D224" s="145">
        <v>43592</v>
      </c>
      <c r="E224" s="85" t="s">
        <v>23</v>
      </c>
      <c r="F224" s="280">
        <v>18925</v>
      </c>
      <c r="G224" s="89"/>
      <c r="H224" s="93" t="s">
        <v>9216</v>
      </c>
      <c r="I224" s="89"/>
      <c r="J224" s="89"/>
      <c r="K224" s="89"/>
      <c r="L224" s="89"/>
      <c r="M224" s="152">
        <v>0</v>
      </c>
      <c r="N224" s="152">
        <v>0</v>
      </c>
      <c r="O224" s="152">
        <v>0.01</v>
      </c>
      <c r="P224" s="152">
        <v>0</v>
      </c>
      <c r="Q224" s="89" t="s">
        <v>670</v>
      </c>
    </row>
    <row r="225" spans="1:17" ht="63.75">
      <c r="A225" s="89">
        <v>512</v>
      </c>
      <c r="B225" s="89"/>
      <c r="C225" s="90" t="s">
        <v>782</v>
      </c>
      <c r="D225" s="145">
        <v>43593</v>
      </c>
      <c r="E225" s="85" t="s">
        <v>15</v>
      </c>
      <c r="F225" s="280">
        <v>1033669</v>
      </c>
      <c r="G225" s="89"/>
      <c r="H225" s="93" t="s">
        <v>9217</v>
      </c>
      <c r="I225" s="89"/>
      <c r="J225" s="89"/>
      <c r="K225" s="89"/>
      <c r="L225" s="89"/>
      <c r="M225" s="152">
        <v>7.29</v>
      </c>
      <c r="N225" s="152">
        <v>0</v>
      </c>
      <c r="O225" s="152">
        <v>50.01</v>
      </c>
      <c r="P225" s="152">
        <v>0</v>
      </c>
      <c r="Q225" s="89" t="s">
        <v>670</v>
      </c>
    </row>
    <row r="226" spans="1:17" ht="51">
      <c r="A226" s="89" t="s">
        <v>556</v>
      </c>
      <c r="B226" s="89"/>
      <c r="C226" s="90" t="s">
        <v>616</v>
      </c>
      <c r="D226" s="145">
        <v>43593</v>
      </c>
      <c r="E226" s="85" t="s">
        <v>23</v>
      </c>
      <c r="F226" s="280">
        <v>18929</v>
      </c>
      <c r="G226" s="89"/>
      <c r="H226" s="93" t="s">
        <v>9218</v>
      </c>
      <c r="I226" s="89"/>
      <c r="J226" s="89"/>
      <c r="K226" s="89"/>
      <c r="L226" s="89"/>
      <c r="M226" s="152">
        <v>0</v>
      </c>
      <c r="N226" s="152">
        <v>0</v>
      </c>
      <c r="O226" s="152">
        <v>0.01</v>
      </c>
      <c r="P226" s="152">
        <v>0</v>
      </c>
      <c r="Q226" s="89" t="s">
        <v>670</v>
      </c>
    </row>
    <row r="227" spans="1:17" ht="63.75">
      <c r="A227" s="89">
        <v>512</v>
      </c>
      <c r="B227" s="89"/>
      <c r="C227" s="90" t="s">
        <v>782</v>
      </c>
      <c r="D227" s="145">
        <v>43594</v>
      </c>
      <c r="E227" s="85" t="s">
        <v>15</v>
      </c>
      <c r="F227" s="280">
        <v>1034988</v>
      </c>
      <c r="G227" s="89"/>
      <c r="H227" s="93" t="s">
        <v>9219</v>
      </c>
      <c r="I227" s="89"/>
      <c r="J227" s="89"/>
      <c r="K227" s="89"/>
      <c r="L227" s="89"/>
      <c r="M227" s="152">
        <v>7.29</v>
      </c>
      <c r="N227" s="152">
        <v>0</v>
      </c>
      <c r="O227" s="152">
        <v>50.01</v>
      </c>
      <c r="P227" s="152">
        <v>0</v>
      </c>
      <c r="Q227" s="89" t="s">
        <v>670</v>
      </c>
    </row>
    <row r="228" spans="1:17" ht="51">
      <c r="A228" s="89" t="s">
        <v>556</v>
      </c>
      <c r="B228" s="89"/>
      <c r="C228" s="90" t="s">
        <v>616</v>
      </c>
      <c r="D228" s="145">
        <v>43594</v>
      </c>
      <c r="E228" s="85" t="s">
        <v>23</v>
      </c>
      <c r="F228" s="280">
        <v>18933</v>
      </c>
      <c r="G228" s="89"/>
      <c r="H228" s="93" t="s">
        <v>9220</v>
      </c>
      <c r="I228" s="89"/>
      <c r="J228" s="89"/>
      <c r="K228" s="89"/>
      <c r="L228" s="89"/>
      <c r="M228" s="152">
        <v>0</v>
      </c>
      <c r="N228" s="152">
        <v>0</v>
      </c>
      <c r="O228" s="152">
        <v>0</v>
      </c>
      <c r="P228" s="152">
        <v>0.02</v>
      </c>
      <c r="Q228" s="89" t="s">
        <v>670</v>
      </c>
    </row>
    <row r="229" spans="1:17" ht="63.75">
      <c r="A229" s="89">
        <v>512</v>
      </c>
      <c r="B229" s="89"/>
      <c r="C229" s="90" t="s">
        <v>782</v>
      </c>
      <c r="D229" s="145">
        <v>43595</v>
      </c>
      <c r="E229" s="85" t="s">
        <v>15</v>
      </c>
      <c r="F229" s="280">
        <v>1035880</v>
      </c>
      <c r="G229" s="89"/>
      <c r="H229" s="93" t="s">
        <v>9221</v>
      </c>
      <c r="I229" s="89"/>
      <c r="J229" s="89"/>
      <c r="K229" s="89"/>
      <c r="L229" s="89"/>
      <c r="M229" s="152">
        <v>7.29</v>
      </c>
      <c r="N229" s="152">
        <v>0</v>
      </c>
      <c r="O229" s="152">
        <v>50.01</v>
      </c>
      <c r="P229" s="152">
        <v>0</v>
      </c>
      <c r="Q229" s="89" t="s">
        <v>670</v>
      </c>
    </row>
    <row r="230" spans="1:17" ht="51">
      <c r="A230" s="89" t="s">
        <v>556</v>
      </c>
      <c r="B230" s="89"/>
      <c r="C230" s="90" t="s">
        <v>616</v>
      </c>
      <c r="D230" s="145">
        <v>43595</v>
      </c>
      <c r="E230" s="85" t="s">
        <v>23</v>
      </c>
      <c r="F230" s="280">
        <v>18937</v>
      </c>
      <c r="G230" s="89"/>
      <c r="H230" s="93" t="s">
        <v>9222</v>
      </c>
      <c r="I230" s="89"/>
      <c r="J230" s="89"/>
      <c r="K230" s="89"/>
      <c r="L230" s="89"/>
      <c r="M230" s="152">
        <v>0</v>
      </c>
      <c r="N230" s="152">
        <v>0</v>
      </c>
      <c r="O230" s="152">
        <v>0</v>
      </c>
      <c r="P230" s="152">
        <v>0.01</v>
      </c>
      <c r="Q230" s="89" t="s">
        <v>670</v>
      </c>
    </row>
    <row r="231" spans="1:17" ht="63.75">
      <c r="A231" s="89">
        <v>512</v>
      </c>
      <c r="B231" s="89"/>
      <c r="C231" s="90" t="s">
        <v>782</v>
      </c>
      <c r="D231" s="145">
        <v>43598</v>
      </c>
      <c r="E231" s="85" t="s">
        <v>15</v>
      </c>
      <c r="F231" s="280">
        <v>1037410</v>
      </c>
      <c r="G231" s="89"/>
      <c r="H231" s="93" t="s">
        <v>9223</v>
      </c>
      <c r="I231" s="89"/>
      <c r="J231" s="89"/>
      <c r="K231" s="89"/>
      <c r="L231" s="89"/>
      <c r="M231" s="152">
        <v>7.29</v>
      </c>
      <c r="N231" s="152">
        <v>0</v>
      </c>
      <c r="O231" s="152">
        <v>50.01</v>
      </c>
      <c r="P231" s="152">
        <v>0</v>
      </c>
      <c r="Q231" s="89" t="s">
        <v>670</v>
      </c>
    </row>
    <row r="232" spans="1:17" ht="76.5">
      <c r="A232" s="89" t="s">
        <v>557</v>
      </c>
      <c r="B232" s="89"/>
      <c r="C232" s="90" t="s">
        <v>780</v>
      </c>
      <c r="D232" s="145">
        <v>43598</v>
      </c>
      <c r="E232" s="85" t="s">
        <v>6</v>
      </c>
      <c r="F232" s="280">
        <v>953891</v>
      </c>
      <c r="G232" s="89"/>
      <c r="H232" s="93" t="s">
        <v>9224</v>
      </c>
      <c r="I232" s="89"/>
      <c r="J232" s="89"/>
      <c r="K232" s="89"/>
      <c r="L232" s="89"/>
      <c r="M232" s="152">
        <v>0</v>
      </c>
      <c r="N232" s="152">
        <v>5998.25</v>
      </c>
      <c r="O232" s="152">
        <v>0</v>
      </c>
      <c r="P232" s="152">
        <v>41148</v>
      </c>
      <c r="Q232" s="89" t="s">
        <v>670</v>
      </c>
    </row>
    <row r="233" spans="1:17" ht="51">
      <c r="A233" s="89" t="s">
        <v>556</v>
      </c>
      <c r="B233" s="89"/>
      <c r="C233" s="90" t="s">
        <v>616</v>
      </c>
      <c r="D233" s="145">
        <v>43598</v>
      </c>
      <c r="E233" s="85" t="s">
        <v>23</v>
      </c>
      <c r="F233" s="280">
        <v>18942</v>
      </c>
      <c r="G233" s="89"/>
      <c r="H233" s="93" t="s">
        <v>9225</v>
      </c>
      <c r="I233" s="89"/>
      <c r="J233" s="89"/>
      <c r="K233" s="89"/>
      <c r="L233" s="89"/>
      <c r="M233" s="152">
        <v>0</v>
      </c>
      <c r="N233" s="152">
        <v>0</v>
      </c>
      <c r="O233" s="152">
        <v>0.01</v>
      </c>
      <c r="P233" s="152">
        <v>0</v>
      </c>
      <c r="Q233" s="89" t="s">
        <v>670</v>
      </c>
    </row>
    <row r="234" spans="1:17" ht="51">
      <c r="A234" s="89" t="s">
        <v>556</v>
      </c>
      <c r="B234" s="89"/>
      <c r="C234" s="90" t="s">
        <v>616</v>
      </c>
      <c r="D234" s="145">
        <v>43599</v>
      </c>
      <c r="E234" s="85" t="s">
        <v>23</v>
      </c>
      <c r="F234" s="280">
        <v>18947</v>
      </c>
      <c r="G234" s="89"/>
      <c r="H234" s="93" t="s">
        <v>9226</v>
      </c>
      <c r="I234" s="89"/>
      <c r="J234" s="89"/>
      <c r="K234" s="89"/>
      <c r="L234" s="89"/>
      <c r="M234" s="152">
        <v>0</v>
      </c>
      <c r="N234" s="152">
        <v>0</v>
      </c>
      <c r="O234" s="152">
        <v>0.01</v>
      </c>
      <c r="P234" s="152">
        <v>0</v>
      </c>
      <c r="Q234" s="89" t="s">
        <v>670</v>
      </c>
    </row>
    <row r="235" spans="1:17" ht="51">
      <c r="A235" s="89" t="s">
        <v>557</v>
      </c>
      <c r="B235" s="89"/>
      <c r="C235" s="90" t="s">
        <v>780</v>
      </c>
      <c r="D235" s="145">
        <v>43600</v>
      </c>
      <c r="E235" s="85" t="s">
        <v>20</v>
      </c>
      <c r="F235" s="280">
        <v>12163</v>
      </c>
      <c r="G235" s="89"/>
      <c r="H235" s="93" t="s">
        <v>9227</v>
      </c>
      <c r="I235" s="89"/>
      <c r="J235" s="89"/>
      <c r="K235" s="89"/>
      <c r="L235" s="89"/>
      <c r="M235" s="152">
        <v>278.94</v>
      </c>
      <c r="N235" s="152">
        <v>0</v>
      </c>
      <c r="O235" s="152">
        <v>1913.53</v>
      </c>
      <c r="P235" s="152">
        <v>0</v>
      </c>
      <c r="Q235" s="89" t="s">
        <v>670</v>
      </c>
    </row>
    <row r="236" spans="1:17" ht="89.25">
      <c r="A236" s="89">
        <v>132</v>
      </c>
      <c r="B236" s="89"/>
      <c r="C236" s="90" t="s">
        <v>68</v>
      </c>
      <c r="D236" s="145">
        <v>43600</v>
      </c>
      <c r="E236" s="85" t="s">
        <v>11</v>
      </c>
      <c r="F236" s="280">
        <v>954257</v>
      </c>
      <c r="G236" s="89"/>
      <c r="H236" s="93" t="s">
        <v>9228</v>
      </c>
      <c r="I236" s="89"/>
      <c r="J236" s="89"/>
      <c r="K236" s="89"/>
      <c r="L236" s="89"/>
      <c r="M236" s="152">
        <v>79.86</v>
      </c>
      <c r="N236" s="152">
        <v>0</v>
      </c>
      <c r="O236" s="152">
        <v>547.84</v>
      </c>
      <c r="P236" s="152">
        <v>0</v>
      </c>
      <c r="Q236" s="89" t="s">
        <v>670</v>
      </c>
    </row>
    <row r="237" spans="1:17" ht="63.75">
      <c r="A237" s="89">
        <v>512</v>
      </c>
      <c r="B237" s="89"/>
      <c r="C237" s="90" t="s">
        <v>782</v>
      </c>
      <c r="D237" s="145">
        <v>43600</v>
      </c>
      <c r="E237" s="85" t="s">
        <v>15</v>
      </c>
      <c r="F237" s="280">
        <v>1040011</v>
      </c>
      <c r="G237" s="89"/>
      <c r="H237" s="93" t="s">
        <v>6637</v>
      </c>
      <c r="I237" s="89"/>
      <c r="J237" s="89"/>
      <c r="K237" s="89"/>
      <c r="L237" s="89"/>
      <c r="M237" s="152">
        <v>7.29</v>
      </c>
      <c r="N237" s="152">
        <v>0</v>
      </c>
      <c r="O237" s="152">
        <v>50.01</v>
      </c>
      <c r="P237" s="152">
        <v>0</v>
      </c>
      <c r="Q237" s="89" t="s">
        <v>670</v>
      </c>
    </row>
    <row r="238" spans="1:17" ht="51">
      <c r="A238" s="89" t="s">
        <v>557</v>
      </c>
      <c r="B238" s="89"/>
      <c r="C238" s="90" t="s">
        <v>780</v>
      </c>
      <c r="D238" s="145">
        <v>43600</v>
      </c>
      <c r="E238" s="85" t="s">
        <v>20</v>
      </c>
      <c r="F238" s="280">
        <v>12314</v>
      </c>
      <c r="G238" s="89"/>
      <c r="H238" s="93" t="s">
        <v>9229</v>
      </c>
      <c r="I238" s="89"/>
      <c r="J238" s="89"/>
      <c r="K238" s="89"/>
      <c r="L238" s="89"/>
      <c r="M238" s="152">
        <v>30767.32</v>
      </c>
      <c r="N238" s="152">
        <v>0</v>
      </c>
      <c r="O238" s="152">
        <v>211063.82</v>
      </c>
      <c r="P238" s="152">
        <v>0</v>
      </c>
      <c r="Q238" s="89" t="s">
        <v>670</v>
      </c>
    </row>
    <row r="239" spans="1:17" ht="51">
      <c r="A239" s="89" t="s">
        <v>556</v>
      </c>
      <c r="B239" s="89"/>
      <c r="C239" s="90" t="s">
        <v>616</v>
      </c>
      <c r="D239" s="145">
        <v>43600</v>
      </c>
      <c r="E239" s="85" t="s">
        <v>23</v>
      </c>
      <c r="F239" s="280">
        <v>18951</v>
      </c>
      <c r="G239" s="89"/>
      <c r="H239" s="93" t="s">
        <v>9230</v>
      </c>
      <c r="I239" s="89"/>
      <c r="J239" s="89"/>
      <c r="K239" s="89"/>
      <c r="L239" s="89"/>
      <c r="M239" s="152">
        <v>0</v>
      </c>
      <c r="N239" s="152">
        <v>0</v>
      </c>
      <c r="O239" s="152">
        <v>0</v>
      </c>
      <c r="P239" s="152">
        <v>0.03</v>
      </c>
      <c r="Q239" s="89" t="s">
        <v>670</v>
      </c>
    </row>
    <row r="240" spans="1:17" ht="51">
      <c r="A240" s="89" t="s">
        <v>556</v>
      </c>
      <c r="B240" s="89"/>
      <c r="C240" s="90" t="s">
        <v>616</v>
      </c>
      <c r="D240" s="145">
        <v>43601</v>
      </c>
      <c r="E240" s="85" t="s">
        <v>23</v>
      </c>
      <c r="F240" s="280">
        <v>18955</v>
      </c>
      <c r="G240" s="89"/>
      <c r="H240" s="93" t="s">
        <v>9231</v>
      </c>
      <c r="I240" s="89"/>
      <c r="J240" s="89"/>
      <c r="K240" s="89"/>
      <c r="L240" s="89"/>
      <c r="M240" s="152">
        <v>0</v>
      </c>
      <c r="N240" s="152">
        <v>0</v>
      </c>
      <c r="O240" s="152">
        <v>0.01</v>
      </c>
      <c r="P240" s="152">
        <v>0</v>
      </c>
      <c r="Q240" s="89" t="s">
        <v>670</v>
      </c>
    </row>
    <row r="241" spans="1:17" ht="63.75">
      <c r="A241" s="89" t="s">
        <v>557</v>
      </c>
      <c r="B241" s="89"/>
      <c r="C241" s="90" t="s">
        <v>780</v>
      </c>
      <c r="D241" s="145">
        <v>43602</v>
      </c>
      <c r="E241" s="85" t="s">
        <v>20</v>
      </c>
      <c r="F241" s="280">
        <v>12200</v>
      </c>
      <c r="G241" s="89"/>
      <c r="H241" s="93" t="s">
        <v>9232</v>
      </c>
      <c r="I241" s="89"/>
      <c r="J241" s="89"/>
      <c r="K241" s="89"/>
      <c r="L241" s="89"/>
      <c r="M241" s="152">
        <v>1521342.92</v>
      </c>
      <c r="N241" s="152">
        <v>0</v>
      </c>
      <c r="O241" s="152">
        <v>10436412.43</v>
      </c>
      <c r="P241" s="152">
        <v>0</v>
      </c>
      <c r="Q241" s="89" t="s">
        <v>670</v>
      </c>
    </row>
    <row r="242" spans="1:17" ht="76.5">
      <c r="A242" s="89">
        <v>86</v>
      </c>
      <c r="B242" s="89"/>
      <c r="C242" s="90" t="s">
        <v>56</v>
      </c>
      <c r="D242" s="145">
        <v>43602</v>
      </c>
      <c r="E242" s="85" t="s">
        <v>11</v>
      </c>
      <c r="F242" s="280">
        <v>1041754</v>
      </c>
      <c r="G242" s="89"/>
      <c r="H242" s="93" t="s">
        <v>9233</v>
      </c>
      <c r="I242" s="89"/>
      <c r="J242" s="89"/>
      <c r="K242" s="89"/>
      <c r="L242" s="89"/>
      <c r="M242" s="152">
        <v>7.29</v>
      </c>
      <c r="N242" s="152">
        <v>0</v>
      </c>
      <c r="O242" s="152">
        <v>50.01</v>
      </c>
      <c r="P242" s="152">
        <v>0</v>
      </c>
      <c r="Q242" s="89" t="s">
        <v>670</v>
      </c>
    </row>
    <row r="243" spans="1:17" ht="63.75">
      <c r="A243" s="89">
        <v>512</v>
      </c>
      <c r="B243" s="89"/>
      <c r="C243" s="90" t="s">
        <v>782</v>
      </c>
      <c r="D243" s="145">
        <v>43602</v>
      </c>
      <c r="E243" s="85" t="s">
        <v>15</v>
      </c>
      <c r="F243" s="280">
        <v>1042395</v>
      </c>
      <c r="G243" s="89"/>
      <c r="H243" s="93" t="s">
        <v>9234</v>
      </c>
      <c r="I243" s="89"/>
      <c r="J243" s="89"/>
      <c r="K243" s="89"/>
      <c r="L243" s="89"/>
      <c r="M243" s="152">
        <v>7.29</v>
      </c>
      <c r="N243" s="152">
        <v>0</v>
      </c>
      <c r="O243" s="152">
        <v>50.01</v>
      </c>
      <c r="P243" s="152">
        <v>0</v>
      </c>
      <c r="Q243" s="89" t="s">
        <v>670</v>
      </c>
    </row>
    <row r="244" spans="1:17" ht="63.75">
      <c r="A244" s="89">
        <v>512</v>
      </c>
      <c r="B244" s="89"/>
      <c r="C244" s="90" t="s">
        <v>782</v>
      </c>
      <c r="D244" s="145">
        <v>43605</v>
      </c>
      <c r="E244" s="85" t="s">
        <v>15</v>
      </c>
      <c r="F244" s="280">
        <v>1043113</v>
      </c>
      <c r="G244" s="89"/>
      <c r="H244" s="93" t="s">
        <v>9235</v>
      </c>
      <c r="I244" s="89"/>
      <c r="J244" s="89"/>
      <c r="K244" s="89"/>
      <c r="L244" s="89"/>
      <c r="M244" s="152">
        <v>7.29</v>
      </c>
      <c r="N244" s="152">
        <v>0</v>
      </c>
      <c r="O244" s="152">
        <v>50.01</v>
      </c>
      <c r="P244" s="152">
        <v>0</v>
      </c>
      <c r="Q244" s="89" t="s">
        <v>670</v>
      </c>
    </row>
    <row r="245" spans="1:17" ht="63.75">
      <c r="A245" s="89">
        <v>512</v>
      </c>
      <c r="B245" s="89"/>
      <c r="C245" s="90" t="s">
        <v>782</v>
      </c>
      <c r="D245" s="145">
        <v>43605</v>
      </c>
      <c r="E245" s="85" t="s">
        <v>15</v>
      </c>
      <c r="F245" s="280">
        <v>1042989</v>
      </c>
      <c r="G245" s="89"/>
      <c r="H245" s="93" t="s">
        <v>9236</v>
      </c>
      <c r="I245" s="89"/>
      <c r="J245" s="89"/>
      <c r="K245" s="89"/>
      <c r="L245" s="89"/>
      <c r="M245" s="152">
        <v>7.29</v>
      </c>
      <c r="N245" s="152">
        <v>0</v>
      </c>
      <c r="O245" s="152">
        <v>50.01</v>
      </c>
      <c r="P245" s="152">
        <v>0</v>
      </c>
      <c r="Q245" s="89" t="s">
        <v>670</v>
      </c>
    </row>
    <row r="246" spans="1:17" ht="63.75">
      <c r="A246" s="89">
        <v>512</v>
      </c>
      <c r="B246" s="89"/>
      <c r="C246" s="90" t="s">
        <v>782</v>
      </c>
      <c r="D246" s="145">
        <v>43605</v>
      </c>
      <c r="E246" s="85" t="s">
        <v>15</v>
      </c>
      <c r="F246" s="280">
        <v>1043566</v>
      </c>
      <c r="G246" s="89"/>
      <c r="H246" s="93" t="s">
        <v>9237</v>
      </c>
      <c r="I246" s="89"/>
      <c r="J246" s="89"/>
      <c r="K246" s="89"/>
      <c r="L246" s="89"/>
      <c r="M246" s="152">
        <v>7.29</v>
      </c>
      <c r="N246" s="152">
        <v>0</v>
      </c>
      <c r="O246" s="152">
        <v>50.01</v>
      </c>
      <c r="P246" s="152">
        <v>0</v>
      </c>
      <c r="Q246" s="89" t="s">
        <v>670</v>
      </c>
    </row>
    <row r="247" spans="1:17" ht="51">
      <c r="A247" s="89" t="s">
        <v>556</v>
      </c>
      <c r="B247" s="89"/>
      <c r="C247" s="90" t="s">
        <v>616</v>
      </c>
      <c r="D247" s="145">
        <v>43605</v>
      </c>
      <c r="E247" s="85" t="s">
        <v>23</v>
      </c>
      <c r="F247" s="280">
        <v>18963</v>
      </c>
      <c r="G247" s="89"/>
      <c r="H247" s="93" t="s">
        <v>9238</v>
      </c>
      <c r="I247" s="89"/>
      <c r="J247" s="89"/>
      <c r="K247" s="89"/>
      <c r="L247" s="89"/>
      <c r="M247" s="152">
        <v>0</v>
      </c>
      <c r="N247" s="152">
        <v>0</v>
      </c>
      <c r="O247" s="152">
        <v>0.01</v>
      </c>
      <c r="P247" s="152">
        <v>0</v>
      </c>
      <c r="Q247" s="89" t="s">
        <v>670</v>
      </c>
    </row>
    <row r="248" spans="1:17" ht="63.75">
      <c r="A248" s="89">
        <v>512</v>
      </c>
      <c r="B248" s="89"/>
      <c r="C248" s="90" t="s">
        <v>782</v>
      </c>
      <c r="D248" s="145">
        <v>43606</v>
      </c>
      <c r="E248" s="85" t="s">
        <v>11</v>
      </c>
      <c r="F248" s="280">
        <v>954666</v>
      </c>
      <c r="G248" s="89"/>
      <c r="H248" s="93" t="s">
        <v>9239</v>
      </c>
      <c r="I248" s="89"/>
      <c r="J248" s="89"/>
      <c r="K248" s="89"/>
      <c r="L248" s="89"/>
      <c r="M248" s="152">
        <v>7.29</v>
      </c>
      <c r="N248" s="152">
        <v>0</v>
      </c>
      <c r="O248" s="152">
        <v>50.01</v>
      </c>
      <c r="P248" s="152">
        <v>0</v>
      </c>
      <c r="Q248" s="89" t="s">
        <v>670</v>
      </c>
    </row>
    <row r="249" spans="1:17" ht="63.75">
      <c r="A249" s="89">
        <v>512</v>
      </c>
      <c r="B249" s="89"/>
      <c r="C249" s="90" t="s">
        <v>782</v>
      </c>
      <c r="D249" s="145">
        <v>43606</v>
      </c>
      <c r="E249" s="85" t="s">
        <v>15</v>
      </c>
      <c r="F249" s="280">
        <v>1044949</v>
      </c>
      <c r="G249" s="89"/>
      <c r="H249" s="93" t="s">
        <v>9240</v>
      </c>
      <c r="I249" s="89"/>
      <c r="J249" s="89"/>
      <c r="K249" s="89"/>
      <c r="L249" s="89"/>
      <c r="M249" s="152">
        <v>7.29</v>
      </c>
      <c r="N249" s="152">
        <v>0</v>
      </c>
      <c r="O249" s="152">
        <v>50.01</v>
      </c>
      <c r="P249" s="152">
        <v>0</v>
      </c>
      <c r="Q249" s="89" t="s">
        <v>670</v>
      </c>
    </row>
    <row r="250" spans="1:17" ht="63.75">
      <c r="A250" s="89">
        <v>512</v>
      </c>
      <c r="B250" s="89"/>
      <c r="C250" s="90" t="s">
        <v>782</v>
      </c>
      <c r="D250" s="145">
        <v>43607</v>
      </c>
      <c r="E250" s="85" t="s">
        <v>15</v>
      </c>
      <c r="F250" s="280">
        <v>1045922</v>
      </c>
      <c r="G250" s="89"/>
      <c r="H250" s="93" t="s">
        <v>9241</v>
      </c>
      <c r="I250" s="89"/>
      <c r="J250" s="89"/>
      <c r="K250" s="89"/>
      <c r="L250" s="89"/>
      <c r="M250" s="152">
        <v>7.29</v>
      </c>
      <c r="N250" s="152">
        <v>0</v>
      </c>
      <c r="O250" s="152">
        <v>50.01</v>
      </c>
      <c r="P250" s="152">
        <v>0</v>
      </c>
      <c r="Q250" s="89" t="s">
        <v>670</v>
      </c>
    </row>
    <row r="251" spans="1:17" ht="63.75">
      <c r="A251" s="89">
        <v>512</v>
      </c>
      <c r="B251" s="89"/>
      <c r="C251" s="90" t="s">
        <v>782</v>
      </c>
      <c r="D251" s="145">
        <v>43607</v>
      </c>
      <c r="E251" s="85" t="s">
        <v>15</v>
      </c>
      <c r="F251" s="280">
        <v>1045928</v>
      </c>
      <c r="G251" s="89"/>
      <c r="H251" s="93" t="s">
        <v>9242</v>
      </c>
      <c r="I251" s="89"/>
      <c r="J251" s="89"/>
      <c r="K251" s="89"/>
      <c r="L251" s="89"/>
      <c r="M251" s="152">
        <v>7.29</v>
      </c>
      <c r="N251" s="152">
        <v>0</v>
      </c>
      <c r="O251" s="152">
        <v>50.01</v>
      </c>
      <c r="P251" s="152">
        <v>0</v>
      </c>
      <c r="Q251" s="89" t="s">
        <v>670</v>
      </c>
    </row>
    <row r="252" spans="1:17" ht="51">
      <c r="A252" s="89" t="s">
        <v>556</v>
      </c>
      <c r="B252" s="89"/>
      <c r="C252" s="90" t="s">
        <v>616</v>
      </c>
      <c r="D252" s="145">
        <v>43608</v>
      </c>
      <c r="E252" s="85" t="s">
        <v>23</v>
      </c>
      <c r="F252" s="280">
        <v>18977</v>
      </c>
      <c r="G252" s="89"/>
      <c r="H252" s="93" t="s">
        <v>9243</v>
      </c>
      <c r="I252" s="89"/>
      <c r="J252" s="89"/>
      <c r="K252" s="89"/>
      <c r="L252" s="89"/>
      <c r="M252" s="152">
        <v>0</v>
      </c>
      <c r="N252" s="152">
        <v>0</v>
      </c>
      <c r="O252" s="152">
        <v>0</v>
      </c>
      <c r="P252" s="152">
        <v>0.02</v>
      </c>
      <c r="Q252" s="89" t="s">
        <v>670</v>
      </c>
    </row>
    <row r="253" spans="1:17" ht="63.75">
      <c r="A253" s="89">
        <v>512</v>
      </c>
      <c r="B253" s="89"/>
      <c r="C253" s="90" t="s">
        <v>782</v>
      </c>
      <c r="D253" s="145">
        <v>43609</v>
      </c>
      <c r="E253" s="85" t="s">
        <v>15</v>
      </c>
      <c r="F253" s="280">
        <v>1047766</v>
      </c>
      <c r="G253" s="89"/>
      <c r="H253" s="93" t="s">
        <v>9244</v>
      </c>
      <c r="I253" s="89"/>
      <c r="J253" s="89"/>
      <c r="K253" s="89"/>
      <c r="L253" s="89"/>
      <c r="M253" s="152">
        <v>7.29</v>
      </c>
      <c r="N253" s="152">
        <v>0</v>
      </c>
      <c r="O253" s="152">
        <v>50.01</v>
      </c>
      <c r="P253" s="152">
        <v>0</v>
      </c>
      <c r="Q253" s="89" t="s">
        <v>670</v>
      </c>
    </row>
    <row r="254" spans="1:17" ht="63.75">
      <c r="A254" s="89">
        <v>287</v>
      </c>
      <c r="B254" s="89"/>
      <c r="C254" s="90" t="s">
        <v>126</v>
      </c>
      <c r="D254" s="145">
        <v>43609</v>
      </c>
      <c r="E254" s="85" t="s">
        <v>6</v>
      </c>
      <c r="F254" s="280">
        <v>1048146</v>
      </c>
      <c r="G254" s="89"/>
      <c r="H254" s="93" t="s">
        <v>9245</v>
      </c>
      <c r="I254" s="89"/>
      <c r="J254" s="89"/>
      <c r="K254" s="89"/>
      <c r="L254" s="89"/>
      <c r="M254" s="152">
        <v>0</v>
      </c>
      <c r="N254" s="152">
        <v>10000000</v>
      </c>
      <c r="O254" s="152">
        <v>0</v>
      </c>
      <c r="P254" s="152">
        <v>68600000</v>
      </c>
      <c r="Q254" s="89" t="s">
        <v>670</v>
      </c>
    </row>
    <row r="255" spans="1:17" ht="63.75">
      <c r="A255" s="89">
        <v>512</v>
      </c>
      <c r="B255" s="89"/>
      <c r="C255" s="90" t="s">
        <v>782</v>
      </c>
      <c r="D255" s="145">
        <v>43609</v>
      </c>
      <c r="E255" s="85" t="s">
        <v>15</v>
      </c>
      <c r="F255" s="280">
        <v>1048273</v>
      </c>
      <c r="G255" s="89"/>
      <c r="H255" s="93" t="s">
        <v>9246</v>
      </c>
      <c r="I255" s="89"/>
      <c r="J255" s="89"/>
      <c r="K255" s="89"/>
      <c r="L255" s="89"/>
      <c r="M255" s="152">
        <v>7.29</v>
      </c>
      <c r="N255" s="152">
        <v>0</v>
      </c>
      <c r="O255" s="152">
        <v>50.01</v>
      </c>
      <c r="P255" s="152">
        <v>0</v>
      </c>
      <c r="Q255" s="89" t="s">
        <v>670</v>
      </c>
    </row>
    <row r="256" spans="1:17" ht="63.75">
      <c r="A256" s="89">
        <v>512</v>
      </c>
      <c r="B256" s="89"/>
      <c r="C256" s="90" t="s">
        <v>782</v>
      </c>
      <c r="D256" s="145">
        <v>43609</v>
      </c>
      <c r="E256" s="85" t="s">
        <v>15</v>
      </c>
      <c r="F256" s="280">
        <v>1048279</v>
      </c>
      <c r="G256" s="89"/>
      <c r="H256" s="93" t="s">
        <v>9247</v>
      </c>
      <c r="I256" s="89"/>
      <c r="J256" s="89"/>
      <c r="K256" s="89"/>
      <c r="L256" s="89"/>
      <c r="M256" s="152">
        <v>7.29</v>
      </c>
      <c r="N256" s="152">
        <v>0</v>
      </c>
      <c r="O256" s="152">
        <v>50.01</v>
      </c>
      <c r="P256" s="152">
        <v>0</v>
      </c>
      <c r="Q256" s="89" t="s">
        <v>670</v>
      </c>
    </row>
    <row r="257" spans="1:17" ht="63.75">
      <c r="A257" s="89">
        <v>512</v>
      </c>
      <c r="B257" s="89"/>
      <c r="C257" s="90" t="s">
        <v>782</v>
      </c>
      <c r="D257" s="145">
        <v>43609</v>
      </c>
      <c r="E257" s="85" t="s">
        <v>15</v>
      </c>
      <c r="F257" s="280">
        <v>1048507</v>
      </c>
      <c r="G257" s="89"/>
      <c r="H257" s="93" t="s">
        <v>9248</v>
      </c>
      <c r="I257" s="89"/>
      <c r="J257" s="89"/>
      <c r="K257" s="89"/>
      <c r="L257" s="89"/>
      <c r="M257" s="152">
        <v>7.29</v>
      </c>
      <c r="N257" s="152">
        <v>0</v>
      </c>
      <c r="O257" s="152">
        <v>50.01</v>
      </c>
      <c r="P257" s="152">
        <v>0</v>
      </c>
      <c r="Q257" s="89" t="s">
        <v>670</v>
      </c>
    </row>
    <row r="258" spans="1:17" ht="51">
      <c r="A258" s="89" t="s">
        <v>556</v>
      </c>
      <c r="B258" s="89"/>
      <c r="C258" s="90" t="s">
        <v>616</v>
      </c>
      <c r="D258" s="145">
        <v>43609</v>
      </c>
      <c r="E258" s="85" t="s">
        <v>23</v>
      </c>
      <c r="F258" s="280">
        <v>18981</v>
      </c>
      <c r="G258" s="89"/>
      <c r="H258" s="93" t="s">
        <v>9249</v>
      </c>
      <c r="I258" s="89"/>
      <c r="J258" s="89"/>
      <c r="K258" s="89"/>
      <c r="L258" s="89"/>
      <c r="M258" s="152">
        <v>0</v>
      </c>
      <c r="N258" s="152">
        <v>0</v>
      </c>
      <c r="O258" s="152">
        <v>0</v>
      </c>
      <c r="P258" s="152">
        <v>0.01</v>
      </c>
      <c r="Q258" s="89" t="s">
        <v>670</v>
      </c>
    </row>
    <row r="259" spans="1:17" ht="63.75">
      <c r="A259" s="89">
        <v>512</v>
      </c>
      <c r="B259" s="89"/>
      <c r="C259" s="90" t="s">
        <v>782</v>
      </c>
      <c r="D259" s="145">
        <v>43612</v>
      </c>
      <c r="E259" s="85" t="s">
        <v>11</v>
      </c>
      <c r="F259" s="280">
        <v>955123</v>
      </c>
      <c r="G259" s="89"/>
      <c r="H259" s="93" t="s">
        <v>9250</v>
      </c>
      <c r="I259" s="89"/>
      <c r="J259" s="89"/>
      <c r="K259" s="89"/>
      <c r="L259" s="89"/>
      <c r="M259" s="152">
        <v>7.29</v>
      </c>
      <c r="N259" s="152">
        <v>0</v>
      </c>
      <c r="O259" s="152">
        <v>50.01</v>
      </c>
      <c r="P259" s="152">
        <v>0</v>
      </c>
      <c r="Q259" s="89" t="s">
        <v>670</v>
      </c>
    </row>
    <row r="260" spans="1:17" ht="63.75">
      <c r="A260" s="89">
        <v>512</v>
      </c>
      <c r="B260" s="89"/>
      <c r="C260" s="90" t="s">
        <v>782</v>
      </c>
      <c r="D260" s="145">
        <v>43613</v>
      </c>
      <c r="E260" s="85" t="s">
        <v>15</v>
      </c>
      <c r="F260" s="280">
        <v>1049940</v>
      </c>
      <c r="G260" s="89"/>
      <c r="H260" s="93" t="s">
        <v>9251</v>
      </c>
      <c r="I260" s="89"/>
      <c r="J260" s="89"/>
      <c r="K260" s="89"/>
      <c r="L260" s="89"/>
      <c r="M260" s="152">
        <v>7.29</v>
      </c>
      <c r="N260" s="152">
        <v>0</v>
      </c>
      <c r="O260" s="152">
        <v>50.01</v>
      </c>
      <c r="P260" s="152">
        <v>0</v>
      </c>
      <c r="Q260" s="89" t="s">
        <v>670</v>
      </c>
    </row>
    <row r="261" spans="1:17" ht="51">
      <c r="A261" s="89" t="s">
        <v>557</v>
      </c>
      <c r="B261" s="89"/>
      <c r="C261" s="90" t="s">
        <v>780</v>
      </c>
      <c r="D261" s="145">
        <v>43613</v>
      </c>
      <c r="E261" s="85" t="s">
        <v>20</v>
      </c>
      <c r="F261" s="280">
        <v>12249</v>
      </c>
      <c r="G261" s="89"/>
      <c r="H261" s="93" t="s">
        <v>9252</v>
      </c>
      <c r="I261" s="89"/>
      <c r="J261" s="89"/>
      <c r="K261" s="89"/>
      <c r="L261" s="89"/>
      <c r="M261" s="152">
        <v>9157.83</v>
      </c>
      <c r="N261" s="152">
        <v>0</v>
      </c>
      <c r="O261" s="152">
        <v>62822.71</v>
      </c>
      <c r="P261" s="152">
        <v>0</v>
      </c>
      <c r="Q261" s="89" t="s">
        <v>670</v>
      </c>
    </row>
    <row r="262" spans="1:17" ht="63.75">
      <c r="A262" s="89">
        <v>512</v>
      </c>
      <c r="B262" s="89"/>
      <c r="C262" s="90" t="s">
        <v>782</v>
      </c>
      <c r="D262" s="145">
        <v>43613</v>
      </c>
      <c r="E262" s="85" t="s">
        <v>15</v>
      </c>
      <c r="F262" s="280">
        <v>1050471</v>
      </c>
      <c r="G262" s="89"/>
      <c r="H262" s="93" t="s">
        <v>2625</v>
      </c>
      <c r="I262" s="89"/>
      <c r="J262" s="89"/>
      <c r="K262" s="89"/>
      <c r="L262" s="89"/>
      <c r="M262" s="152">
        <v>7.29</v>
      </c>
      <c r="N262" s="152">
        <v>0</v>
      </c>
      <c r="O262" s="152">
        <v>50.01</v>
      </c>
      <c r="P262" s="152">
        <v>0</v>
      </c>
      <c r="Q262" s="89" t="s">
        <v>670</v>
      </c>
    </row>
    <row r="263" spans="1:17" ht="63.75">
      <c r="A263" s="89">
        <v>512</v>
      </c>
      <c r="B263" s="89"/>
      <c r="C263" s="90" t="s">
        <v>782</v>
      </c>
      <c r="D263" s="145">
        <v>43613</v>
      </c>
      <c r="E263" s="85" t="s">
        <v>15</v>
      </c>
      <c r="F263" s="280">
        <v>1050473</v>
      </c>
      <c r="G263" s="89"/>
      <c r="H263" s="93" t="s">
        <v>9253</v>
      </c>
      <c r="I263" s="89"/>
      <c r="J263" s="89"/>
      <c r="K263" s="89"/>
      <c r="L263" s="89"/>
      <c r="M263" s="152">
        <v>7.29</v>
      </c>
      <c r="N263" s="152">
        <v>0</v>
      </c>
      <c r="O263" s="152">
        <v>50.01</v>
      </c>
      <c r="P263" s="152">
        <v>0</v>
      </c>
      <c r="Q263" s="89" t="s">
        <v>670</v>
      </c>
    </row>
    <row r="264" spans="1:17" ht="51">
      <c r="A264" s="89" t="s">
        <v>556</v>
      </c>
      <c r="B264" s="89"/>
      <c r="C264" s="90" t="s">
        <v>616</v>
      </c>
      <c r="D264" s="145">
        <v>43613</v>
      </c>
      <c r="E264" s="85" t="s">
        <v>23</v>
      </c>
      <c r="F264" s="280">
        <v>18989</v>
      </c>
      <c r="G264" s="89"/>
      <c r="H264" s="93" t="s">
        <v>9254</v>
      </c>
      <c r="I264" s="89"/>
      <c r="J264" s="89"/>
      <c r="K264" s="89"/>
      <c r="L264" s="89"/>
      <c r="M264" s="152">
        <v>0</v>
      </c>
      <c r="N264" s="152">
        <v>0</v>
      </c>
      <c r="O264" s="152">
        <v>0.01</v>
      </c>
      <c r="P264" s="152">
        <v>0</v>
      </c>
      <c r="Q264" s="89" t="s">
        <v>670</v>
      </c>
    </row>
    <row r="265" spans="1:17" ht="63.75">
      <c r="A265" s="89">
        <v>287</v>
      </c>
      <c r="B265" s="89"/>
      <c r="C265" s="90" t="s">
        <v>126</v>
      </c>
      <c r="D265" s="145">
        <v>43614</v>
      </c>
      <c r="E265" s="85" t="s">
        <v>6</v>
      </c>
      <c r="F265" s="280">
        <v>1051875</v>
      </c>
      <c r="G265" s="89"/>
      <c r="H265" s="93" t="s">
        <v>9255</v>
      </c>
      <c r="I265" s="89"/>
      <c r="J265" s="89"/>
      <c r="K265" s="89"/>
      <c r="L265" s="89"/>
      <c r="M265" s="152">
        <v>0</v>
      </c>
      <c r="N265" s="152">
        <v>1000000</v>
      </c>
      <c r="O265" s="152">
        <v>0</v>
      </c>
      <c r="P265" s="152">
        <v>6860000</v>
      </c>
      <c r="Q265" s="89" t="s">
        <v>670</v>
      </c>
    </row>
    <row r="266" spans="1:17" ht="51">
      <c r="A266" s="89" t="s">
        <v>556</v>
      </c>
      <c r="B266" s="89"/>
      <c r="C266" s="90" t="s">
        <v>616</v>
      </c>
      <c r="D266" s="145">
        <v>43614</v>
      </c>
      <c r="E266" s="85" t="s">
        <v>23</v>
      </c>
      <c r="F266" s="280">
        <v>18993</v>
      </c>
      <c r="G266" s="89"/>
      <c r="H266" s="93" t="s">
        <v>9256</v>
      </c>
      <c r="I266" s="89"/>
      <c r="J266" s="89"/>
      <c r="K266" s="89"/>
      <c r="L266" s="89"/>
      <c r="M266" s="152">
        <v>0</v>
      </c>
      <c r="N266" s="152">
        <v>0</v>
      </c>
      <c r="O266" s="152">
        <v>0.02</v>
      </c>
      <c r="P266" s="152">
        <v>0</v>
      </c>
      <c r="Q266" s="89" t="s">
        <v>670</v>
      </c>
    </row>
    <row r="267" spans="1:17" ht="63.75">
      <c r="A267" s="89">
        <v>86</v>
      </c>
      <c r="B267" s="89"/>
      <c r="C267" s="90" t="s">
        <v>56</v>
      </c>
      <c r="D267" s="145">
        <v>43615</v>
      </c>
      <c r="E267" s="85" t="s">
        <v>6</v>
      </c>
      <c r="F267" s="280">
        <v>1052489</v>
      </c>
      <c r="G267" s="89"/>
      <c r="H267" s="93" t="s">
        <v>9257</v>
      </c>
      <c r="I267" s="89"/>
      <c r="J267" s="89"/>
      <c r="K267" s="89"/>
      <c r="L267" s="89"/>
      <c r="M267" s="152">
        <v>0</v>
      </c>
      <c r="N267" s="152">
        <v>4000000</v>
      </c>
      <c r="O267" s="152">
        <v>0</v>
      </c>
      <c r="P267" s="152">
        <v>27440000</v>
      </c>
      <c r="Q267" s="89" t="s">
        <v>670</v>
      </c>
    </row>
    <row r="268" spans="1:17" ht="76.5">
      <c r="A268" s="89">
        <v>86</v>
      </c>
      <c r="B268" s="89"/>
      <c r="C268" s="90" t="s">
        <v>56</v>
      </c>
      <c r="D268" s="145">
        <v>43615</v>
      </c>
      <c r="E268" s="85" t="s">
        <v>11</v>
      </c>
      <c r="F268" s="280">
        <v>1052489</v>
      </c>
      <c r="G268" s="89"/>
      <c r="H268" s="93" t="s">
        <v>9258</v>
      </c>
      <c r="I268" s="89"/>
      <c r="J268" s="89"/>
      <c r="K268" s="89"/>
      <c r="L268" s="89"/>
      <c r="M268" s="152">
        <v>7.29</v>
      </c>
      <c r="N268" s="152">
        <v>0</v>
      </c>
      <c r="O268" s="152">
        <v>50.01</v>
      </c>
      <c r="P268" s="152">
        <v>0</v>
      </c>
      <c r="Q268" s="89" t="s">
        <v>670</v>
      </c>
    </row>
    <row r="269" spans="1:17" ht="63.75">
      <c r="A269" s="89">
        <v>512</v>
      </c>
      <c r="B269" s="89"/>
      <c r="C269" s="90" t="s">
        <v>782</v>
      </c>
      <c r="D269" s="145">
        <v>43615</v>
      </c>
      <c r="E269" s="85" t="s">
        <v>15</v>
      </c>
      <c r="F269" s="280">
        <v>1052615</v>
      </c>
      <c r="G269" s="89"/>
      <c r="H269" s="93" t="s">
        <v>4040</v>
      </c>
      <c r="I269" s="89"/>
      <c r="J269" s="89"/>
      <c r="K269" s="89"/>
      <c r="L269" s="89"/>
      <c r="M269" s="152">
        <v>7.29</v>
      </c>
      <c r="N269" s="152">
        <v>0</v>
      </c>
      <c r="O269" s="152">
        <v>50.01</v>
      </c>
      <c r="P269" s="152">
        <v>0</v>
      </c>
      <c r="Q269" s="89" t="s">
        <v>670</v>
      </c>
    </row>
    <row r="270" spans="1:17" ht="63.75">
      <c r="A270" s="89">
        <v>86</v>
      </c>
      <c r="B270" s="89"/>
      <c r="C270" s="90" t="s">
        <v>56</v>
      </c>
      <c r="D270" s="145">
        <v>43615</v>
      </c>
      <c r="E270" s="85" t="s">
        <v>6</v>
      </c>
      <c r="F270" s="280">
        <v>1053011</v>
      </c>
      <c r="G270" s="89"/>
      <c r="H270" s="93" t="s">
        <v>9259</v>
      </c>
      <c r="I270" s="89"/>
      <c r="J270" s="89"/>
      <c r="K270" s="89"/>
      <c r="L270" s="89"/>
      <c r="M270" s="152">
        <v>0</v>
      </c>
      <c r="N270" s="152">
        <v>1000000</v>
      </c>
      <c r="O270" s="152">
        <v>0</v>
      </c>
      <c r="P270" s="152">
        <v>6860000</v>
      </c>
      <c r="Q270" s="89" t="s">
        <v>670</v>
      </c>
    </row>
    <row r="271" spans="1:17" ht="63.75">
      <c r="A271" s="89">
        <v>86</v>
      </c>
      <c r="B271" s="89"/>
      <c r="C271" s="90" t="s">
        <v>56</v>
      </c>
      <c r="D271" s="145">
        <v>43615</v>
      </c>
      <c r="E271" s="85" t="s">
        <v>11</v>
      </c>
      <c r="F271" s="280">
        <v>1053011</v>
      </c>
      <c r="G271" s="89"/>
      <c r="H271" s="93" t="s">
        <v>9260</v>
      </c>
      <c r="I271" s="89"/>
      <c r="J271" s="89"/>
      <c r="K271" s="89"/>
      <c r="L271" s="89"/>
      <c r="M271" s="152">
        <v>7.29</v>
      </c>
      <c r="N271" s="152">
        <v>0</v>
      </c>
      <c r="O271" s="152">
        <v>50.01</v>
      </c>
      <c r="P271" s="152">
        <v>0</v>
      </c>
      <c r="Q271" s="89" t="s">
        <v>670</v>
      </c>
    </row>
    <row r="272" spans="1:17" ht="51">
      <c r="A272" s="89">
        <v>291</v>
      </c>
      <c r="B272" s="89"/>
      <c r="C272" s="90" t="s">
        <v>129</v>
      </c>
      <c r="D272" s="145">
        <v>43616</v>
      </c>
      <c r="E272" s="85" t="s">
        <v>3</v>
      </c>
      <c r="F272" s="280">
        <v>1746752</v>
      </c>
      <c r="G272" s="89"/>
      <c r="H272" s="93" t="s">
        <v>9261</v>
      </c>
      <c r="I272" s="89"/>
      <c r="J272" s="89"/>
      <c r="K272" s="89"/>
      <c r="L272" s="89"/>
      <c r="M272" s="152">
        <v>0</v>
      </c>
      <c r="N272" s="152">
        <v>0.03</v>
      </c>
      <c r="O272" s="152">
        <v>0</v>
      </c>
      <c r="P272" s="152">
        <v>0.21</v>
      </c>
      <c r="Q272" s="89" t="s">
        <v>670</v>
      </c>
    </row>
    <row r="273" spans="1:17" ht="63.75">
      <c r="A273" s="89">
        <v>512</v>
      </c>
      <c r="B273" s="89"/>
      <c r="C273" s="90" t="s">
        <v>782</v>
      </c>
      <c r="D273" s="145">
        <v>43616</v>
      </c>
      <c r="E273" s="85" t="s">
        <v>15</v>
      </c>
      <c r="F273" s="280">
        <v>1053934</v>
      </c>
      <c r="G273" s="89"/>
      <c r="H273" s="93" t="s">
        <v>9262</v>
      </c>
      <c r="I273" s="89"/>
      <c r="J273" s="89"/>
      <c r="K273" s="89"/>
      <c r="L273" s="89"/>
      <c r="M273" s="152">
        <v>7.29</v>
      </c>
      <c r="N273" s="152">
        <v>0</v>
      </c>
      <c r="O273" s="152">
        <v>50.01</v>
      </c>
      <c r="P273" s="152">
        <v>0</v>
      </c>
      <c r="Q273" s="89" t="s">
        <v>670</v>
      </c>
    </row>
    <row r="274" spans="1:17" ht="63.75">
      <c r="A274" s="89">
        <v>512</v>
      </c>
      <c r="B274" s="89"/>
      <c r="C274" s="90" t="s">
        <v>782</v>
      </c>
      <c r="D274" s="145">
        <v>43616</v>
      </c>
      <c r="E274" s="85" t="s">
        <v>15</v>
      </c>
      <c r="F274" s="280">
        <v>1053932</v>
      </c>
      <c r="G274" s="89"/>
      <c r="H274" s="93" t="s">
        <v>9263</v>
      </c>
      <c r="I274" s="89"/>
      <c r="J274" s="89"/>
      <c r="K274" s="89"/>
      <c r="L274" s="89"/>
      <c r="M274" s="152">
        <v>7.29</v>
      </c>
      <c r="N274" s="152">
        <v>0</v>
      </c>
      <c r="O274" s="152">
        <v>50.01</v>
      </c>
      <c r="P274" s="152">
        <v>0</v>
      </c>
      <c r="Q274" s="89" t="s">
        <v>670</v>
      </c>
    </row>
    <row r="275" spans="1:17" ht="63.75">
      <c r="A275" s="89">
        <v>512</v>
      </c>
      <c r="B275" s="89"/>
      <c r="C275" s="90" t="s">
        <v>782</v>
      </c>
      <c r="D275" s="145">
        <v>43616</v>
      </c>
      <c r="E275" s="85" t="s">
        <v>15</v>
      </c>
      <c r="F275" s="280">
        <v>1053936</v>
      </c>
      <c r="G275" s="89"/>
      <c r="H275" s="93" t="s">
        <v>758</v>
      </c>
      <c r="I275" s="89"/>
      <c r="J275" s="89"/>
      <c r="K275" s="89"/>
      <c r="L275" s="89"/>
      <c r="M275" s="152">
        <v>7.29</v>
      </c>
      <c r="N275" s="152">
        <v>0</v>
      </c>
      <c r="O275" s="152">
        <v>50.01</v>
      </c>
      <c r="P275" s="152">
        <v>0</v>
      </c>
      <c r="Q275" s="89" t="s">
        <v>670</v>
      </c>
    </row>
    <row r="276" spans="1:17" ht="63.75">
      <c r="A276" s="89">
        <v>512</v>
      </c>
      <c r="B276" s="89"/>
      <c r="C276" s="90" t="s">
        <v>782</v>
      </c>
      <c r="D276" s="145">
        <v>43616</v>
      </c>
      <c r="E276" s="85" t="s">
        <v>15</v>
      </c>
      <c r="F276" s="280">
        <v>1054460</v>
      </c>
      <c r="G276" s="89"/>
      <c r="H276" s="93" t="s">
        <v>9264</v>
      </c>
      <c r="I276" s="89"/>
      <c r="J276" s="89"/>
      <c r="K276" s="89"/>
      <c r="L276" s="89"/>
      <c r="M276" s="152">
        <v>7.29</v>
      </c>
      <c r="N276" s="152">
        <v>0</v>
      </c>
      <c r="O276" s="152">
        <v>50.01</v>
      </c>
      <c r="P276" s="152">
        <v>0</v>
      </c>
      <c r="Q276" s="89" t="s">
        <v>670</v>
      </c>
    </row>
    <row r="277" spans="1:17" ht="63.75">
      <c r="A277" s="89">
        <v>512</v>
      </c>
      <c r="B277" s="89"/>
      <c r="C277" s="90" t="s">
        <v>782</v>
      </c>
      <c r="D277" s="145">
        <v>43619</v>
      </c>
      <c r="E277" s="85" t="s">
        <v>15</v>
      </c>
      <c r="F277" s="280">
        <v>1055444</v>
      </c>
      <c r="G277" s="89"/>
      <c r="H277" s="93" t="s">
        <v>9205</v>
      </c>
      <c r="I277" s="89"/>
      <c r="J277" s="89"/>
      <c r="K277" s="89"/>
      <c r="L277" s="89"/>
      <c r="M277" s="152">
        <v>7.29</v>
      </c>
      <c r="N277" s="152">
        <v>0</v>
      </c>
      <c r="O277" s="152">
        <v>50.01</v>
      </c>
      <c r="P277" s="152">
        <v>0</v>
      </c>
      <c r="Q277" s="89" t="s">
        <v>670</v>
      </c>
    </row>
    <row r="278" spans="1:17" ht="63.75">
      <c r="A278" s="89">
        <v>512</v>
      </c>
      <c r="B278" s="89"/>
      <c r="C278" s="90" t="s">
        <v>782</v>
      </c>
      <c r="D278" s="145">
        <v>43619</v>
      </c>
      <c r="E278" s="85" t="s">
        <v>15</v>
      </c>
      <c r="F278" s="280">
        <v>1055446</v>
      </c>
      <c r="G278" s="89"/>
      <c r="H278" s="93" t="s">
        <v>12489</v>
      </c>
      <c r="I278" s="89"/>
      <c r="J278" s="89"/>
      <c r="K278" s="89"/>
      <c r="L278" s="89"/>
      <c r="M278" s="152">
        <v>7.29</v>
      </c>
      <c r="N278" s="152">
        <v>0</v>
      </c>
      <c r="O278" s="152">
        <v>50.01</v>
      </c>
      <c r="P278" s="152">
        <v>0</v>
      </c>
      <c r="Q278" s="89" t="s">
        <v>670</v>
      </c>
    </row>
    <row r="279" spans="1:17" ht="63.75">
      <c r="A279" s="89">
        <v>86</v>
      </c>
      <c r="B279" s="89"/>
      <c r="C279" s="90" t="s">
        <v>56</v>
      </c>
      <c r="D279" s="145">
        <v>43619</v>
      </c>
      <c r="E279" s="85" t="s">
        <v>11</v>
      </c>
      <c r="F279" s="280">
        <v>955954</v>
      </c>
      <c r="G279" s="89"/>
      <c r="H279" s="93" t="s">
        <v>12490</v>
      </c>
      <c r="I279" s="89"/>
      <c r="J279" s="89"/>
      <c r="K279" s="89"/>
      <c r="L279" s="89"/>
      <c r="M279" s="152">
        <v>7.29</v>
      </c>
      <c r="N279" s="152">
        <v>0</v>
      </c>
      <c r="O279" s="152">
        <v>50.01</v>
      </c>
      <c r="P279" s="152">
        <v>0</v>
      </c>
      <c r="Q279" s="89" t="s">
        <v>670</v>
      </c>
    </row>
    <row r="280" spans="1:17" ht="63.75">
      <c r="A280" s="89">
        <v>512</v>
      </c>
      <c r="B280" s="89"/>
      <c r="C280" s="90" t="s">
        <v>782</v>
      </c>
      <c r="D280" s="145">
        <v>43619</v>
      </c>
      <c r="E280" s="85" t="s">
        <v>11</v>
      </c>
      <c r="F280" s="280">
        <v>955994</v>
      </c>
      <c r="G280" s="89"/>
      <c r="H280" s="93" t="s">
        <v>12491</v>
      </c>
      <c r="I280" s="89"/>
      <c r="J280" s="89"/>
      <c r="K280" s="89"/>
      <c r="L280" s="89"/>
      <c r="M280" s="152">
        <v>7.29</v>
      </c>
      <c r="N280" s="152">
        <v>0</v>
      </c>
      <c r="O280" s="152">
        <v>50.01</v>
      </c>
      <c r="P280" s="152">
        <v>0</v>
      </c>
      <c r="Q280" s="89" t="s">
        <v>670</v>
      </c>
    </row>
    <row r="281" spans="1:17" ht="63.75">
      <c r="A281" s="89">
        <v>512</v>
      </c>
      <c r="B281" s="89"/>
      <c r="C281" s="90" t="s">
        <v>782</v>
      </c>
      <c r="D281" s="145">
        <v>43619</v>
      </c>
      <c r="E281" s="85" t="s">
        <v>11</v>
      </c>
      <c r="F281" s="280">
        <v>955995</v>
      </c>
      <c r="G281" s="89"/>
      <c r="H281" s="93" t="s">
        <v>12492</v>
      </c>
      <c r="I281" s="89"/>
      <c r="J281" s="89"/>
      <c r="K281" s="89"/>
      <c r="L281" s="89"/>
      <c r="M281" s="152">
        <v>7.29</v>
      </c>
      <c r="N281" s="152">
        <v>0</v>
      </c>
      <c r="O281" s="152">
        <v>50.01</v>
      </c>
      <c r="P281" s="152">
        <v>0</v>
      </c>
      <c r="Q281" s="89" t="s">
        <v>670</v>
      </c>
    </row>
    <row r="282" spans="1:17" ht="63.75">
      <c r="A282" s="89">
        <v>512</v>
      </c>
      <c r="B282" s="89"/>
      <c r="C282" s="90" t="s">
        <v>782</v>
      </c>
      <c r="D282" s="145">
        <v>43620</v>
      </c>
      <c r="E282" s="85" t="s">
        <v>15</v>
      </c>
      <c r="F282" s="280">
        <v>1056409</v>
      </c>
      <c r="G282" s="89"/>
      <c r="H282" s="93" t="s">
        <v>12493</v>
      </c>
      <c r="I282" s="89"/>
      <c r="J282" s="89"/>
      <c r="K282" s="89"/>
      <c r="L282" s="89"/>
      <c r="M282" s="152">
        <v>7.29</v>
      </c>
      <c r="N282" s="152">
        <v>0</v>
      </c>
      <c r="O282" s="152">
        <v>50.01</v>
      </c>
      <c r="P282" s="152">
        <v>0</v>
      </c>
      <c r="Q282" s="89" t="s">
        <v>670</v>
      </c>
    </row>
    <row r="283" spans="1:17" ht="63.75">
      <c r="A283" s="89">
        <v>597</v>
      </c>
      <c r="B283" s="89"/>
      <c r="C283" s="90" t="s">
        <v>734</v>
      </c>
      <c r="D283" s="145">
        <v>43620</v>
      </c>
      <c r="E283" s="85" t="s">
        <v>6</v>
      </c>
      <c r="F283" s="280">
        <v>1057280</v>
      </c>
      <c r="G283" s="89"/>
      <c r="H283" s="93" t="s">
        <v>12494</v>
      </c>
      <c r="I283" s="89"/>
      <c r="J283" s="89"/>
      <c r="K283" s="89"/>
      <c r="L283" s="89"/>
      <c r="M283" s="152">
        <v>0</v>
      </c>
      <c r="N283" s="152">
        <v>91180</v>
      </c>
      <c r="O283" s="152">
        <v>0</v>
      </c>
      <c r="P283" s="152">
        <v>625494.80000000005</v>
      </c>
      <c r="Q283" s="89" t="s">
        <v>670</v>
      </c>
    </row>
    <row r="284" spans="1:17" ht="76.5">
      <c r="A284" s="89">
        <v>514</v>
      </c>
      <c r="B284" s="89"/>
      <c r="C284" s="90" t="s">
        <v>172</v>
      </c>
      <c r="D284" s="145">
        <v>43620</v>
      </c>
      <c r="E284" s="85" t="s">
        <v>11</v>
      </c>
      <c r="F284" s="280">
        <v>1057141</v>
      </c>
      <c r="G284" s="89"/>
      <c r="H284" s="93" t="s">
        <v>12495</v>
      </c>
      <c r="I284" s="89"/>
      <c r="J284" s="89"/>
      <c r="K284" s="89"/>
      <c r="L284" s="89"/>
      <c r="M284" s="152">
        <v>7.29</v>
      </c>
      <c r="N284" s="152">
        <v>0</v>
      </c>
      <c r="O284" s="152">
        <v>50.01</v>
      </c>
      <c r="P284" s="152">
        <v>0</v>
      </c>
      <c r="Q284" s="89" t="s">
        <v>670</v>
      </c>
    </row>
    <row r="285" spans="1:17" ht="63.75">
      <c r="A285" s="89">
        <v>512</v>
      </c>
      <c r="B285" s="89"/>
      <c r="C285" s="90" t="s">
        <v>782</v>
      </c>
      <c r="D285" s="145">
        <v>43621</v>
      </c>
      <c r="E285" s="85" t="s">
        <v>15</v>
      </c>
      <c r="F285" s="280">
        <v>1057582</v>
      </c>
      <c r="G285" s="89"/>
      <c r="H285" s="93" t="s">
        <v>12496</v>
      </c>
      <c r="I285" s="89"/>
      <c r="J285" s="89"/>
      <c r="K285" s="89"/>
      <c r="L285" s="89"/>
      <c r="M285" s="152">
        <v>7.29</v>
      </c>
      <c r="N285" s="152">
        <v>0</v>
      </c>
      <c r="O285" s="152">
        <v>50.01</v>
      </c>
      <c r="P285" s="152">
        <v>0</v>
      </c>
      <c r="Q285" s="89" t="s">
        <v>670</v>
      </c>
    </row>
    <row r="286" spans="1:17" ht="51">
      <c r="A286" s="89" t="s">
        <v>556</v>
      </c>
      <c r="B286" s="89"/>
      <c r="C286" s="90" t="s">
        <v>616</v>
      </c>
      <c r="D286" s="145">
        <v>43621</v>
      </c>
      <c r="E286" s="85" t="s">
        <v>23</v>
      </c>
      <c r="F286" s="280">
        <v>19015</v>
      </c>
      <c r="G286" s="89"/>
      <c r="H286" s="93" t="s">
        <v>12497</v>
      </c>
      <c r="I286" s="89"/>
      <c r="J286" s="89"/>
      <c r="K286" s="89"/>
      <c r="L286" s="89"/>
      <c r="M286" s="152">
        <v>0</v>
      </c>
      <c r="N286" s="152">
        <v>0</v>
      </c>
      <c r="O286" s="152">
        <v>0</v>
      </c>
      <c r="P286" s="152">
        <v>0.02</v>
      </c>
      <c r="Q286" s="89" t="s">
        <v>670</v>
      </c>
    </row>
    <row r="287" spans="1:17" ht="63.75">
      <c r="A287" s="89">
        <v>512</v>
      </c>
      <c r="B287" s="89"/>
      <c r="C287" s="90" t="s">
        <v>782</v>
      </c>
      <c r="D287" s="145">
        <v>43622</v>
      </c>
      <c r="E287" s="85" t="s">
        <v>15</v>
      </c>
      <c r="F287" s="280">
        <v>1059142</v>
      </c>
      <c r="G287" s="89"/>
      <c r="H287" s="93" t="s">
        <v>12498</v>
      </c>
      <c r="I287" s="89"/>
      <c r="J287" s="89"/>
      <c r="K287" s="89"/>
      <c r="L287" s="89"/>
      <c r="M287" s="152">
        <v>7.29</v>
      </c>
      <c r="N287" s="152">
        <v>0</v>
      </c>
      <c r="O287" s="152">
        <v>50.01</v>
      </c>
      <c r="P287" s="152">
        <v>0</v>
      </c>
      <c r="Q287" s="89" t="s">
        <v>670</v>
      </c>
    </row>
    <row r="288" spans="1:17" ht="63.75">
      <c r="A288" s="89">
        <v>70</v>
      </c>
      <c r="B288" s="89"/>
      <c r="C288" s="90" t="s">
        <v>53</v>
      </c>
      <c r="D288" s="145">
        <v>43623</v>
      </c>
      <c r="E288" s="85" t="s">
        <v>6</v>
      </c>
      <c r="F288" s="280">
        <v>1059945</v>
      </c>
      <c r="G288" s="89"/>
      <c r="H288" s="93" t="s">
        <v>12499</v>
      </c>
      <c r="I288" s="89"/>
      <c r="J288" s="89"/>
      <c r="K288" s="89"/>
      <c r="L288" s="89"/>
      <c r="M288" s="152">
        <v>0</v>
      </c>
      <c r="N288" s="152">
        <v>1454773.21</v>
      </c>
      <c r="O288" s="152">
        <v>0</v>
      </c>
      <c r="P288" s="152">
        <v>9979744.2200000007</v>
      </c>
      <c r="Q288" s="89" t="s">
        <v>670</v>
      </c>
    </row>
    <row r="289" spans="1:17" ht="76.5">
      <c r="A289" s="89">
        <v>70</v>
      </c>
      <c r="B289" s="89"/>
      <c r="C289" s="90" t="s">
        <v>53</v>
      </c>
      <c r="D289" s="145">
        <v>43623</v>
      </c>
      <c r="E289" s="85" t="s">
        <v>11</v>
      </c>
      <c r="F289" s="280">
        <v>1059945</v>
      </c>
      <c r="G289" s="89"/>
      <c r="H289" s="93" t="s">
        <v>12500</v>
      </c>
      <c r="I289" s="89"/>
      <c r="J289" s="89"/>
      <c r="K289" s="89"/>
      <c r="L289" s="89"/>
      <c r="M289" s="152">
        <v>7.29</v>
      </c>
      <c r="N289" s="152">
        <v>0</v>
      </c>
      <c r="O289" s="152">
        <v>50.01</v>
      </c>
      <c r="P289" s="152">
        <v>0</v>
      </c>
      <c r="Q289" s="89" t="s">
        <v>670</v>
      </c>
    </row>
    <row r="290" spans="1:17" ht="63.75">
      <c r="A290" s="89">
        <v>86</v>
      </c>
      <c r="B290" s="89"/>
      <c r="C290" s="90" t="s">
        <v>56</v>
      </c>
      <c r="D290" s="145">
        <v>43623</v>
      </c>
      <c r="E290" s="85" t="s">
        <v>6</v>
      </c>
      <c r="F290" s="280">
        <v>1060295</v>
      </c>
      <c r="G290" s="89"/>
      <c r="H290" s="93" t="s">
        <v>12501</v>
      </c>
      <c r="I290" s="89"/>
      <c r="J290" s="89"/>
      <c r="K290" s="89"/>
      <c r="L290" s="89"/>
      <c r="M290" s="152">
        <v>0</v>
      </c>
      <c r="N290" s="152">
        <v>650530</v>
      </c>
      <c r="O290" s="152">
        <v>0</v>
      </c>
      <c r="P290" s="152">
        <v>4462635.8</v>
      </c>
      <c r="Q290" s="89" t="s">
        <v>670</v>
      </c>
    </row>
    <row r="291" spans="1:17" ht="63.75">
      <c r="A291" s="89">
        <v>287</v>
      </c>
      <c r="B291" s="89"/>
      <c r="C291" s="90" t="s">
        <v>126</v>
      </c>
      <c r="D291" s="145">
        <v>43623</v>
      </c>
      <c r="E291" s="85" t="s">
        <v>6</v>
      </c>
      <c r="F291" s="280">
        <v>1060294</v>
      </c>
      <c r="G291" s="89"/>
      <c r="H291" s="93" t="s">
        <v>12502</v>
      </c>
      <c r="I291" s="89"/>
      <c r="J291" s="89"/>
      <c r="K291" s="89"/>
      <c r="L291" s="89"/>
      <c r="M291" s="152">
        <v>0</v>
      </c>
      <c r="N291" s="152">
        <v>7100000</v>
      </c>
      <c r="O291" s="152">
        <v>0</v>
      </c>
      <c r="P291" s="152">
        <v>48706000</v>
      </c>
      <c r="Q291" s="89" t="s">
        <v>670</v>
      </c>
    </row>
    <row r="292" spans="1:17" ht="76.5">
      <c r="A292" s="89">
        <v>86</v>
      </c>
      <c r="B292" s="89"/>
      <c r="C292" s="90" t="s">
        <v>56</v>
      </c>
      <c r="D292" s="145">
        <v>43623</v>
      </c>
      <c r="E292" s="85" t="s">
        <v>11</v>
      </c>
      <c r="F292" s="280">
        <v>1060295</v>
      </c>
      <c r="G292" s="89"/>
      <c r="H292" s="93" t="s">
        <v>12503</v>
      </c>
      <c r="I292" s="89"/>
      <c r="J292" s="89"/>
      <c r="K292" s="89"/>
      <c r="L292" s="89"/>
      <c r="M292" s="152">
        <v>7.29</v>
      </c>
      <c r="N292" s="152">
        <v>0</v>
      </c>
      <c r="O292" s="152">
        <v>50.01</v>
      </c>
      <c r="P292" s="152">
        <v>0</v>
      </c>
      <c r="Q292" s="89" t="s">
        <v>670</v>
      </c>
    </row>
    <row r="293" spans="1:17" ht="89.25">
      <c r="A293" s="89">
        <v>585</v>
      </c>
      <c r="B293" s="89"/>
      <c r="C293" s="90" t="s">
        <v>183</v>
      </c>
      <c r="D293" s="145">
        <v>43623</v>
      </c>
      <c r="E293" s="85" t="s">
        <v>6</v>
      </c>
      <c r="F293" s="280">
        <v>1129507</v>
      </c>
      <c r="G293" s="89"/>
      <c r="H293" s="93" t="s">
        <v>12504</v>
      </c>
      <c r="I293" s="89"/>
      <c r="J293" s="89"/>
      <c r="K293" s="89"/>
      <c r="L293" s="89"/>
      <c r="M293" s="152">
        <v>0</v>
      </c>
      <c r="N293" s="152">
        <v>31000</v>
      </c>
      <c r="O293" s="152">
        <v>0</v>
      </c>
      <c r="P293" s="152">
        <v>212660</v>
      </c>
      <c r="Q293" s="89" t="s">
        <v>670</v>
      </c>
    </row>
    <row r="294" spans="1:17" ht="63.75">
      <c r="A294" s="89">
        <v>597</v>
      </c>
      <c r="B294" s="89"/>
      <c r="C294" s="90" t="s">
        <v>734</v>
      </c>
      <c r="D294" s="145">
        <v>43623</v>
      </c>
      <c r="E294" s="85" t="s">
        <v>6</v>
      </c>
      <c r="F294" s="280">
        <v>1060437</v>
      </c>
      <c r="G294" s="89"/>
      <c r="H294" s="93" t="s">
        <v>12505</v>
      </c>
      <c r="I294" s="89"/>
      <c r="J294" s="89"/>
      <c r="K294" s="89"/>
      <c r="L294" s="89"/>
      <c r="M294" s="152">
        <v>0</v>
      </c>
      <c r="N294" s="152">
        <v>25380</v>
      </c>
      <c r="O294" s="152">
        <v>0</v>
      </c>
      <c r="P294" s="152">
        <v>174106.8</v>
      </c>
      <c r="Q294" s="89" t="s">
        <v>670</v>
      </c>
    </row>
    <row r="295" spans="1:17" ht="63.75">
      <c r="A295" s="89">
        <v>512</v>
      </c>
      <c r="B295" s="89"/>
      <c r="C295" s="90" t="s">
        <v>782</v>
      </c>
      <c r="D295" s="145">
        <v>43623</v>
      </c>
      <c r="E295" s="85" t="s">
        <v>15</v>
      </c>
      <c r="F295" s="280">
        <v>1060442</v>
      </c>
      <c r="G295" s="89"/>
      <c r="H295" s="93" t="s">
        <v>12493</v>
      </c>
      <c r="I295" s="89"/>
      <c r="J295" s="89"/>
      <c r="K295" s="89"/>
      <c r="L295" s="89"/>
      <c r="M295" s="152">
        <v>7.29</v>
      </c>
      <c r="N295" s="152">
        <v>0</v>
      </c>
      <c r="O295" s="152">
        <v>50.01</v>
      </c>
      <c r="P295" s="152">
        <v>0</v>
      </c>
      <c r="Q295" s="89" t="s">
        <v>670</v>
      </c>
    </row>
    <row r="296" spans="1:17" ht="63.75">
      <c r="A296" s="89">
        <v>512</v>
      </c>
      <c r="B296" s="89"/>
      <c r="C296" s="90" t="s">
        <v>782</v>
      </c>
      <c r="D296" s="145">
        <v>43623</v>
      </c>
      <c r="E296" s="85" t="s">
        <v>15</v>
      </c>
      <c r="F296" s="280">
        <v>1060432</v>
      </c>
      <c r="G296" s="89"/>
      <c r="H296" s="93" t="s">
        <v>9241</v>
      </c>
      <c r="I296" s="89"/>
      <c r="J296" s="89"/>
      <c r="K296" s="89"/>
      <c r="L296" s="89"/>
      <c r="M296" s="152">
        <v>7.29</v>
      </c>
      <c r="N296" s="152">
        <v>0</v>
      </c>
      <c r="O296" s="152">
        <v>50.01</v>
      </c>
      <c r="P296" s="152">
        <v>0</v>
      </c>
      <c r="Q296" s="89" t="s">
        <v>670</v>
      </c>
    </row>
    <row r="297" spans="1:17" ht="63.75">
      <c r="A297" s="89">
        <v>512</v>
      </c>
      <c r="B297" s="89"/>
      <c r="C297" s="90" t="s">
        <v>782</v>
      </c>
      <c r="D297" s="145">
        <v>43623</v>
      </c>
      <c r="E297" s="85" t="s">
        <v>15</v>
      </c>
      <c r="F297" s="280">
        <v>1060454</v>
      </c>
      <c r="G297" s="89"/>
      <c r="H297" s="93" t="s">
        <v>12506</v>
      </c>
      <c r="I297" s="89"/>
      <c r="J297" s="89"/>
      <c r="K297" s="89"/>
      <c r="L297" s="89"/>
      <c r="M297" s="152">
        <v>7.29</v>
      </c>
      <c r="N297" s="152">
        <v>0</v>
      </c>
      <c r="O297" s="152">
        <v>50.01</v>
      </c>
      <c r="P297" s="152">
        <v>0</v>
      </c>
      <c r="Q297" s="89" t="s">
        <v>670</v>
      </c>
    </row>
    <row r="298" spans="1:17" ht="51">
      <c r="A298" s="89" t="s">
        <v>556</v>
      </c>
      <c r="B298" s="89"/>
      <c r="C298" s="90" t="s">
        <v>616</v>
      </c>
      <c r="D298" s="145">
        <v>43623</v>
      </c>
      <c r="E298" s="85" t="s">
        <v>23</v>
      </c>
      <c r="F298" s="280">
        <v>19023</v>
      </c>
      <c r="G298" s="89"/>
      <c r="H298" s="93" t="s">
        <v>12507</v>
      </c>
      <c r="I298" s="89"/>
      <c r="J298" s="89"/>
      <c r="K298" s="89"/>
      <c r="L298" s="89"/>
      <c r="M298" s="152">
        <v>0</v>
      </c>
      <c r="N298" s="152">
        <v>0</v>
      </c>
      <c r="O298" s="152">
        <v>0.01</v>
      </c>
      <c r="P298" s="152">
        <v>0</v>
      </c>
      <c r="Q298" s="89" t="s">
        <v>670</v>
      </c>
    </row>
    <row r="299" spans="1:17" ht="51">
      <c r="A299" s="89" t="s">
        <v>557</v>
      </c>
      <c r="B299" s="89"/>
      <c r="C299" s="90" t="s">
        <v>780</v>
      </c>
      <c r="D299" s="145">
        <v>43626</v>
      </c>
      <c r="E299" s="85" t="s">
        <v>20</v>
      </c>
      <c r="F299" s="280">
        <v>12318</v>
      </c>
      <c r="G299" s="89"/>
      <c r="H299" s="93" t="s">
        <v>12508</v>
      </c>
      <c r="I299" s="89"/>
      <c r="J299" s="89"/>
      <c r="K299" s="89"/>
      <c r="L299" s="89"/>
      <c r="M299" s="152">
        <v>111938.25</v>
      </c>
      <c r="N299" s="152">
        <v>0</v>
      </c>
      <c r="O299" s="152">
        <v>767896.4</v>
      </c>
      <c r="P299" s="152">
        <v>0</v>
      </c>
      <c r="Q299" s="89" t="s">
        <v>670</v>
      </c>
    </row>
    <row r="300" spans="1:17" ht="51">
      <c r="A300" s="89" t="s">
        <v>556</v>
      </c>
      <c r="B300" s="89"/>
      <c r="C300" s="90" t="s">
        <v>616</v>
      </c>
      <c r="D300" s="145">
        <v>43626</v>
      </c>
      <c r="E300" s="85" t="s">
        <v>23</v>
      </c>
      <c r="F300" s="280">
        <v>19027</v>
      </c>
      <c r="G300" s="89"/>
      <c r="H300" s="93" t="s">
        <v>12509</v>
      </c>
      <c r="I300" s="89"/>
      <c r="J300" s="89"/>
      <c r="K300" s="89"/>
      <c r="L300" s="89"/>
      <c r="M300" s="152">
        <v>0</v>
      </c>
      <c r="N300" s="152">
        <v>0</v>
      </c>
      <c r="O300" s="152">
        <v>0.01</v>
      </c>
      <c r="P300" s="152">
        <v>0</v>
      </c>
      <c r="Q300" s="89" t="s">
        <v>670</v>
      </c>
    </row>
    <row r="301" spans="1:17" ht="63.75">
      <c r="A301" s="89">
        <v>597</v>
      </c>
      <c r="B301" s="89"/>
      <c r="C301" s="90" t="s">
        <v>734</v>
      </c>
      <c r="D301" s="145">
        <v>43627</v>
      </c>
      <c r="E301" s="85" t="s">
        <v>6</v>
      </c>
      <c r="F301" s="280">
        <v>1063038</v>
      </c>
      <c r="G301" s="89"/>
      <c r="H301" s="93" t="s">
        <v>12510</v>
      </c>
      <c r="I301" s="89"/>
      <c r="J301" s="89"/>
      <c r="K301" s="89"/>
      <c r="L301" s="89"/>
      <c r="M301" s="152">
        <v>0</v>
      </c>
      <c r="N301" s="152">
        <v>141000</v>
      </c>
      <c r="O301" s="152">
        <v>0</v>
      </c>
      <c r="P301" s="152">
        <v>967260</v>
      </c>
      <c r="Q301" s="89" t="s">
        <v>670</v>
      </c>
    </row>
    <row r="302" spans="1:17" ht="51">
      <c r="A302" s="89">
        <v>86</v>
      </c>
      <c r="B302" s="89"/>
      <c r="C302" s="90" t="s">
        <v>56</v>
      </c>
      <c r="D302" s="145">
        <v>43628</v>
      </c>
      <c r="E302" s="85" t="s">
        <v>6</v>
      </c>
      <c r="F302" s="280">
        <v>1063643</v>
      </c>
      <c r="G302" s="89"/>
      <c r="H302" s="93" t="s">
        <v>12511</v>
      </c>
      <c r="I302" s="89"/>
      <c r="J302" s="89"/>
      <c r="K302" s="89"/>
      <c r="L302" s="89"/>
      <c r="M302" s="152">
        <v>0</v>
      </c>
      <c r="N302" s="152">
        <v>129013.57</v>
      </c>
      <c r="O302" s="152">
        <v>0</v>
      </c>
      <c r="P302" s="152">
        <v>885033.09</v>
      </c>
      <c r="Q302" s="89" t="s">
        <v>670</v>
      </c>
    </row>
    <row r="303" spans="1:17" ht="63.75">
      <c r="A303" s="89">
        <v>86</v>
      </c>
      <c r="B303" s="89"/>
      <c r="C303" s="90" t="s">
        <v>56</v>
      </c>
      <c r="D303" s="145">
        <v>43628</v>
      </c>
      <c r="E303" s="85" t="s">
        <v>11</v>
      </c>
      <c r="F303" s="280">
        <v>1063643</v>
      </c>
      <c r="G303" s="89"/>
      <c r="H303" s="93" t="s">
        <v>12512</v>
      </c>
      <c r="I303" s="89"/>
      <c r="J303" s="89"/>
      <c r="K303" s="89"/>
      <c r="L303" s="89"/>
      <c r="M303" s="152">
        <v>7.29</v>
      </c>
      <c r="N303" s="152">
        <v>0</v>
      </c>
      <c r="O303" s="152">
        <v>50.01</v>
      </c>
      <c r="P303" s="152">
        <v>0</v>
      </c>
      <c r="Q303" s="89" t="s">
        <v>670</v>
      </c>
    </row>
    <row r="304" spans="1:17" ht="51">
      <c r="A304" s="89" t="s">
        <v>556</v>
      </c>
      <c r="B304" s="89"/>
      <c r="C304" s="90" t="s">
        <v>616</v>
      </c>
      <c r="D304" s="145">
        <v>43628</v>
      </c>
      <c r="E304" s="85" t="s">
        <v>23</v>
      </c>
      <c r="F304" s="280">
        <v>19035</v>
      </c>
      <c r="G304" s="89"/>
      <c r="H304" s="93" t="s">
        <v>12513</v>
      </c>
      <c r="I304" s="89"/>
      <c r="J304" s="89"/>
      <c r="K304" s="89"/>
      <c r="L304" s="89"/>
      <c r="M304" s="152">
        <v>0</v>
      </c>
      <c r="N304" s="152">
        <v>0</v>
      </c>
      <c r="O304" s="152">
        <v>0</v>
      </c>
      <c r="P304" s="152">
        <v>0.01</v>
      </c>
      <c r="Q304" s="89" t="s">
        <v>670</v>
      </c>
    </row>
    <row r="305" spans="1:17" ht="76.5">
      <c r="A305" s="89">
        <v>660</v>
      </c>
      <c r="B305" s="89"/>
      <c r="C305" s="90" t="s">
        <v>188</v>
      </c>
      <c r="D305" s="145">
        <v>43629</v>
      </c>
      <c r="E305" s="85" t="s">
        <v>671</v>
      </c>
      <c r="F305" s="280">
        <v>501096</v>
      </c>
      <c r="G305" s="89"/>
      <c r="H305" s="93" t="s">
        <v>12514</v>
      </c>
      <c r="I305" s="89"/>
      <c r="J305" s="89"/>
      <c r="K305" s="89"/>
      <c r="L305" s="89"/>
      <c r="M305" s="152">
        <v>0</v>
      </c>
      <c r="N305" s="152">
        <v>3.29</v>
      </c>
      <c r="O305" s="152">
        <v>0</v>
      </c>
      <c r="P305" s="152">
        <v>22.57</v>
      </c>
      <c r="Q305" s="89" t="s">
        <v>670</v>
      </c>
    </row>
    <row r="306" spans="1:17" ht="76.5">
      <c r="A306" s="89">
        <v>660</v>
      </c>
      <c r="B306" s="89"/>
      <c r="C306" s="90" t="s">
        <v>188</v>
      </c>
      <c r="D306" s="145">
        <v>43629</v>
      </c>
      <c r="E306" s="85" t="s">
        <v>671</v>
      </c>
      <c r="F306" s="280">
        <v>495516</v>
      </c>
      <c r="G306" s="89"/>
      <c r="H306" s="93" t="s">
        <v>12515</v>
      </c>
      <c r="I306" s="89"/>
      <c r="J306" s="89"/>
      <c r="K306" s="89"/>
      <c r="L306" s="89"/>
      <c r="M306" s="152">
        <v>0</v>
      </c>
      <c r="N306" s="152">
        <v>11762.96</v>
      </c>
      <c r="O306" s="152">
        <v>0</v>
      </c>
      <c r="P306" s="152">
        <v>80693.91</v>
      </c>
      <c r="Q306" s="89" t="s">
        <v>670</v>
      </c>
    </row>
    <row r="307" spans="1:17" ht="63.75">
      <c r="A307" s="89">
        <v>597</v>
      </c>
      <c r="B307" s="89"/>
      <c r="C307" s="90" t="s">
        <v>734</v>
      </c>
      <c r="D307" s="145">
        <v>43629</v>
      </c>
      <c r="E307" s="85" t="s">
        <v>6</v>
      </c>
      <c r="F307" s="280">
        <v>1065163</v>
      </c>
      <c r="G307" s="89"/>
      <c r="H307" s="93" t="s">
        <v>12516</v>
      </c>
      <c r="I307" s="89"/>
      <c r="J307" s="89"/>
      <c r="K307" s="89"/>
      <c r="L307" s="89"/>
      <c r="M307" s="152">
        <v>0</v>
      </c>
      <c r="N307" s="152">
        <v>38008</v>
      </c>
      <c r="O307" s="152">
        <v>0</v>
      </c>
      <c r="P307" s="152">
        <v>260734.88</v>
      </c>
      <c r="Q307" s="89" t="s">
        <v>670</v>
      </c>
    </row>
    <row r="308" spans="1:17" ht="51">
      <c r="A308" s="89">
        <v>86</v>
      </c>
      <c r="B308" s="89"/>
      <c r="C308" s="90" t="s">
        <v>56</v>
      </c>
      <c r="D308" s="145">
        <v>43629</v>
      </c>
      <c r="E308" s="85" t="s">
        <v>6</v>
      </c>
      <c r="F308" s="280">
        <v>956948</v>
      </c>
      <c r="G308" s="89"/>
      <c r="H308" s="93" t="s">
        <v>12517</v>
      </c>
      <c r="I308" s="89"/>
      <c r="J308" s="89"/>
      <c r="K308" s="89"/>
      <c r="L308" s="89"/>
      <c r="M308" s="152">
        <v>0</v>
      </c>
      <c r="N308" s="152">
        <v>168839.23</v>
      </c>
      <c r="O308" s="152">
        <v>0</v>
      </c>
      <c r="P308" s="152">
        <v>1158237.1200000001</v>
      </c>
      <c r="Q308" s="89" t="s">
        <v>670</v>
      </c>
    </row>
    <row r="309" spans="1:17" ht="63.75">
      <c r="A309" s="89">
        <v>86</v>
      </c>
      <c r="B309" s="89"/>
      <c r="C309" s="90" t="s">
        <v>56</v>
      </c>
      <c r="D309" s="145">
        <v>43629</v>
      </c>
      <c r="E309" s="85" t="s">
        <v>11</v>
      </c>
      <c r="F309" s="280">
        <v>956948</v>
      </c>
      <c r="G309" s="89"/>
      <c r="H309" s="93" t="s">
        <v>12518</v>
      </c>
      <c r="I309" s="89"/>
      <c r="J309" s="89"/>
      <c r="K309" s="89"/>
      <c r="L309" s="89"/>
      <c r="M309" s="152">
        <v>7.29</v>
      </c>
      <c r="N309" s="152">
        <v>0</v>
      </c>
      <c r="O309" s="152">
        <v>50.01</v>
      </c>
      <c r="P309" s="152">
        <v>0</v>
      </c>
      <c r="Q309" s="89" t="s">
        <v>670</v>
      </c>
    </row>
    <row r="310" spans="1:17" ht="51">
      <c r="A310" s="89" t="s">
        <v>556</v>
      </c>
      <c r="B310" s="89"/>
      <c r="C310" s="90" t="s">
        <v>616</v>
      </c>
      <c r="D310" s="145">
        <v>43629</v>
      </c>
      <c r="E310" s="85" t="s">
        <v>23</v>
      </c>
      <c r="F310" s="280">
        <v>19039</v>
      </c>
      <c r="G310" s="89"/>
      <c r="H310" s="93" t="s">
        <v>12519</v>
      </c>
      <c r="I310" s="89"/>
      <c r="J310" s="89"/>
      <c r="K310" s="89"/>
      <c r="L310" s="89"/>
      <c r="M310" s="152">
        <v>0</v>
      </c>
      <c r="N310" s="152">
        <v>0</v>
      </c>
      <c r="O310" s="152">
        <v>0</v>
      </c>
      <c r="P310" s="152">
        <v>0.01</v>
      </c>
      <c r="Q310" s="89" t="s">
        <v>670</v>
      </c>
    </row>
    <row r="311" spans="1:17" ht="63.75">
      <c r="A311" s="89">
        <v>291</v>
      </c>
      <c r="B311" s="89"/>
      <c r="C311" s="90" t="s">
        <v>129</v>
      </c>
      <c r="D311" s="145">
        <v>43630</v>
      </c>
      <c r="E311" s="85" t="s">
        <v>6</v>
      </c>
      <c r="F311" s="280">
        <v>957082</v>
      </c>
      <c r="G311" s="89"/>
      <c r="H311" s="93" t="s">
        <v>12520</v>
      </c>
      <c r="I311" s="89"/>
      <c r="J311" s="89"/>
      <c r="K311" s="89"/>
      <c r="L311" s="89"/>
      <c r="M311" s="152">
        <v>0</v>
      </c>
      <c r="N311" s="152">
        <v>10000000</v>
      </c>
      <c r="O311" s="152">
        <v>0</v>
      </c>
      <c r="P311" s="152">
        <v>68600000</v>
      </c>
      <c r="Q311" s="89" t="s">
        <v>670</v>
      </c>
    </row>
    <row r="312" spans="1:17" ht="51">
      <c r="A312" s="89">
        <v>86</v>
      </c>
      <c r="B312" s="89"/>
      <c r="C312" s="90" t="s">
        <v>56</v>
      </c>
      <c r="D312" s="145">
        <v>43630</v>
      </c>
      <c r="E312" s="85" t="s">
        <v>6</v>
      </c>
      <c r="F312" s="280">
        <v>957045</v>
      </c>
      <c r="G312" s="89"/>
      <c r="H312" s="93" t="s">
        <v>12521</v>
      </c>
      <c r="I312" s="89"/>
      <c r="J312" s="89"/>
      <c r="K312" s="89"/>
      <c r="L312" s="89"/>
      <c r="M312" s="152">
        <v>0</v>
      </c>
      <c r="N312" s="152">
        <v>64923.95</v>
      </c>
      <c r="O312" s="152">
        <v>0</v>
      </c>
      <c r="P312" s="152">
        <v>445378.3</v>
      </c>
      <c r="Q312" s="89" t="s">
        <v>670</v>
      </c>
    </row>
    <row r="313" spans="1:17" ht="63.75">
      <c r="A313" s="89">
        <v>86</v>
      </c>
      <c r="B313" s="89"/>
      <c r="C313" s="90" t="s">
        <v>56</v>
      </c>
      <c r="D313" s="145">
        <v>43630</v>
      </c>
      <c r="E313" s="85" t="s">
        <v>11</v>
      </c>
      <c r="F313" s="280">
        <v>957045</v>
      </c>
      <c r="G313" s="89"/>
      <c r="H313" s="93" t="s">
        <v>12522</v>
      </c>
      <c r="I313" s="89"/>
      <c r="J313" s="89"/>
      <c r="K313" s="89"/>
      <c r="L313" s="89"/>
      <c r="M313" s="152">
        <v>7.29</v>
      </c>
      <c r="N313" s="152">
        <v>0</v>
      </c>
      <c r="O313" s="152">
        <v>50.01</v>
      </c>
      <c r="P313" s="152">
        <v>0</v>
      </c>
      <c r="Q313" s="89" t="s">
        <v>670</v>
      </c>
    </row>
    <row r="314" spans="1:17" ht="51">
      <c r="A314" s="89" t="s">
        <v>557</v>
      </c>
      <c r="B314" s="89"/>
      <c r="C314" s="90" t="s">
        <v>780</v>
      </c>
      <c r="D314" s="145">
        <v>43630</v>
      </c>
      <c r="E314" s="85" t="s">
        <v>20</v>
      </c>
      <c r="F314" s="280">
        <v>12276</v>
      </c>
      <c r="G314" s="89"/>
      <c r="H314" s="93" t="s">
        <v>12523</v>
      </c>
      <c r="I314" s="89"/>
      <c r="J314" s="89"/>
      <c r="K314" s="89"/>
      <c r="L314" s="89"/>
      <c r="M314" s="152">
        <v>7452948.1500000004</v>
      </c>
      <c r="N314" s="152">
        <v>0</v>
      </c>
      <c r="O314" s="152">
        <v>51127224.310000002</v>
      </c>
      <c r="P314" s="152">
        <v>0</v>
      </c>
      <c r="Q314" s="89" t="s">
        <v>670</v>
      </c>
    </row>
    <row r="315" spans="1:17" ht="51">
      <c r="A315" s="89" t="s">
        <v>556</v>
      </c>
      <c r="B315" s="89"/>
      <c r="C315" s="90" t="s">
        <v>616</v>
      </c>
      <c r="D315" s="145">
        <v>43630</v>
      </c>
      <c r="E315" s="85" t="s">
        <v>23</v>
      </c>
      <c r="F315" s="280">
        <v>19043</v>
      </c>
      <c r="G315" s="89"/>
      <c r="H315" s="93" t="s">
        <v>12524</v>
      </c>
      <c r="I315" s="89"/>
      <c r="J315" s="89"/>
      <c r="K315" s="89"/>
      <c r="L315" s="89"/>
      <c r="M315" s="152">
        <v>0</v>
      </c>
      <c r="N315" s="152">
        <v>0</v>
      </c>
      <c r="O315" s="152">
        <v>0.02</v>
      </c>
      <c r="P315" s="152">
        <v>0</v>
      </c>
      <c r="Q315" s="89" t="s">
        <v>670</v>
      </c>
    </row>
    <row r="316" spans="1:17" ht="63.75">
      <c r="A316" s="89">
        <v>512</v>
      </c>
      <c r="B316" s="89"/>
      <c r="C316" s="90" t="s">
        <v>782</v>
      </c>
      <c r="D316" s="145">
        <v>43633</v>
      </c>
      <c r="E316" s="85" t="s">
        <v>11</v>
      </c>
      <c r="F316" s="280">
        <v>957151</v>
      </c>
      <c r="G316" s="89"/>
      <c r="H316" s="93" t="s">
        <v>12525</v>
      </c>
      <c r="I316" s="89"/>
      <c r="J316" s="89"/>
      <c r="K316" s="89"/>
      <c r="L316" s="89"/>
      <c r="M316" s="152">
        <v>7.29</v>
      </c>
      <c r="N316" s="152">
        <v>0</v>
      </c>
      <c r="O316" s="152">
        <v>50.01</v>
      </c>
      <c r="P316" s="152">
        <v>0</v>
      </c>
      <c r="Q316" s="89" t="s">
        <v>670</v>
      </c>
    </row>
    <row r="317" spans="1:17" ht="51">
      <c r="A317" s="89" t="s">
        <v>557</v>
      </c>
      <c r="B317" s="89"/>
      <c r="C317" s="90" t="s">
        <v>780</v>
      </c>
      <c r="D317" s="145">
        <v>43633</v>
      </c>
      <c r="E317" s="85" t="s">
        <v>20</v>
      </c>
      <c r="F317" s="280">
        <v>12251</v>
      </c>
      <c r="G317" s="89"/>
      <c r="H317" s="93" t="s">
        <v>12526</v>
      </c>
      <c r="I317" s="89"/>
      <c r="J317" s="89"/>
      <c r="K317" s="89"/>
      <c r="L317" s="89"/>
      <c r="M317" s="152">
        <v>314941</v>
      </c>
      <c r="N317" s="152">
        <v>0</v>
      </c>
      <c r="O317" s="152">
        <v>2160495.2599999998</v>
      </c>
      <c r="P317" s="152">
        <v>0</v>
      </c>
      <c r="Q317" s="89" t="s">
        <v>670</v>
      </c>
    </row>
    <row r="318" spans="1:17" ht="63.75">
      <c r="A318" s="89">
        <v>512</v>
      </c>
      <c r="B318" s="89"/>
      <c r="C318" s="90" t="s">
        <v>782</v>
      </c>
      <c r="D318" s="145">
        <v>43633</v>
      </c>
      <c r="E318" s="85" t="s">
        <v>11</v>
      </c>
      <c r="F318" s="280">
        <v>957219</v>
      </c>
      <c r="G318" s="89"/>
      <c r="H318" s="93" t="s">
        <v>12527</v>
      </c>
      <c r="I318" s="89"/>
      <c r="J318" s="89"/>
      <c r="K318" s="89"/>
      <c r="L318" s="89"/>
      <c r="M318" s="152">
        <v>7.29</v>
      </c>
      <c r="N318" s="152">
        <v>0</v>
      </c>
      <c r="O318" s="152">
        <v>50.01</v>
      </c>
      <c r="P318" s="152">
        <v>0</v>
      </c>
      <c r="Q318" s="89" t="s">
        <v>670</v>
      </c>
    </row>
    <row r="319" spans="1:17" ht="76.5">
      <c r="A319" s="89">
        <v>47</v>
      </c>
      <c r="B319" s="89"/>
      <c r="C319" s="90" t="s">
        <v>49</v>
      </c>
      <c r="D319" s="145">
        <v>43634</v>
      </c>
      <c r="E319" s="85" t="s">
        <v>6</v>
      </c>
      <c r="F319" s="280">
        <v>1069042</v>
      </c>
      <c r="G319" s="89"/>
      <c r="H319" s="93" t="s">
        <v>12528</v>
      </c>
      <c r="I319" s="89"/>
      <c r="J319" s="89"/>
      <c r="K319" s="89"/>
      <c r="L319" s="89"/>
      <c r="M319" s="152">
        <v>0</v>
      </c>
      <c r="N319" s="152">
        <v>1028837.33</v>
      </c>
      <c r="O319" s="152">
        <v>0</v>
      </c>
      <c r="P319" s="152">
        <v>7057824.0800000001</v>
      </c>
      <c r="Q319" s="89" t="s">
        <v>670</v>
      </c>
    </row>
    <row r="320" spans="1:17" ht="63.75">
      <c r="A320" s="89">
        <v>47</v>
      </c>
      <c r="B320" s="89"/>
      <c r="C320" s="90" t="s">
        <v>49</v>
      </c>
      <c r="D320" s="145">
        <v>43634</v>
      </c>
      <c r="E320" s="85" t="s">
        <v>6</v>
      </c>
      <c r="F320" s="280">
        <v>1069382</v>
      </c>
      <c r="G320" s="89"/>
      <c r="H320" s="93" t="s">
        <v>12529</v>
      </c>
      <c r="I320" s="89"/>
      <c r="J320" s="89"/>
      <c r="K320" s="89"/>
      <c r="L320" s="89"/>
      <c r="M320" s="152">
        <v>0</v>
      </c>
      <c r="N320" s="152">
        <v>2404343.65</v>
      </c>
      <c r="O320" s="152">
        <v>0</v>
      </c>
      <c r="P320" s="152">
        <v>16493797.439999999</v>
      </c>
      <c r="Q320" s="89" t="s">
        <v>670</v>
      </c>
    </row>
    <row r="321" spans="1:17" ht="76.5">
      <c r="A321" s="89">
        <v>47</v>
      </c>
      <c r="B321" s="89"/>
      <c r="C321" s="90" t="s">
        <v>49</v>
      </c>
      <c r="D321" s="145">
        <v>43634</v>
      </c>
      <c r="E321" s="85" t="s">
        <v>11</v>
      </c>
      <c r="F321" s="280">
        <v>1069382</v>
      </c>
      <c r="G321" s="89"/>
      <c r="H321" s="93" t="s">
        <v>12530</v>
      </c>
      <c r="I321" s="89"/>
      <c r="J321" s="89"/>
      <c r="K321" s="89"/>
      <c r="L321" s="89"/>
      <c r="M321" s="152">
        <v>7.29</v>
      </c>
      <c r="N321" s="152">
        <v>0</v>
      </c>
      <c r="O321" s="152">
        <v>50.01</v>
      </c>
      <c r="P321" s="152">
        <v>0</v>
      </c>
      <c r="Q321" s="89" t="s">
        <v>670</v>
      </c>
    </row>
    <row r="322" spans="1:17" ht="63.75">
      <c r="A322" s="89">
        <v>597</v>
      </c>
      <c r="B322" s="89"/>
      <c r="C322" s="90" t="s">
        <v>734</v>
      </c>
      <c r="D322" s="145">
        <v>43634</v>
      </c>
      <c r="E322" s="85" t="s">
        <v>6</v>
      </c>
      <c r="F322" s="280">
        <v>957313</v>
      </c>
      <c r="G322" s="89"/>
      <c r="H322" s="93" t="s">
        <v>12531</v>
      </c>
      <c r="I322" s="89"/>
      <c r="J322" s="89"/>
      <c r="K322" s="89"/>
      <c r="L322" s="89"/>
      <c r="M322" s="152">
        <v>0</v>
      </c>
      <c r="N322" s="152">
        <v>62</v>
      </c>
      <c r="O322" s="152">
        <v>0</v>
      </c>
      <c r="P322" s="152">
        <v>425.32</v>
      </c>
      <c r="Q322" s="89" t="s">
        <v>670</v>
      </c>
    </row>
    <row r="323" spans="1:17" ht="63.75">
      <c r="A323" s="89">
        <v>512</v>
      </c>
      <c r="B323" s="89"/>
      <c r="C323" s="90" t="s">
        <v>782</v>
      </c>
      <c r="D323" s="145">
        <v>43634</v>
      </c>
      <c r="E323" s="85" t="s">
        <v>11</v>
      </c>
      <c r="F323" s="280">
        <v>957314</v>
      </c>
      <c r="G323" s="89"/>
      <c r="H323" s="93" t="s">
        <v>12532</v>
      </c>
      <c r="I323" s="89"/>
      <c r="J323" s="89"/>
      <c r="K323" s="89"/>
      <c r="L323" s="89"/>
      <c r="M323" s="152">
        <v>7.29</v>
      </c>
      <c r="N323" s="152">
        <v>0</v>
      </c>
      <c r="O323" s="152">
        <v>50.01</v>
      </c>
      <c r="P323" s="152">
        <v>0</v>
      </c>
      <c r="Q323" s="89" t="s">
        <v>670</v>
      </c>
    </row>
    <row r="324" spans="1:17" ht="51">
      <c r="A324" s="89" t="s">
        <v>557</v>
      </c>
      <c r="B324" s="89"/>
      <c r="C324" s="90" t="s">
        <v>780</v>
      </c>
      <c r="D324" s="145">
        <v>43635</v>
      </c>
      <c r="E324" s="85" t="s">
        <v>20</v>
      </c>
      <c r="F324" s="280">
        <v>12326</v>
      </c>
      <c r="G324" s="89"/>
      <c r="H324" s="93" t="s">
        <v>12533</v>
      </c>
      <c r="I324" s="89"/>
      <c r="J324" s="89"/>
      <c r="K324" s="89"/>
      <c r="L324" s="89"/>
      <c r="M324" s="152">
        <v>686041.49</v>
      </c>
      <c r="N324" s="152">
        <v>0</v>
      </c>
      <c r="O324" s="152">
        <v>4706244.62</v>
      </c>
      <c r="P324" s="152">
        <v>0</v>
      </c>
      <c r="Q324" s="89" t="s">
        <v>670</v>
      </c>
    </row>
    <row r="325" spans="1:17" ht="63.75">
      <c r="A325" s="89">
        <v>597</v>
      </c>
      <c r="B325" s="89"/>
      <c r="C325" s="90" t="s">
        <v>734</v>
      </c>
      <c r="D325" s="145">
        <v>43635</v>
      </c>
      <c r="E325" s="85" t="s">
        <v>6</v>
      </c>
      <c r="F325" s="280">
        <v>1070150</v>
      </c>
      <c r="G325" s="89"/>
      <c r="H325" s="93" t="s">
        <v>12534</v>
      </c>
      <c r="I325" s="89"/>
      <c r="J325" s="89"/>
      <c r="K325" s="89"/>
      <c r="L325" s="89"/>
      <c r="M325" s="152">
        <v>0</v>
      </c>
      <c r="N325" s="152">
        <v>69624</v>
      </c>
      <c r="O325" s="152">
        <v>0</v>
      </c>
      <c r="P325" s="152">
        <v>477620.64</v>
      </c>
      <c r="Q325" s="89" t="s">
        <v>670</v>
      </c>
    </row>
    <row r="326" spans="1:17" ht="63.75">
      <c r="A326" s="89">
        <v>597</v>
      </c>
      <c r="B326" s="89"/>
      <c r="C326" s="90" t="s">
        <v>734</v>
      </c>
      <c r="D326" s="145">
        <v>43635</v>
      </c>
      <c r="E326" s="85" t="s">
        <v>6</v>
      </c>
      <c r="F326" s="280">
        <v>1070152</v>
      </c>
      <c r="G326" s="89"/>
      <c r="H326" s="93" t="s">
        <v>12535</v>
      </c>
      <c r="I326" s="89"/>
      <c r="J326" s="89"/>
      <c r="K326" s="89"/>
      <c r="L326" s="89"/>
      <c r="M326" s="152">
        <v>0</v>
      </c>
      <c r="N326" s="152">
        <v>69624</v>
      </c>
      <c r="O326" s="152">
        <v>0</v>
      </c>
      <c r="P326" s="152">
        <v>477620.64</v>
      </c>
      <c r="Q326" s="89" t="s">
        <v>670</v>
      </c>
    </row>
    <row r="327" spans="1:17" ht="63.75">
      <c r="A327" s="89">
        <v>382</v>
      </c>
      <c r="B327" s="89"/>
      <c r="C327" s="90" t="s">
        <v>1359</v>
      </c>
      <c r="D327" s="145">
        <v>43635</v>
      </c>
      <c r="E327" s="85" t="s">
        <v>6</v>
      </c>
      <c r="F327" s="280">
        <v>1070526</v>
      </c>
      <c r="G327" s="89"/>
      <c r="H327" s="93" t="s">
        <v>12536</v>
      </c>
      <c r="I327" s="89"/>
      <c r="J327" s="89"/>
      <c r="K327" s="89"/>
      <c r="L327" s="89"/>
      <c r="M327" s="152">
        <v>0</v>
      </c>
      <c r="N327" s="152">
        <v>3500000</v>
      </c>
      <c r="O327" s="152">
        <v>0</v>
      </c>
      <c r="P327" s="152">
        <v>24010000</v>
      </c>
      <c r="Q327" s="89" t="s">
        <v>670</v>
      </c>
    </row>
    <row r="328" spans="1:17" ht="63.75">
      <c r="A328" s="89">
        <v>382</v>
      </c>
      <c r="B328" s="89"/>
      <c r="C328" s="90" t="s">
        <v>1359</v>
      </c>
      <c r="D328" s="145">
        <v>43635</v>
      </c>
      <c r="E328" s="85" t="s">
        <v>6</v>
      </c>
      <c r="F328" s="280">
        <v>957428</v>
      </c>
      <c r="G328" s="89"/>
      <c r="H328" s="93" t="s">
        <v>12537</v>
      </c>
      <c r="I328" s="89"/>
      <c r="J328" s="89"/>
      <c r="K328" s="89"/>
      <c r="L328" s="89"/>
      <c r="M328" s="152">
        <v>0</v>
      </c>
      <c r="N328" s="152">
        <v>2500000</v>
      </c>
      <c r="O328" s="152">
        <v>0</v>
      </c>
      <c r="P328" s="152">
        <v>17150000</v>
      </c>
      <c r="Q328" s="89" t="s">
        <v>670</v>
      </c>
    </row>
    <row r="329" spans="1:17" ht="51">
      <c r="A329" s="89">
        <v>86</v>
      </c>
      <c r="B329" s="89"/>
      <c r="C329" s="90" t="s">
        <v>56</v>
      </c>
      <c r="D329" s="145">
        <v>43635</v>
      </c>
      <c r="E329" s="85" t="s">
        <v>6</v>
      </c>
      <c r="F329" s="280">
        <v>957369</v>
      </c>
      <c r="G329" s="89"/>
      <c r="H329" s="93" t="s">
        <v>12538</v>
      </c>
      <c r="I329" s="89"/>
      <c r="J329" s="89"/>
      <c r="K329" s="89"/>
      <c r="L329" s="89"/>
      <c r="M329" s="152">
        <v>0</v>
      </c>
      <c r="N329" s="152">
        <v>200640.44</v>
      </c>
      <c r="O329" s="152">
        <v>0</v>
      </c>
      <c r="P329" s="152">
        <v>1376393.42</v>
      </c>
      <c r="Q329" s="89" t="s">
        <v>670</v>
      </c>
    </row>
    <row r="330" spans="1:17" ht="63.75">
      <c r="A330" s="89">
        <v>512</v>
      </c>
      <c r="B330" s="89"/>
      <c r="C330" s="90" t="s">
        <v>782</v>
      </c>
      <c r="D330" s="145">
        <v>43635</v>
      </c>
      <c r="E330" s="85" t="s">
        <v>11</v>
      </c>
      <c r="F330" s="280">
        <v>957427</v>
      </c>
      <c r="G330" s="89"/>
      <c r="H330" s="93" t="s">
        <v>12539</v>
      </c>
      <c r="I330" s="89"/>
      <c r="J330" s="89"/>
      <c r="K330" s="89"/>
      <c r="L330" s="89"/>
      <c r="M330" s="152">
        <v>7.29</v>
      </c>
      <c r="N330" s="152">
        <v>0</v>
      </c>
      <c r="O330" s="152">
        <v>50.01</v>
      </c>
      <c r="P330" s="152">
        <v>0</v>
      </c>
      <c r="Q330" s="89" t="s">
        <v>670</v>
      </c>
    </row>
    <row r="331" spans="1:17" ht="63.75">
      <c r="A331" s="89">
        <v>86</v>
      </c>
      <c r="B331" s="89"/>
      <c r="C331" s="90" t="s">
        <v>56</v>
      </c>
      <c r="D331" s="145">
        <v>43635</v>
      </c>
      <c r="E331" s="85" t="s">
        <v>11</v>
      </c>
      <c r="F331" s="280">
        <v>957369</v>
      </c>
      <c r="G331" s="89"/>
      <c r="H331" s="93" t="s">
        <v>12540</v>
      </c>
      <c r="I331" s="89"/>
      <c r="J331" s="89"/>
      <c r="K331" s="89"/>
      <c r="L331" s="89"/>
      <c r="M331" s="152">
        <v>7.29</v>
      </c>
      <c r="N331" s="152">
        <v>0</v>
      </c>
      <c r="O331" s="152">
        <v>50.01</v>
      </c>
      <c r="P331" s="152">
        <v>0</v>
      </c>
      <c r="Q331" s="89" t="s">
        <v>670</v>
      </c>
    </row>
    <row r="332" spans="1:17" ht="76.5">
      <c r="A332" s="89">
        <v>382</v>
      </c>
      <c r="B332" s="89"/>
      <c r="C332" s="90" t="s">
        <v>1359</v>
      </c>
      <c r="D332" s="145">
        <v>43635</v>
      </c>
      <c r="E332" s="85" t="s">
        <v>11</v>
      </c>
      <c r="F332" s="280">
        <v>1070526</v>
      </c>
      <c r="G332" s="89"/>
      <c r="H332" s="93" t="s">
        <v>12541</v>
      </c>
      <c r="I332" s="89"/>
      <c r="J332" s="89"/>
      <c r="K332" s="89"/>
      <c r="L332" s="89"/>
      <c r="M332" s="152">
        <v>7.29</v>
      </c>
      <c r="N332" s="152">
        <v>0</v>
      </c>
      <c r="O332" s="152">
        <v>50.01</v>
      </c>
      <c r="P332" s="152">
        <v>0</v>
      </c>
      <c r="Q332" s="89" t="s">
        <v>670</v>
      </c>
    </row>
    <row r="333" spans="1:17" ht="63.75">
      <c r="A333" s="89">
        <v>382</v>
      </c>
      <c r="B333" s="89"/>
      <c r="C333" s="90" t="s">
        <v>1359</v>
      </c>
      <c r="D333" s="145">
        <v>43635</v>
      </c>
      <c r="E333" s="85" t="s">
        <v>11</v>
      </c>
      <c r="F333" s="280">
        <v>957428</v>
      </c>
      <c r="G333" s="89"/>
      <c r="H333" s="93" t="s">
        <v>12542</v>
      </c>
      <c r="I333" s="89"/>
      <c r="J333" s="89"/>
      <c r="K333" s="89"/>
      <c r="L333" s="89"/>
      <c r="M333" s="152">
        <v>7.29</v>
      </c>
      <c r="N333" s="152">
        <v>0</v>
      </c>
      <c r="O333" s="152">
        <v>50.01</v>
      </c>
      <c r="P333" s="152">
        <v>0</v>
      </c>
      <c r="Q333" s="89" t="s">
        <v>670</v>
      </c>
    </row>
    <row r="334" spans="1:17" ht="51">
      <c r="A334" s="89" t="s">
        <v>556</v>
      </c>
      <c r="B334" s="89"/>
      <c r="C334" s="90" t="s">
        <v>616</v>
      </c>
      <c r="D334" s="145">
        <v>43635</v>
      </c>
      <c r="E334" s="85" t="s">
        <v>23</v>
      </c>
      <c r="F334" s="280">
        <v>19055</v>
      </c>
      <c r="G334" s="89"/>
      <c r="H334" s="93" t="s">
        <v>12543</v>
      </c>
      <c r="I334" s="89"/>
      <c r="J334" s="89"/>
      <c r="K334" s="89"/>
      <c r="L334" s="89"/>
      <c r="M334" s="152">
        <v>0</v>
      </c>
      <c r="N334" s="152">
        <v>0</v>
      </c>
      <c r="O334" s="152">
        <v>0</v>
      </c>
      <c r="P334" s="152">
        <v>0.01</v>
      </c>
      <c r="Q334" s="89" t="s">
        <v>670</v>
      </c>
    </row>
    <row r="335" spans="1:17" ht="63.75">
      <c r="A335" s="89">
        <v>512</v>
      </c>
      <c r="B335" s="89"/>
      <c r="C335" s="90" t="s">
        <v>782</v>
      </c>
      <c r="D335" s="145">
        <v>43640</v>
      </c>
      <c r="E335" s="85" t="s">
        <v>15</v>
      </c>
      <c r="F335" s="280">
        <v>1072109</v>
      </c>
      <c r="G335" s="89"/>
      <c r="H335" s="93" t="s">
        <v>12544</v>
      </c>
      <c r="I335" s="89"/>
      <c r="J335" s="89"/>
      <c r="K335" s="89"/>
      <c r="L335" s="89"/>
      <c r="M335" s="152">
        <v>7.29</v>
      </c>
      <c r="N335" s="152">
        <v>0</v>
      </c>
      <c r="O335" s="152">
        <v>50.01</v>
      </c>
      <c r="P335" s="152">
        <v>0</v>
      </c>
      <c r="Q335" s="89" t="s">
        <v>670</v>
      </c>
    </row>
    <row r="336" spans="1:17" ht="63.75">
      <c r="A336" s="89">
        <v>512</v>
      </c>
      <c r="B336" s="89"/>
      <c r="C336" s="90" t="s">
        <v>782</v>
      </c>
      <c r="D336" s="145">
        <v>43640</v>
      </c>
      <c r="E336" s="85" t="s">
        <v>15</v>
      </c>
      <c r="F336" s="280">
        <v>1072111</v>
      </c>
      <c r="G336" s="89"/>
      <c r="H336" s="93" t="s">
        <v>12545</v>
      </c>
      <c r="I336" s="89"/>
      <c r="J336" s="89"/>
      <c r="K336" s="89"/>
      <c r="L336" s="89"/>
      <c r="M336" s="152">
        <v>7.29</v>
      </c>
      <c r="N336" s="152">
        <v>0</v>
      </c>
      <c r="O336" s="152">
        <v>50.01</v>
      </c>
      <c r="P336" s="152">
        <v>0</v>
      </c>
      <c r="Q336" s="89" t="s">
        <v>670</v>
      </c>
    </row>
    <row r="337" spans="1:17" ht="76.5">
      <c r="A337" s="89" t="s">
        <v>556</v>
      </c>
      <c r="B337" s="89"/>
      <c r="C337" s="90" t="s">
        <v>616</v>
      </c>
      <c r="D337" s="145">
        <v>43640</v>
      </c>
      <c r="E337" s="85" t="s">
        <v>13</v>
      </c>
      <c r="F337" s="280">
        <v>957548</v>
      </c>
      <c r="G337" s="89"/>
      <c r="H337" s="93" t="s">
        <v>12546</v>
      </c>
      <c r="I337" s="89"/>
      <c r="J337" s="89"/>
      <c r="K337" s="89"/>
      <c r="L337" s="89"/>
      <c r="M337" s="152">
        <v>60.15</v>
      </c>
      <c r="N337" s="152">
        <v>0</v>
      </c>
      <c r="O337" s="152">
        <v>412.63</v>
      </c>
      <c r="P337" s="152">
        <v>0</v>
      </c>
      <c r="Q337" s="89" t="s">
        <v>670</v>
      </c>
    </row>
    <row r="338" spans="1:17" ht="51">
      <c r="A338" s="89" t="s">
        <v>556</v>
      </c>
      <c r="B338" s="89"/>
      <c r="C338" s="90" t="s">
        <v>616</v>
      </c>
      <c r="D338" s="145">
        <v>43640</v>
      </c>
      <c r="E338" s="85" t="s">
        <v>23</v>
      </c>
      <c r="F338" s="280">
        <v>19059</v>
      </c>
      <c r="G338" s="89"/>
      <c r="H338" s="93" t="s">
        <v>12547</v>
      </c>
      <c r="I338" s="89"/>
      <c r="J338" s="89"/>
      <c r="K338" s="89"/>
      <c r="L338" s="89"/>
      <c r="M338" s="152">
        <v>0</v>
      </c>
      <c r="N338" s="152">
        <v>0</v>
      </c>
      <c r="O338" s="152">
        <v>0.01</v>
      </c>
      <c r="P338" s="152">
        <v>0</v>
      </c>
      <c r="Q338" s="89" t="s">
        <v>670</v>
      </c>
    </row>
    <row r="339" spans="1:17" ht="51">
      <c r="A339" s="89">
        <v>86</v>
      </c>
      <c r="B339" s="89"/>
      <c r="C339" s="90" t="s">
        <v>56</v>
      </c>
      <c r="D339" s="145">
        <v>43641</v>
      </c>
      <c r="E339" s="85" t="s">
        <v>6</v>
      </c>
      <c r="F339" s="280">
        <v>1072983</v>
      </c>
      <c r="G339" s="89"/>
      <c r="H339" s="93" t="s">
        <v>12548</v>
      </c>
      <c r="I339" s="89"/>
      <c r="J339" s="89"/>
      <c r="K339" s="89"/>
      <c r="L339" s="89"/>
      <c r="M339" s="152">
        <v>0</v>
      </c>
      <c r="N339" s="152">
        <v>55788.68</v>
      </c>
      <c r="O339" s="152">
        <v>0</v>
      </c>
      <c r="P339" s="152">
        <v>382710.34</v>
      </c>
      <c r="Q339" s="89" t="s">
        <v>670</v>
      </c>
    </row>
    <row r="340" spans="1:17" ht="63.75">
      <c r="A340" s="89">
        <v>244</v>
      </c>
      <c r="B340" s="89"/>
      <c r="C340" s="90" t="s">
        <v>110</v>
      </c>
      <c r="D340" s="145">
        <v>43641</v>
      </c>
      <c r="E340" s="85" t="s">
        <v>6</v>
      </c>
      <c r="F340" s="280">
        <v>957599</v>
      </c>
      <c r="G340" s="89"/>
      <c r="H340" s="93" t="s">
        <v>12549</v>
      </c>
      <c r="I340" s="89"/>
      <c r="J340" s="89"/>
      <c r="K340" s="89"/>
      <c r="L340" s="89"/>
      <c r="M340" s="152">
        <v>0</v>
      </c>
      <c r="N340" s="152">
        <v>22444</v>
      </c>
      <c r="O340" s="152">
        <v>0</v>
      </c>
      <c r="P340" s="152">
        <v>153965.84</v>
      </c>
      <c r="Q340" s="89" t="s">
        <v>670</v>
      </c>
    </row>
    <row r="341" spans="1:17" ht="63.75">
      <c r="A341" s="89">
        <v>512</v>
      </c>
      <c r="B341" s="89"/>
      <c r="C341" s="90" t="s">
        <v>782</v>
      </c>
      <c r="D341" s="145">
        <v>43641</v>
      </c>
      <c r="E341" s="85" t="s">
        <v>15</v>
      </c>
      <c r="F341" s="280">
        <v>1072854</v>
      </c>
      <c r="G341" s="89"/>
      <c r="H341" s="93" t="s">
        <v>12550</v>
      </c>
      <c r="I341" s="89"/>
      <c r="J341" s="89"/>
      <c r="K341" s="89"/>
      <c r="L341" s="89"/>
      <c r="M341" s="152">
        <v>7.29</v>
      </c>
      <c r="N341" s="152">
        <v>0</v>
      </c>
      <c r="O341" s="152">
        <v>50.01</v>
      </c>
      <c r="P341" s="152">
        <v>0</v>
      </c>
      <c r="Q341" s="89" t="s">
        <v>670</v>
      </c>
    </row>
    <row r="342" spans="1:17" ht="63.75">
      <c r="A342" s="89">
        <v>86</v>
      </c>
      <c r="B342" s="89"/>
      <c r="C342" s="90" t="s">
        <v>56</v>
      </c>
      <c r="D342" s="145">
        <v>43641</v>
      </c>
      <c r="E342" s="85" t="s">
        <v>11</v>
      </c>
      <c r="F342" s="280">
        <v>1072983</v>
      </c>
      <c r="G342" s="89"/>
      <c r="H342" s="93" t="s">
        <v>12551</v>
      </c>
      <c r="I342" s="89"/>
      <c r="J342" s="89"/>
      <c r="K342" s="89"/>
      <c r="L342" s="89"/>
      <c r="M342" s="152">
        <v>7.29</v>
      </c>
      <c r="N342" s="152">
        <v>0</v>
      </c>
      <c r="O342" s="152">
        <v>50.01</v>
      </c>
      <c r="P342" s="152">
        <v>0</v>
      </c>
      <c r="Q342" s="89" t="s">
        <v>670</v>
      </c>
    </row>
    <row r="343" spans="1:17" ht="63.75">
      <c r="A343" s="89">
        <v>512</v>
      </c>
      <c r="B343" s="89"/>
      <c r="C343" s="90" t="s">
        <v>782</v>
      </c>
      <c r="D343" s="145">
        <v>43641</v>
      </c>
      <c r="E343" s="85" t="s">
        <v>15</v>
      </c>
      <c r="F343" s="280">
        <v>1073003</v>
      </c>
      <c r="G343" s="89"/>
      <c r="H343" s="93" t="s">
        <v>12552</v>
      </c>
      <c r="I343" s="89"/>
      <c r="J343" s="89"/>
      <c r="K343" s="89"/>
      <c r="L343" s="89"/>
      <c r="M343" s="152">
        <v>7.29</v>
      </c>
      <c r="N343" s="152">
        <v>0</v>
      </c>
      <c r="O343" s="152">
        <v>50.01</v>
      </c>
      <c r="P343" s="152">
        <v>0</v>
      </c>
      <c r="Q343" s="89" t="s">
        <v>670</v>
      </c>
    </row>
    <row r="344" spans="1:17" ht="63.75">
      <c r="A344" s="89">
        <v>512</v>
      </c>
      <c r="B344" s="89"/>
      <c r="C344" s="90" t="s">
        <v>782</v>
      </c>
      <c r="D344" s="145">
        <v>43641</v>
      </c>
      <c r="E344" s="85" t="s">
        <v>15</v>
      </c>
      <c r="F344" s="280">
        <v>1073476</v>
      </c>
      <c r="G344" s="89"/>
      <c r="H344" s="93" t="s">
        <v>12553</v>
      </c>
      <c r="I344" s="89"/>
      <c r="J344" s="89"/>
      <c r="K344" s="89"/>
      <c r="L344" s="89"/>
      <c r="M344" s="152">
        <v>7.29</v>
      </c>
      <c r="N344" s="152">
        <v>0</v>
      </c>
      <c r="O344" s="152">
        <v>50.01</v>
      </c>
      <c r="P344" s="152">
        <v>0</v>
      </c>
      <c r="Q344" s="89" t="s">
        <v>670</v>
      </c>
    </row>
    <row r="345" spans="1:17" ht="63.75">
      <c r="A345" s="89">
        <v>512</v>
      </c>
      <c r="B345" s="89"/>
      <c r="C345" s="90" t="s">
        <v>782</v>
      </c>
      <c r="D345" s="145">
        <v>43641</v>
      </c>
      <c r="E345" s="85" t="s">
        <v>15</v>
      </c>
      <c r="F345" s="280">
        <v>1073478</v>
      </c>
      <c r="G345" s="89"/>
      <c r="H345" s="93" t="s">
        <v>12554</v>
      </c>
      <c r="I345" s="89"/>
      <c r="J345" s="89"/>
      <c r="K345" s="89"/>
      <c r="L345" s="89"/>
      <c r="M345" s="152">
        <v>7.29</v>
      </c>
      <c r="N345" s="152">
        <v>0</v>
      </c>
      <c r="O345" s="152">
        <v>50.01</v>
      </c>
      <c r="P345" s="152">
        <v>0</v>
      </c>
      <c r="Q345" s="89" t="s">
        <v>670</v>
      </c>
    </row>
    <row r="346" spans="1:17" ht="51">
      <c r="A346" s="89" t="s">
        <v>556</v>
      </c>
      <c r="B346" s="89"/>
      <c r="C346" s="90" t="s">
        <v>616</v>
      </c>
      <c r="D346" s="145">
        <v>43641</v>
      </c>
      <c r="E346" s="85" t="s">
        <v>23</v>
      </c>
      <c r="F346" s="280">
        <v>19063</v>
      </c>
      <c r="G346" s="89"/>
      <c r="H346" s="93" t="s">
        <v>12555</v>
      </c>
      <c r="I346" s="89"/>
      <c r="J346" s="89"/>
      <c r="K346" s="89"/>
      <c r="L346" s="89"/>
      <c r="M346" s="152">
        <v>0</v>
      </c>
      <c r="N346" s="152">
        <v>0</v>
      </c>
      <c r="O346" s="152">
        <v>0</v>
      </c>
      <c r="P346" s="152">
        <v>0.01</v>
      </c>
      <c r="Q346" s="89" t="s">
        <v>670</v>
      </c>
    </row>
    <row r="347" spans="1:17" ht="63.75">
      <c r="A347" s="89">
        <v>287</v>
      </c>
      <c r="B347" s="89"/>
      <c r="C347" s="90" t="s">
        <v>126</v>
      </c>
      <c r="D347" s="145">
        <v>43642</v>
      </c>
      <c r="E347" s="85" t="s">
        <v>6</v>
      </c>
      <c r="F347" s="280">
        <v>1074068</v>
      </c>
      <c r="G347" s="89"/>
      <c r="H347" s="93" t="s">
        <v>12556</v>
      </c>
      <c r="I347" s="89"/>
      <c r="J347" s="89"/>
      <c r="K347" s="89"/>
      <c r="L347" s="89"/>
      <c r="M347" s="152">
        <v>0</v>
      </c>
      <c r="N347" s="152">
        <v>5000000</v>
      </c>
      <c r="O347" s="152">
        <v>0</v>
      </c>
      <c r="P347" s="152">
        <v>34300000</v>
      </c>
      <c r="Q347" s="89" t="s">
        <v>670</v>
      </c>
    </row>
    <row r="348" spans="1:17" ht="63.75">
      <c r="A348" s="89">
        <v>85</v>
      </c>
      <c r="B348" s="89"/>
      <c r="C348" s="90" t="s">
        <v>735</v>
      </c>
      <c r="D348" s="145">
        <v>43642</v>
      </c>
      <c r="E348" s="85" t="s">
        <v>6</v>
      </c>
      <c r="F348" s="280">
        <v>1074775</v>
      </c>
      <c r="G348" s="89"/>
      <c r="H348" s="93" t="s">
        <v>12557</v>
      </c>
      <c r="I348" s="89"/>
      <c r="J348" s="89"/>
      <c r="K348" s="89"/>
      <c r="L348" s="89"/>
      <c r="M348" s="152">
        <v>0</v>
      </c>
      <c r="N348" s="152">
        <v>127606.47</v>
      </c>
      <c r="O348" s="152">
        <v>0</v>
      </c>
      <c r="P348" s="152">
        <v>875380.38</v>
      </c>
      <c r="Q348" s="89" t="s">
        <v>670</v>
      </c>
    </row>
    <row r="349" spans="1:17" ht="63.75">
      <c r="A349" s="89">
        <v>512</v>
      </c>
      <c r="B349" s="89"/>
      <c r="C349" s="90" t="s">
        <v>782</v>
      </c>
      <c r="D349" s="145">
        <v>43642</v>
      </c>
      <c r="E349" s="85" t="s">
        <v>15</v>
      </c>
      <c r="F349" s="280">
        <v>1074942</v>
      </c>
      <c r="G349" s="89"/>
      <c r="H349" s="93" t="s">
        <v>12558</v>
      </c>
      <c r="I349" s="89"/>
      <c r="J349" s="89"/>
      <c r="K349" s="89"/>
      <c r="L349" s="89"/>
      <c r="M349" s="152">
        <v>7.29</v>
      </c>
      <c r="N349" s="152">
        <v>0</v>
      </c>
      <c r="O349" s="152">
        <v>50.01</v>
      </c>
      <c r="P349" s="152">
        <v>0</v>
      </c>
      <c r="Q349" s="89" t="s">
        <v>670</v>
      </c>
    </row>
    <row r="350" spans="1:17" ht="63.75">
      <c r="A350" s="89">
        <v>512</v>
      </c>
      <c r="B350" s="89"/>
      <c r="C350" s="90" t="s">
        <v>782</v>
      </c>
      <c r="D350" s="145">
        <v>43642</v>
      </c>
      <c r="E350" s="85" t="s">
        <v>15</v>
      </c>
      <c r="F350" s="280">
        <v>1075046</v>
      </c>
      <c r="G350" s="89"/>
      <c r="H350" s="93" t="s">
        <v>12559</v>
      </c>
      <c r="I350" s="89"/>
      <c r="J350" s="89"/>
      <c r="K350" s="89"/>
      <c r="L350" s="89"/>
      <c r="M350" s="152">
        <v>7.29</v>
      </c>
      <c r="N350" s="152">
        <v>0</v>
      </c>
      <c r="O350" s="152">
        <v>50.01</v>
      </c>
      <c r="P350" s="152">
        <v>0</v>
      </c>
      <c r="Q350" s="89" t="s">
        <v>670</v>
      </c>
    </row>
    <row r="351" spans="1:17" ht="63.75">
      <c r="A351" s="89">
        <v>512</v>
      </c>
      <c r="B351" s="89"/>
      <c r="C351" s="90" t="s">
        <v>782</v>
      </c>
      <c r="D351" s="145">
        <v>43642</v>
      </c>
      <c r="E351" s="85" t="s">
        <v>15</v>
      </c>
      <c r="F351" s="280">
        <v>1074940</v>
      </c>
      <c r="G351" s="89"/>
      <c r="H351" s="93" t="s">
        <v>12560</v>
      </c>
      <c r="I351" s="89"/>
      <c r="J351" s="89"/>
      <c r="K351" s="89"/>
      <c r="L351" s="89"/>
      <c r="M351" s="152">
        <v>7.29</v>
      </c>
      <c r="N351" s="152">
        <v>0</v>
      </c>
      <c r="O351" s="152">
        <v>50.01</v>
      </c>
      <c r="P351" s="152">
        <v>0</v>
      </c>
      <c r="Q351" s="89" t="s">
        <v>670</v>
      </c>
    </row>
    <row r="352" spans="1:17" ht="63.75">
      <c r="A352" s="89">
        <v>512</v>
      </c>
      <c r="B352" s="89"/>
      <c r="C352" s="90" t="s">
        <v>782</v>
      </c>
      <c r="D352" s="145">
        <v>43642</v>
      </c>
      <c r="E352" s="85" t="s">
        <v>11</v>
      </c>
      <c r="F352" s="280">
        <v>957944</v>
      </c>
      <c r="G352" s="89"/>
      <c r="H352" s="93" t="s">
        <v>12561</v>
      </c>
      <c r="I352" s="89"/>
      <c r="J352" s="89"/>
      <c r="K352" s="89"/>
      <c r="L352" s="89"/>
      <c r="M352" s="152">
        <v>7.29</v>
      </c>
      <c r="N352" s="152">
        <v>0</v>
      </c>
      <c r="O352" s="152">
        <v>50.01</v>
      </c>
      <c r="P352" s="152">
        <v>0</v>
      </c>
      <c r="Q352" s="89" t="s">
        <v>670</v>
      </c>
    </row>
    <row r="353" spans="1:17" ht="63.75">
      <c r="A353" s="89">
        <v>85</v>
      </c>
      <c r="B353" s="89"/>
      <c r="C353" s="90" t="s">
        <v>735</v>
      </c>
      <c r="D353" s="145">
        <v>43642</v>
      </c>
      <c r="E353" s="85" t="s">
        <v>11</v>
      </c>
      <c r="F353" s="280">
        <v>1074775</v>
      </c>
      <c r="G353" s="89"/>
      <c r="H353" s="93" t="s">
        <v>12562</v>
      </c>
      <c r="I353" s="89"/>
      <c r="J353" s="89"/>
      <c r="K353" s="89"/>
      <c r="L353" s="89"/>
      <c r="M353" s="152">
        <v>7.29</v>
      </c>
      <c r="N353" s="152">
        <v>0</v>
      </c>
      <c r="O353" s="152">
        <v>50.01</v>
      </c>
      <c r="P353" s="152">
        <v>0</v>
      </c>
      <c r="Q353" s="89" t="s">
        <v>670</v>
      </c>
    </row>
    <row r="354" spans="1:17" ht="63.75">
      <c r="A354" s="89">
        <v>512</v>
      </c>
      <c r="B354" s="89"/>
      <c r="C354" s="90" t="s">
        <v>782</v>
      </c>
      <c r="D354" s="145">
        <v>43642</v>
      </c>
      <c r="E354" s="85" t="s">
        <v>15</v>
      </c>
      <c r="F354" s="280">
        <v>1074938</v>
      </c>
      <c r="G354" s="89"/>
      <c r="H354" s="93" t="s">
        <v>12563</v>
      </c>
      <c r="I354" s="89"/>
      <c r="J354" s="89"/>
      <c r="K354" s="89"/>
      <c r="L354" s="89"/>
      <c r="M354" s="152">
        <v>7.29</v>
      </c>
      <c r="N354" s="152">
        <v>0</v>
      </c>
      <c r="O354" s="152">
        <v>50.01</v>
      </c>
      <c r="P354" s="152">
        <v>0</v>
      </c>
      <c r="Q354" s="89" t="s">
        <v>670</v>
      </c>
    </row>
    <row r="355" spans="1:17" ht="51">
      <c r="A355" s="89" t="s">
        <v>556</v>
      </c>
      <c r="B355" s="89"/>
      <c r="C355" s="90" t="s">
        <v>616</v>
      </c>
      <c r="D355" s="145">
        <v>43642</v>
      </c>
      <c r="E355" s="85" t="s">
        <v>23</v>
      </c>
      <c r="F355" s="280">
        <v>19067</v>
      </c>
      <c r="G355" s="89"/>
      <c r="H355" s="93" t="s">
        <v>12564</v>
      </c>
      <c r="I355" s="89"/>
      <c r="J355" s="89"/>
      <c r="K355" s="89"/>
      <c r="L355" s="89"/>
      <c r="M355" s="152">
        <v>0</v>
      </c>
      <c r="N355" s="152">
        <v>0</v>
      </c>
      <c r="O355" s="152">
        <v>0</v>
      </c>
      <c r="P355" s="152">
        <v>0.02</v>
      </c>
      <c r="Q355" s="89" t="s">
        <v>670</v>
      </c>
    </row>
    <row r="356" spans="1:17" ht="63.75">
      <c r="A356" s="89">
        <v>512</v>
      </c>
      <c r="B356" s="89"/>
      <c r="C356" s="90" t="s">
        <v>782</v>
      </c>
      <c r="D356" s="145">
        <v>43643</v>
      </c>
      <c r="E356" s="85" t="s">
        <v>15</v>
      </c>
      <c r="F356" s="280">
        <v>1075943</v>
      </c>
      <c r="G356" s="89"/>
      <c r="H356" s="93" t="s">
        <v>12565</v>
      </c>
      <c r="I356" s="89"/>
      <c r="J356" s="89"/>
      <c r="K356" s="89"/>
      <c r="L356" s="89"/>
      <c r="M356" s="152">
        <v>7.29</v>
      </c>
      <c r="N356" s="152">
        <v>0</v>
      </c>
      <c r="O356" s="152">
        <v>50.01</v>
      </c>
      <c r="P356" s="152">
        <v>0</v>
      </c>
      <c r="Q356" s="89" t="s">
        <v>670</v>
      </c>
    </row>
    <row r="357" spans="1:17" ht="63.75">
      <c r="A357" s="89">
        <v>585</v>
      </c>
      <c r="B357" s="89"/>
      <c r="C357" s="90" t="s">
        <v>183</v>
      </c>
      <c r="D357" s="145">
        <v>43643</v>
      </c>
      <c r="E357" s="85" t="s">
        <v>6</v>
      </c>
      <c r="F357" s="280">
        <v>1137617</v>
      </c>
      <c r="G357" s="89"/>
      <c r="H357" s="93" t="s">
        <v>12566</v>
      </c>
      <c r="I357" s="89"/>
      <c r="J357" s="89"/>
      <c r="K357" s="89"/>
      <c r="L357" s="89"/>
      <c r="M357" s="152">
        <v>0</v>
      </c>
      <c r="N357" s="152">
        <v>31000</v>
      </c>
      <c r="O357" s="152">
        <v>0</v>
      </c>
      <c r="P357" s="152">
        <v>212660</v>
      </c>
      <c r="Q357" s="89" t="s">
        <v>670</v>
      </c>
    </row>
    <row r="358" spans="1:17" ht="51">
      <c r="A358" s="89">
        <v>287</v>
      </c>
      <c r="B358" s="89"/>
      <c r="C358" s="90" t="s">
        <v>126</v>
      </c>
      <c r="D358" s="145">
        <v>43643</v>
      </c>
      <c r="E358" s="85" t="s">
        <v>6</v>
      </c>
      <c r="F358" s="280">
        <v>958136</v>
      </c>
      <c r="G358" s="89"/>
      <c r="H358" s="93" t="s">
        <v>12567</v>
      </c>
      <c r="I358" s="89"/>
      <c r="J358" s="89"/>
      <c r="K358" s="89"/>
      <c r="L358" s="89"/>
      <c r="M358" s="152">
        <v>0</v>
      </c>
      <c r="N358" s="152">
        <v>6110000</v>
      </c>
      <c r="O358" s="152">
        <v>0</v>
      </c>
      <c r="P358" s="152">
        <v>41914600</v>
      </c>
      <c r="Q358" s="89" t="s">
        <v>670</v>
      </c>
    </row>
    <row r="359" spans="1:17" ht="51">
      <c r="A359" s="89" t="s">
        <v>556</v>
      </c>
      <c r="B359" s="89"/>
      <c r="C359" s="90" t="s">
        <v>616</v>
      </c>
      <c r="D359" s="145">
        <v>43643</v>
      </c>
      <c r="E359" s="85" t="s">
        <v>23</v>
      </c>
      <c r="F359" s="280">
        <v>19071</v>
      </c>
      <c r="G359" s="89"/>
      <c r="H359" s="93" t="s">
        <v>12568</v>
      </c>
      <c r="I359" s="89"/>
      <c r="J359" s="89"/>
      <c r="K359" s="89"/>
      <c r="L359" s="89"/>
      <c r="M359" s="152">
        <v>0</v>
      </c>
      <c r="N359" s="152">
        <v>0</v>
      </c>
      <c r="O359" s="152">
        <v>0.02</v>
      </c>
      <c r="P359" s="152">
        <v>0</v>
      </c>
      <c r="Q359" s="89" t="s">
        <v>670</v>
      </c>
    </row>
    <row r="360" spans="1:17" ht="63.75">
      <c r="A360" s="89">
        <v>66</v>
      </c>
      <c r="B360" s="89"/>
      <c r="C360" s="90" t="s">
        <v>52</v>
      </c>
      <c r="D360" s="145">
        <v>43644</v>
      </c>
      <c r="E360" s="85" t="s">
        <v>6</v>
      </c>
      <c r="F360" s="280">
        <v>1076913</v>
      </c>
      <c r="G360" s="89"/>
      <c r="H360" s="93" t="s">
        <v>12569</v>
      </c>
      <c r="I360" s="89"/>
      <c r="J360" s="89"/>
      <c r="K360" s="89"/>
      <c r="L360" s="89"/>
      <c r="M360" s="152">
        <v>0</v>
      </c>
      <c r="N360" s="152">
        <v>2000000</v>
      </c>
      <c r="O360" s="152">
        <v>0</v>
      </c>
      <c r="P360" s="152">
        <v>13720000</v>
      </c>
      <c r="Q360" s="89" t="s">
        <v>670</v>
      </c>
    </row>
    <row r="361" spans="1:17" ht="63.75">
      <c r="A361" s="89">
        <v>291</v>
      </c>
      <c r="B361" s="89"/>
      <c r="C361" s="90" t="s">
        <v>129</v>
      </c>
      <c r="D361" s="145">
        <v>43644</v>
      </c>
      <c r="E361" s="85" t="s">
        <v>6</v>
      </c>
      <c r="F361" s="280">
        <v>1076912</v>
      </c>
      <c r="G361" s="89"/>
      <c r="H361" s="93" t="s">
        <v>12570</v>
      </c>
      <c r="I361" s="89"/>
      <c r="J361" s="89"/>
      <c r="K361" s="89"/>
      <c r="L361" s="89"/>
      <c r="M361" s="152">
        <v>0</v>
      </c>
      <c r="N361" s="152">
        <v>26873811</v>
      </c>
      <c r="O361" s="152">
        <v>0</v>
      </c>
      <c r="P361" s="152">
        <v>184354343.46000001</v>
      </c>
      <c r="Q361" s="89" t="s">
        <v>670</v>
      </c>
    </row>
    <row r="362" spans="1:17" ht="63.75">
      <c r="A362" s="89" t="s">
        <v>557</v>
      </c>
      <c r="B362" s="89"/>
      <c r="C362" s="90" t="s">
        <v>780</v>
      </c>
      <c r="D362" s="145">
        <v>43644</v>
      </c>
      <c r="E362" s="85" t="s">
        <v>6</v>
      </c>
      <c r="F362" s="280">
        <v>958182</v>
      </c>
      <c r="G362" s="89"/>
      <c r="H362" s="93" t="s">
        <v>12571</v>
      </c>
      <c r="I362" s="89"/>
      <c r="J362" s="89"/>
      <c r="K362" s="89"/>
      <c r="L362" s="89"/>
      <c r="M362" s="152">
        <v>0</v>
      </c>
      <c r="N362" s="152">
        <v>100000000</v>
      </c>
      <c r="O362" s="152">
        <v>0</v>
      </c>
      <c r="P362" s="152">
        <v>686000000</v>
      </c>
      <c r="Q362" s="89" t="s">
        <v>670</v>
      </c>
    </row>
    <row r="363" spans="1:17" ht="76.5">
      <c r="A363" s="89">
        <v>66</v>
      </c>
      <c r="B363" s="89"/>
      <c r="C363" s="90" t="s">
        <v>52</v>
      </c>
      <c r="D363" s="145">
        <v>43644</v>
      </c>
      <c r="E363" s="85" t="s">
        <v>11</v>
      </c>
      <c r="F363" s="280">
        <v>1076913</v>
      </c>
      <c r="G363" s="89"/>
      <c r="H363" s="93" t="s">
        <v>12572</v>
      </c>
      <c r="I363" s="89"/>
      <c r="J363" s="89"/>
      <c r="K363" s="89"/>
      <c r="L363" s="89"/>
      <c r="M363" s="152">
        <v>7.29</v>
      </c>
      <c r="N363" s="152">
        <v>0</v>
      </c>
      <c r="O363" s="152">
        <v>50.01</v>
      </c>
      <c r="P363" s="152">
        <v>0</v>
      </c>
      <c r="Q363" s="89" t="s">
        <v>670</v>
      </c>
    </row>
    <row r="364" spans="1:17" ht="63.75">
      <c r="A364" s="89">
        <v>512</v>
      </c>
      <c r="B364" s="89"/>
      <c r="C364" s="90" t="s">
        <v>782</v>
      </c>
      <c r="D364" s="145">
        <v>43644</v>
      </c>
      <c r="E364" s="85" t="s">
        <v>15</v>
      </c>
      <c r="F364" s="280">
        <v>1077637</v>
      </c>
      <c r="G364" s="89"/>
      <c r="H364" s="93" t="s">
        <v>12573</v>
      </c>
      <c r="I364" s="89"/>
      <c r="J364" s="89"/>
      <c r="K364" s="89"/>
      <c r="L364" s="89"/>
      <c r="M364" s="152">
        <v>7.29</v>
      </c>
      <c r="N364" s="152">
        <v>0</v>
      </c>
      <c r="O364" s="152">
        <v>50.01</v>
      </c>
      <c r="P364" s="152">
        <v>0</v>
      </c>
      <c r="Q364" s="89" t="s">
        <v>670</v>
      </c>
    </row>
    <row r="365" spans="1:17" ht="51">
      <c r="A365" s="89" t="s">
        <v>556</v>
      </c>
      <c r="B365" s="89"/>
      <c r="C365" s="90" t="s">
        <v>616</v>
      </c>
      <c r="D365" s="145">
        <v>43644</v>
      </c>
      <c r="E365" s="85" t="s">
        <v>23</v>
      </c>
      <c r="F365" s="280">
        <v>19075</v>
      </c>
      <c r="G365" s="89"/>
      <c r="H365" s="93" t="s">
        <v>12574</v>
      </c>
      <c r="I365" s="89"/>
      <c r="J365" s="89"/>
      <c r="K365" s="89"/>
      <c r="L365" s="89"/>
      <c r="M365" s="152">
        <v>0</v>
      </c>
      <c r="N365" s="152">
        <v>0</v>
      </c>
      <c r="O365" s="152">
        <v>0</v>
      </c>
      <c r="P365" s="152">
        <v>0.02</v>
      </c>
      <c r="Q365" s="89" t="s">
        <v>670</v>
      </c>
    </row>
    <row r="366" spans="1:17">
      <c r="A366" s="210"/>
      <c r="B366" s="210"/>
      <c r="C366" s="211"/>
      <c r="D366" s="224"/>
      <c r="E366" s="225"/>
      <c r="F366" s="225"/>
      <c r="G366" s="210"/>
      <c r="H366" s="212"/>
      <c r="I366" s="210"/>
      <c r="J366" s="210"/>
      <c r="K366" s="210"/>
      <c r="L366" s="210"/>
      <c r="M366" s="213"/>
      <c r="N366" s="213"/>
      <c r="O366" s="213"/>
      <c r="P366" s="213"/>
      <c r="Q366" s="210"/>
    </row>
    <row r="367" spans="1:17">
      <c r="H367" s="364" t="s">
        <v>571</v>
      </c>
      <c r="I367" s="364"/>
      <c r="J367" s="364"/>
      <c r="K367" s="364"/>
      <c r="L367" s="364"/>
      <c r="M367" s="157">
        <f>+SUBTOTAL(9,M10:M365)</f>
        <v>63407664.469999902</v>
      </c>
      <c r="N367" s="157">
        <f>+SUBTOTAL(9,N10:N365)</f>
        <v>279547879.68000001</v>
      </c>
      <c r="O367" s="157">
        <f>+SUBTOTAL(9,O10:O365)</f>
        <v>434976578.73999876</v>
      </c>
      <c r="P367" s="157">
        <f>+SUBTOTAL(9,P10:P365)</f>
        <v>1917698455.2399998</v>
      </c>
    </row>
    <row r="369" spans="1:17">
      <c r="A369" s="210"/>
      <c r="B369" s="210"/>
      <c r="C369" s="211"/>
      <c r="D369" s="210"/>
      <c r="E369" s="210"/>
      <c r="F369" s="210"/>
      <c r="G369" s="210"/>
      <c r="H369" s="210"/>
      <c r="I369" s="212"/>
      <c r="J369" s="210"/>
      <c r="K369" s="210"/>
      <c r="L369" s="210"/>
      <c r="M369" s="210"/>
      <c r="N369" s="213"/>
      <c r="O369" s="213"/>
      <c r="P369" s="210"/>
      <c r="Q369" s="83"/>
    </row>
    <row r="370" spans="1:17">
      <c r="A370" s="210"/>
      <c r="B370" s="210"/>
      <c r="C370" s="211"/>
      <c r="D370" s="210"/>
      <c r="E370" s="210"/>
      <c r="F370" s="210"/>
      <c r="G370" s="210"/>
      <c r="H370" s="210"/>
      <c r="I370" s="212"/>
      <c r="J370" s="210"/>
      <c r="K370" s="210"/>
      <c r="L370" s="210"/>
      <c r="M370" s="210"/>
      <c r="N370" s="213"/>
      <c r="O370" s="213"/>
      <c r="P370" s="210"/>
      <c r="Q370" s="83"/>
    </row>
    <row r="371" spans="1:17">
      <c r="A371" s="210"/>
      <c r="B371" s="210"/>
      <c r="C371" s="211"/>
      <c r="D371" s="210"/>
      <c r="E371" s="210"/>
      <c r="F371" s="210"/>
      <c r="G371" s="210"/>
      <c r="H371" s="210"/>
      <c r="I371" s="212"/>
      <c r="J371" s="210"/>
      <c r="K371" s="210"/>
      <c r="L371" s="210"/>
      <c r="M371" s="210"/>
      <c r="N371" s="213"/>
      <c r="O371" s="213"/>
      <c r="P371" s="210"/>
      <c r="Q371" s="83"/>
    </row>
    <row r="372" spans="1:17">
      <c r="A372" s="210"/>
      <c r="B372" s="210"/>
      <c r="C372" s="211"/>
      <c r="D372" s="210"/>
      <c r="E372" s="210"/>
      <c r="F372" s="210"/>
      <c r="G372" s="210"/>
      <c r="H372" s="210"/>
      <c r="I372" s="212"/>
      <c r="J372" s="210"/>
      <c r="K372" s="210"/>
      <c r="L372" s="210"/>
      <c r="M372" s="210"/>
      <c r="N372" s="213"/>
      <c r="O372" s="213"/>
      <c r="P372" s="210"/>
      <c r="Q372" s="83"/>
    </row>
    <row r="373" spans="1:17">
      <c r="A373" s="210"/>
      <c r="B373" s="210"/>
      <c r="C373" s="211"/>
      <c r="D373" s="210"/>
      <c r="E373" s="210"/>
      <c r="F373" s="210"/>
      <c r="G373" s="210"/>
      <c r="H373" s="210"/>
      <c r="I373" s="212"/>
      <c r="J373" s="210"/>
      <c r="K373" s="210"/>
      <c r="L373" s="210"/>
      <c r="M373" s="210"/>
      <c r="N373" s="213"/>
      <c r="O373" s="213"/>
      <c r="P373" s="210"/>
      <c r="Q373" s="83"/>
    </row>
    <row r="374" spans="1:17" s="98" customFormat="1">
      <c r="A374" s="210"/>
      <c r="B374" s="210"/>
      <c r="C374" s="211"/>
      <c r="D374" s="210"/>
      <c r="E374" s="210"/>
      <c r="F374" s="210"/>
      <c r="G374" s="210"/>
      <c r="H374" s="210"/>
      <c r="I374" s="212"/>
      <c r="J374" s="210"/>
      <c r="K374" s="210"/>
      <c r="L374" s="210"/>
      <c r="M374" s="210"/>
      <c r="N374" s="213"/>
      <c r="O374" s="213"/>
      <c r="P374" s="210"/>
    </row>
    <row r="375" spans="1:17" s="98" customFormat="1">
      <c r="A375" s="210"/>
      <c r="B375" s="210"/>
      <c r="C375" s="211"/>
      <c r="D375" s="210"/>
      <c r="E375" s="210"/>
      <c r="F375" s="210"/>
      <c r="G375" s="210"/>
      <c r="H375" s="210"/>
      <c r="I375" s="212"/>
      <c r="J375" s="210"/>
      <c r="K375" s="210"/>
      <c r="L375" s="210"/>
      <c r="M375" s="213"/>
      <c r="N375" s="213"/>
      <c r="O375" s="210"/>
    </row>
    <row r="376" spans="1:17" s="98" customFormat="1">
      <c r="A376" s="210"/>
      <c r="B376" s="210"/>
      <c r="C376" s="358"/>
      <c r="D376" s="358"/>
      <c r="E376" s="358"/>
      <c r="F376" s="250"/>
      <c r="G376" s="250"/>
      <c r="H376" s="253"/>
      <c r="J376" s="250"/>
      <c r="K376" s="250"/>
      <c r="L376" s="250"/>
      <c r="M376" s="359"/>
      <c r="N376" s="359"/>
      <c r="O376" s="359"/>
    </row>
    <row r="377" spans="1:17" s="98" customFormat="1">
      <c r="A377" s="210"/>
      <c r="B377" s="210"/>
      <c r="C377" s="211"/>
      <c r="D377" s="217"/>
      <c r="E377" s="210"/>
      <c r="F377" s="210"/>
      <c r="G377" s="210"/>
      <c r="H377" s="212"/>
      <c r="I377" s="210"/>
      <c r="J377" s="210"/>
      <c r="K377" s="210"/>
      <c r="L377" s="210"/>
      <c r="M377" s="213"/>
      <c r="N377" s="213"/>
      <c r="O377" s="213"/>
      <c r="P377" s="213"/>
      <c r="Q377" s="210"/>
    </row>
  </sheetData>
  <sheetProtection algorithmName="SHA-512" hashValue="RIJwLkTVYBjxyQeqJmSqNspRwcVWUx8reptMxnA4YPy8DuOdYC1/isbkOZI1K9zzkmcmO+FNXAUZpTLHGb574Q==" saltValue="a74QD4SNRWH1JJsAuSrMRw==" spinCount="100000" sheet="1" objects="1" scenarios="1" formatCells="0" formatColumns="0" formatRows="0" insertColumns="0" insertRows="0" insertHyperlinks="0" sort="0" autoFilter="0" pivotTables="0"/>
  <protectedRanges>
    <protectedRange sqref="B10:B366" name="Rango2"/>
    <protectedRange sqref="I10:L366" name="Rango1"/>
    <protectedRange sqref="G10:G366" name="Rango3"/>
  </protectedRanges>
  <autoFilter ref="A8:Q365"/>
  <mergeCells count="24">
    <mergeCell ref="A8:A9"/>
    <mergeCell ref="B8:B9"/>
    <mergeCell ref="D8:D9"/>
    <mergeCell ref="E8:E9"/>
    <mergeCell ref="F8:F9"/>
    <mergeCell ref="G8:G9"/>
    <mergeCell ref="H8:H9"/>
    <mergeCell ref="H367:L367"/>
    <mergeCell ref="C376:E376"/>
    <mergeCell ref="M376:O376"/>
    <mergeCell ref="C8:C9"/>
    <mergeCell ref="Q8:Q9"/>
    <mergeCell ref="N8:N9"/>
    <mergeCell ref="P8:P9"/>
    <mergeCell ref="M7:N7"/>
    <mergeCell ref="I8:I9"/>
    <mergeCell ref="J8:J9"/>
    <mergeCell ref="K8:K9"/>
    <mergeCell ref="O7:P7"/>
    <mergeCell ref="M8:M9"/>
    <mergeCell ref="O8:O9"/>
    <mergeCell ref="L8:L9"/>
    <mergeCell ref="I7:J7"/>
    <mergeCell ref="K7:L7"/>
  </mergeCells>
  <pageMargins left="0.31496062992125984" right="0.19685039370078741" top="0.31496062992125984" bottom="0.74803149606299213" header="0.31496062992125984" footer="0.31496062992125984"/>
  <pageSetup scale="5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117"/>
  <sheetViews>
    <sheetView view="pageBreakPreview" zoomScaleNormal="85" zoomScaleSheetLayoutView="100" workbookViewId="0">
      <pane ySplit="8" topLeftCell="A9" activePane="bottomLeft" state="frozen"/>
      <selection activeCell="D26" sqref="D26"/>
      <selection pane="bottomLeft"/>
    </sheetView>
  </sheetViews>
  <sheetFormatPr baseColWidth="10" defaultRowHeight="12.75"/>
  <cols>
    <col min="1" max="1" width="6.140625" style="116" customWidth="1"/>
    <col min="2" max="2" width="4.140625" style="116" bestFit="1" customWidth="1"/>
    <col min="3" max="3" width="30.7109375" style="265" customWidth="1"/>
    <col min="4" max="4" width="11.5703125" style="169" bestFit="1" customWidth="1"/>
    <col min="5" max="5" width="9.7109375" style="87" customWidth="1"/>
    <col min="6" max="6" width="11.7109375" style="87" customWidth="1"/>
    <col min="7" max="7" width="60.28515625" style="149" customWidth="1"/>
    <col min="8" max="12" width="6.7109375" style="83" customWidth="1"/>
    <col min="13" max="13" width="16.42578125" style="153" customWidth="1"/>
    <col min="14" max="14" width="15.85546875" style="153" bestFit="1" customWidth="1"/>
    <col min="15" max="15" width="17.28515625" style="153" customWidth="1"/>
    <col min="16" max="16384" width="11.42578125" style="83"/>
  </cols>
  <sheetData>
    <row r="1" spans="1:15">
      <c r="A1" s="160" t="s">
        <v>723</v>
      </c>
      <c r="B1" s="160"/>
      <c r="C1" s="190"/>
      <c r="D1" s="180"/>
      <c r="E1" s="180"/>
      <c r="F1" s="180"/>
      <c r="G1" s="160"/>
      <c r="H1" s="160"/>
      <c r="I1" s="160"/>
      <c r="J1" s="160"/>
      <c r="K1" s="160"/>
      <c r="L1" s="160"/>
      <c r="M1" s="172"/>
      <c r="N1" s="172"/>
      <c r="O1" s="172"/>
    </row>
    <row r="2" spans="1:15">
      <c r="A2" s="160" t="s">
        <v>35</v>
      </c>
      <c r="B2" s="160"/>
      <c r="C2" s="190"/>
      <c r="D2" s="180"/>
      <c r="E2" s="180"/>
      <c r="F2" s="180"/>
      <c r="G2" s="160"/>
      <c r="H2" s="160"/>
      <c r="I2" s="160"/>
      <c r="J2" s="160"/>
      <c r="K2" s="160"/>
      <c r="L2" s="160"/>
      <c r="M2" s="172"/>
      <c r="N2" s="172"/>
      <c r="O2" s="172"/>
    </row>
    <row r="3" spans="1:15">
      <c r="A3" s="160" t="s">
        <v>36</v>
      </c>
      <c r="B3" s="160"/>
      <c r="C3" s="190"/>
      <c r="D3" s="180"/>
      <c r="E3" s="180"/>
      <c r="F3" s="180"/>
      <c r="G3" s="160"/>
      <c r="H3" s="160"/>
      <c r="I3" s="160"/>
      <c r="J3" s="160"/>
      <c r="K3" s="160"/>
      <c r="L3" s="160"/>
      <c r="M3" s="172"/>
      <c r="N3" s="172"/>
      <c r="O3" s="172"/>
    </row>
    <row r="4" spans="1:15">
      <c r="A4" s="160" t="str">
        <f>+'CUT MN'!A4</f>
        <v>CORRESPONDIENTE AL PERIODO DE ENERO A JUNIO DE 2019</v>
      </c>
      <c r="B4" s="160"/>
      <c r="C4" s="190"/>
      <c r="D4" s="180"/>
      <c r="E4" s="180"/>
      <c r="F4" s="180"/>
      <c r="G4" s="160"/>
      <c r="H4" s="160"/>
      <c r="I4" s="160"/>
      <c r="J4" s="160"/>
      <c r="K4" s="160"/>
      <c r="L4" s="160"/>
      <c r="M4" s="172"/>
      <c r="N4" s="172"/>
      <c r="O4" s="172"/>
    </row>
    <row r="5" spans="1:15">
      <c r="A5" s="86" t="str">
        <f>+'CUT MN'!A5</f>
        <v>ACTUALIZADO AL : 4 de Julio de 2019</v>
      </c>
      <c r="B5" s="86"/>
      <c r="C5" s="191"/>
      <c r="D5" s="181"/>
      <c r="E5" s="181"/>
      <c r="F5" s="181"/>
      <c r="G5" s="86"/>
      <c r="H5" s="86"/>
      <c r="I5" s="86"/>
      <c r="J5" s="86"/>
      <c r="K5" s="86"/>
      <c r="L5" s="86"/>
      <c r="M5" s="186"/>
      <c r="N5" s="186"/>
      <c r="O5" s="186"/>
    </row>
    <row r="6" spans="1:15">
      <c r="A6" s="77"/>
      <c r="B6" s="99"/>
      <c r="C6" s="261"/>
      <c r="D6" s="101"/>
      <c r="E6" s="100"/>
      <c r="F6" s="100"/>
      <c r="G6" s="146"/>
      <c r="H6" s="102"/>
      <c r="I6" s="102"/>
      <c r="J6" s="102"/>
      <c r="K6" s="102"/>
      <c r="L6" s="102"/>
      <c r="M6" s="103"/>
      <c r="N6" s="103"/>
      <c r="O6" s="154"/>
    </row>
    <row r="7" spans="1:15">
      <c r="A7" s="105"/>
      <c r="B7" s="105"/>
      <c r="C7" s="262"/>
      <c r="D7" s="106"/>
      <c r="E7" s="105"/>
      <c r="F7" s="105"/>
      <c r="G7" s="147"/>
      <c r="H7" s="356" t="s">
        <v>691</v>
      </c>
      <c r="I7" s="356"/>
      <c r="J7" s="356" t="s">
        <v>690</v>
      </c>
      <c r="K7" s="356"/>
      <c r="L7" s="162"/>
      <c r="M7" s="151"/>
      <c r="N7" s="151"/>
      <c r="O7" s="155"/>
    </row>
    <row r="8" spans="1:15" ht="25.5">
      <c r="A8" s="276" t="s">
        <v>692</v>
      </c>
      <c r="B8" s="276" t="s">
        <v>693</v>
      </c>
      <c r="C8" s="275" t="s">
        <v>703</v>
      </c>
      <c r="D8" s="111" t="s">
        <v>705</v>
      </c>
      <c r="E8" s="110" t="s">
        <v>567</v>
      </c>
      <c r="F8" s="110" t="s">
        <v>568</v>
      </c>
      <c r="G8" s="110" t="s">
        <v>39</v>
      </c>
      <c r="H8" s="276" t="s">
        <v>695</v>
      </c>
      <c r="I8" s="276" t="s">
        <v>696</v>
      </c>
      <c r="J8" s="276" t="s">
        <v>694</v>
      </c>
      <c r="K8" s="276" t="s">
        <v>697</v>
      </c>
      <c r="L8" s="161" t="s">
        <v>722</v>
      </c>
      <c r="M8" s="277" t="s">
        <v>698</v>
      </c>
      <c r="N8" s="277" t="s">
        <v>699</v>
      </c>
      <c r="O8" s="112" t="s">
        <v>702</v>
      </c>
    </row>
    <row r="9" spans="1:15" ht="51">
      <c r="A9" s="113" t="s">
        <v>556</v>
      </c>
      <c r="B9" s="207" t="s">
        <v>9286</v>
      </c>
      <c r="C9" s="90" t="s">
        <v>616</v>
      </c>
      <c r="D9" s="114">
        <v>43482</v>
      </c>
      <c r="E9" s="113">
        <v>240</v>
      </c>
      <c r="F9" s="113" t="s">
        <v>642</v>
      </c>
      <c r="G9" s="115" t="s">
        <v>2633</v>
      </c>
      <c r="H9" s="115"/>
      <c r="I9" s="115"/>
      <c r="J9" s="115"/>
      <c r="K9" s="115"/>
      <c r="L9" s="115"/>
      <c r="M9" s="187">
        <v>4818.4799999999996</v>
      </c>
      <c r="N9" s="187">
        <v>0</v>
      </c>
      <c r="O9" s="188">
        <v>4818.4799999999996</v>
      </c>
    </row>
    <row r="10" spans="1:15" ht="51">
      <c r="A10" s="113" t="s">
        <v>556</v>
      </c>
      <c r="B10" s="207" t="s">
        <v>9286</v>
      </c>
      <c r="C10" s="90" t="s">
        <v>616</v>
      </c>
      <c r="D10" s="114">
        <v>43493</v>
      </c>
      <c r="E10" s="113">
        <v>326</v>
      </c>
      <c r="F10" s="113" t="s">
        <v>642</v>
      </c>
      <c r="G10" s="115" t="s">
        <v>2635</v>
      </c>
      <c r="H10" s="115"/>
      <c r="I10" s="115"/>
      <c r="J10" s="115"/>
      <c r="K10" s="115"/>
      <c r="L10" s="115"/>
      <c r="M10" s="187">
        <v>637.89</v>
      </c>
      <c r="N10" s="187">
        <v>0</v>
      </c>
      <c r="O10" s="188">
        <v>637.89</v>
      </c>
    </row>
    <row r="11" spans="1:15" ht="38.25">
      <c r="A11" s="113">
        <v>283</v>
      </c>
      <c r="B11" s="207" t="s">
        <v>9286</v>
      </c>
      <c r="C11" s="90" t="s">
        <v>125</v>
      </c>
      <c r="D11" s="114">
        <v>43560</v>
      </c>
      <c r="E11" s="113">
        <v>1805</v>
      </c>
      <c r="F11" s="113" t="s">
        <v>6670</v>
      </c>
      <c r="G11" s="115" t="s">
        <v>6671</v>
      </c>
      <c r="H11" s="115"/>
      <c r="I11" s="115"/>
      <c r="J11" s="115"/>
      <c r="K11" s="115"/>
      <c r="L11" s="115"/>
      <c r="M11" s="187">
        <v>1695.59</v>
      </c>
      <c r="N11" s="187">
        <v>0</v>
      </c>
      <c r="O11" s="188">
        <v>1695.59</v>
      </c>
    </row>
    <row r="12" spans="1:15" ht="51">
      <c r="A12" s="113">
        <v>225</v>
      </c>
      <c r="B12" s="207" t="s">
        <v>9286</v>
      </c>
      <c r="C12" s="90" t="s">
        <v>106</v>
      </c>
      <c r="D12" s="114">
        <v>43560</v>
      </c>
      <c r="E12" s="113">
        <v>1806</v>
      </c>
      <c r="F12" s="113" t="s">
        <v>6672</v>
      </c>
      <c r="G12" s="115" t="s">
        <v>6673</v>
      </c>
      <c r="H12" s="115"/>
      <c r="I12" s="115"/>
      <c r="J12" s="115"/>
      <c r="K12" s="115"/>
      <c r="L12" s="115"/>
      <c r="M12" s="187">
        <v>0.09</v>
      </c>
      <c r="N12" s="187">
        <v>0</v>
      </c>
      <c r="O12" s="188">
        <v>0.09</v>
      </c>
    </row>
    <row r="13" spans="1:15" ht="51">
      <c r="A13" s="113">
        <v>512</v>
      </c>
      <c r="B13" s="207" t="s">
        <v>9285</v>
      </c>
      <c r="C13" s="90" t="s">
        <v>782</v>
      </c>
      <c r="D13" s="114">
        <v>43578</v>
      </c>
      <c r="E13" s="113">
        <v>2071</v>
      </c>
      <c r="F13" s="113" t="s">
        <v>1411</v>
      </c>
      <c r="G13" s="115" t="s">
        <v>6679</v>
      </c>
      <c r="H13" s="115"/>
      <c r="I13" s="115"/>
      <c r="J13" s="115"/>
      <c r="K13" s="115"/>
      <c r="L13" s="115"/>
      <c r="M13" s="187">
        <v>82738.33</v>
      </c>
      <c r="N13" s="187">
        <v>0</v>
      </c>
      <c r="O13" s="188">
        <v>82738.33</v>
      </c>
    </row>
    <row r="14" spans="1:15" ht="51">
      <c r="A14" s="113" t="s">
        <v>556</v>
      </c>
      <c r="B14" s="207" t="s">
        <v>9286</v>
      </c>
      <c r="C14" s="90" t="s">
        <v>616</v>
      </c>
      <c r="D14" s="114">
        <v>43595</v>
      </c>
      <c r="E14" s="113">
        <v>2402</v>
      </c>
      <c r="F14" s="113" t="s">
        <v>642</v>
      </c>
      <c r="G14" s="115" t="s">
        <v>9265</v>
      </c>
      <c r="H14" s="115"/>
      <c r="I14" s="115"/>
      <c r="J14" s="115"/>
      <c r="K14" s="115"/>
      <c r="L14" s="115"/>
      <c r="M14" s="187">
        <v>22986.1</v>
      </c>
      <c r="N14" s="187">
        <v>0</v>
      </c>
      <c r="O14" s="188">
        <v>22986.1</v>
      </c>
    </row>
    <row r="15" spans="1:15" ht="63.75">
      <c r="A15" s="113">
        <v>512</v>
      </c>
      <c r="B15" s="207" t="s">
        <v>9285</v>
      </c>
      <c r="C15" s="90" t="s">
        <v>782</v>
      </c>
      <c r="D15" s="114">
        <v>43600</v>
      </c>
      <c r="E15" s="113">
        <v>2485</v>
      </c>
      <c r="F15" s="113" t="s">
        <v>1411</v>
      </c>
      <c r="G15" s="115" t="s">
        <v>9267</v>
      </c>
      <c r="H15" s="115"/>
      <c r="I15" s="115"/>
      <c r="J15" s="115"/>
      <c r="K15" s="115"/>
      <c r="L15" s="115"/>
      <c r="M15" s="187">
        <v>82738.33</v>
      </c>
      <c r="N15" s="187">
        <v>0</v>
      </c>
      <c r="O15" s="188">
        <v>82738.33</v>
      </c>
    </row>
    <row r="16" spans="1:15" ht="51">
      <c r="A16" s="113" t="s">
        <v>556</v>
      </c>
      <c r="B16" s="207" t="s">
        <v>9286</v>
      </c>
      <c r="C16" s="90" t="s">
        <v>616</v>
      </c>
      <c r="D16" s="114">
        <v>43602</v>
      </c>
      <c r="E16" s="113">
        <v>2531</v>
      </c>
      <c r="F16" s="113" t="s">
        <v>642</v>
      </c>
      <c r="G16" s="115" t="s">
        <v>9269</v>
      </c>
      <c r="H16" s="115"/>
      <c r="I16" s="115"/>
      <c r="J16" s="115"/>
      <c r="K16" s="115"/>
      <c r="L16" s="115"/>
      <c r="M16" s="187">
        <v>2125391.7000000002</v>
      </c>
      <c r="N16" s="187">
        <v>0</v>
      </c>
      <c r="O16" s="188">
        <v>2125391.7000000002</v>
      </c>
    </row>
    <row r="17" spans="1:15" ht="51">
      <c r="A17" s="113" t="s">
        <v>556</v>
      </c>
      <c r="B17" s="207" t="s">
        <v>9286</v>
      </c>
      <c r="C17" s="90" t="s">
        <v>616</v>
      </c>
      <c r="D17" s="114">
        <v>43609</v>
      </c>
      <c r="E17" s="113">
        <v>2738</v>
      </c>
      <c r="F17" s="113" t="s">
        <v>642</v>
      </c>
      <c r="G17" s="115" t="s">
        <v>9269</v>
      </c>
      <c r="H17" s="115"/>
      <c r="I17" s="115"/>
      <c r="J17" s="115"/>
      <c r="K17" s="115"/>
      <c r="L17" s="115"/>
      <c r="M17" s="187">
        <v>5466245.0499999998</v>
      </c>
      <c r="N17" s="187">
        <v>0</v>
      </c>
      <c r="O17" s="188">
        <v>5466245.0499999998</v>
      </c>
    </row>
    <row r="18" spans="1:15" ht="51">
      <c r="A18" s="113">
        <v>149</v>
      </c>
      <c r="B18" s="207" t="s">
        <v>9285</v>
      </c>
      <c r="C18" s="90" t="s">
        <v>80</v>
      </c>
      <c r="D18" s="114">
        <v>43622</v>
      </c>
      <c r="E18" s="113">
        <v>2967</v>
      </c>
      <c r="F18" s="113" t="s">
        <v>12580</v>
      </c>
      <c r="G18" s="115" t="s">
        <v>12581</v>
      </c>
      <c r="H18" s="115"/>
      <c r="I18" s="115"/>
      <c r="J18" s="115"/>
      <c r="K18" s="115"/>
      <c r="L18" s="115"/>
      <c r="M18" s="187">
        <v>53751.69</v>
      </c>
      <c r="N18" s="187">
        <v>0</v>
      </c>
      <c r="O18" s="188">
        <v>53751.69</v>
      </c>
    </row>
    <row r="19" spans="1:15" ht="51">
      <c r="A19" s="113" t="s">
        <v>554</v>
      </c>
      <c r="B19" s="207" t="s">
        <v>9285</v>
      </c>
      <c r="C19" s="90" t="s">
        <v>616</v>
      </c>
      <c r="D19" s="114">
        <v>43633</v>
      </c>
      <c r="E19" s="113">
        <v>3255</v>
      </c>
      <c r="F19" s="113" t="s">
        <v>1419</v>
      </c>
      <c r="G19" s="115" t="s">
        <v>12582</v>
      </c>
      <c r="H19" s="115"/>
      <c r="I19" s="115"/>
      <c r="J19" s="115"/>
      <c r="K19" s="115"/>
      <c r="L19" s="115"/>
      <c r="M19" s="187">
        <v>8000090</v>
      </c>
      <c r="N19" s="187">
        <v>0</v>
      </c>
      <c r="O19" s="188">
        <v>8000090</v>
      </c>
    </row>
    <row r="20" spans="1:15" ht="51">
      <c r="A20" s="113" t="s">
        <v>554</v>
      </c>
      <c r="B20" s="207" t="s">
        <v>9285</v>
      </c>
      <c r="C20" s="90" t="s">
        <v>616</v>
      </c>
      <c r="D20" s="114">
        <v>43642</v>
      </c>
      <c r="E20" s="113">
        <v>3356</v>
      </c>
      <c r="F20" s="113" t="s">
        <v>12583</v>
      </c>
      <c r="G20" s="115" t="s">
        <v>12584</v>
      </c>
      <c r="H20" s="115"/>
      <c r="I20" s="115"/>
      <c r="J20" s="115"/>
      <c r="K20" s="115"/>
      <c r="L20" s="115"/>
      <c r="M20" s="187">
        <v>488669.6</v>
      </c>
      <c r="N20" s="187">
        <v>0</v>
      </c>
      <c r="O20" s="188">
        <v>488669.6</v>
      </c>
    </row>
    <row r="21" spans="1:15" ht="63.75">
      <c r="A21" s="113">
        <v>512</v>
      </c>
      <c r="B21" s="207" t="s">
        <v>9285</v>
      </c>
      <c r="C21" s="90" t="s">
        <v>782</v>
      </c>
      <c r="D21" s="114">
        <v>43643</v>
      </c>
      <c r="E21" s="113">
        <v>3372</v>
      </c>
      <c r="F21" s="113" t="s">
        <v>1411</v>
      </c>
      <c r="G21" s="115" t="s">
        <v>12585</v>
      </c>
      <c r="H21" s="115"/>
      <c r="I21" s="115"/>
      <c r="J21" s="115"/>
      <c r="K21" s="115"/>
      <c r="L21" s="115"/>
      <c r="M21" s="187">
        <v>82738.33</v>
      </c>
      <c r="N21" s="187">
        <v>0</v>
      </c>
      <c r="O21" s="188">
        <v>82738.33</v>
      </c>
    </row>
    <row r="22" spans="1:15" ht="51">
      <c r="A22" s="113">
        <v>287</v>
      </c>
      <c r="B22" s="207" t="s">
        <v>12586</v>
      </c>
      <c r="C22" s="90" t="s">
        <v>126</v>
      </c>
      <c r="D22" s="114">
        <v>43643</v>
      </c>
      <c r="E22" s="113">
        <v>3373</v>
      </c>
      <c r="F22" s="113" t="s">
        <v>12587</v>
      </c>
      <c r="G22" s="115" t="s">
        <v>12588</v>
      </c>
      <c r="H22" s="115"/>
      <c r="I22" s="115"/>
      <c r="J22" s="115"/>
      <c r="K22" s="115"/>
      <c r="L22" s="115"/>
      <c r="M22" s="187">
        <v>18543.48</v>
      </c>
      <c r="N22" s="187">
        <v>0</v>
      </c>
      <c r="O22" s="188">
        <v>18543.48</v>
      </c>
    </row>
    <row r="23" spans="1:15" ht="51">
      <c r="A23" s="113" t="s">
        <v>556</v>
      </c>
      <c r="B23" s="207" t="s">
        <v>9286</v>
      </c>
      <c r="C23" s="90" t="s">
        <v>616</v>
      </c>
      <c r="D23" s="114">
        <v>43482</v>
      </c>
      <c r="E23" s="113">
        <v>239</v>
      </c>
      <c r="F23" s="113" t="s">
        <v>642</v>
      </c>
      <c r="G23" s="115" t="s">
        <v>2632</v>
      </c>
      <c r="H23" s="115"/>
      <c r="I23" s="115"/>
      <c r="J23" s="115"/>
      <c r="K23" s="115"/>
      <c r="L23" s="115"/>
      <c r="M23" s="187">
        <v>0</v>
      </c>
      <c r="N23" s="187">
        <v>0.02</v>
      </c>
      <c r="O23" s="188">
        <v>0.02</v>
      </c>
    </row>
    <row r="24" spans="1:15" ht="51">
      <c r="A24" s="113">
        <v>253</v>
      </c>
      <c r="B24" s="207" t="s">
        <v>9285</v>
      </c>
      <c r="C24" s="90" t="s">
        <v>114</v>
      </c>
      <c r="D24" s="114">
        <v>43490</v>
      </c>
      <c r="E24" s="113">
        <v>308</v>
      </c>
      <c r="F24" s="113" t="s">
        <v>1418</v>
      </c>
      <c r="G24" s="115" t="s">
        <v>2634</v>
      </c>
      <c r="H24" s="115"/>
      <c r="I24" s="115"/>
      <c r="J24" s="115"/>
      <c r="K24" s="115"/>
      <c r="L24" s="115"/>
      <c r="M24" s="187">
        <v>0</v>
      </c>
      <c r="N24" s="187">
        <v>211020.26</v>
      </c>
      <c r="O24" s="188">
        <v>211020.26</v>
      </c>
    </row>
    <row r="25" spans="1:15" ht="51">
      <c r="A25" s="113">
        <v>592</v>
      </c>
      <c r="B25" s="207" t="s">
        <v>9285</v>
      </c>
      <c r="C25" s="90" t="s">
        <v>645</v>
      </c>
      <c r="D25" s="114">
        <v>43493</v>
      </c>
      <c r="E25" s="113">
        <v>327</v>
      </c>
      <c r="F25" s="113" t="s">
        <v>2638</v>
      </c>
      <c r="G25" s="115" t="s">
        <v>2636</v>
      </c>
      <c r="H25" s="115"/>
      <c r="I25" s="115"/>
      <c r="J25" s="115"/>
      <c r="K25" s="115"/>
      <c r="L25" s="115"/>
      <c r="M25" s="187">
        <v>0</v>
      </c>
      <c r="N25" s="187">
        <v>509.44</v>
      </c>
      <c r="O25" s="188">
        <v>509.44</v>
      </c>
    </row>
    <row r="26" spans="1:15" ht="63.75">
      <c r="A26" s="113" t="s">
        <v>556</v>
      </c>
      <c r="B26" s="207" t="s">
        <v>9286</v>
      </c>
      <c r="C26" s="90" t="s">
        <v>616</v>
      </c>
      <c r="D26" s="114">
        <v>43494</v>
      </c>
      <c r="E26" s="113">
        <v>351</v>
      </c>
      <c r="F26" s="113" t="s">
        <v>642</v>
      </c>
      <c r="G26" s="115" t="s">
        <v>2637</v>
      </c>
      <c r="H26" s="115"/>
      <c r="I26" s="115"/>
      <c r="J26" s="115"/>
      <c r="K26" s="115"/>
      <c r="L26" s="115"/>
      <c r="M26" s="187">
        <v>0</v>
      </c>
      <c r="N26" s="187">
        <v>82738.33</v>
      </c>
      <c r="O26" s="188">
        <v>82738.33</v>
      </c>
    </row>
    <row r="27" spans="1:15" ht="63.75">
      <c r="A27" s="113" t="s">
        <v>556</v>
      </c>
      <c r="B27" s="207" t="s">
        <v>9286</v>
      </c>
      <c r="C27" s="90" t="s">
        <v>616</v>
      </c>
      <c r="D27" s="114">
        <v>43524</v>
      </c>
      <c r="E27" s="113">
        <v>1130</v>
      </c>
      <c r="F27" s="113" t="s">
        <v>642</v>
      </c>
      <c r="G27" s="115" t="s">
        <v>4070</v>
      </c>
      <c r="H27" s="115"/>
      <c r="I27" s="115"/>
      <c r="J27" s="115"/>
      <c r="K27" s="115"/>
      <c r="L27" s="115"/>
      <c r="M27" s="187">
        <v>0</v>
      </c>
      <c r="N27" s="187">
        <v>82738.33</v>
      </c>
      <c r="O27" s="188">
        <v>82738.33</v>
      </c>
    </row>
    <row r="28" spans="1:15" ht="51">
      <c r="A28" s="113">
        <v>599</v>
      </c>
      <c r="B28" s="207" t="s">
        <v>9286</v>
      </c>
      <c r="C28" s="90" t="s">
        <v>1369</v>
      </c>
      <c r="D28" s="114">
        <v>43524</v>
      </c>
      <c r="E28" s="113">
        <v>1198</v>
      </c>
      <c r="F28" s="113" t="s">
        <v>4072</v>
      </c>
      <c r="G28" s="115" t="s">
        <v>4071</v>
      </c>
      <c r="H28" s="115"/>
      <c r="I28" s="115"/>
      <c r="J28" s="115"/>
      <c r="K28" s="115"/>
      <c r="L28" s="115"/>
      <c r="M28" s="187">
        <v>0</v>
      </c>
      <c r="N28" s="187">
        <v>646.44000000000005</v>
      </c>
      <c r="O28" s="188">
        <v>646.44000000000005</v>
      </c>
    </row>
    <row r="29" spans="1:15" ht="51">
      <c r="A29" s="113">
        <v>253</v>
      </c>
      <c r="B29" s="207" t="s">
        <v>9285</v>
      </c>
      <c r="C29" s="90" t="s">
        <v>114</v>
      </c>
      <c r="D29" s="114">
        <v>43560</v>
      </c>
      <c r="E29" s="113">
        <v>1803</v>
      </c>
      <c r="F29" s="113" t="s">
        <v>6681</v>
      </c>
      <c r="G29" s="115" t="s">
        <v>6669</v>
      </c>
      <c r="H29" s="115"/>
      <c r="I29" s="115"/>
      <c r="J29" s="115"/>
      <c r="K29" s="115"/>
      <c r="L29" s="115"/>
      <c r="M29" s="187">
        <v>0</v>
      </c>
      <c r="N29" s="187">
        <v>386037.08</v>
      </c>
      <c r="O29" s="188">
        <v>386037.08</v>
      </c>
    </row>
    <row r="30" spans="1:15" ht="38.25">
      <c r="A30" s="113" t="s">
        <v>556</v>
      </c>
      <c r="B30" s="207" t="s">
        <v>9286</v>
      </c>
      <c r="C30" s="90" t="s">
        <v>616</v>
      </c>
      <c r="D30" s="114">
        <v>43560</v>
      </c>
      <c r="E30" s="113">
        <v>1805</v>
      </c>
      <c r="F30" s="113" t="s">
        <v>642</v>
      </c>
      <c r="G30" s="115" t="s">
        <v>6671</v>
      </c>
      <c r="H30" s="115"/>
      <c r="I30" s="115"/>
      <c r="J30" s="115"/>
      <c r="K30" s="115"/>
      <c r="L30" s="115"/>
      <c r="M30" s="187">
        <v>0</v>
      </c>
      <c r="N30" s="187">
        <v>1695.59</v>
      </c>
      <c r="O30" s="188">
        <v>1695.59</v>
      </c>
    </row>
    <row r="31" spans="1:15" ht="51">
      <c r="A31" s="113" t="s">
        <v>556</v>
      </c>
      <c r="B31" s="207" t="s">
        <v>9286</v>
      </c>
      <c r="C31" s="90" t="s">
        <v>616</v>
      </c>
      <c r="D31" s="114">
        <v>43560</v>
      </c>
      <c r="E31" s="113">
        <v>1806</v>
      </c>
      <c r="F31" s="113" t="s">
        <v>642</v>
      </c>
      <c r="G31" s="115" t="s">
        <v>6673</v>
      </c>
      <c r="H31" s="115"/>
      <c r="I31" s="115"/>
      <c r="J31" s="115"/>
      <c r="K31" s="115"/>
      <c r="L31" s="115"/>
      <c r="M31" s="187">
        <v>0</v>
      </c>
      <c r="N31" s="187">
        <v>0.09</v>
      </c>
      <c r="O31" s="188">
        <v>0.09</v>
      </c>
    </row>
    <row r="32" spans="1:15" ht="51">
      <c r="A32" s="113">
        <v>293</v>
      </c>
      <c r="B32" s="207" t="s">
        <v>9287</v>
      </c>
      <c r="C32" s="90" t="s">
        <v>131</v>
      </c>
      <c r="D32" s="114">
        <v>43570</v>
      </c>
      <c r="E32" s="113">
        <v>1920</v>
      </c>
      <c r="F32" s="113" t="s">
        <v>6682</v>
      </c>
      <c r="G32" s="115" t="s">
        <v>6674</v>
      </c>
      <c r="H32" s="115"/>
      <c r="I32" s="115"/>
      <c r="J32" s="115"/>
      <c r="K32" s="115"/>
      <c r="L32" s="115"/>
      <c r="M32" s="187">
        <v>0</v>
      </c>
      <c r="N32" s="187">
        <v>3006.98</v>
      </c>
      <c r="O32" s="188">
        <v>3006.98</v>
      </c>
    </row>
    <row r="33" spans="1:15" ht="51">
      <c r="A33" s="113">
        <v>573</v>
      </c>
      <c r="B33" s="207" t="s">
        <v>9285</v>
      </c>
      <c r="C33" s="90" t="s">
        <v>178</v>
      </c>
      <c r="D33" s="114">
        <v>43570</v>
      </c>
      <c r="E33" s="113">
        <v>1923</v>
      </c>
      <c r="F33" s="113" t="s">
        <v>6683</v>
      </c>
      <c r="G33" s="115" t="s">
        <v>6675</v>
      </c>
      <c r="H33" s="115"/>
      <c r="I33" s="115"/>
      <c r="J33" s="115"/>
      <c r="K33" s="115"/>
      <c r="L33" s="115"/>
      <c r="M33" s="187">
        <v>0</v>
      </c>
      <c r="N33" s="187">
        <v>945.24</v>
      </c>
      <c r="O33" s="188">
        <v>945.24</v>
      </c>
    </row>
    <row r="34" spans="1:15" ht="51">
      <c r="A34" s="113">
        <v>599</v>
      </c>
      <c r="B34" s="207" t="s">
        <v>9286</v>
      </c>
      <c r="C34" s="90" t="s">
        <v>1369</v>
      </c>
      <c r="D34" s="114">
        <v>43573</v>
      </c>
      <c r="E34" s="113">
        <v>2014</v>
      </c>
      <c r="F34" s="113" t="s">
        <v>4072</v>
      </c>
      <c r="G34" s="115" t="s">
        <v>6676</v>
      </c>
      <c r="H34" s="115"/>
      <c r="I34" s="115"/>
      <c r="J34" s="115"/>
      <c r="K34" s="115"/>
      <c r="L34" s="115"/>
      <c r="M34" s="187">
        <v>0</v>
      </c>
      <c r="N34" s="187">
        <v>1019.44</v>
      </c>
      <c r="O34" s="188">
        <v>1019.44</v>
      </c>
    </row>
    <row r="35" spans="1:15" ht="51">
      <c r="A35" s="113">
        <v>222</v>
      </c>
      <c r="B35" s="207" t="s">
        <v>9285</v>
      </c>
      <c r="C35" s="90" t="s">
        <v>103</v>
      </c>
      <c r="D35" s="114">
        <v>43573</v>
      </c>
      <c r="E35" s="113">
        <v>2016</v>
      </c>
      <c r="F35" s="113" t="s">
        <v>6684</v>
      </c>
      <c r="G35" s="115" t="s">
        <v>6677</v>
      </c>
      <c r="H35" s="115"/>
      <c r="I35" s="115"/>
      <c r="J35" s="115"/>
      <c r="K35" s="115"/>
      <c r="L35" s="115"/>
      <c r="M35" s="187">
        <v>0</v>
      </c>
      <c r="N35" s="187">
        <v>59.14</v>
      </c>
      <c r="O35" s="188">
        <v>59.14</v>
      </c>
    </row>
    <row r="36" spans="1:15" ht="51">
      <c r="A36" s="113">
        <v>580</v>
      </c>
      <c r="B36" s="207" t="s">
        <v>9285</v>
      </c>
      <c r="C36" s="90" t="s">
        <v>180</v>
      </c>
      <c r="D36" s="114">
        <v>43573</v>
      </c>
      <c r="E36" s="113">
        <v>2017</v>
      </c>
      <c r="F36" s="113" t="s">
        <v>6685</v>
      </c>
      <c r="G36" s="115" t="s">
        <v>6678</v>
      </c>
      <c r="H36" s="115"/>
      <c r="I36" s="115"/>
      <c r="J36" s="115"/>
      <c r="K36" s="115"/>
      <c r="L36" s="115"/>
      <c r="M36" s="187">
        <v>0</v>
      </c>
      <c r="N36" s="187">
        <v>2428.14</v>
      </c>
      <c r="O36" s="188">
        <v>2428.14</v>
      </c>
    </row>
    <row r="37" spans="1:15" ht="51">
      <c r="A37" s="113" t="s">
        <v>556</v>
      </c>
      <c r="B37" s="207" t="s">
        <v>9286</v>
      </c>
      <c r="C37" s="90" t="s">
        <v>616</v>
      </c>
      <c r="D37" s="114">
        <v>43578</v>
      </c>
      <c r="E37" s="113">
        <v>2071</v>
      </c>
      <c r="F37" s="113" t="s">
        <v>642</v>
      </c>
      <c r="G37" s="115" t="s">
        <v>6679</v>
      </c>
      <c r="H37" s="115"/>
      <c r="I37" s="115"/>
      <c r="J37" s="115"/>
      <c r="K37" s="115"/>
      <c r="L37" s="115"/>
      <c r="M37" s="187">
        <v>0</v>
      </c>
      <c r="N37" s="187">
        <v>82738.33</v>
      </c>
      <c r="O37" s="188">
        <v>82738.33</v>
      </c>
    </row>
    <row r="38" spans="1:15" ht="51">
      <c r="A38" s="113">
        <v>373</v>
      </c>
      <c r="B38" s="207" t="s">
        <v>9286</v>
      </c>
      <c r="C38" s="90" t="s">
        <v>636</v>
      </c>
      <c r="D38" s="114">
        <v>43584</v>
      </c>
      <c r="E38" s="113">
        <v>2157</v>
      </c>
      <c r="F38" s="113" t="s">
        <v>6686</v>
      </c>
      <c r="G38" s="115" t="s">
        <v>6680</v>
      </c>
      <c r="H38" s="115"/>
      <c r="I38" s="115"/>
      <c r="J38" s="115"/>
      <c r="K38" s="115"/>
      <c r="L38" s="115"/>
      <c r="M38" s="187">
        <v>0</v>
      </c>
      <c r="N38" s="187">
        <v>6048.1</v>
      </c>
      <c r="O38" s="188">
        <v>6048.1</v>
      </c>
    </row>
    <row r="39" spans="1:15" ht="51">
      <c r="A39" s="113">
        <v>291</v>
      </c>
      <c r="B39" s="207" t="s">
        <v>9285</v>
      </c>
      <c r="C39" s="90" t="s">
        <v>129</v>
      </c>
      <c r="D39" s="114">
        <v>43595</v>
      </c>
      <c r="E39" s="113">
        <v>2402</v>
      </c>
      <c r="F39" s="113" t="s">
        <v>9271</v>
      </c>
      <c r="G39" s="115" t="s">
        <v>9265</v>
      </c>
      <c r="H39" s="115"/>
      <c r="I39" s="115"/>
      <c r="J39" s="115"/>
      <c r="K39" s="115"/>
      <c r="L39" s="115"/>
      <c r="M39" s="187">
        <v>0</v>
      </c>
      <c r="N39" s="187">
        <v>22986.1</v>
      </c>
      <c r="O39" s="188">
        <v>22986.1</v>
      </c>
    </row>
    <row r="40" spans="1:15" ht="51">
      <c r="A40" s="113">
        <v>291</v>
      </c>
      <c r="B40" s="207" t="s">
        <v>9288</v>
      </c>
      <c r="C40" s="90" t="s">
        <v>129</v>
      </c>
      <c r="D40" s="114">
        <v>43598</v>
      </c>
      <c r="E40" s="113">
        <v>2413</v>
      </c>
      <c r="F40" s="113" t="s">
        <v>9272</v>
      </c>
      <c r="G40" s="115" t="s">
        <v>9266</v>
      </c>
      <c r="H40" s="115"/>
      <c r="I40" s="115"/>
      <c r="J40" s="115"/>
      <c r="K40" s="115"/>
      <c r="L40" s="115"/>
      <c r="M40" s="187">
        <v>0</v>
      </c>
      <c r="N40" s="187">
        <v>9000000</v>
      </c>
      <c r="O40" s="188">
        <v>9000000</v>
      </c>
    </row>
    <row r="41" spans="1:15" ht="63.75">
      <c r="A41" s="113" t="s">
        <v>556</v>
      </c>
      <c r="B41" s="207" t="s">
        <v>9286</v>
      </c>
      <c r="C41" s="90" t="s">
        <v>616</v>
      </c>
      <c r="D41" s="114">
        <v>43600</v>
      </c>
      <c r="E41" s="113">
        <v>2485</v>
      </c>
      <c r="F41" s="113" t="s">
        <v>642</v>
      </c>
      <c r="G41" s="115" t="s">
        <v>9267</v>
      </c>
      <c r="H41" s="115"/>
      <c r="I41" s="115"/>
      <c r="J41" s="115"/>
      <c r="K41" s="115"/>
      <c r="L41" s="115"/>
      <c r="M41" s="187">
        <v>0</v>
      </c>
      <c r="N41" s="187">
        <v>82738.33</v>
      </c>
      <c r="O41" s="188">
        <v>82738.33</v>
      </c>
    </row>
    <row r="42" spans="1:15" ht="51">
      <c r="A42" s="113">
        <v>222</v>
      </c>
      <c r="B42" s="207" t="s">
        <v>9285</v>
      </c>
      <c r="C42" s="90" t="s">
        <v>103</v>
      </c>
      <c r="D42" s="114">
        <v>43601</v>
      </c>
      <c r="E42" s="113">
        <v>2503</v>
      </c>
      <c r="F42" s="113" t="s">
        <v>6684</v>
      </c>
      <c r="G42" s="115" t="s">
        <v>9268</v>
      </c>
      <c r="H42" s="115"/>
      <c r="I42" s="115"/>
      <c r="J42" s="115"/>
      <c r="K42" s="115"/>
      <c r="L42" s="115"/>
      <c r="M42" s="187">
        <v>0</v>
      </c>
      <c r="N42" s="187">
        <v>59.14</v>
      </c>
      <c r="O42" s="188">
        <v>59.14</v>
      </c>
    </row>
    <row r="43" spans="1:15" ht="51">
      <c r="A43" s="113">
        <v>580</v>
      </c>
      <c r="B43" s="207" t="s">
        <v>9285</v>
      </c>
      <c r="C43" s="90" t="s">
        <v>180</v>
      </c>
      <c r="D43" s="114">
        <v>43605</v>
      </c>
      <c r="E43" s="113">
        <v>2563</v>
      </c>
      <c r="F43" s="113" t="s">
        <v>6685</v>
      </c>
      <c r="G43" s="115" t="s">
        <v>9270</v>
      </c>
      <c r="H43" s="115"/>
      <c r="I43" s="115"/>
      <c r="J43" s="115"/>
      <c r="K43" s="115"/>
      <c r="L43" s="115"/>
      <c r="M43" s="187">
        <v>0</v>
      </c>
      <c r="N43" s="187">
        <v>1563.28</v>
      </c>
      <c r="O43" s="188">
        <v>1563.28</v>
      </c>
    </row>
    <row r="44" spans="1:15" ht="63.75">
      <c r="A44" s="113">
        <v>572</v>
      </c>
      <c r="B44" s="207" t="s">
        <v>9285</v>
      </c>
      <c r="C44" s="90" t="s">
        <v>177</v>
      </c>
      <c r="D44" s="114">
        <v>43619</v>
      </c>
      <c r="E44" s="113">
        <v>2879</v>
      </c>
      <c r="F44" s="113" t="s">
        <v>12589</v>
      </c>
      <c r="G44" s="115" t="s">
        <v>12590</v>
      </c>
      <c r="H44" s="115"/>
      <c r="I44" s="115"/>
      <c r="J44" s="115"/>
      <c r="K44" s="115"/>
      <c r="L44" s="115"/>
      <c r="M44" s="187">
        <v>0</v>
      </c>
      <c r="N44" s="187">
        <v>99.88</v>
      </c>
      <c r="O44" s="188">
        <v>99.88</v>
      </c>
    </row>
    <row r="45" spans="1:15" ht="51">
      <c r="A45" s="113">
        <v>253</v>
      </c>
      <c r="B45" s="207" t="s">
        <v>9285</v>
      </c>
      <c r="C45" s="90" t="s">
        <v>114</v>
      </c>
      <c r="D45" s="114">
        <v>43620</v>
      </c>
      <c r="E45" s="113">
        <v>2901</v>
      </c>
      <c r="F45" s="113" t="s">
        <v>1418</v>
      </c>
      <c r="G45" s="115" t="s">
        <v>12591</v>
      </c>
      <c r="H45" s="115"/>
      <c r="I45" s="115"/>
      <c r="J45" s="115"/>
      <c r="K45" s="115"/>
      <c r="L45" s="115"/>
      <c r="M45" s="187">
        <v>0</v>
      </c>
      <c r="N45" s="187">
        <v>7000000</v>
      </c>
      <c r="O45" s="188">
        <v>7000000</v>
      </c>
    </row>
    <row r="46" spans="1:15" ht="51">
      <c r="A46" s="113">
        <v>387</v>
      </c>
      <c r="B46" s="207" t="s">
        <v>9285</v>
      </c>
      <c r="C46" s="90" t="s">
        <v>12577</v>
      </c>
      <c r="D46" s="114">
        <v>43622</v>
      </c>
      <c r="E46" s="113">
        <v>2967</v>
      </c>
      <c r="F46" s="113" t="s">
        <v>12592</v>
      </c>
      <c r="G46" s="115" t="s">
        <v>12581</v>
      </c>
      <c r="H46" s="115"/>
      <c r="I46" s="115"/>
      <c r="J46" s="115"/>
      <c r="K46" s="115"/>
      <c r="L46" s="115"/>
      <c r="M46" s="187">
        <v>0</v>
      </c>
      <c r="N46" s="187">
        <v>53751.69</v>
      </c>
      <c r="O46" s="188">
        <v>53751.69</v>
      </c>
    </row>
    <row r="47" spans="1:15" ht="51">
      <c r="A47" s="113">
        <v>222</v>
      </c>
      <c r="B47" s="207" t="s">
        <v>9285</v>
      </c>
      <c r="C47" s="90" t="s">
        <v>103</v>
      </c>
      <c r="D47" s="114">
        <v>43627</v>
      </c>
      <c r="E47" s="113">
        <v>3108</v>
      </c>
      <c r="F47" s="113" t="s">
        <v>6684</v>
      </c>
      <c r="G47" s="115" t="s">
        <v>12593</v>
      </c>
      <c r="H47" s="115"/>
      <c r="I47" s="115"/>
      <c r="J47" s="115"/>
      <c r="K47" s="115"/>
      <c r="L47" s="115"/>
      <c r="M47" s="187">
        <v>0</v>
      </c>
      <c r="N47" s="187">
        <v>411.63</v>
      </c>
      <c r="O47" s="188">
        <v>411.63</v>
      </c>
    </row>
    <row r="48" spans="1:15" ht="51">
      <c r="A48" s="113">
        <v>253</v>
      </c>
      <c r="B48" s="207" t="s">
        <v>9285</v>
      </c>
      <c r="C48" s="90" t="s">
        <v>114</v>
      </c>
      <c r="D48" s="114">
        <v>43633</v>
      </c>
      <c r="E48" s="113">
        <v>3255</v>
      </c>
      <c r="F48" s="113" t="s">
        <v>12594</v>
      </c>
      <c r="G48" s="115" t="s">
        <v>12582</v>
      </c>
      <c r="H48" s="115"/>
      <c r="I48" s="115"/>
      <c r="J48" s="115"/>
      <c r="K48" s="115"/>
      <c r="L48" s="115"/>
      <c r="M48" s="187">
        <v>0</v>
      </c>
      <c r="N48" s="187">
        <v>8000090</v>
      </c>
      <c r="O48" s="188">
        <v>8000090</v>
      </c>
    </row>
    <row r="49" spans="1:15" ht="51">
      <c r="A49" s="113">
        <v>291</v>
      </c>
      <c r="B49" s="207" t="s">
        <v>12595</v>
      </c>
      <c r="C49" s="90" t="s">
        <v>129</v>
      </c>
      <c r="D49" s="114">
        <v>43642</v>
      </c>
      <c r="E49" s="113">
        <v>3356</v>
      </c>
      <c r="F49" s="113" t="s">
        <v>12596</v>
      </c>
      <c r="G49" s="115" t="s">
        <v>12584</v>
      </c>
      <c r="H49" s="115"/>
      <c r="I49" s="115"/>
      <c r="J49" s="115"/>
      <c r="K49" s="115"/>
      <c r="L49" s="115"/>
      <c r="M49" s="187">
        <v>0</v>
      </c>
      <c r="N49" s="187">
        <v>488669.6</v>
      </c>
      <c r="O49" s="188">
        <v>488669.6</v>
      </c>
    </row>
    <row r="50" spans="1:15" ht="51">
      <c r="A50" s="113">
        <v>234</v>
      </c>
      <c r="B50" s="207" t="s">
        <v>9285</v>
      </c>
      <c r="C50" s="90" t="s">
        <v>644</v>
      </c>
      <c r="D50" s="114">
        <v>43643</v>
      </c>
      <c r="E50" s="113">
        <v>3370</v>
      </c>
      <c r="F50" s="113" t="s">
        <v>12597</v>
      </c>
      <c r="G50" s="115" t="s">
        <v>12598</v>
      </c>
      <c r="H50" s="115"/>
      <c r="I50" s="115"/>
      <c r="J50" s="115"/>
      <c r="K50" s="115"/>
      <c r="L50" s="115"/>
      <c r="M50" s="187">
        <v>0</v>
      </c>
      <c r="N50" s="187">
        <v>179.06</v>
      </c>
      <c r="O50" s="188">
        <v>179.06</v>
      </c>
    </row>
    <row r="51" spans="1:15" ht="63.75">
      <c r="A51" s="113" t="s">
        <v>556</v>
      </c>
      <c r="B51" s="207" t="s">
        <v>9286</v>
      </c>
      <c r="C51" s="90" t="s">
        <v>616</v>
      </c>
      <c r="D51" s="114">
        <v>43643</v>
      </c>
      <c r="E51" s="113">
        <v>3372</v>
      </c>
      <c r="F51" s="113" t="s">
        <v>642</v>
      </c>
      <c r="G51" s="115" t="s">
        <v>12585</v>
      </c>
      <c r="H51" s="115"/>
      <c r="I51" s="115"/>
      <c r="J51" s="115"/>
      <c r="K51" s="115"/>
      <c r="L51" s="115"/>
      <c r="M51" s="187">
        <v>0</v>
      </c>
      <c r="N51" s="187">
        <v>82738.33</v>
      </c>
      <c r="O51" s="188">
        <v>82738.33</v>
      </c>
    </row>
    <row r="52" spans="1:15" ht="51">
      <c r="A52" s="113" t="s">
        <v>556</v>
      </c>
      <c r="B52" s="207" t="s">
        <v>9286</v>
      </c>
      <c r="C52" s="90" t="s">
        <v>616</v>
      </c>
      <c r="D52" s="114">
        <v>43643</v>
      </c>
      <c r="E52" s="113">
        <v>3373</v>
      </c>
      <c r="F52" s="113" t="s">
        <v>642</v>
      </c>
      <c r="G52" s="115" t="s">
        <v>12588</v>
      </c>
      <c r="H52" s="115"/>
      <c r="I52" s="115"/>
      <c r="J52" s="115"/>
      <c r="K52" s="115"/>
      <c r="L52" s="115"/>
      <c r="M52" s="187">
        <v>0</v>
      </c>
      <c r="N52" s="187">
        <v>18543.48</v>
      </c>
      <c r="O52" s="188">
        <v>18543.48</v>
      </c>
    </row>
    <row r="53" spans="1:15" ht="51">
      <c r="A53" s="113">
        <v>46</v>
      </c>
      <c r="B53" s="207" t="s">
        <v>9286</v>
      </c>
      <c r="C53" s="90" t="s">
        <v>48</v>
      </c>
      <c r="D53" s="114">
        <v>43480</v>
      </c>
      <c r="E53" s="113">
        <v>141</v>
      </c>
      <c r="F53" s="113" t="s">
        <v>1420</v>
      </c>
      <c r="G53" s="115" t="s">
        <v>2639</v>
      </c>
      <c r="H53" s="115"/>
      <c r="I53" s="115"/>
      <c r="J53" s="115"/>
      <c r="K53" s="115"/>
      <c r="L53" s="115"/>
      <c r="M53" s="187">
        <v>848022</v>
      </c>
      <c r="N53" s="187">
        <v>0</v>
      </c>
      <c r="O53" s="188">
        <v>848022</v>
      </c>
    </row>
    <row r="54" spans="1:15" ht="51">
      <c r="A54" s="113" t="s">
        <v>556</v>
      </c>
      <c r="B54" s="207" t="s">
        <v>9286</v>
      </c>
      <c r="C54" s="90" t="s">
        <v>616</v>
      </c>
      <c r="D54" s="114">
        <v>43494</v>
      </c>
      <c r="E54" s="113">
        <v>359</v>
      </c>
      <c r="F54" s="113" t="s">
        <v>642</v>
      </c>
      <c r="G54" s="115" t="s">
        <v>2640</v>
      </c>
      <c r="H54" s="115"/>
      <c r="I54" s="115"/>
      <c r="J54" s="115"/>
      <c r="K54" s="115"/>
      <c r="L54" s="115"/>
      <c r="M54" s="187">
        <v>3610687.53</v>
      </c>
      <c r="N54" s="187">
        <v>0</v>
      </c>
      <c r="O54" s="188">
        <v>3610687.53</v>
      </c>
    </row>
    <row r="55" spans="1:15" ht="51">
      <c r="A55" s="113" t="s">
        <v>556</v>
      </c>
      <c r="B55" s="207" t="s">
        <v>9286</v>
      </c>
      <c r="C55" s="90" t="s">
        <v>616</v>
      </c>
      <c r="D55" s="114">
        <v>43501</v>
      </c>
      <c r="E55" s="113">
        <v>543</v>
      </c>
      <c r="F55" s="113" t="s">
        <v>642</v>
      </c>
      <c r="G55" s="115" t="s">
        <v>4066</v>
      </c>
      <c r="H55" s="115"/>
      <c r="I55" s="115"/>
      <c r="J55" s="115"/>
      <c r="K55" s="115"/>
      <c r="L55" s="115"/>
      <c r="M55" s="187">
        <v>1805343.73</v>
      </c>
      <c r="N55" s="187">
        <v>0</v>
      </c>
      <c r="O55" s="188">
        <v>1805343.73</v>
      </c>
    </row>
    <row r="56" spans="1:15" ht="51">
      <c r="A56" s="113" t="s">
        <v>556</v>
      </c>
      <c r="B56" s="207" t="s">
        <v>9286</v>
      </c>
      <c r="C56" s="90" t="s">
        <v>616</v>
      </c>
      <c r="D56" s="114">
        <v>43516</v>
      </c>
      <c r="E56" s="113">
        <v>895</v>
      </c>
      <c r="F56" s="113" t="s">
        <v>642</v>
      </c>
      <c r="G56" s="115" t="s">
        <v>4067</v>
      </c>
      <c r="H56" s="115"/>
      <c r="I56" s="115"/>
      <c r="J56" s="115"/>
      <c r="K56" s="115"/>
      <c r="L56" s="115"/>
      <c r="M56" s="187">
        <v>1821783.99</v>
      </c>
      <c r="N56" s="187">
        <v>0</v>
      </c>
      <c r="O56" s="188">
        <v>1821783.99</v>
      </c>
    </row>
    <row r="57" spans="1:15" ht="51">
      <c r="A57" s="113" t="s">
        <v>556</v>
      </c>
      <c r="B57" s="207" t="s">
        <v>9286</v>
      </c>
      <c r="C57" s="90" t="s">
        <v>616</v>
      </c>
      <c r="D57" s="114">
        <v>43545</v>
      </c>
      <c r="E57" s="113">
        <v>1472</v>
      </c>
      <c r="F57" s="113" t="s">
        <v>642</v>
      </c>
      <c r="G57" s="115" t="s">
        <v>5285</v>
      </c>
      <c r="H57" s="115"/>
      <c r="I57" s="115"/>
      <c r="J57" s="115"/>
      <c r="K57" s="115"/>
      <c r="L57" s="115"/>
      <c r="M57" s="187">
        <v>2708015.6</v>
      </c>
      <c r="N57" s="187">
        <v>0</v>
      </c>
      <c r="O57" s="188">
        <v>2708015.6</v>
      </c>
    </row>
    <row r="58" spans="1:15" ht="51">
      <c r="A58" s="113" t="s">
        <v>556</v>
      </c>
      <c r="B58" s="207" t="s">
        <v>9286</v>
      </c>
      <c r="C58" s="90" t="s">
        <v>616</v>
      </c>
      <c r="D58" s="114">
        <v>43545</v>
      </c>
      <c r="E58" s="113">
        <v>1474</v>
      </c>
      <c r="F58" s="113" t="s">
        <v>642</v>
      </c>
      <c r="G58" s="115" t="s">
        <v>5287</v>
      </c>
      <c r="H58" s="115"/>
      <c r="I58" s="115"/>
      <c r="J58" s="115"/>
      <c r="K58" s="115"/>
      <c r="L58" s="115"/>
      <c r="M58" s="187">
        <v>9929390.5199999996</v>
      </c>
      <c r="N58" s="187">
        <v>0</v>
      </c>
      <c r="O58" s="188">
        <v>9929390.5199999996</v>
      </c>
    </row>
    <row r="59" spans="1:15" ht="51">
      <c r="A59" s="113">
        <v>10</v>
      </c>
      <c r="B59" s="207" t="s">
        <v>9285</v>
      </c>
      <c r="C59" s="90" t="s">
        <v>41</v>
      </c>
      <c r="D59" s="114">
        <v>43556</v>
      </c>
      <c r="E59" s="113">
        <v>1740</v>
      </c>
      <c r="F59" s="113" t="s">
        <v>6687</v>
      </c>
      <c r="G59" s="115" t="s">
        <v>6688</v>
      </c>
      <c r="H59" s="115"/>
      <c r="I59" s="115"/>
      <c r="J59" s="115"/>
      <c r="K59" s="115"/>
      <c r="L59" s="115"/>
      <c r="M59" s="187">
        <v>355511.54</v>
      </c>
      <c r="N59" s="187">
        <v>0</v>
      </c>
      <c r="O59" s="188">
        <v>355511.54</v>
      </c>
    </row>
    <row r="60" spans="1:15" ht="51">
      <c r="A60" s="113">
        <v>47</v>
      </c>
      <c r="B60" s="207" t="s">
        <v>9289</v>
      </c>
      <c r="C60" s="90" t="s">
        <v>49</v>
      </c>
      <c r="D60" s="114">
        <v>43564</v>
      </c>
      <c r="E60" s="113">
        <v>1830</v>
      </c>
      <c r="F60" s="113" t="s">
        <v>6689</v>
      </c>
      <c r="G60" s="115" t="s">
        <v>6690</v>
      </c>
      <c r="H60" s="115"/>
      <c r="I60" s="115"/>
      <c r="J60" s="115"/>
      <c r="K60" s="115"/>
      <c r="L60" s="115"/>
      <c r="M60" s="187">
        <v>169.27</v>
      </c>
      <c r="N60" s="187">
        <v>0</v>
      </c>
      <c r="O60" s="188">
        <v>169.27</v>
      </c>
    </row>
    <row r="61" spans="1:15" ht="51">
      <c r="A61" s="113" t="s">
        <v>556</v>
      </c>
      <c r="B61" s="207" t="s">
        <v>9286</v>
      </c>
      <c r="C61" s="90" t="s">
        <v>616</v>
      </c>
      <c r="D61" s="114">
        <v>43564</v>
      </c>
      <c r="E61" s="113">
        <v>1831</v>
      </c>
      <c r="F61" s="113" t="s">
        <v>642</v>
      </c>
      <c r="G61" s="115" t="s">
        <v>6691</v>
      </c>
      <c r="H61" s="115"/>
      <c r="I61" s="115"/>
      <c r="J61" s="115"/>
      <c r="K61" s="115"/>
      <c r="L61" s="115"/>
      <c r="M61" s="187">
        <v>9763.19</v>
      </c>
      <c r="N61" s="187">
        <v>0</v>
      </c>
      <c r="O61" s="188">
        <v>9763.19</v>
      </c>
    </row>
    <row r="62" spans="1:15" ht="51">
      <c r="A62" s="113">
        <v>46</v>
      </c>
      <c r="B62" s="207" t="s">
        <v>9286</v>
      </c>
      <c r="C62" s="90" t="s">
        <v>48</v>
      </c>
      <c r="D62" s="114">
        <v>43565</v>
      </c>
      <c r="E62" s="113">
        <v>1873</v>
      </c>
      <c r="F62" s="113" t="s">
        <v>6692</v>
      </c>
      <c r="G62" s="115" t="s">
        <v>6693</v>
      </c>
      <c r="H62" s="115"/>
      <c r="I62" s="115"/>
      <c r="J62" s="115"/>
      <c r="K62" s="115"/>
      <c r="L62" s="115"/>
      <c r="M62" s="187">
        <v>4287670.7699999996</v>
      </c>
      <c r="N62" s="187">
        <v>0</v>
      </c>
      <c r="O62" s="188">
        <v>4287670.7699999996</v>
      </c>
    </row>
    <row r="63" spans="1:15" ht="51">
      <c r="A63" s="113">
        <v>81</v>
      </c>
      <c r="B63" s="207" t="s">
        <v>9290</v>
      </c>
      <c r="C63" s="90" t="s">
        <v>55</v>
      </c>
      <c r="D63" s="114">
        <v>43580</v>
      </c>
      <c r="E63" s="113">
        <v>2092</v>
      </c>
      <c r="F63" s="113" t="s">
        <v>6694</v>
      </c>
      <c r="G63" s="115" t="s">
        <v>6695</v>
      </c>
      <c r="H63" s="115"/>
      <c r="I63" s="115"/>
      <c r="J63" s="115"/>
      <c r="K63" s="115"/>
      <c r="L63" s="115"/>
      <c r="M63" s="187">
        <v>72396.600000000006</v>
      </c>
      <c r="N63" s="187">
        <v>0</v>
      </c>
      <c r="O63" s="188">
        <v>72396.600000000006</v>
      </c>
    </row>
    <row r="64" spans="1:15" ht="51">
      <c r="A64" s="113" t="s">
        <v>556</v>
      </c>
      <c r="B64" s="207" t="s">
        <v>9286</v>
      </c>
      <c r="C64" s="90" t="s">
        <v>616</v>
      </c>
      <c r="D64" s="114">
        <v>43588</v>
      </c>
      <c r="E64" s="113">
        <v>2230</v>
      </c>
      <c r="F64" s="113" t="s">
        <v>642</v>
      </c>
      <c r="G64" s="115" t="s">
        <v>9273</v>
      </c>
      <c r="H64" s="115"/>
      <c r="I64" s="115"/>
      <c r="J64" s="115"/>
      <c r="K64" s="115"/>
      <c r="L64" s="115"/>
      <c r="M64" s="187">
        <v>1413001.88</v>
      </c>
      <c r="N64" s="187">
        <v>0</v>
      </c>
      <c r="O64" s="188">
        <v>1413001.88</v>
      </c>
    </row>
    <row r="65" spans="1:15" ht="51">
      <c r="A65" s="113" t="s">
        <v>556</v>
      </c>
      <c r="B65" s="207" t="s">
        <v>9286</v>
      </c>
      <c r="C65" s="90" t="s">
        <v>616</v>
      </c>
      <c r="D65" s="114">
        <v>43588</v>
      </c>
      <c r="E65" s="113">
        <v>2232</v>
      </c>
      <c r="F65" s="113" t="s">
        <v>642</v>
      </c>
      <c r="G65" s="115" t="s">
        <v>9273</v>
      </c>
      <c r="H65" s="115"/>
      <c r="I65" s="115"/>
      <c r="J65" s="115"/>
      <c r="K65" s="115"/>
      <c r="L65" s="115"/>
      <c r="M65" s="187">
        <v>3885755.14</v>
      </c>
      <c r="N65" s="187">
        <v>0</v>
      </c>
      <c r="O65" s="188">
        <v>3885755.14</v>
      </c>
    </row>
    <row r="66" spans="1:15" ht="51">
      <c r="A66" s="113" t="s">
        <v>556</v>
      </c>
      <c r="B66" s="207" t="s">
        <v>9286</v>
      </c>
      <c r="C66" s="90" t="s">
        <v>616</v>
      </c>
      <c r="D66" s="114">
        <v>43588</v>
      </c>
      <c r="E66" s="113">
        <v>2234</v>
      </c>
      <c r="F66" s="113" t="s">
        <v>642</v>
      </c>
      <c r="G66" s="115" t="s">
        <v>9273</v>
      </c>
      <c r="H66" s="115"/>
      <c r="I66" s="115"/>
      <c r="J66" s="115"/>
      <c r="K66" s="115"/>
      <c r="L66" s="115"/>
      <c r="M66" s="187">
        <v>706500.97</v>
      </c>
      <c r="N66" s="187">
        <v>0</v>
      </c>
      <c r="O66" s="188">
        <v>706500.97</v>
      </c>
    </row>
    <row r="67" spans="1:15" ht="51">
      <c r="A67" s="113" t="s">
        <v>556</v>
      </c>
      <c r="B67" s="207" t="s">
        <v>9286</v>
      </c>
      <c r="C67" s="90" t="s">
        <v>616</v>
      </c>
      <c r="D67" s="114">
        <v>43588</v>
      </c>
      <c r="E67" s="113">
        <v>2236</v>
      </c>
      <c r="F67" s="113" t="s">
        <v>642</v>
      </c>
      <c r="G67" s="115" t="s">
        <v>9273</v>
      </c>
      <c r="H67" s="115"/>
      <c r="I67" s="115"/>
      <c r="J67" s="115"/>
      <c r="K67" s="115"/>
      <c r="L67" s="115"/>
      <c r="M67" s="187">
        <v>1059751.3899999999</v>
      </c>
      <c r="N67" s="187">
        <v>0</v>
      </c>
      <c r="O67" s="188">
        <v>1059751.3899999999</v>
      </c>
    </row>
    <row r="68" spans="1:15" ht="51">
      <c r="A68" s="113" t="s">
        <v>556</v>
      </c>
      <c r="B68" s="207" t="s">
        <v>9286</v>
      </c>
      <c r="C68" s="90" t="s">
        <v>616</v>
      </c>
      <c r="D68" s="114">
        <v>43595</v>
      </c>
      <c r="E68" s="113">
        <v>2401</v>
      </c>
      <c r="F68" s="113" t="s">
        <v>642</v>
      </c>
      <c r="G68" s="115" t="s">
        <v>9277</v>
      </c>
      <c r="H68" s="115"/>
      <c r="I68" s="115"/>
      <c r="J68" s="115"/>
      <c r="K68" s="115"/>
      <c r="L68" s="115"/>
      <c r="M68" s="187">
        <v>255579.75</v>
      </c>
      <c r="N68" s="187">
        <v>0</v>
      </c>
      <c r="O68" s="188">
        <v>255579.75</v>
      </c>
    </row>
    <row r="69" spans="1:15" ht="51">
      <c r="A69" s="113">
        <v>16</v>
      </c>
      <c r="B69" s="207" t="s">
        <v>9285</v>
      </c>
      <c r="C69" s="90" t="s">
        <v>43</v>
      </c>
      <c r="D69" s="114">
        <v>43614</v>
      </c>
      <c r="E69" s="113">
        <v>2801</v>
      </c>
      <c r="F69" s="113" t="s">
        <v>9278</v>
      </c>
      <c r="G69" s="115" t="s">
        <v>9279</v>
      </c>
      <c r="H69" s="115"/>
      <c r="I69" s="115"/>
      <c r="J69" s="115"/>
      <c r="K69" s="115"/>
      <c r="L69" s="115"/>
      <c r="M69" s="187">
        <v>13428067.43</v>
      </c>
      <c r="N69" s="187">
        <v>0</v>
      </c>
      <c r="O69" s="188">
        <v>13428067.43</v>
      </c>
    </row>
    <row r="70" spans="1:15" ht="51">
      <c r="A70" s="113" t="s">
        <v>554</v>
      </c>
      <c r="B70" s="207" t="s">
        <v>9285</v>
      </c>
      <c r="C70" s="90" t="s">
        <v>616</v>
      </c>
      <c r="D70" s="114">
        <v>43619</v>
      </c>
      <c r="E70" s="113">
        <v>2880</v>
      </c>
      <c r="F70" s="113" t="s">
        <v>12599</v>
      </c>
      <c r="G70" s="115" t="s">
        <v>12600</v>
      </c>
      <c r="H70" s="115"/>
      <c r="I70" s="115"/>
      <c r="J70" s="115"/>
      <c r="K70" s="115"/>
      <c r="L70" s="115"/>
      <c r="M70" s="187">
        <v>6299.62</v>
      </c>
      <c r="N70" s="187">
        <v>0</v>
      </c>
      <c r="O70" s="188">
        <v>6299.62</v>
      </c>
    </row>
    <row r="71" spans="1:15" ht="51">
      <c r="A71" s="113">
        <v>81</v>
      </c>
      <c r="B71" s="207" t="s">
        <v>12601</v>
      </c>
      <c r="C71" s="90" t="s">
        <v>55</v>
      </c>
      <c r="D71" s="114">
        <v>43622</v>
      </c>
      <c r="E71" s="113">
        <v>2966</v>
      </c>
      <c r="F71" s="113" t="s">
        <v>12602</v>
      </c>
      <c r="G71" s="115" t="s">
        <v>12603</v>
      </c>
      <c r="H71" s="115"/>
      <c r="I71" s="115"/>
      <c r="J71" s="115"/>
      <c r="K71" s="115"/>
      <c r="L71" s="115"/>
      <c r="M71" s="187">
        <v>191.39</v>
      </c>
      <c r="N71" s="187">
        <v>0</v>
      </c>
      <c r="O71" s="188">
        <v>191.39</v>
      </c>
    </row>
    <row r="72" spans="1:15" ht="51">
      <c r="A72" s="113">
        <v>81</v>
      </c>
      <c r="B72" s="207" t="s">
        <v>9285</v>
      </c>
      <c r="C72" s="90" t="s">
        <v>55</v>
      </c>
      <c r="D72" s="114">
        <v>43627</v>
      </c>
      <c r="E72" s="113">
        <v>3106</v>
      </c>
      <c r="F72" s="113" t="s">
        <v>12604</v>
      </c>
      <c r="G72" s="115" t="s">
        <v>12605</v>
      </c>
      <c r="H72" s="115"/>
      <c r="I72" s="115"/>
      <c r="J72" s="115"/>
      <c r="K72" s="115"/>
      <c r="L72" s="115"/>
      <c r="M72" s="187">
        <v>449969.28</v>
      </c>
      <c r="N72" s="187">
        <v>0</v>
      </c>
      <c r="O72" s="188">
        <v>449969.28</v>
      </c>
    </row>
    <row r="73" spans="1:15" ht="51">
      <c r="A73" s="113">
        <v>41</v>
      </c>
      <c r="B73" s="207" t="s">
        <v>9287</v>
      </c>
      <c r="C73" s="90" t="s">
        <v>47</v>
      </c>
      <c r="D73" s="114">
        <v>43627</v>
      </c>
      <c r="E73" s="113">
        <v>3107</v>
      </c>
      <c r="F73" s="113" t="s">
        <v>12606</v>
      </c>
      <c r="G73" s="115" t="s">
        <v>12607</v>
      </c>
      <c r="H73" s="115"/>
      <c r="I73" s="115"/>
      <c r="J73" s="115"/>
      <c r="K73" s="115"/>
      <c r="L73" s="115"/>
      <c r="M73" s="187">
        <v>109849.75</v>
      </c>
      <c r="N73" s="187">
        <v>0</v>
      </c>
      <c r="O73" s="188">
        <v>109849.75</v>
      </c>
    </row>
    <row r="74" spans="1:15" ht="51">
      <c r="A74" s="113">
        <v>66</v>
      </c>
      <c r="B74" s="207" t="s">
        <v>9287</v>
      </c>
      <c r="C74" s="90" t="s">
        <v>52</v>
      </c>
      <c r="D74" s="114">
        <v>43628</v>
      </c>
      <c r="E74" s="113">
        <v>3119</v>
      </c>
      <c r="F74" s="113" t="s">
        <v>12608</v>
      </c>
      <c r="G74" s="115" t="s">
        <v>12609</v>
      </c>
      <c r="H74" s="115"/>
      <c r="I74" s="115"/>
      <c r="J74" s="115"/>
      <c r="K74" s="115"/>
      <c r="L74" s="115"/>
      <c r="M74" s="187">
        <v>180000</v>
      </c>
      <c r="N74" s="187">
        <v>0</v>
      </c>
      <c r="O74" s="188">
        <v>180000</v>
      </c>
    </row>
    <row r="75" spans="1:15" ht="38.25">
      <c r="A75" s="113" t="s">
        <v>556</v>
      </c>
      <c r="B75" s="207" t="s">
        <v>9286</v>
      </c>
      <c r="C75" s="90" t="s">
        <v>616</v>
      </c>
      <c r="D75" s="114">
        <v>43633</v>
      </c>
      <c r="E75" s="113">
        <v>3253</v>
      </c>
      <c r="F75" s="113" t="s">
        <v>642</v>
      </c>
      <c r="G75" s="115" t="s">
        <v>12610</v>
      </c>
      <c r="H75" s="115"/>
      <c r="I75" s="115"/>
      <c r="J75" s="115"/>
      <c r="K75" s="115"/>
      <c r="L75" s="115"/>
      <c r="M75" s="187">
        <v>414020</v>
      </c>
      <c r="N75" s="187">
        <v>0</v>
      </c>
      <c r="O75" s="188">
        <v>414020</v>
      </c>
    </row>
    <row r="76" spans="1:15" ht="51">
      <c r="A76" s="113">
        <v>20</v>
      </c>
      <c r="B76" s="207" t="s">
        <v>9287</v>
      </c>
      <c r="C76" s="90" t="s">
        <v>44</v>
      </c>
      <c r="D76" s="114">
        <v>43480</v>
      </c>
      <c r="E76" s="113">
        <v>141</v>
      </c>
      <c r="F76" s="113" t="s">
        <v>1421</v>
      </c>
      <c r="G76" s="115" t="s">
        <v>2639</v>
      </c>
      <c r="H76" s="115"/>
      <c r="I76" s="115"/>
      <c r="J76" s="115"/>
      <c r="K76" s="115"/>
      <c r="L76" s="115"/>
      <c r="M76" s="187">
        <v>0</v>
      </c>
      <c r="N76" s="187">
        <v>848022</v>
      </c>
      <c r="O76" s="188">
        <v>848022</v>
      </c>
    </row>
    <row r="77" spans="1:15" ht="51">
      <c r="A77" s="113">
        <v>15</v>
      </c>
      <c r="B77" s="207" t="s">
        <v>9285</v>
      </c>
      <c r="C77" s="90" t="s">
        <v>42</v>
      </c>
      <c r="D77" s="114">
        <v>43494</v>
      </c>
      <c r="E77" s="113">
        <v>359</v>
      </c>
      <c r="F77" s="113" t="s">
        <v>2641</v>
      </c>
      <c r="G77" s="115" t="s">
        <v>2640</v>
      </c>
      <c r="H77" s="115"/>
      <c r="I77" s="115"/>
      <c r="J77" s="115"/>
      <c r="K77" s="115"/>
      <c r="L77" s="115"/>
      <c r="M77" s="187">
        <v>0</v>
      </c>
      <c r="N77" s="187">
        <v>3610687.53</v>
      </c>
      <c r="O77" s="188">
        <v>3610687.53</v>
      </c>
    </row>
    <row r="78" spans="1:15" ht="51">
      <c r="A78" s="113">
        <v>15</v>
      </c>
      <c r="B78" s="207" t="s">
        <v>9291</v>
      </c>
      <c r="C78" s="90" t="s">
        <v>42</v>
      </c>
      <c r="D78" s="114">
        <v>43501</v>
      </c>
      <c r="E78" s="113">
        <v>543</v>
      </c>
      <c r="F78" s="113" t="s">
        <v>4068</v>
      </c>
      <c r="G78" s="115" t="s">
        <v>4066</v>
      </c>
      <c r="H78" s="115"/>
      <c r="I78" s="115"/>
      <c r="J78" s="115"/>
      <c r="K78" s="115"/>
      <c r="L78" s="115"/>
      <c r="M78" s="187">
        <v>0</v>
      </c>
      <c r="N78" s="187">
        <v>1805343.73</v>
      </c>
      <c r="O78" s="188">
        <v>1805343.73</v>
      </c>
    </row>
    <row r="79" spans="1:15" ht="51">
      <c r="A79" s="113">
        <v>81</v>
      </c>
      <c r="B79" s="207" t="s">
        <v>9285</v>
      </c>
      <c r="C79" s="90" t="s">
        <v>55</v>
      </c>
      <c r="D79" s="114">
        <v>43516</v>
      </c>
      <c r="E79" s="113">
        <v>895</v>
      </c>
      <c r="F79" s="113" t="s">
        <v>4069</v>
      </c>
      <c r="G79" s="115" t="s">
        <v>4067</v>
      </c>
      <c r="H79" s="115"/>
      <c r="I79" s="115"/>
      <c r="J79" s="115"/>
      <c r="K79" s="115"/>
      <c r="L79" s="115"/>
      <c r="M79" s="187">
        <v>0</v>
      </c>
      <c r="N79" s="187">
        <v>1821783.99</v>
      </c>
      <c r="O79" s="188">
        <v>1821783.99</v>
      </c>
    </row>
    <row r="80" spans="1:15" ht="51">
      <c r="A80" s="113" t="s">
        <v>554</v>
      </c>
      <c r="B80" s="207" t="s">
        <v>9285</v>
      </c>
      <c r="C80" s="90" t="s">
        <v>616</v>
      </c>
      <c r="D80" s="114">
        <v>43537</v>
      </c>
      <c r="E80" s="113">
        <v>1293</v>
      </c>
      <c r="F80" s="113" t="s">
        <v>5288</v>
      </c>
      <c r="G80" s="115" t="s">
        <v>5280</v>
      </c>
      <c r="H80" s="115"/>
      <c r="I80" s="115"/>
      <c r="J80" s="115"/>
      <c r="K80" s="115"/>
      <c r="L80" s="115"/>
      <c r="M80" s="187">
        <v>0</v>
      </c>
      <c r="N80" s="187">
        <v>79548.02</v>
      </c>
      <c r="O80" s="188">
        <v>79548.02</v>
      </c>
    </row>
    <row r="81" spans="1:15" ht="51">
      <c r="A81" s="113" t="s">
        <v>554</v>
      </c>
      <c r="B81" s="207" t="s">
        <v>9285</v>
      </c>
      <c r="C81" s="90" t="s">
        <v>616</v>
      </c>
      <c r="D81" s="114">
        <v>43537</v>
      </c>
      <c r="E81" s="113">
        <v>1294</v>
      </c>
      <c r="F81" s="113" t="s">
        <v>5288</v>
      </c>
      <c r="G81" s="115" t="s">
        <v>5281</v>
      </c>
      <c r="H81" s="115"/>
      <c r="I81" s="115"/>
      <c r="J81" s="115"/>
      <c r="K81" s="115"/>
      <c r="L81" s="115"/>
      <c r="M81" s="187">
        <v>0</v>
      </c>
      <c r="N81" s="187">
        <v>29719</v>
      </c>
      <c r="O81" s="188">
        <v>29719</v>
      </c>
    </row>
    <row r="82" spans="1:15" ht="51">
      <c r="A82" s="113" t="s">
        <v>554</v>
      </c>
      <c r="B82" s="207" t="s">
        <v>9285</v>
      </c>
      <c r="C82" s="90" t="s">
        <v>616</v>
      </c>
      <c r="D82" s="114">
        <v>43537</v>
      </c>
      <c r="E82" s="113">
        <v>1295</v>
      </c>
      <c r="F82" s="113" t="s">
        <v>5289</v>
      </c>
      <c r="G82" s="115" t="s">
        <v>5282</v>
      </c>
      <c r="H82" s="115"/>
      <c r="I82" s="115"/>
      <c r="J82" s="115"/>
      <c r="K82" s="115"/>
      <c r="L82" s="115"/>
      <c r="M82" s="187">
        <v>0</v>
      </c>
      <c r="N82" s="187">
        <v>413506.64</v>
      </c>
      <c r="O82" s="188">
        <v>413506.64</v>
      </c>
    </row>
    <row r="83" spans="1:15" ht="51">
      <c r="A83" s="113" t="s">
        <v>554</v>
      </c>
      <c r="B83" s="207" t="s">
        <v>9285</v>
      </c>
      <c r="C83" s="90" t="s">
        <v>616</v>
      </c>
      <c r="D83" s="114">
        <v>43537</v>
      </c>
      <c r="E83" s="113">
        <v>1296</v>
      </c>
      <c r="F83" s="113" t="s">
        <v>5288</v>
      </c>
      <c r="G83" s="115" t="s">
        <v>5283</v>
      </c>
      <c r="H83" s="115"/>
      <c r="I83" s="115"/>
      <c r="J83" s="115"/>
      <c r="K83" s="115"/>
      <c r="L83" s="115"/>
      <c r="M83" s="187">
        <v>0</v>
      </c>
      <c r="N83" s="187">
        <v>22002.86</v>
      </c>
      <c r="O83" s="188">
        <v>22002.86</v>
      </c>
    </row>
    <row r="84" spans="1:15" ht="51">
      <c r="A84" s="113">
        <v>15</v>
      </c>
      <c r="B84" s="207" t="s">
        <v>9285</v>
      </c>
      <c r="C84" s="90" t="s">
        <v>42</v>
      </c>
      <c r="D84" s="114">
        <v>43545</v>
      </c>
      <c r="E84" s="113">
        <v>1472</v>
      </c>
      <c r="F84" s="113" t="s">
        <v>2641</v>
      </c>
      <c r="G84" s="115" t="s">
        <v>5285</v>
      </c>
      <c r="H84" s="115"/>
      <c r="I84" s="115"/>
      <c r="J84" s="115"/>
      <c r="K84" s="115"/>
      <c r="L84" s="115"/>
      <c r="M84" s="187">
        <v>0</v>
      </c>
      <c r="N84" s="187">
        <v>2708015.6</v>
      </c>
      <c r="O84" s="188">
        <v>2708015.6</v>
      </c>
    </row>
    <row r="85" spans="1:15" ht="51">
      <c r="A85" s="113">
        <v>15</v>
      </c>
      <c r="B85" s="207" t="s">
        <v>9285</v>
      </c>
      <c r="C85" s="90" t="s">
        <v>42</v>
      </c>
      <c r="D85" s="114">
        <v>43545</v>
      </c>
      <c r="E85" s="113">
        <v>1474</v>
      </c>
      <c r="F85" s="113" t="s">
        <v>2641</v>
      </c>
      <c r="G85" s="115" t="s">
        <v>5287</v>
      </c>
      <c r="H85" s="115"/>
      <c r="I85" s="115"/>
      <c r="J85" s="115"/>
      <c r="K85" s="115"/>
      <c r="L85" s="115"/>
      <c r="M85" s="187">
        <v>0</v>
      </c>
      <c r="N85" s="187">
        <v>9929390.5199999996</v>
      </c>
      <c r="O85" s="188">
        <v>9929390.5199999996</v>
      </c>
    </row>
    <row r="86" spans="1:15" ht="51">
      <c r="A86" s="113" t="s">
        <v>556</v>
      </c>
      <c r="B86" s="207" t="s">
        <v>9286</v>
      </c>
      <c r="C86" s="90" t="s">
        <v>616</v>
      </c>
      <c r="D86" s="114">
        <v>43556</v>
      </c>
      <c r="E86" s="113">
        <v>1740</v>
      </c>
      <c r="F86" s="113" t="s">
        <v>642</v>
      </c>
      <c r="G86" s="115" t="s">
        <v>6688</v>
      </c>
      <c r="H86" s="115"/>
      <c r="I86" s="115"/>
      <c r="J86" s="115"/>
      <c r="K86" s="115"/>
      <c r="L86" s="115"/>
      <c r="M86" s="187">
        <v>0</v>
      </c>
      <c r="N86" s="187">
        <v>355511.54</v>
      </c>
      <c r="O86" s="188">
        <v>355511.54</v>
      </c>
    </row>
    <row r="87" spans="1:15" ht="51">
      <c r="A87" s="113" t="s">
        <v>556</v>
      </c>
      <c r="B87" s="207" t="s">
        <v>9286</v>
      </c>
      <c r="C87" s="90" t="s">
        <v>616</v>
      </c>
      <c r="D87" s="114">
        <v>43564</v>
      </c>
      <c r="E87" s="113">
        <v>1830</v>
      </c>
      <c r="F87" s="113" t="s">
        <v>642</v>
      </c>
      <c r="G87" s="115" t="s">
        <v>6690</v>
      </c>
      <c r="H87" s="115"/>
      <c r="I87" s="115"/>
      <c r="J87" s="115"/>
      <c r="K87" s="115"/>
      <c r="L87" s="115"/>
      <c r="M87" s="187">
        <v>0</v>
      </c>
      <c r="N87" s="187">
        <v>169.27</v>
      </c>
      <c r="O87" s="188">
        <v>169.27</v>
      </c>
    </row>
    <row r="88" spans="1:15" ht="51">
      <c r="A88" s="113">
        <v>47</v>
      </c>
      <c r="B88" s="207" t="s">
        <v>9289</v>
      </c>
      <c r="C88" s="90" t="s">
        <v>49</v>
      </c>
      <c r="D88" s="114">
        <v>43564</v>
      </c>
      <c r="E88" s="113">
        <v>1831</v>
      </c>
      <c r="F88" s="113" t="s">
        <v>6689</v>
      </c>
      <c r="G88" s="115" t="s">
        <v>6691</v>
      </c>
      <c r="H88" s="115"/>
      <c r="I88" s="115"/>
      <c r="J88" s="115"/>
      <c r="K88" s="115"/>
      <c r="L88" s="115"/>
      <c r="M88" s="187">
        <v>0</v>
      </c>
      <c r="N88" s="187">
        <v>9763.19</v>
      </c>
      <c r="O88" s="188">
        <v>9763.19</v>
      </c>
    </row>
    <row r="89" spans="1:15" ht="51">
      <c r="A89" s="113" t="s">
        <v>554</v>
      </c>
      <c r="B89" s="207" t="s">
        <v>9285</v>
      </c>
      <c r="C89" s="90" t="s">
        <v>616</v>
      </c>
      <c r="D89" s="114">
        <v>43565</v>
      </c>
      <c r="E89" s="113">
        <v>1873</v>
      </c>
      <c r="F89" s="113" t="s">
        <v>6696</v>
      </c>
      <c r="G89" s="115" t="s">
        <v>6693</v>
      </c>
      <c r="H89" s="115"/>
      <c r="I89" s="115"/>
      <c r="J89" s="115"/>
      <c r="K89" s="115"/>
      <c r="L89" s="115"/>
      <c r="M89" s="187">
        <v>0</v>
      </c>
      <c r="N89" s="187">
        <v>4287670.7699999996</v>
      </c>
      <c r="O89" s="188">
        <v>4287670.7699999996</v>
      </c>
    </row>
    <row r="90" spans="1:15" ht="51">
      <c r="A90" s="113" t="s">
        <v>556</v>
      </c>
      <c r="B90" s="207" t="s">
        <v>9286</v>
      </c>
      <c r="C90" s="90" t="s">
        <v>616</v>
      </c>
      <c r="D90" s="114">
        <v>43580</v>
      </c>
      <c r="E90" s="113">
        <v>2092</v>
      </c>
      <c r="F90" s="113" t="s">
        <v>642</v>
      </c>
      <c r="G90" s="115" t="s">
        <v>6695</v>
      </c>
      <c r="H90" s="115"/>
      <c r="I90" s="115"/>
      <c r="J90" s="115"/>
      <c r="K90" s="115"/>
      <c r="L90" s="115"/>
      <c r="M90" s="187">
        <v>0</v>
      </c>
      <c r="N90" s="187">
        <v>72396.600000000006</v>
      </c>
      <c r="O90" s="188">
        <v>72396.600000000006</v>
      </c>
    </row>
    <row r="91" spans="1:15" ht="51">
      <c r="A91" s="113">
        <v>15</v>
      </c>
      <c r="B91" s="207" t="s">
        <v>9285</v>
      </c>
      <c r="C91" s="90" t="s">
        <v>42</v>
      </c>
      <c r="D91" s="114">
        <v>43588</v>
      </c>
      <c r="E91" s="113">
        <v>2230</v>
      </c>
      <c r="F91" s="113" t="s">
        <v>2641</v>
      </c>
      <c r="G91" s="115" t="s">
        <v>9273</v>
      </c>
      <c r="H91" s="115"/>
      <c r="I91" s="115"/>
      <c r="J91" s="115"/>
      <c r="K91" s="115"/>
      <c r="L91" s="115"/>
      <c r="M91" s="187">
        <v>0</v>
      </c>
      <c r="N91" s="187">
        <v>1413001.88</v>
      </c>
      <c r="O91" s="188">
        <v>1413001.88</v>
      </c>
    </row>
    <row r="92" spans="1:15" ht="51">
      <c r="A92" s="113">
        <v>15</v>
      </c>
      <c r="B92" s="207" t="s">
        <v>9285</v>
      </c>
      <c r="C92" s="90" t="s">
        <v>42</v>
      </c>
      <c r="D92" s="114">
        <v>43588</v>
      </c>
      <c r="E92" s="113">
        <v>2232</v>
      </c>
      <c r="F92" s="113" t="s">
        <v>2641</v>
      </c>
      <c r="G92" s="115" t="s">
        <v>9273</v>
      </c>
      <c r="H92" s="115"/>
      <c r="I92" s="115"/>
      <c r="J92" s="115"/>
      <c r="K92" s="115"/>
      <c r="L92" s="115"/>
      <c r="M92" s="187">
        <v>0</v>
      </c>
      <c r="N92" s="187">
        <v>3885755.14</v>
      </c>
      <c r="O92" s="188">
        <v>3885755.14</v>
      </c>
    </row>
    <row r="93" spans="1:15" ht="51">
      <c r="A93" s="113">
        <v>15</v>
      </c>
      <c r="B93" s="207" t="s">
        <v>9285</v>
      </c>
      <c r="C93" s="90" t="s">
        <v>42</v>
      </c>
      <c r="D93" s="114">
        <v>43588</v>
      </c>
      <c r="E93" s="113">
        <v>2234</v>
      </c>
      <c r="F93" s="113" t="s">
        <v>2641</v>
      </c>
      <c r="G93" s="115" t="s">
        <v>9273</v>
      </c>
      <c r="H93" s="115"/>
      <c r="I93" s="115"/>
      <c r="J93" s="115"/>
      <c r="K93" s="115"/>
      <c r="L93" s="115"/>
      <c r="M93" s="187">
        <v>0</v>
      </c>
      <c r="N93" s="187">
        <v>706500.97</v>
      </c>
      <c r="O93" s="188">
        <v>706500.97</v>
      </c>
    </row>
    <row r="94" spans="1:15" ht="51">
      <c r="A94" s="113">
        <v>15</v>
      </c>
      <c r="B94" s="207" t="s">
        <v>9285</v>
      </c>
      <c r="C94" s="90" t="s">
        <v>42</v>
      </c>
      <c r="D94" s="114">
        <v>43588</v>
      </c>
      <c r="E94" s="113">
        <v>2236</v>
      </c>
      <c r="F94" s="113" t="s">
        <v>2641</v>
      </c>
      <c r="G94" s="115" t="s">
        <v>9273</v>
      </c>
      <c r="H94" s="115"/>
      <c r="I94" s="115"/>
      <c r="J94" s="115"/>
      <c r="K94" s="115"/>
      <c r="L94" s="115"/>
      <c r="M94" s="187">
        <v>0</v>
      </c>
      <c r="N94" s="187">
        <v>1059751.3899999999</v>
      </c>
      <c r="O94" s="188">
        <v>1059751.3899999999</v>
      </c>
    </row>
    <row r="95" spans="1:15" ht="51">
      <c r="A95" s="113" t="s">
        <v>554</v>
      </c>
      <c r="B95" s="207" t="s">
        <v>9285</v>
      </c>
      <c r="C95" s="90" t="s">
        <v>616</v>
      </c>
      <c r="D95" s="114">
        <v>43595</v>
      </c>
      <c r="E95" s="113">
        <v>2398</v>
      </c>
      <c r="F95" s="113" t="s">
        <v>5288</v>
      </c>
      <c r="G95" s="115" t="s">
        <v>9274</v>
      </c>
      <c r="H95" s="115"/>
      <c r="I95" s="115"/>
      <c r="J95" s="115"/>
      <c r="K95" s="115"/>
      <c r="L95" s="115"/>
      <c r="M95" s="187">
        <v>0</v>
      </c>
      <c r="N95" s="187">
        <v>16716.98</v>
      </c>
      <c r="O95" s="188">
        <v>16716.98</v>
      </c>
    </row>
    <row r="96" spans="1:15" ht="51">
      <c r="A96" s="113" t="s">
        <v>554</v>
      </c>
      <c r="B96" s="207" t="s">
        <v>9285</v>
      </c>
      <c r="C96" s="90" t="s">
        <v>616</v>
      </c>
      <c r="D96" s="114">
        <v>43595</v>
      </c>
      <c r="E96" s="113">
        <v>2399</v>
      </c>
      <c r="F96" s="113" t="s">
        <v>5289</v>
      </c>
      <c r="G96" s="115" t="s">
        <v>9275</v>
      </c>
      <c r="H96" s="115"/>
      <c r="I96" s="115"/>
      <c r="J96" s="115"/>
      <c r="K96" s="115"/>
      <c r="L96" s="115"/>
      <c r="M96" s="187">
        <v>0</v>
      </c>
      <c r="N96" s="187">
        <v>974</v>
      </c>
      <c r="O96" s="188">
        <v>974</v>
      </c>
    </row>
    <row r="97" spans="1:16" ht="51">
      <c r="A97" s="113" t="s">
        <v>554</v>
      </c>
      <c r="B97" s="207" t="s">
        <v>9285</v>
      </c>
      <c r="C97" s="90" t="s">
        <v>616</v>
      </c>
      <c r="D97" s="114">
        <v>43595</v>
      </c>
      <c r="E97" s="113">
        <v>2400</v>
      </c>
      <c r="F97" s="113" t="s">
        <v>5288</v>
      </c>
      <c r="G97" s="115" t="s">
        <v>9276</v>
      </c>
      <c r="H97" s="115"/>
      <c r="I97" s="115"/>
      <c r="J97" s="115"/>
      <c r="K97" s="115"/>
      <c r="L97" s="115"/>
      <c r="M97" s="187">
        <v>0</v>
      </c>
      <c r="N97" s="187">
        <v>360</v>
      </c>
      <c r="O97" s="188">
        <v>360</v>
      </c>
    </row>
    <row r="98" spans="1:16" ht="51">
      <c r="A98" s="113">
        <v>291</v>
      </c>
      <c r="B98" s="207" t="s">
        <v>9285</v>
      </c>
      <c r="C98" s="90" t="s">
        <v>129</v>
      </c>
      <c r="D98" s="114">
        <v>43595</v>
      </c>
      <c r="E98" s="113">
        <v>2401</v>
      </c>
      <c r="F98" s="113" t="s">
        <v>9280</v>
      </c>
      <c r="G98" s="115" t="s">
        <v>9277</v>
      </c>
      <c r="H98" s="115"/>
      <c r="I98" s="115"/>
      <c r="J98" s="115"/>
      <c r="K98" s="115"/>
      <c r="L98" s="115"/>
      <c r="M98" s="187">
        <v>0</v>
      </c>
      <c r="N98" s="187">
        <v>255579.75</v>
      </c>
      <c r="O98" s="188">
        <v>255579.75</v>
      </c>
    </row>
    <row r="99" spans="1:16" ht="51">
      <c r="A99" s="113" t="s">
        <v>556</v>
      </c>
      <c r="B99" s="207" t="s">
        <v>9286</v>
      </c>
      <c r="C99" s="90" t="s">
        <v>616</v>
      </c>
      <c r="D99" s="114">
        <v>43614</v>
      </c>
      <c r="E99" s="113">
        <v>2801</v>
      </c>
      <c r="F99" s="113" t="s">
        <v>642</v>
      </c>
      <c r="G99" s="115" t="s">
        <v>9279</v>
      </c>
      <c r="H99" s="115"/>
      <c r="I99" s="115"/>
      <c r="J99" s="115"/>
      <c r="K99" s="115"/>
      <c r="L99" s="115"/>
      <c r="M99" s="187">
        <v>0</v>
      </c>
      <c r="N99" s="187">
        <v>13428067.43</v>
      </c>
      <c r="O99" s="188">
        <v>13428067.43</v>
      </c>
    </row>
    <row r="100" spans="1:16" ht="51">
      <c r="A100" s="113">
        <v>66</v>
      </c>
      <c r="B100" s="207" t="s">
        <v>9286</v>
      </c>
      <c r="C100" s="90" t="s">
        <v>52</v>
      </c>
      <c r="D100" s="114">
        <v>43619</v>
      </c>
      <c r="E100" s="113">
        <v>2880</v>
      </c>
      <c r="F100" s="113" t="s">
        <v>12611</v>
      </c>
      <c r="G100" s="115" t="s">
        <v>12600</v>
      </c>
      <c r="H100" s="115"/>
      <c r="I100" s="115"/>
      <c r="J100" s="115"/>
      <c r="K100" s="115"/>
      <c r="L100" s="115"/>
      <c r="M100" s="187">
        <v>0</v>
      </c>
      <c r="N100" s="187">
        <v>6299.62</v>
      </c>
      <c r="O100" s="188">
        <v>6299.62</v>
      </c>
    </row>
    <row r="101" spans="1:16" ht="51">
      <c r="A101" s="113" t="s">
        <v>556</v>
      </c>
      <c r="B101" s="207" t="s">
        <v>9286</v>
      </c>
      <c r="C101" s="90" t="s">
        <v>616</v>
      </c>
      <c r="D101" s="114">
        <v>43622</v>
      </c>
      <c r="E101" s="113">
        <v>2966</v>
      </c>
      <c r="F101" s="113" t="s">
        <v>642</v>
      </c>
      <c r="G101" s="115" t="s">
        <v>12603</v>
      </c>
      <c r="H101" s="115"/>
      <c r="I101" s="115"/>
      <c r="J101" s="115"/>
      <c r="K101" s="115"/>
      <c r="L101" s="115"/>
      <c r="M101" s="187">
        <v>0</v>
      </c>
      <c r="N101" s="187">
        <v>191.39</v>
      </c>
      <c r="O101" s="188">
        <v>191.39</v>
      </c>
    </row>
    <row r="102" spans="1:16" ht="51">
      <c r="A102" s="113" t="s">
        <v>556</v>
      </c>
      <c r="B102" s="207" t="s">
        <v>9286</v>
      </c>
      <c r="C102" s="90" t="s">
        <v>616</v>
      </c>
      <c r="D102" s="114">
        <v>43627</v>
      </c>
      <c r="E102" s="113">
        <v>3106</v>
      </c>
      <c r="F102" s="113" t="s">
        <v>642</v>
      </c>
      <c r="G102" s="115" t="s">
        <v>12605</v>
      </c>
      <c r="H102" s="115"/>
      <c r="I102" s="115"/>
      <c r="J102" s="115"/>
      <c r="K102" s="115"/>
      <c r="L102" s="115"/>
      <c r="M102" s="187">
        <v>0</v>
      </c>
      <c r="N102" s="187">
        <v>449969.28</v>
      </c>
      <c r="O102" s="188">
        <v>449969.28</v>
      </c>
    </row>
    <row r="103" spans="1:16" ht="51">
      <c r="A103" s="113">
        <v>46</v>
      </c>
      <c r="B103" s="207" t="s">
        <v>9288</v>
      </c>
      <c r="C103" s="90" t="s">
        <v>48</v>
      </c>
      <c r="D103" s="114">
        <v>43627</v>
      </c>
      <c r="E103" s="113">
        <v>3107</v>
      </c>
      <c r="F103" s="113" t="s">
        <v>12612</v>
      </c>
      <c r="G103" s="115" t="s">
        <v>12607</v>
      </c>
      <c r="H103" s="115"/>
      <c r="I103" s="115"/>
      <c r="J103" s="115"/>
      <c r="K103" s="115"/>
      <c r="L103" s="115"/>
      <c r="M103" s="187">
        <v>0</v>
      </c>
      <c r="N103" s="187">
        <v>109849.75</v>
      </c>
      <c r="O103" s="188">
        <v>109849.75</v>
      </c>
    </row>
    <row r="104" spans="1:16" ht="51">
      <c r="A104" s="113">
        <v>41</v>
      </c>
      <c r="B104" s="207" t="s">
        <v>9285</v>
      </c>
      <c r="C104" s="90" t="s">
        <v>47</v>
      </c>
      <c r="D104" s="114">
        <v>43628</v>
      </c>
      <c r="E104" s="113">
        <v>3119</v>
      </c>
      <c r="F104" s="113" t="s">
        <v>12613</v>
      </c>
      <c r="G104" s="115" t="s">
        <v>12609</v>
      </c>
      <c r="H104" s="115"/>
      <c r="I104" s="115"/>
      <c r="J104" s="115"/>
      <c r="K104" s="115"/>
      <c r="L104" s="115"/>
      <c r="M104" s="187">
        <v>0</v>
      </c>
      <c r="N104" s="187">
        <v>180000</v>
      </c>
      <c r="O104" s="188">
        <v>180000</v>
      </c>
    </row>
    <row r="105" spans="1:16" ht="38.25">
      <c r="A105" s="113">
        <v>46</v>
      </c>
      <c r="B105" s="207" t="s">
        <v>9286</v>
      </c>
      <c r="C105" s="90" t="s">
        <v>48</v>
      </c>
      <c r="D105" s="114">
        <v>43633</v>
      </c>
      <c r="E105" s="113">
        <v>3253</v>
      </c>
      <c r="F105" s="113" t="s">
        <v>12614</v>
      </c>
      <c r="G105" s="115" t="s">
        <v>12610</v>
      </c>
      <c r="H105" s="115"/>
      <c r="I105" s="115"/>
      <c r="J105" s="115"/>
      <c r="K105" s="115"/>
      <c r="L105" s="115"/>
      <c r="M105" s="187">
        <v>0</v>
      </c>
      <c r="N105" s="187">
        <v>414020</v>
      </c>
      <c r="O105" s="188">
        <v>414020</v>
      </c>
    </row>
    <row r="106" spans="1:16">
      <c r="A106" s="210"/>
      <c r="B106" s="218"/>
      <c r="C106" s="264"/>
      <c r="D106" s="217"/>
      <c r="E106" s="209"/>
      <c r="F106" s="210"/>
      <c r="G106" s="219"/>
      <c r="H106" s="98"/>
      <c r="I106" s="98"/>
      <c r="J106" s="98"/>
      <c r="K106" s="98"/>
      <c r="L106" s="98"/>
      <c r="M106" s="213"/>
      <c r="N106" s="213"/>
      <c r="O106" s="213"/>
    </row>
    <row r="107" spans="1:16">
      <c r="G107" s="366" t="s">
        <v>571</v>
      </c>
      <c r="H107" s="366"/>
      <c r="I107" s="366"/>
      <c r="J107" s="366"/>
      <c r="K107" s="366"/>
      <c r="L107" s="157"/>
      <c r="M107" s="157">
        <f>+SUBTOTAL(9,M9:M105)</f>
        <v>63788786</v>
      </c>
      <c r="N107" s="157">
        <f>+SUBTOTAL(9,N9:N105)</f>
        <v>73534030.310000002</v>
      </c>
      <c r="O107" s="157">
        <f>+SUBTOTAL(9,O9:O105)</f>
        <v>137322816.30999994</v>
      </c>
    </row>
    <row r="110" spans="1:16">
      <c r="A110" s="210"/>
      <c r="B110" s="210"/>
      <c r="C110" s="211"/>
      <c r="D110" s="210"/>
      <c r="E110" s="210"/>
      <c r="F110" s="210"/>
      <c r="G110" s="210"/>
      <c r="H110" s="210"/>
      <c r="I110" s="212"/>
      <c r="J110" s="210"/>
      <c r="K110" s="210"/>
      <c r="L110" s="210"/>
      <c r="M110" s="210"/>
      <c r="N110" s="213"/>
      <c r="O110" s="213"/>
      <c r="P110" s="210"/>
    </row>
    <row r="111" spans="1:16">
      <c r="A111" s="210"/>
      <c r="B111" s="210"/>
      <c r="C111" s="211"/>
      <c r="D111" s="210"/>
      <c r="E111" s="210"/>
      <c r="F111" s="210"/>
      <c r="G111" s="210"/>
      <c r="H111" s="210"/>
      <c r="I111" s="212"/>
      <c r="J111" s="210"/>
      <c r="K111" s="210"/>
      <c r="L111" s="210"/>
      <c r="M111" s="210"/>
      <c r="N111" s="213"/>
      <c r="O111" s="213"/>
      <c r="P111" s="210"/>
    </row>
    <row r="112" spans="1:16">
      <c r="A112" s="210"/>
      <c r="B112" s="210"/>
      <c r="C112" s="211"/>
      <c r="D112" s="210"/>
      <c r="E112" s="210"/>
      <c r="F112" s="210"/>
      <c r="G112" s="210"/>
      <c r="H112" s="210"/>
      <c r="I112" s="212"/>
      <c r="J112" s="210"/>
      <c r="K112" s="210"/>
      <c r="L112" s="210"/>
      <c r="M112" s="210"/>
      <c r="N112" s="213"/>
      <c r="O112" s="213"/>
      <c r="P112" s="210"/>
    </row>
    <row r="113" spans="1:16">
      <c r="A113" s="210"/>
      <c r="B113" s="210"/>
      <c r="C113" s="211"/>
      <c r="D113" s="210"/>
      <c r="E113" s="210"/>
      <c r="F113" s="210"/>
      <c r="G113" s="210"/>
      <c r="H113" s="210"/>
      <c r="I113" s="212"/>
      <c r="J113" s="210"/>
      <c r="K113" s="210"/>
      <c r="L113" s="210"/>
      <c r="M113" s="210"/>
      <c r="N113" s="213"/>
      <c r="O113" s="213"/>
      <c r="P113" s="210"/>
    </row>
    <row r="114" spans="1:16">
      <c r="A114" s="210"/>
      <c r="B114" s="210"/>
      <c r="C114" s="211"/>
      <c r="D114" s="210"/>
      <c r="E114" s="210"/>
      <c r="F114" s="210"/>
      <c r="G114" s="210"/>
      <c r="H114" s="210"/>
      <c r="I114" s="212"/>
      <c r="J114" s="210"/>
      <c r="K114" s="210"/>
      <c r="L114" s="210"/>
      <c r="M114" s="210"/>
      <c r="N114" s="213"/>
      <c r="O114" s="213"/>
      <c r="P114" s="210"/>
    </row>
    <row r="115" spans="1:16">
      <c r="A115" s="210"/>
      <c r="B115" s="210"/>
      <c r="C115" s="211"/>
      <c r="D115" s="210"/>
      <c r="E115" s="83"/>
      <c r="F115" s="210"/>
      <c r="G115" s="210"/>
      <c r="H115" s="210"/>
      <c r="I115" s="212"/>
      <c r="J115" s="210"/>
      <c r="K115" s="210"/>
      <c r="L115" s="210"/>
      <c r="M115" s="210"/>
      <c r="N115" s="213"/>
      <c r="O115" s="213"/>
      <c r="P115" s="210"/>
    </row>
    <row r="116" spans="1:16">
      <c r="A116" s="210"/>
      <c r="B116" s="210"/>
      <c r="C116" s="211"/>
      <c r="D116" s="210"/>
      <c r="E116" s="210"/>
      <c r="F116" s="210"/>
      <c r="G116" s="210"/>
      <c r="H116" s="210"/>
      <c r="I116" s="212"/>
      <c r="J116" s="210"/>
      <c r="K116" s="210"/>
      <c r="L116" s="210"/>
      <c r="M116" s="210"/>
      <c r="N116" s="213"/>
      <c r="O116" s="213"/>
      <c r="P116" s="210"/>
    </row>
    <row r="117" spans="1:16">
      <c r="A117" s="210"/>
      <c r="B117" s="210"/>
      <c r="C117" s="254"/>
      <c r="D117" s="254"/>
      <c r="E117" s="254"/>
      <c r="F117" s="250"/>
      <c r="G117" s="253"/>
      <c r="H117" s="250"/>
      <c r="I117" s="98"/>
      <c r="J117" s="250"/>
      <c r="K117" s="250"/>
      <c r="L117" s="250"/>
      <c r="M117" s="255"/>
      <c r="N117" s="255"/>
      <c r="O117" s="256"/>
    </row>
  </sheetData>
  <sheetProtection algorithmName="SHA-512" hashValue="1VO0cpj6cZTOUwo/+qHe2qjEvbagd6aP7kJX4xrl81vfIHboFcTRgbLsAEN2o780ZdSkjqcvcnJ0G+WyRBeh0w==" saltValue="b2hJQa2ZJ7GeE0ct/cKIkQ==" spinCount="100000" sheet="1" objects="1" scenarios="1" formatCells="0" formatColumns="0" formatRows="0" insertColumns="0" insertRows="0" insertHyperlinks="0" sort="0" autoFilter="0" pivotTables="0"/>
  <protectedRanges>
    <protectedRange sqref="H9:L105" name="Rango1"/>
  </protectedRanges>
  <autoFilter ref="A8:O81"/>
  <sortState ref="A9:J359">
    <sortCondition ref="A9:A359"/>
    <sortCondition ref="E9:E359"/>
  </sortState>
  <mergeCells count="3">
    <mergeCell ref="H7:I7"/>
    <mergeCell ref="J7:K7"/>
    <mergeCell ref="G107:K107"/>
  </mergeCells>
  <pageMargins left="0.39370078740157483" right="0.43307086614173229" top="0.55118110236220474" bottom="0.31496062992125984" header="0.31496062992125984" footer="0.31496062992125984"/>
  <pageSetup scale="5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29"/>
  <sheetViews>
    <sheetView view="pageBreakPreview" topLeftCell="A4" zoomScaleNormal="100" zoomScaleSheetLayoutView="100" workbookViewId="0">
      <selection activeCell="G10" sqref="G10"/>
    </sheetView>
  </sheetViews>
  <sheetFormatPr baseColWidth="10" defaultRowHeight="12.75" outlineLevelCol="1"/>
  <cols>
    <col min="1" max="1" width="7.140625" style="83" customWidth="1"/>
    <col min="2" max="2" width="4.140625" style="83" bestFit="1" customWidth="1"/>
    <col min="3" max="3" width="30.7109375" style="83" customWidth="1"/>
    <col min="4" max="4" width="11.5703125" style="87" bestFit="1" customWidth="1"/>
    <col min="5" max="5" width="9.7109375" style="87" customWidth="1"/>
    <col min="6" max="6" width="11.7109375" style="87" customWidth="1"/>
    <col min="7" max="7" width="54.7109375" style="149" customWidth="1"/>
    <col min="8" max="9" width="7.28515625" style="83" customWidth="1"/>
    <col min="10" max="10" width="7.28515625" style="83" customWidth="1" outlineLevel="1"/>
    <col min="11" max="12" width="7.28515625" style="83" customWidth="1"/>
    <col min="13" max="13" width="14.42578125" style="83" bestFit="1" customWidth="1"/>
    <col min="14" max="14" width="14.42578125" style="83" bestFit="1" customWidth="1" outlineLevel="1"/>
    <col min="15" max="15" width="14.42578125" style="83" bestFit="1" customWidth="1"/>
    <col min="16" max="16" width="15.85546875" style="83" bestFit="1" customWidth="1"/>
    <col min="17" max="17" width="14.42578125" style="83" bestFit="1" customWidth="1"/>
    <col min="18" max="16384" width="11.42578125" style="83"/>
  </cols>
  <sheetData>
    <row r="1" spans="1:17">
      <c r="A1" s="160" t="s">
        <v>723</v>
      </c>
      <c r="B1" s="160"/>
      <c r="C1" s="160"/>
      <c r="D1" s="180"/>
      <c r="E1" s="180"/>
      <c r="F1" s="180"/>
      <c r="G1" s="190"/>
      <c r="H1" s="160"/>
      <c r="I1" s="160"/>
      <c r="J1" s="160"/>
      <c r="K1" s="160"/>
      <c r="L1" s="160"/>
      <c r="M1" s="160"/>
      <c r="N1" s="160"/>
      <c r="O1" s="160"/>
      <c r="P1" s="158"/>
      <c r="Q1" s="158"/>
    </row>
    <row r="2" spans="1:17">
      <c r="A2" s="160" t="s">
        <v>721</v>
      </c>
      <c r="B2" s="160"/>
      <c r="C2" s="160"/>
      <c r="D2" s="180"/>
      <c r="E2" s="180"/>
      <c r="F2" s="180"/>
      <c r="G2" s="190"/>
      <c r="H2" s="160"/>
      <c r="I2" s="160"/>
      <c r="J2" s="160"/>
      <c r="K2" s="160"/>
      <c r="L2" s="160"/>
      <c r="M2" s="160"/>
      <c r="N2" s="160"/>
      <c r="O2" s="160"/>
      <c r="P2" s="158"/>
      <c r="Q2" s="158"/>
    </row>
    <row r="3" spans="1:17">
      <c r="A3" s="160" t="s">
        <v>36</v>
      </c>
      <c r="B3" s="160"/>
      <c r="C3" s="160"/>
      <c r="D3" s="180"/>
      <c r="E3" s="180"/>
      <c r="F3" s="180"/>
      <c r="G3" s="190"/>
      <c r="H3" s="160"/>
      <c r="I3" s="160"/>
      <c r="J3" s="160"/>
      <c r="K3" s="160"/>
      <c r="L3" s="160"/>
      <c r="M3" s="160"/>
      <c r="N3" s="160"/>
      <c r="O3" s="160"/>
      <c r="P3" s="158"/>
      <c r="Q3" s="158"/>
    </row>
    <row r="4" spans="1:17">
      <c r="A4" s="160" t="str">
        <f>+'CUT MN'!A4</f>
        <v>CORRESPONDIENTE AL PERIODO DE ENERO A JUNIO DE 2019</v>
      </c>
      <c r="B4" s="160"/>
      <c r="C4" s="160"/>
      <c r="D4" s="180"/>
      <c r="E4" s="180"/>
      <c r="F4" s="180"/>
      <c r="G4" s="190"/>
      <c r="H4" s="160"/>
      <c r="I4" s="160"/>
      <c r="J4" s="160"/>
      <c r="K4" s="160"/>
      <c r="L4" s="160"/>
      <c r="M4" s="160"/>
      <c r="N4" s="160"/>
      <c r="O4" s="160"/>
      <c r="P4" s="158"/>
      <c r="Q4" s="158"/>
    </row>
    <row r="5" spans="1:17" ht="13.5" customHeight="1">
      <c r="A5" s="86" t="str">
        <f>+'CUT MN'!A5</f>
        <v>ACTUALIZADO AL : 4 de Julio de 2019</v>
      </c>
      <c r="B5" s="266"/>
      <c r="C5" s="86"/>
      <c r="D5" s="181"/>
      <c r="E5" s="181"/>
      <c r="F5" s="181"/>
      <c r="G5" s="191"/>
      <c r="H5" s="86"/>
      <c r="I5" s="86"/>
      <c r="J5" s="86"/>
      <c r="K5" s="86"/>
      <c r="L5" s="86"/>
      <c r="M5" s="86"/>
      <c r="N5" s="86"/>
      <c r="O5" s="86"/>
      <c r="P5" s="158"/>
      <c r="Q5" s="158"/>
    </row>
    <row r="6" spans="1:17">
      <c r="A6" s="118"/>
      <c r="B6" s="118"/>
      <c r="C6" s="118"/>
      <c r="D6" s="105"/>
      <c r="E6" s="105"/>
      <c r="F6" s="105"/>
      <c r="G6" s="147"/>
      <c r="H6" s="107"/>
      <c r="I6" s="107"/>
      <c r="J6" s="107"/>
      <c r="K6" s="107"/>
      <c r="L6" s="107"/>
      <c r="M6" s="107"/>
      <c r="N6" s="107"/>
      <c r="P6" s="158"/>
      <c r="Q6" s="158"/>
    </row>
    <row r="7" spans="1:17">
      <c r="A7" s="105"/>
      <c r="B7" s="105"/>
      <c r="C7" s="105"/>
      <c r="D7" s="106"/>
      <c r="E7" s="105"/>
      <c r="F7" s="105"/>
      <c r="G7" s="147"/>
      <c r="H7" s="356" t="s">
        <v>691</v>
      </c>
      <c r="I7" s="356"/>
      <c r="J7" s="356" t="s">
        <v>690</v>
      </c>
      <c r="K7" s="363"/>
      <c r="L7" s="162"/>
      <c r="M7" s="108"/>
      <c r="N7" s="108"/>
      <c r="O7" s="109"/>
      <c r="P7" s="158"/>
      <c r="Q7" s="158"/>
    </row>
    <row r="8" spans="1:17" ht="25.5">
      <c r="A8" s="246" t="s">
        <v>692</v>
      </c>
      <c r="B8" s="246" t="s">
        <v>693</v>
      </c>
      <c r="C8" s="220" t="s">
        <v>703</v>
      </c>
      <c r="D8" s="111" t="s">
        <v>705</v>
      </c>
      <c r="E8" s="110" t="s">
        <v>567</v>
      </c>
      <c r="F8" s="110" t="s">
        <v>568</v>
      </c>
      <c r="G8" s="110" t="s">
        <v>39</v>
      </c>
      <c r="H8" s="246" t="s">
        <v>695</v>
      </c>
      <c r="I8" s="246" t="s">
        <v>696</v>
      </c>
      <c r="J8" s="246" t="s">
        <v>694</v>
      </c>
      <c r="K8" s="246" t="s">
        <v>697</v>
      </c>
      <c r="L8" s="161" t="s">
        <v>722</v>
      </c>
      <c r="M8" s="247" t="s">
        <v>700</v>
      </c>
      <c r="N8" s="245" t="s">
        <v>701</v>
      </c>
      <c r="O8" s="245" t="s">
        <v>709</v>
      </c>
      <c r="P8" s="245" t="s">
        <v>699</v>
      </c>
      <c r="Q8" s="112" t="s">
        <v>702</v>
      </c>
    </row>
    <row r="9" spans="1:17" ht="51">
      <c r="A9" s="89">
        <v>15</v>
      </c>
      <c r="B9" s="89">
        <v>1</v>
      </c>
      <c r="C9" s="90" t="s">
        <v>42</v>
      </c>
      <c r="D9" s="150">
        <v>43494</v>
      </c>
      <c r="E9" s="89">
        <v>357</v>
      </c>
      <c r="F9" s="89" t="s">
        <v>2642</v>
      </c>
      <c r="G9" s="148" t="s">
        <v>2643</v>
      </c>
      <c r="H9" s="208"/>
      <c r="I9" s="208"/>
      <c r="J9" s="208"/>
      <c r="K9" s="208"/>
      <c r="L9" s="208"/>
      <c r="M9" s="182">
        <v>526339.29</v>
      </c>
      <c r="N9" s="182">
        <v>0</v>
      </c>
      <c r="O9" s="182">
        <v>3610687.5294000003</v>
      </c>
      <c r="P9" s="182">
        <v>0</v>
      </c>
      <c r="Q9" s="189">
        <v>3610687.5294000003</v>
      </c>
    </row>
    <row r="10" spans="1:17" ht="51">
      <c r="A10" s="89">
        <v>15</v>
      </c>
      <c r="B10" s="89">
        <v>1</v>
      </c>
      <c r="C10" s="90" t="s">
        <v>42</v>
      </c>
      <c r="D10" s="150">
        <v>43494</v>
      </c>
      <c r="E10" s="89">
        <v>358</v>
      </c>
      <c r="F10" s="89" t="s">
        <v>2642</v>
      </c>
      <c r="G10" s="148" t="s">
        <v>2643</v>
      </c>
      <c r="H10" s="208"/>
      <c r="I10" s="208"/>
      <c r="J10" s="208"/>
      <c r="K10" s="208"/>
      <c r="L10" s="208"/>
      <c r="M10" s="182">
        <v>263169.64</v>
      </c>
      <c r="N10" s="182">
        <v>0</v>
      </c>
      <c r="O10" s="182">
        <v>1805343.7304000002</v>
      </c>
      <c r="P10" s="182">
        <v>0</v>
      </c>
      <c r="Q10" s="189">
        <v>1805343.7304000002</v>
      </c>
    </row>
    <row r="11" spans="1:17" ht="63.75">
      <c r="A11" s="89">
        <v>15</v>
      </c>
      <c r="B11" s="89">
        <v>1</v>
      </c>
      <c r="C11" s="90" t="s">
        <v>42</v>
      </c>
      <c r="D11" s="150">
        <v>43545</v>
      </c>
      <c r="E11" s="89">
        <v>1471</v>
      </c>
      <c r="F11" s="89" t="s">
        <v>2642</v>
      </c>
      <c r="G11" s="148" t="s">
        <v>5284</v>
      </c>
      <c r="H11" s="208"/>
      <c r="I11" s="208"/>
      <c r="J11" s="208"/>
      <c r="K11" s="208"/>
      <c r="L11" s="208"/>
      <c r="M11" s="182">
        <v>394754.46</v>
      </c>
      <c r="N11" s="182">
        <v>0</v>
      </c>
      <c r="O11" s="182">
        <v>2708015.5956000001</v>
      </c>
      <c r="P11" s="182">
        <v>0</v>
      </c>
      <c r="Q11" s="189">
        <v>2708015.5956000001</v>
      </c>
    </row>
    <row r="12" spans="1:17" ht="63.75">
      <c r="A12" s="89">
        <v>15</v>
      </c>
      <c r="B12" s="89">
        <v>1</v>
      </c>
      <c r="C12" s="90" t="s">
        <v>42</v>
      </c>
      <c r="D12" s="150">
        <v>43545</v>
      </c>
      <c r="E12" s="89">
        <v>1473</v>
      </c>
      <c r="F12" s="89" t="s">
        <v>2642</v>
      </c>
      <c r="G12" s="148" t="s">
        <v>5286</v>
      </c>
      <c r="H12" s="208"/>
      <c r="I12" s="208"/>
      <c r="J12" s="208"/>
      <c r="K12" s="208"/>
      <c r="L12" s="208"/>
      <c r="M12" s="182">
        <v>1447433.02</v>
      </c>
      <c r="N12" s="182">
        <v>0</v>
      </c>
      <c r="O12" s="182">
        <v>9929390.5172000006</v>
      </c>
      <c r="P12" s="182">
        <v>0</v>
      </c>
      <c r="Q12" s="189">
        <v>9929390.5172000006</v>
      </c>
    </row>
    <row r="13" spans="1:17" ht="51">
      <c r="A13" s="89">
        <v>15</v>
      </c>
      <c r="B13" s="89">
        <v>1</v>
      </c>
      <c r="C13" s="90" t="s">
        <v>42</v>
      </c>
      <c r="D13" s="150">
        <v>43588</v>
      </c>
      <c r="E13" s="89">
        <v>2229</v>
      </c>
      <c r="F13" s="89" t="s">
        <v>2642</v>
      </c>
      <c r="G13" s="148" t="s">
        <v>9281</v>
      </c>
      <c r="H13" s="208"/>
      <c r="I13" s="208"/>
      <c r="J13" s="208"/>
      <c r="K13" s="208"/>
      <c r="L13" s="208"/>
      <c r="M13" s="182">
        <v>205976.95</v>
      </c>
      <c r="N13" s="182">
        <v>0</v>
      </c>
      <c r="O13" s="182">
        <v>1413001.8770000001</v>
      </c>
      <c r="P13" s="182">
        <v>0</v>
      </c>
      <c r="Q13" s="189">
        <v>1413001.8770000001</v>
      </c>
    </row>
    <row r="14" spans="1:17" ht="51">
      <c r="A14" s="89">
        <v>15</v>
      </c>
      <c r="B14" s="89">
        <v>1</v>
      </c>
      <c r="C14" s="90" t="s">
        <v>42</v>
      </c>
      <c r="D14" s="150">
        <v>43588</v>
      </c>
      <c r="E14" s="89">
        <v>2231</v>
      </c>
      <c r="F14" s="89" t="s">
        <v>2642</v>
      </c>
      <c r="G14" s="148" t="s">
        <v>9281</v>
      </c>
      <c r="H14" s="208"/>
      <c r="I14" s="208"/>
      <c r="J14" s="208"/>
      <c r="K14" s="208"/>
      <c r="L14" s="208"/>
      <c r="M14" s="182">
        <v>566436.61</v>
      </c>
      <c r="N14" s="182">
        <v>0</v>
      </c>
      <c r="O14" s="182">
        <v>3885755.1446000002</v>
      </c>
      <c r="P14" s="182">
        <v>0</v>
      </c>
      <c r="Q14" s="189">
        <v>3885755.1446000002</v>
      </c>
    </row>
    <row r="15" spans="1:17" ht="51">
      <c r="A15" s="89">
        <v>15</v>
      </c>
      <c r="B15" s="89">
        <v>1</v>
      </c>
      <c r="C15" s="90" t="s">
        <v>42</v>
      </c>
      <c r="D15" s="150">
        <v>43588</v>
      </c>
      <c r="E15" s="89">
        <v>2233</v>
      </c>
      <c r="F15" s="89" t="s">
        <v>2642</v>
      </c>
      <c r="G15" s="148" t="s">
        <v>9281</v>
      </c>
      <c r="H15" s="208"/>
      <c r="I15" s="208"/>
      <c r="J15" s="208"/>
      <c r="K15" s="208"/>
      <c r="L15" s="208"/>
      <c r="M15" s="182">
        <v>102988.48</v>
      </c>
      <c r="N15" s="182">
        <v>0</v>
      </c>
      <c r="O15" s="182">
        <v>706500.97279999999</v>
      </c>
      <c r="P15" s="182">
        <v>0</v>
      </c>
      <c r="Q15" s="189">
        <v>706500.97279999999</v>
      </c>
    </row>
    <row r="16" spans="1:17" ht="51">
      <c r="A16" s="89">
        <v>15</v>
      </c>
      <c r="B16" s="89">
        <v>1</v>
      </c>
      <c r="C16" s="90" t="s">
        <v>42</v>
      </c>
      <c r="D16" s="150">
        <v>43588</v>
      </c>
      <c r="E16" s="89">
        <v>2235</v>
      </c>
      <c r="F16" s="89" t="s">
        <v>2642</v>
      </c>
      <c r="G16" s="148" t="s">
        <v>9281</v>
      </c>
      <c r="H16" s="208"/>
      <c r="I16" s="208"/>
      <c r="J16" s="208"/>
      <c r="K16" s="208"/>
      <c r="L16" s="208"/>
      <c r="M16" s="182">
        <v>154482.71</v>
      </c>
      <c r="N16" s="182">
        <v>0</v>
      </c>
      <c r="O16" s="182">
        <v>1059751.3906</v>
      </c>
      <c r="P16" s="182">
        <v>0</v>
      </c>
      <c r="Q16" s="189">
        <v>1059751.3906</v>
      </c>
    </row>
    <row r="17" spans="1:17" ht="51">
      <c r="A17" s="89" t="s">
        <v>556</v>
      </c>
      <c r="B17" s="89">
        <v>2</v>
      </c>
      <c r="C17" s="90" t="s">
        <v>616</v>
      </c>
      <c r="D17" s="150">
        <v>43494</v>
      </c>
      <c r="E17" s="89">
        <v>357</v>
      </c>
      <c r="F17" s="89" t="s">
        <v>642</v>
      </c>
      <c r="G17" s="148" t="s">
        <v>2643</v>
      </c>
      <c r="H17" s="208"/>
      <c r="I17" s="208"/>
      <c r="J17" s="208"/>
      <c r="K17" s="208"/>
      <c r="L17" s="208"/>
      <c r="M17" s="182">
        <v>0</v>
      </c>
      <c r="N17" s="182">
        <v>526339.29</v>
      </c>
      <c r="O17" s="182">
        <v>0</v>
      </c>
      <c r="P17" s="182">
        <v>3610687.5294000003</v>
      </c>
      <c r="Q17" s="189">
        <v>3610687.5294000003</v>
      </c>
    </row>
    <row r="18" spans="1:17" ht="51">
      <c r="A18" s="89" t="s">
        <v>556</v>
      </c>
      <c r="B18" s="89">
        <v>2</v>
      </c>
      <c r="C18" s="90" t="s">
        <v>616</v>
      </c>
      <c r="D18" s="150">
        <v>43494</v>
      </c>
      <c r="E18" s="89">
        <v>358</v>
      </c>
      <c r="F18" s="89" t="s">
        <v>642</v>
      </c>
      <c r="G18" s="148" t="s">
        <v>2643</v>
      </c>
      <c r="H18" s="208"/>
      <c r="I18" s="208"/>
      <c r="J18" s="208"/>
      <c r="K18" s="208"/>
      <c r="L18" s="208"/>
      <c r="M18" s="182">
        <v>0</v>
      </c>
      <c r="N18" s="182">
        <v>263169.64</v>
      </c>
      <c r="O18" s="182">
        <v>0</v>
      </c>
      <c r="P18" s="182">
        <v>1805343.7304000002</v>
      </c>
      <c r="Q18" s="189">
        <v>1805343.7304000002</v>
      </c>
    </row>
    <row r="19" spans="1:17" ht="63.75">
      <c r="A19" s="89" t="s">
        <v>556</v>
      </c>
      <c r="B19" s="89">
        <v>2</v>
      </c>
      <c r="C19" s="90" t="s">
        <v>616</v>
      </c>
      <c r="D19" s="150">
        <v>43545</v>
      </c>
      <c r="E19" s="89">
        <v>1471</v>
      </c>
      <c r="F19" s="89" t="s">
        <v>642</v>
      </c>
      <c r="G19" s="148" t="s">
        <v>5284</v>
      </c>
      <c r="H19" s="208"/>
      <c r="I19" s="208"/>
      <c r="J19" s="208"/>
      <c r="K19" s="208"/>
      <c r="L19" s="208"/>
      <c r="M19" s="182">
        <v>0</v>
      </c>
      <c r="N19" s="182">
        <v>394754.46</v>
      </c>
      <c r="O19" s="182">
        <v>0</v>
      </c>
      <c r="P19" s="182">
        <v>2708015.5956000001</v>
      </c>
      <c r="Q19" s="189">
        <v>2708015.5956000001</v>
      </c>
    </row>
    <row r="20" spans="1:17" ht="63.75">
      <c r="A20" s="89" t="s">
        <v>556</v>
      </c>
      <c r="B20" s="89">
        <v>2</v>
      </c>
      <c r="C20" s="90" t="s">
        <v>616</v>
      </c>
      <c r="D20" s="150">
        <v>43545</v>
      </c>
      <c r="E20" s="89">
        <v>1473</v>
      </c>
      <c r="F20" s="89" t="s">
        <v>642</v>
      </c>
      <c r="G20" s="148" t="s">
        <v>5286</v>
      </c>
      <c r="H20" s="208"/>
      <c r="I20" s="208"/>
      <c r="J20" s="208"/>
      <c r="K20" s="208"/>
      <c r="L20" s="208"/>
      <c r="M20" s="182">
        <v>0</v>
      </c>
      <c r="N20" s="182">
        <v>1447433.02</v>
      </c>
      <c r="O20" s="182">
        <v>0</v>
      </c>
      <c r="P20" s="182">
        <v>9929390.5172000006</v>
      </c>
      <c r="Q20" s="189">
        <v>9929390.5172000006</v>
      </c>
    </row>
    <row r="21" spans="1:17" ht="51">
      <c r="A21" s="89" t="s">
        <v>556</v>
      </c>
      <c r="B21" s="89">
        <v>2</v>
      </c>
      <c r="C21" s="90" t="s">
        <v>616</v>
      </c>
      <c r="D21" s="150">
        <v>43588</v>
      </c>
      <c r="E21" s="89">
        <v>2229</v>
      </c>
      <c r="F21" s="89" t="s">
        <v>642</v>
      </c>
      <c r="G21" s="148" t="s">
        <v>9281</v>
      </c>
      <c r="H21" s="208"/>
      <c r="I21" s="208"/>
      <c r="J21" s="208"/>
      <c r="K21" s="208"/>
      <c r="L21" s="208"/>
      <c r="M21" s="182">
        <v>0</v>
      </c>
      <c r="N21" s="182">
        <v>205976.95</v>
      </c>
      <c r="O21" s="182">
        <v>0</v>
      </c>
      <c r="P21" s="182">
        <v>1413001.8770000001</v>
      </c>
      <c r="Q21" s="189">
        <v>1413001.8770000001</v>
      </c>
    </row>
    <row r="22" spans="1:17" ht="51">
      <c r="A22" s="89" t="s">
        <v>556</v>
      </c>
      <c r="B22" s="89">
        <v>2</v>
      </c>
      <c r="C22" s="90" t="s">
        <v>616</v>
      </c>
      <c r="D22" s="150">
        <v>43588</v>
      </c>
      <c r="E22" s="89">
        <v>2231</v>
      </c>
      <c r="F22" s="89" t="s">
        <v>642</v>
      </c>
      <c r="G22" s="148" t="s">
        <v>9281</v>
      </c>
      <c r="H22" s="208"/>
      <c r="I22" s="208"/>
      <c r="J22" s="208"/>
      <c r="K22" s="208"/>
      <c r="L22" s="208"/>
      <c r="M22" s="182">
        <v>0</v>
      </c>
      <c r="N22" s="182">
        <v>566436.61</v>
      </c>
      <c r="O22" s="182">
        <v>0</v>
      </c>
      <c r="P22" s="182">
        <v>3885755.1446000002</v>
      </c>
      <c r="Q22" s="189">
        <v>3885755.1446000002</v>
      </c>
    </row>
    <row r="23" spans="1:17" ht="51">
      <c r="A23" s="89" t="s">
        <v>556</v>
      </c>
      <c r="B23" s="89">
        <v>2</v>
      </c>
      <c r="C23" s="90" t="s">
        <v>616</v>
      </c>
      <c r="D23" s="150">
        <v>43588</v>
      </c>
      <c r="E23" s="89">
        <v>2233</v>
      </c>
      <c r="F23" s="89" t="s">
        <v>642</v>
      </c>
      <c r="G23" s="148" t="s">
        <v>9281</v>
      </c>
      <c r="H23" s="208"/>
      <c r="I23" s="208"/>
      <c r="J23" s="208"/>
      <c r="K23" s="208"/>
      <c r="L23" s="208"/>
      <c r="M23" s="182">
        <v>0</v>
      </c>
      <c r="N23" s="182">
        <v>102988.48</v>
      </c>
      <c r="O23" s="182">
        <v>0</v>
      </c>
      <c r="P23" s="182">
        <v>706500.97279999999</v>
      </c>
      <c r="Q23" s="189">
        <v>706500.97279999999</v>
      </c>
    </row>
    <row r="24" spans="1:17" ht="51">
      <c r="A24" s="89" t="s">
        <v>556</v>
      </c>
      <c r="B24" s="89">
        <v>2</v>
      </c>
      <c r="C24" s="90" t="s">
        <v>616</v>
      </c>
      <c r="D24" s="150">
        <v>43588</v>
      </c>
      <c r="E24" s="89">
        <v>2235</v>
      </c>
      <c r="F24" s="89" t="s">
        <v>642</v>
      </c>
      <c r="G24" s="148" t="s">
        <v>9281</v>
      </c>
      <c r="H24" s="208"/>
      <c r="I24" s="208"/>
      <c r="J24" s="208"/>
      <c r="K24" s="208"/>
      <c r="L24" s="208"/>
      <c r="M24" s="182">
        <v>0</v>
      </c>
      <c r="N24" s="182">
        <v>154482.71</v>
      </c>
      <c r="O24" s="182">
        <v>0</v>
      </c>
      <c r="P24" s="182">
        <v>1059751.3906</v>
      </c>
      <c r="Q24" s="189">
        <v>1059751.3906</v>
      </c>
    </row>
    <row r="25" spans="1:17" s="126" customFormat="1">
      <c r="A25" s="260"/>
      <c r="B25" s="260"/>
      <c r="C25" s="122"/>
      <c r="D25" s="123"/>
      <c r="E25" s="124"/>
      <c r="F25" s="124"/>
      <c r="G25" s="124"/>
      <c r="H25" s="260"/>
      <c r="I25" s="260"/>
      <c r="J25" s="260"/>
      <c r="K25" s="260"/>
      <c r="L25" s="260"/>
      <c r="M25" s="125"/>
      <c r="N25" s="125"/>
      <c r="O25" s="120"/>
      <c r="P25" s="120"/>
      <c r="Q25" s="121"/>
    </row>
    <row r="26" spans="1:17">
      <c r="A26" s="127"/>
      <c r="B26" s="127"/>
      <c r="C26" s="127"/>
      <c r="D26" s="257"/>
      <c r="E26" s="257"/>
      <c r="F26" s="257"/>
      <c r="G26" s="366" t="s">
        <v>571</v>
      </c>
      <c r="H26" s="366"/>
      <c r="I26" s="366"/>
      <c r="J26" s="366"/>
      <c r="K26" s="367"/>
      <c r="L26" s="159"/>
      <c r="M26" s="117">
        <f>+SUBTOTAL(9,M9:M24)</f>
        <v>3661581.16</v>
      </c>
      <c r="N26" s="117">
        <f>+SUBTOTAL(9,N9:N24)</f>
        <v>3661581.16</v>
      </c>
      <c r="O26" s="117">
        <f>+SUBTOTAL(9,O9:O24)</f>
        <v>25118446.757600002</v>
      </c>
      <c r="P26" s="117">
        <f>+SUBTOTAL(9,P9:P24)</f>
        <v>25118446.757600002</v>
      </c>
      <c r="Q26" s="117">
        <f>+SUBTOTAL(9,Q9:Q24)</f>
        <v>50236893.515199997</v>
      </c>
    </row>
    <row r="27" spans="1:17">
      <c r="A27" s="128"/>
      <c r="B27" s="128"/>
      <c r="C27" s="128"/>
      <c r="D27" s="258"/>
      <c r="E27" s="258"/>
      <c r="F27" s="258"/>
      <c r="G27" s="192"/>
      <c r="H27" s="119"/>
      <c r="I27" s="119"/>
      <c r="J27" s="119"/>
      <c r="K27" s="119"/>
      <c r="L27" s="119"/>
      <c r="M27" s="119"/>
      <c r="N27" s="119"/>
    </row>
    <row r="28" spans="1:17">
      <c r="A28" s="98"/>
      <c r="B28" s="98"/>
      <c r="C28" s="98"/>
      <c r="D28" s="210"/>
      <c r="E28" s="210"/>
      <c r="F28" s="210"/>
    </row>
    <row r="29" spans="1:17">
      <c r="A29" s="98"/>
      <c r="B29" s="98"/>
    </row>
  </sheetData>
  <sheetProtection algorithmName="SHA-512" hashValue="ddDNDWD0YOxSPHr8PGvoEwjfLxAHoCqiUBiI5BWuwboBA0wiHqz62yYcszMjH5TufLGOnv6jvV0pa0kMUo+RDg==" saltValue="pP6J0L2fm6sR9EYZYcV7Uw==" spinCount="100000" sheet="1" objects="1" scenarios="1" formatCells="0" formatColumns="0" formatRows="0" sort="0" autoFilter="0" pivotTables="0"/>
  <protectedRanges>
    <protectedRange sqref="H9:L24" name="Rango1"/>
  </protectedRanges>
  <autoFilter ref="A8:Q24"/>
  <mergeCells count="3">
    <mergeCell ref="G26:K26"/>
    <mergeCell ref="H7:I7"/>
    <mergeCell ref="J7:K7"/>
  </mergeCells>
  <pageMargins left="0.39370078740157483" right="0.43307086614173229" top="0.74803149606299213"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81"/>
  <sheetViews>
    <sheetView showGridLines="0" view="pageBreakPreview" zoomScale="115" zoomScaleNormal="100" zoomScaleSheetLayoutView="115" workbookViewId="0">
      <pane ySplit="8" topLeftCell="A9" activePane="bottomLeft" state="frozen"/>
      <selection activeCell="G12" sqref="G12:K12"/>
      <selection pane="bottomLeft"/>
    </sheetView>
  </sheetViews>
  <sheetFormatPr baseColWidth="10" defaultRowHeight="12.75"/>
  <cols>
    <col min="1" max="1" width="7" style="137" customWidth="1"/>
    <col min="2" max="2" width="6.140625" style="137" customWidth="1"/>
    <col min="3" max="3" width="60" style="139" customWidth="1"/>
    <col min="4" max="4" width="16.5703125" style="179" bestFit="1" customWidth="1"/>
    <col min="5" max="5" width="15.85546875" style="179" bestFit="1" customWidth="1"/>
    <col min="6" max="6" width="15.42578125" style="179" bestFit="1" customWidth="1"/>
    <col min="7" max="7" width="18.42578125" style="179" bestFit="1" customWidth="1"/>
    <col min="8" max="8" width="18.28515625" style="179" bestFit="1" customWidth="1"/>
    <col min="9" max="16384" width="11.42578125" style="137"/>
  </cols>
  <sheetData>
    <row r="1" spans="1:9" s="129" customFormat="1">
      <c r="A1" s="163" t="s">
        <v>34</v>
      </c>
      <c r="B1" s="160"/>
      <c r="C1" s="160"/>
      <c r="D1" s="172"/>
      <c r="E1" s="172"/>
      <c r="F1" s="172"/>
      <c r="G1" s="172"/>
      <c r="H1" s="172"/>
      <c r="I1" s="170"/>
    </row>
    <row r="2" spans="1:9" s="129" customFormat="1">
      <c r="A2" s="163" t="s">
        <v>35</v>
      </c>
      <c r="B2" s="160"/>
      <c r="C2" s="160"/>
      <c r="D2" s="172"/>
      <c r="E2" s="172"/>
      <c r="F2" s="172"/>
      <c r="G2" s="172"/>
      <c r="H2" s="172"/>
      <c r="I2" s="170"/>
    </row>
    <row r="3" spans="1:9" s="129" customFormat="1">
      <c r="A3" s="160" t="s">
        <v>36</v>
      </c>
      <c r="B3" s="160"/>
      <c r="C3" s="160"/>
      <c r="D3" s="172"/>
      <c r="E3" s="172"/>
      <c r="F3" s="172"/>
      <c r="G3" s="172"/>
      <c r="H3" s="172"/>
      <c r="I3" s="170"/>
    </row>
    <row r="4" spans="1:9" s="129" customFormat="1">
      <c r="A4" s="164" t="str">
        <f>+'CUT MN'!A4</f>
        <v>CORRESPONDIENTE AL PERIODO DE ENERO A JUNIO DE 2019</v>
      </c>
      <c r="B4" s="171"/>
      <c r="C4" s="171"/>
      <c r="D4" s="173"/>
      <c r="E4" s="173"/>
      <c r="F4" s="173"/>
      <c r="G4" s="173"/>
      <c r="H4" s="173"/>
      <c r="I4" s="171"/>
    </row>
    <row r="5" spans="1:9" s="129" customFormat="1" ht="12" customHeight="1">
      <c r="A5" s="267" t="str">
        <f>+'CUT MN'!A5</f>
        <v>ACTUALIZADO AL : 4 de Julio de 2019</v>
      </c>
      <c r="B5" s="99"/>
      <c r="C5" s="100"/>
      <c r="D5" s="103"/>
      <c r="E5" s="103"/>
      <c r="F5" s="174"/>
      <c r="G5" s="175"/>
      <c r="H5" s="175"/>
      <c r="I5" s="104"/>
    </row>
    <row r="6" spans="1:9" s="129" customFormat="1">
      <c r="A6" s="130"/>
      <c r="B6" s="131"/>
      <c r="C6" s="132"/>
      <c r="D6" s="176"/>
      <c r="E6" s="176"/>
      <c r="F6" s="176"/>
      <c r="G6" s="176"/>
      <c r="H6" s="183"/>
    </row>
    <row r="7" spans="1:9" s="129" customFormat="1">
      <c r="C7" s="133"/>
      <c r="D7" s="368" t="s">
        <v>646</v>
      </c>
      <c r="E7" s="368"/>
      <c r="F7" s="368"/>
      <c r="G7" s="368"/>
      <c r="H7" s="184"/>
    </row>
    <row r="8" spans="1:9" ht="18.75" customHeight="1">
      <c r="A8" s="134" t="s">
        <v>692</v>
      </c>
      <c r="B8" s="136" t="s">
        <v>693</v>
      </c>
      <c r="C8" s="135" t="s">
        <v>703</v>
      </c>
      <c r="D8" s="177" t="s">
        <v>666</v>
      </c>
      <c r="E8" s="177" t="s">
        <v>667</v>
      </c>
      <c r="F8" s="177" t="s">
        <v>668</v>
      </c>
      <c r="G8" s="177" t="s">
        <v>669</v>
      </c>
      <c r="H8" s="185" t="s">
        <v>704</v>
      </c>
    </row>
    <row r="9" spans="1:9">
      <c r="A9" s="273">
        <v>10</v>
      </c>
      <c r="B9" s="273">
        <v>1</v>
      </c>
      <c r="C9" s="274" t="s">
        <v>6697</v>
      </c>
      <c r="D9" s="138">
        <v>1779.08</v>
      </c>
      <c r="E9" s="138">
        <v>0</v>
      </c>
      <c r="F9" s="138">
        <v>0</v>
      </c>
      <c r="G9" s="138">
        <v>0</v>
      </c>
      <c r="H9" s="178">
        <v>1779.08</v>
      </c>
    </row>
    <row r="10" spans="1:9">
      <c r="A10" s="273">
        <v>15</v>
      </c>
      <c r="B10" s="273">
        <v>2</v>
      </c>
      <c r="C10" s="274" t="s">
        <v>42</v>
      </c>
      <c r="D10" s="138">
        <v>17043672.670000002</v>
      </c>
      <c r="E10" s="138">
        <v>0</v>
      </c>
      <c r="F10" s="138">
        <v>0</v>
      </c>
      <c r="G10" s="138">
        <v>0</v>
      </c>
      <c r="H10" s="178">
        <v>17043672.670000002</v>
      </c>
    </row>
    <row r="11" spans="1:9">
      <c r="A11" s="273">
        <v>16</v>
      </c>
      <c r="B11" s="273">
        <v>1</v>
      </c>
      <c r="C11" s="274" t="s">
        <v>43</v>
      </c>
      <c r="D11" s="138">
        <v>0</v>
      </c>
      <c r="E11" s="138">
        <v>0</v>
      </c>
      <c r="F11" s="138">
        <v>6589956.3799999999</v>
      </c>
      <c r="G11" s="138">
        <v>0</v>
      </c>
      <c r="H11" s="178">
        <v>6589956.3799999999</v>
      </c>
    </row>
    <row r="12" spans="1:9">
      <c r="A12" s="273">
        <v>16</v>
      </c>
      <c r="B12" s="273">
        <v>3</v>
      </c>
      <c r="C12" s="274" t="s">
        <v>43</v>
      </c>
      <c r="D12" s="138">
        <v>0</v>
      </c>
      <c r="E12" s="138">
        <v>0</v>
      </c>
      <c r="F12" s="138">
        <v>159510</v>
      </c>
      <c r="G12" s="138">
        <v>0</v>
      </c>
      <c r="H12" s="178">
        <v>159510</v>
      </c>
    </row>
    <row r="13" spans="1:9">
      <c r="A13" s="273">
        <v>16</v>
      </c>
      <c r="B13" s="273">
        <v>10</v>
      </c>
      <c r="C13" s="274" t="s">
        <v>43</v>
      </c>
      <c r="D13" s="138">
        <v>0</v>
      </c>
      <c r="E13" s="138">
        <v>0</v>
      </c>
      <c r="F13" s="138">
        <v>3525</v>
      </c>
      <c r="G13" s="138">
        <v>0</v>
      </c>
      <c r="H13" s="178">
        <v>3525</v>
      </c>
    </row>
    <row r="14" spans="1:9">
      <c r="A14" s="273">
        <v>20</v>
      </c>
      <c r="B14" s="273">
        <v>1</v>
      </c>
      <c r="C14" s="274" t="s">
        <v>44</v>
      </c>
      <c r="D14" s="138">
        <v>0</v>
      </c>
      <c r="E14" s="138">
        <v>0</v>
      </c>
      <c r="F14" s="138">
        <v>3559979.55</v>
      </c>
      <c r="G14" s="138">
        <v>0</v>
      </c>
      <c r="H14" s="178">
        <v>3559979.55</v>
      </c>
    </row>
    <row r="15" spans="1:9">
      <c r="A15" s="273">
        <v>20</v>
      </c>
      <c r="B15" s="273">
        <v>2</v>
      </c>
      <c r="C15" s="274" t="s">
        <v>44</v>
      </c>
      <c r="D15" s="138">
        <v>0</v>
      </c>
      <c r="E15" s="138">
        <v>0</v>
      </c>
      <c r="F15" s="138">
        <v>243105</v>
      </c>
      <c r="G15" s="138">
        <v>0</v>
      </c>
      <c r="H15" s="178">
        <v>243105</v>
      </c>
    </row>
    <row r="16" spans="1:9">
      <c r="A16" s="273">
        <v>20</v>
      </c>
      <c r="B16" s="273">
        <v>3</v>
      </c>
      <c r="C16" s="274" t="s">
        <v>44</v>
      </c>
      <c r="D16" s="138">
        <v>0</v>
      </c>
      <c r="E16" s="138">
        <v>0</v>
      </c>
      <c r="F16" s="138">
        <v>941972.71</v>
      </c>
      <c r="G16" s="138">
        <v>0</v>
      </c>
      <c r="H16" s="178">
        <v>941972.71</v>
      </c>
    </row>
    <row r="17" spans="1:8">
      <c r="A17" s="273">
        <v>20</v>
      </c>
      <c r="B17" s="273">
        <v>4</v>
      </c>
      <c r="C17" s="274" t="s">
        <v>44</v>
      </c>
      <c r="D17" s="138">
        <v>0</v>
      </c>
      <c r="E17" s="138">
        <v>0</v>
      </c>
      <c r="F17" s="138">
        <v>795011.84</v>
      </c>
      <c r="G17" s="138">
        <v>0</v>
      </c>
      <c r="H17" s="178">
        <v>795011.84</v>
      </c>
    </row>
    <row r="18" spans="1:8">
      <c r="A18" s="273">
        <v>20</v>
      </c>
      <c r="B18" s="273">
        <v>5</v>
      </c>
      <c r="C18" s="274" t="s">
        <v>44</v>
      </c>
      <c r="D18" s="138">
        <v>0</v>
      </c>
      <c r="E18" s="138">
        <v>0</v>
      </c>
      <c r="F18" s="138">
        <v>2304557.8199999998</v>
      </c>
      <c r="G18" s="138">
        <v>0</v>
      </c>
      <c r="H18" s="178">
        <v>2304557.8199999998</v>
      </c>
    </row>
    <row r="19" spans="1:8">
      <c r="A19" s="273">
        <v>25</v>
      </c>
      <c r="B19" s="273">
        <v>1</v>
      </c>
      <c r="C19" s="274" t="s">
        <v>45</v>
      </c>
      <c r="D19" s="138">
        <v>1722957.08</v>
      </c>
      <c r="E19" s="138">
        <v>0</v>
      </c>
      <c r="F19" s="138">
        <v>0</v>
      </c>
      <c r="G19" s="138">
        <v>0</v>
      </c>
      <c r="H19" s="178">
        <v>1722957.08</v>
      </c>
    </row>
    <row r="20" spans="1:8">
      <c r="A20" s="273">
        <v>41</v>
      </c>
      <c r="B20" s="273">
        <v>1</v>
      </c>
      <c r="C20" s="274" t="s">
        <v>47</v>
      </c>
      <c r="D20" s="138">
        <v>35677.29</v>
      </c>
      <c r="E20" s="138">
        <v>0</v>
      </c>
      <c r="F20" s="138">
        <v>0</v>
      </c>
      <c r="G20" s="138">
        <v>0</v>
      </c>
      <c r="H20" s="178">
        <v>35677.29</v>
      </c>
    </row>
    <row r="21" spans="1:8">
      <c r="A21" s="273">
        <v>41</v>
      </c>
      <c r="B21" s="273">
        <v>3</v>
      </c>
      <c r="C21" s="274" t="s">
        <v>47</v>
      </c>
      <c r="D21" s="138">
        <v>0</v>
      </c>
      <c r="E21" s="138">
        <v>0</v>
      </c>
      <c r="F21" s="138">
        <v>136505.20000000001</v>
      </c>
      <c r="G21" s="138">
        <v>0</v>
      </c>
      <c r="H21" s="178">
        <v>136505.20000000001</v>
      </c>
    </row>
    <row r="22" spans="1:8">
      <c r="A22" s="273">
        <v>46</v>
      </c>
      <c r="B22" s="273">
        <v>2</v>
      </c>
      <c r="C22" s="274" t="s">
        <v>48</v>
      </c>
      <c r="D22" s="138">
        <v>9069483.25</v>
      </c>
      <c r="E22" s="138">
        <v>0</v>
      </c>
      <c r="F22" s="138">
        <v>0</v>
      </c>
      <c r="G22" s="138">
        <v>0</v>
      </c>
      <c r="H22" s="178">
        <v>9069483.25</v>
      </c>
    </row>
    <row r="23" spans="1:8">
      <c r="A23" s="273">
        <v>47</v>
      </c>
      <c r="B23" s="273">
        <v>27</v>
      </c>
      <c r="C23" s="274" t="s">
        <v>49</v>
      </c>
      <c r="D23" s="138">
        <v>688926.96</v>
      </c>
      <c r="E23" s="138">
        <v>0</v>
      </c>
      <c r="F23" s="138">
        <v>0</v>
      </c>
      <c r="G23" s="138">
        <v>0</v>
      </c>
      <c r="H23" s="178">
        <v>688926.96</v>
      </c>
    </row>
    <row r="24" spans="1:8">
      <c r="A24" s="273">
        <v>48</v>
      </c>
      <c r="B24" s="273">
        <v>1</v>
      </c>
      <c r="C24" s="274" t="s">
        <v>50</v>
      </c>
      <c r="D24" s="165">
        <v>0</v>
      </c>
      <c r="E24" s="138">
        <v>0</v>
      </c>
      <c r="F24" s="165">
        <v>1009394.58</v>
      </c>
      <c r="G24" s="165">
        <v>0</v>
      </c>
      <c r="H24" s="178">
        <v>1009394.58</v>
      </c>
    </row>
    <row r="25" spans="1:8">
      <c r="A25" s="273">
        <v>52</v>
      </c>
      <c r="B25" s="273">
        <v>1</v>
      </c>
      <c r="C25" s="274" t="s">
        <v>51</v>
      </c>
      <c r="D25" s="165">
        <v>0</v>
      </c>
      <c r="E25" s="138">
        <v>0</v>
      </c>
      <c r="F25" s="165">
        <v>6142</v>
      </c>
      <c r="G25" s="165">
        <v>0</v>
      </c>
      <c r="H25" s="178">
        <v>6142</v>
      </c>
    </row>
    <row r="26" spans="1:8">
      <c r="A26" s="273">
        <v>66</v>
      </c>
      <c r="B26" s="273">
        <v>2</v>
      </c>
      <c r="C26" s="274" t="s">
        <v>52</v>
      </c>
      <c r="D26" s="165">
        <v>0</v>
      </c>
      <c r="E26" s="138">
        <v>0</v>
      </c>
      <c r="F26" s="165">
        <v>7833.75</v>
      </c>
      <c r="G26" s="165">
        <v>0</v>
      </c>
      <c r="H26" s="178">
        <v>7833.75</v>
      </c>
    </row>
    <row r="27" spans="1:8">
      <c r="A27" s="273">
        <v>70</v>
      </c>
      <c r="B27" s="273">
        <v>1</v>
      </c>
      <c r="C27" s="274" t="s">
        <v>53</v>
      </c>
      <c r="D27" s="165">
        <v>218955</v>
      </c>
      <c r="E27" s="138">
        <v>0</v>
      </c>
      <c r="F27" s="165">
        <v>0</v>
      </c>
      <c r="G27" s="165">
        <v>0</v>
      </c>
      <c r="H27" s="178">
        <v>218955</v>
      </c>
    </row>
    <row r="28" spans="1:8">
      <c r="A28" s="273">
        <v>78</v>
      </c>
      <c r="B28" s="273">
        <v>3</v>
      </c>
      <c r="C28" s="274" t="s">
        <v>12615</v>
      </c>
      <c r="D28" s="165">
        <v>13492829.16</v>
      </c>
      <c r="E28" s="138">
        <v>0</v>
      </c>
      <c r="F28" s="165">
        <v>4866.8</v>
      </c>
      <c r="G28" s="165">
        <v>0</v>
      </c>
      <c r="H28" s="178">
        <v>13497695.960000001</v>
      </c>
    </row>
    <row r="29" spans="1:8">
      <c r="A29" s="273">
        <v>81</v>
      </c>
      <c r="B29" s="273">
        <v>1</v>
      </c>
      <c r="C29" s="274" t="s">
        <v>55</v>
      </c>
      <c r="D29" s="165">
        <v>846749.78</v>
      </c>
      <c r="E29" s="138">
        <v>0</v>
      </c>
      <c r="F29" s="165">
        <v>0</v>
      </c>
      <c r="G29" s="165">
        <v>0</v>
      </c>
      <c r="H29" s="178">
        <v>846749.78</v>
      </c>
    </row>
    <row r="30" spans="1:8" ht="12" customHeight="1">
      <c r="A30" s="273">
        <v>81</v>
      </c>
      <c r="B30" s="273">
        <v>16</v>
      </c>
      <c r="C30" s="274" t="s">
        <v>55</v>
      </c>
      <c r="D30" s="165">
        <v>0</v>
      </c>
      <c r="E30" s="138">
        <v>0</v>
      </c>
      <c r="F30" s="165">
        <v>9125</v>
      </c>
      <c r="G30" s="165">
        <v>0</v>
      </c>
      <c r="H30" s="178">
        <v>9125</v>
      </c>
    </row>
    <row r="31" spans="1:8">
      <c r="A31" s="273">
        <v>86</v>
      </c>
      <c r="B31" s="273">
        <v>1</v>
      </c>
      <c r="C31" s="274" t="s">
        <v>56</v>
      </c>
      <c r="D31" s="165">
        <v>200103.72</v>
      </c>
      <c r="E31" s="138">
        <v>0</v>
      </c>
      <c r="F31" s="165">
        <v>0</v>
      </c>
      <c r="G31" s="165">
        <v>0</v>
      </c>
      <c r="H31" s="178">
        <v>200103.72</v>
      </c>
    </row>
    <row r="32" spans="1:8">
      <c r="A32" s="273">
        <v>86</v>
      </c>
      <c r="B32" s="273">
        <v>6</v>
      </c>
      <c r="C32" s="274" t="s">
        <v>56</v>
      </c>
      <c r="D32" s="165">
        <v>660.71</v>
      </c>
      <c r="E32" s="138">
        <v>0</v>
      </c>
      <c r="F32" s="165">
        <v>0</v>
      </c>
      <c r="G32" s="165">
        <v>0</v>
      </c>
      <c r="H32" s="178">
        <v>660.71</v>
      </c>
    </row>
    <row r="33" spans="1:8">
      <c r="A33" s="273">
        <v>86</v>
      </c>
      <c r="B33" s="273">
        <v>8</v>
      </c>
      <c r="C33" s="274" t="s">
        <v>56</v>
      </c>
      <c r="D33" s="165">
        <v>545955.28</v>
      </c>
      <c r="E33" s="138">
        <v>0</v>
      </c>
      <c r="F33" s="165">
        <v>0</v>
      </c>
      <c r="G33" s="165">
        <v>0</v>
      </c>
      <c r="H33" s="178">
        <v>545955.28</v>
      </c>
    </row>
    <row r="34" spans="1:8">
      <c r="A34" s="273" t="s">
        <v>556</v>
      </c>
      <c r="B34" s="273">
        <v>2</v>
      </c>
      <c r="C34" s="274" t="s">
        <v>616</v>
      </c>
      <c r="D34" s="165">
        <v>32709487.399999999</v>
      </c>
      <c r="E34" s="165">
        <v>0</v>
      </c>
      <c r="F34" s="165">
        <v>0</v>
      </c>
      <c r="G34" s="165">
        <v>0</v>
      </c>
      <c r="H34" s="178">
        <v>32709487.399999999</v>
      </c>
    </row>
    <row r="35" spans="1:8">
      <c r="A35" s="273" t="s">
        <v>557</v>
      </c>
      <c r="B35" s="273">
        <v>3</v>
      </c>
      <c r="C35" s="274" t="s">
        <v>780</v>
      </c>
      <c r="D35" s="165">
        <v>0</v>
      </c>
      <c r="E35" s="165">
        <v>475004600</v>
      </c>
      <c r="F35" s="165">
        <v>0</v>
      </c>
      <c r="G35" s="165">
        <v>0</v>
      </c>
      <c r="H35" s="178">
        <v>475004600</v>
      </c>
    </row>
    <row r="36" spans="1:8">
      <c r="A36" s="273">
        <v>109</v>
      </c>
      <c r="B36" s="273">
        <v>1</v>
      </c>
      <c r="C36" s="274" t="s">
        <v>643</v>
      </c>
      <c r="D36" s="165">
        <v>0</v>
      </c>
      <c r="E36" s="165">
        <v>0</v>
      </c>
      <c r="F36" s="165">
        <v>0</v>
      </c>
      <c r="G36" s="165">
        <v>421383</v>
      </c>
      <c r="H36" s="178">
        <v>421383</v>
      </c>
    </row>
    <row r="37" spans="1:8">
      <c r="A37" s="273">
        <v>117</v>
      </c>
      <c r="B37" s="273">
        <v>1</v>
      </c>
      <c r="C37" s="274" t="s">
        <v>62</v>
      </c>
      <c r="D37" s="165">
        <v>0</v>
      </c>
      <c r="E37" s="165">
        <v>0</v>
      </c>
      <c r="F37" s="165">
        <v>0</v>
      </c>
      <c r="G37" s="165">
        <v>3170680.03</v>
      </c>
      <c r="H37" s="178">
        <v>3170680.03</v>
      </c>
    </row>
    <row r="38" spans="1:8">
      <c r="A38" s="273">
        <v>129</v>
      </c>
      <c r="B38" s="273">
        <v>1</v>
      </c>
      <c r="C38" s="274" t="s">
        <v>66</v>
      </c>
      <c r="D38" s="165">
        <v>0</v>
      </c>
      <c r="E38" s="165">
        <v>0</v>
      </c>
      <c r="F38" s="165">
        <v>0</v>
      </c>
      <c r="G38" s="165">
        <v>616652</v>
      </c>
      <c r="H38" s="178">
        <v>616652</v>
      </c>
    </row>
    <row r="39" spans="1:8">
      <c r="A39" s="273">
        <v>130</v>
      </c>
      <c r="B39" s="273">
        <v>1</v>
      </c>
      <c r="C39" s="274" t="s">
        <v>67</v>
      </c>
      <c r="D39" s="165">
        <v>0</v>
      </c>
      <c r="E39" s="165">
        <v>0</v>
      </c>
      <c r="F39" s="165">
        <v>0</v>
      </c>
      <c r="G39" s="165">
        <v>444220.18</v>
      </c>
      <c r="H39" s="178">
        <v>444220.18</v>
      </c>
    </row>
    <row r="40" spans="1:8">
      <c r="A40" s="273">
        <v>132</v>
      </c>
      <c r="B40" s="273">
        <v>7</v>
      </c>
      <c r="C40" s="274" t="s">
        <v>68</v>
      </c>
      <c r="D40" s="165">
        <v>222</v>
      </c>
      <c r="E40" s="165">
        <v>0</v>
      </c>
      <c r="F40" s="165">
        <v>0</v>
      </c>
      <c r="G40" s="165">
        <v>0</v>
      </c>
      <c r="H40" s="178">
        <v>222</v>
      </c>
    </row>
    <row r="41" spans="1:8">
      <c r="A41" s="273">
        <v>133</v>
      </c>
      <c r="B41" s="273">
        <v>1</v>
      </c>
      <c r="C41" s="274" t="s">
        <v>69</v>
      </c>
      <c r="D41" s="165">
        <v>0</v>
      </c>
      <c r="E41" s="165">
        <v>0</v>
      </c>
      <c r="F41" s="165">
        <v>0</v>
      </c>
      <c r="G41" s="165">
        <v>2366608.2200000002</v>
      </c>
      <c r="H41" s="178">
        <v>2366608.2200000002</v>
      </c>
    </row>
    <row r="42" spans="1:8">
      <c r="A42" s="273">
        <v>134</v>
      </c>
      <c r="B42" s="273">
        <v>1</v>
      </c>
      <c r="C42" s="274" t="s">
        <v>70</v>
      </c>
      <c r="D42" s="165">
        <v>0</v>
      </c>
      <c r="E42" s="165">
        <v>0</v>
      </c>
      <c r="F42" s="165">
        <v>0</v>
      </c>
      <c r="G42" s="165">
        <v>90840822.24000001</v>
      </c>
      <c r="H42" s="178">
        <v>90840822.24000001</v>
      </c>
    </row>
    <row r="43" spans="1:8">
      <c r="A43" s="273">
        <v>149</v>
      </c>
      <c r="B43" s="273">
        <v>1</v>
      </c>
      <c r="C43" s="274" t="s">
        <v>80</v>
      </c>
      <c r="D43" s="165">
        <v>0</v>
      </c>
      <c r="E43" s="165">
        <v>0</v>
      </c>
      <c r="F43" s="165">
        <v>0</v>
      </c>
      <c r="G43" s="165">
        <v>9958.2999999999993</v>
      </c>
      <c r="H43" s="178">
        <v>9958.2999999999993</v>
      </c>
    </row>
    <row r="44" spans="1:8">
      <c r="A44" s="273">
        <v>163</v>
      </c>
      <c r="B44" s="273">
        <v>1</v>
      </c>
      <c r="C44" s="274" t="s">
        <v>88</v>
      </c>
      <c r="D44" s="165">
        <v>0</v>
      </c>
      <c r="E44" s="165">
        <v>0</v>
      </c>
      <c r="F44" s="165">
        <v>0</v>
      </c>
      <c r="G44" s="165">
        <v>1382913.22</v>
      </c>
      <c r="H44" s="178">
        <v>1382913.22</v>
      </c>
    </row>
    <row r="45" spans="1:8">
      <c r="A45" s="273">
        <v>222</v>
      </c>
      <c r="B45" s="273">
        <v>1</v>
      </c>
      <c r="C45" s="274" t="s">
        <v>103</v>
      </c>
      <c r="D45" s="165">
        <v>42073.94</v>
      </c>
      <c r="E45" s="165">
        <v>0</v>
      </c>
      <c r="F45" s="165">
        <v>0</v>
      </c>
      <c r="G45" s="165">
        <v>1106848.5699999998</v>
      </c>
      <c r="H45" s="178">
        <v>1148922.5099999998</v>
      </c>
    </row>
    <row r="46" spans="1:8">
      <c r="A46" s="273">
        <v>225</v>
      </c>
      <c r="B46" s="273">
        <v>1</v>
      </c>
      <c r="C46" s="274" t="s">
        <v>106</v>
      </c>
      <c r="D46" s="165">
        <v>1736246.25</v>
      </c>
      <c r="E46" s="165">
        <v>0</v>
      </c>
      <c r="F46" s="165">
        <v>0</v>
      </c>
      <c r="G46" s="165">
        <v>0</v>
      </c>
      <c r="H46" s="178">
        <v>1736246.25</v>
      </c>
    </row>
    <row r="47" spans="1:8">
      <c r="A47" s="273">
        <v>234</v>
      </c>
      <c r="B47" s="273">
        <v>1</v>
      </c>
      <c r="C47" s="274" t="s">
        <v>644</v>
      </c>
      <c r="D47" s="165">
        <v>0</v>
      </c>
      <c r="E47" s="165">
        <v>0</v>
      </c>
      <c r="F47" s="165">
        <v>0</v>
      </c>
      <c r="G47" s="165">
        <v>680435.32</v>
      </c>
      <c r="H47" s="178">
        <v>680435.32</v>
      </c>
    </row>
    <row r="48" spans="1:8">
      <c r="A48" s="273">
        <v>253</v>
      </c>
      <c r="B48" s="273">
        <v>1</v>
      </c>
      <c r="C48" s="274" t="s">
        <v>114</v>
      </c>
      <c r="D48" s="165">
        <v>937341.09</v>
      </c>
      <c r="E48" s="165">
        <v>0</v>
      </c>
      <c r="F48" s="165">
        <v>0</v>
      </c>
      <c r="G48" s="165">
        <v>0</v>
      </c>
      <c r="H48" s="178">
        <v>937341.09</v>
      </c>
    </row>
    <row r="49" spans="1:8">
      <c r="A49" s="273">
        <v>268</v>
      </c>
      <c r="B49" s="273">
        <v>2</v>
      </c>
      <c r="C49" s="274" t="s">
        <v>118</v>
      </c>
      <c r="D49" s="165">
        <v>569706</v>
      </c>
      <c r="E49" s="165"/>
      <c r="F49" s="165"/>
      <c r="G49" s="165"/>
      <c r="H49" s="178"/>
    </row>
    <row r="50" spans="1:8">
      <c r="A50" s="273">
        <v>269</v>
      </c>
      <c r="B50" s="273">
        <v>2</v>
      </c>
      <c r="C50" s="274" t="s">
        <v>119</v>
      </c>
      <c r="D50" s="165">
        <v>774204</v>
      </c>
      <c r="E50" s="165">
        <v>0</v>
      </c>
      <c r="F50" s="165">
        <v>0</v>
      </c>
      <c r="G50" s="165">
        <v>72695.95</v>
      </c>
      <c r="H50" s="178">
        <v>846899.95</v>
      </c>
    </row>
    <row r="51" spans="1:8">
      <c r="A51" s="273">
        <v>273</v>
      </c>
      <c r="B51" s="273">
        <v>1</v>
      </c>
      <c r="C51" s="274" t="s">
        <v>123</v>
      </c>
      <c r="D51" s="165">
        <v>95370</v>
      </c>
      <c r="E51" s="165">
        <v>0</v>
      </c>
      <c r="F51" s="165">
        <v>0</v>
      </c>
      <c r="G51" s="165">
        <v>0</v>
      </c>
      <c r="H51" s="178">
        <v>95370</v>
      </c>
    </row>
    <row r="52" spans="1:8">
      <c r="A52" s="273">
        <v>283</v>
      </c>
      <c r="B52" s="273">
        <v>1</v>
      </c>
      <c r="C52" s="274" t="s">
        <v>125</v>
      </c>
      <c r="D52" s="165">
        <v>2036655.54</v>
      </c>
      <c r="E52" s="165">
        <v>0</v>
      </c>
      <c r="F52" s="165">
        <v>0</v>
      </c>
      <c r="G52" s="165">
        <v>0</v>
      </c>
      <c r="H52" s="178">
        <v>2036655.54</v>
      </c>
    </row>
    <row r="53" spans="1:8">
      <c r="A53" s="273">
        <v>287</v>
      </c>
      <c r="B53" s="273">
        <v>10</v>
      </c>
      <c r="C53" s="274" t="s">
        <v>126</v>
      </c>
      <c r="D53" s="165">
        <v>93512.95</v>
      </c>
      <c r="E53" s="165">
        <v>0</v>
      </c>
      <c r="F53" s="165">
        <v>0</v>
      </c>
      <c r="G53" s="165">
        <v>0</v>
      </c>
      <c r="H53" s="178">
        <v>93512.95</v>
      </c>
    </row>
    <row r="54" spans="1:8">
      <c r="A54" s="273">
        <v>291</v>
      </c>
      <c r="B54" s="273">
        <v>1</v>
      </c>
      <c r="C54" s="274" t="s">
        <v>129</v>
      </c>
      <c r="D54" s="165">
        <v>7024114.5200000014</v>
      </c>
      <c r="E54" s="165">
        <v>0</v>
      </c>
      <c r="F54" s="165">
        <v>0</v>
      </c>
      <c r="G54" s="165">
        <v>0</v>
      </c>
      <c r="H54" s="178">
        <v>7024114.5200000014</v>
      </c>
    </row>
    <row r="55" spans="1:8">
      <c r="A55" s="273">
        <v>293</v>
      </c>
      <c r="B55" s="273">
        <v>1</v>
      </c>
      <c r="C55" s="274" t="s">
        <v>131</v>
      </c>
      <c r="D55" s="165">
        <v>0</v>
      </c>
      <c r="E55" s="165">
        <v>0</v>
      </c>
      <c r="F55" s="165">
        <v>0</v>
      </c>
      <c r="G55" s="165">
        <v>12752</v>
      </c>
      <c r="H55" s="178">
        <v>12752</v>
      </c>
    </row>
    <row r="56" spans="1:8">
      <c r="A56" s="273">
        <v>293</v>
      </c>
      <c r="B56" s="273">
        <v>2</v>
      </c>
      <c r="C56" s="274" t="s">
        <v>131</v>
      </c>
      <c r="D56" s="165">
        <v>0</v>
      </c>
      <c r="E56" s="165">
        <v>0</v>
      </c>
      <c r="F56" s="165">
        <v>0</v>
      </c>
      <c r="G56" s="165">
        <v>720</v>
      </c>
      <c r="H56" s="178">
        <v>720</v>
      </c>
    </row>
    <row r="57" spans="1:8">
      <c r="A57" s="273">
        <v>293</v>
      </c>
      <c r="B57" s="273">
        <v>3</v>
      </c>
      <c r="C57" s="274" t="s">
        <v>131</v>
      </c>
      <c r="D57" s="165">
        <v>0</v>
      </c>
      <c r="E57" s="165">
        <v>0</v>
      </c>
      <c r="F57" s="165">
        <v>0</v>
      </c>
      <c r="G57" s="165">
        <v>17434.22</v>
      </c>
      <c r="H57" s="178">
        <v>17434.22</v>
      </c>
    </row>
    <row r="58" spans="1:8">
      <c r="A58" s="273">
        <v>293</v>
      </c>
      <c r="B58" s="273">
        <v>4</v>
      </c>
      <c r="C58" s="274" t="s">
        <v>131</v>
      </c>
      <c r="D58" s="165">
        <v>0</v>
      </c>
      <c r="E58" s="165">
        <v>0</v>
      </c>
      <c r="F58" s="165">
        <v>0</v>
      </c>
      <c r="G58" s="165">
        <v>53789.899999999994</v>
      </c>
      <c r="H58" s="178">
        <v>53789.899999999994</v>
      </c>
    </row>
    <row r="59" spans="1:8">
      <c r="A59" s="273">
        <v>310</v>
      </c>
      <c r="B59" s="273">
        <v>1</v>
      </c>
      <c r="C59" s="274" t="s">
        <v>141</v>
      </c>
      <c r="D59" s="165">
        <v>44269.93</v>
      </c>
      <c r="E59" s="165">
        <v>0</v>
      </c>
      <c r="F59" s="165">
        <v>0</v>
      </c>
      <c r="G59" s="165">
        <v>338442956.10000002</v>
      </c>
      <c r="H59" s="178">
        <v>338487226.03000003</v>
      </c>
    </row>
    <row r="60" spans="1:8">
      <c r="A60" s="273">
        <v>312</v>
      </c>
      <c r="B60" s="273">
        <v>1</v>
      </c>
      <c r="C60" s="274" t="s">
        <v>143</v>
      </c>
      <c r="D60" s="165">
        <v>145869</v>
      </c>
      <c r="E60" s="165">
        <v>0</v>
      </c>
      <c r="F60" s="165">
        <v>0</v>
      </c>
      <c r="G60" s="165">
        <v>23873754.73</v>
      </c>
      <c r="H60" s="178">
        <v>24019623.73</v>
      </c>
    </row>
    <row r="61" spans="1:8">
      <c r="A61" s="273">
        <v>324</v>
      </c>
      <c r="B61" s="273">
        <v>1</v>
      </c>
      <c r="C61" s="274" t="s">
        <v>146</v>
      </c>
      <c r="D61" s="165">
        <v>0</v>
      </c>
      <c r="E61" s="165">
        <v>0</v>
      </c>
      <c r="F61" s="165">
        <v>0</v>
      </c>
      <c r="G61" s="165">
        <v>500</v>
      </c>
      <c r="H61" s="178">
        <v>500</v>
      </c>
    </row>
    <row r="62" spans="1:8">
      <c r="A62" s="273">
        <v>343</v>
      </c>
      <c r="B62" s="273">
        <v>1</v>
      </c>
      <c r="C62" s="274" t="s">
        <v>149</v>
      </c>
      <c r="D62" s="165">
        <v>1788219</v>
      </c>
      <c r="E62" s="165">
        <v>0</v>
      </c>
      <c r="F62" s="165">
        <v>0</v>
      </c>
      <c r="G62" s="165">
        <v>0</v>
      </c>
      <c r="H62" s="178">
        <v>1788219</v>
      </c>
    </row>
    <row r="63" spans="1:8">
      <c r="A63" s="273">
        <v>347</v>
      </c>
      <c r="B63" s="273">
        <v>1</v>
      </c>
      <c r="C63" s="274" t="s">
        <v>153</v>
      </c>
      <c r="D63" s="165">
        <v>0</v>
      </c>
      <c r="E63" s="165">
        <v>0</v>
      </c>
      <c r="F63" s="165">
        <v>0</v>
      </c>
      <c r="G63" s="165">
        <v>1127657.01</v>
      </c>
      <c r="H63" s="178">
        <v>1127657.01</v>
      </c>
    </row>
    <row r="64" spans="1:8">
      <c r="A64" s="273">
        <v>522</v>
      </c>
      <c r="B64" s="273">
        <v>1</v>
      </c>
      <c r="C64" s="274" t="s">
        <v>174</v>
      </c>
      <c r="D64" s="165">
        <v>6000</v>
      </c>
      <c r="E64" s="165">
        <v>0</v>
      </c>
      <c r="F64" s="165">
        <v>0</v>
      </c>
      <c r="G64" s="165">
        <v>53366</v>
      </c>
      <c r="H64" s="178">
        <v>59366</v>
      </c>
    </row>
    <row r="65" spans="1:8">
      <c r="A65" s="273">
        <v>525</v>
      </c>
      <c r="B65" s="273">
        <v>1</v>
      </c>
      <c r="C65" s="274" t="s">
        <v>175</v>
      </c>
      <c r="D65" s="165">
        <v>0</v>
      </c>
      <c r="E65" s="165">
        <v>0</v>
      </c>
      <c r="F65" s="165">
        <v>0</v>
      </c>
      <c r="G65" s="165">
        <v>1709481.84</v>
      </c>
      <c r="H65" s="178">
        <v>1709481.84</v>
      </c>
    </row>
    <row r="66" spans="1:8">
      <c r="A66" s="273">
        <v>526</v>
      </c>
      <c r="B66" s="273">
        <v>1</v>
      </c>
      <c r="C66" s="274" t="s">
        <v>6708</v>
      </c>
      <c r="D66" s="165">
        <v>5000</v>
      </c>
      <c r="E66" s="165">
        <v>0</v>
      </c>
      <c r="F66" s="165">
        <v>0</v>
      </c>
      <c r="G66" s="165">
        <v>0</v>
      </c>
      <c r="H66" s="178">
        <v>5000</v>
      </c>
    </row>
    <row r="67" spans="1:8">
      <c r="A67" s="273">
        <v>572</v>
      </c>
      <c r="B67" s="273">
        <v>1</v>
      </c>
      <c r="C67" s="274" t="s">
        <v>177</v>
      </c>
      <c r="D67" s="165">
        <v>11090739.970000001</v>
      </c>
      <c r="E67" s="165">
        <v>0</v>
      </c>
      <c r="F67" s="165">
        <v>0</v>
      </c>
      <c r="G67" s="165">
        <v>0</v>
      </c>
      <c r="H67" s="178">
        <v>11090739.970000001</v>
      </c>
    </row>
    <row r="68" spans="1:8" ht="12" customHeight="1">
      <c r="A68" s="273">
        <v>576</v>
      </c>
      <c r="B68" s="273">
        <v>1</v>
      </c>
      <c r="C68" s="274" t="s">
        <v>1366</v>
      </c>
      <c r="D68" s="165">
        <v>0</v>
      </c>
      <c r="E68" s="165">
        <v>0</v>
      </c>
      <c r="F68" s="165">
        <v>0</v>
      </c>
      <c r="G68" s="165">
        <v>15112.96</v>
      </c>
      <c r="H68" s="178">
        <v>15112.96</v>
      </c>
    </row>
    <row r="69" spans="1:8" ht="12" customHeight="1">
      <c r="A69" s="273">
        <v>586</v>
      </c>
      <c r="B69" s="273">
        <v>1</v>
      </c>
      <c r="C69" s="274" t="s">
        <v>184</v>
      </c>
      <c r="D69" s="165">
        <v>0</v>
      </c>
      <c r="E69" s="165">
        <v>0</v>
      </c>
      <c r="F69" s="165">
        <v>0</v>
      </c>
      <c r="G69" s="165">
        <v>158639.5</v>
      </c>
      <c r="H69" s="178">
        <v>158639.5</v>
      </c>
    </row>
    <row r="70" spans="1:8" ht="12" customHeight="1">
      <c r="A70" s="273">
        <v>587</v>
      </c>
      <c r="B70" s="273">
        <v>1</v>
      </c>
      <c r="C70" s="274" t="s">
        <v>730</v>
      </c>
      <c r="D70" s="165">
        <v>67822671.540000007</v>
      </c>
      <c r="E70" s="165">
        <v>0</v>
      </c>
      <c r="F70" s="165">
        <v>0</v>
      </c>
      <c r="G70" s="165">
        <v>0</v>
      </c>
      <c r="H70" s="178">
        <v>67822671.540000007</v>
      </c>
    </row>
    <row r="71" spans="1:8" ht="12" customHeight="1">
      <c r="A71" s="273">
        <v>591</v>
      </c>
      <c r="B71" s="273">
        <v>1</v>
      </c>
      <c r="C71" s="274" t="s">
        <v>731</v>
      </c>
      <c r="D71" s="165">
        <v>0</v>
      </c>
      <c r="E71" s="165">
        <v>0</v>
      </c>
      <c r="F71" s="165">
        <v>0</v>
      </c>
      <c r="G71" s="165">
        <v>794121</v>
      </c>
      <c r="H71" s="178">
        <v>794121</v>
      </c>
    </row>
    <row r="72" spans="1:8" ht="12" customHeight="1">
      <c r="A72" s="273">
        <v>592</v>
      </c>
      <c r="B72" s="273">
        <v>1</v>
      </c>
      <c r="C72" s="274" t="s">
        <v>645</v>
      </c>
      <c r="D72" s="165">
        <v>1891626.11</v>
      </c>
      <c r="E72" s="165">
        <v>0</v>
      </c>
      <c r="F72" s="165">
        <v>0</v>
      </c>
      <c r="G72" s="165">
        <v>20471289.010000005</v>
      </c>
      <c r="H72" s="178">
        <v>22362915.120000005</v>
      </c>
    </row>
    <row r="73" spans="1:8" ht="12" customHeight="1">
      <c r="A73" s="273">
        <v>594</v>
      </c>
      <c r="B73" s="273">
        <v>1</v>
      </c>
      <c r="C73" s="274" t="s">
        <v>98</v>
      </c>
      <c r="D73" s="165">
        <v>0</v>
      </c>
      <c r="E73" s="165">
        <v>0</v>
      </c>
      <c r="F73" s="165">
        <v>0</v>
      </c>
      <c r="G73" s="165">
        <v>29313.999999999975</v>
      </c>
      <c r="H73" s="178">
        <v>29313.999999999975</v>
      </c>
    </row>
    <row r="74" spans="1:8" ht="12" customHeight="1">
      <c r="A74" s="273">
        <v>596</v>
      </c>
      <c r="B74" s="273">
        <v>1</v>
      </c>
      <c r="C74" s="274" t="s">
        <v>1368</v>
      </c>
      <c r="D74" s="165">
        <v>10800000</v>
      </c>
      <c r="E74" s="165">
        <v>0</v>
      </c>
      <c r="F74" s="165">
        <v>0</v>
      </c>
      <c r="G74" s="165">
        <v>0</v>
      </c>
      <c r="H74" s="178">
        <v>10800000</v>
      </c>
    </row>
    <row r="75" spans="1:8" ht="12" customHeight="1">
      <c r="A75" s="273">
        <v>660</v>
      </c>
      <c r="B75" s="273">
        <v>1</v>
      </c>
      <c r="C75" s="274" t="s">
        <v>188</v>
      </c>
      <c r="D75" s="165">
        <v>20700000</v>
      </c>
      <c r="E75" s="165">
        <v>0</v>
      </c>
      <c r="F75" s="165">
        <v>0</v>
      </c>
      <c r="G75" s="165">
        <v>31238657.230000004</v>
      </c>
      <c r="H75" s="178">
        <v>51938657.230000004</v>
      </c>
    </row>
    <row r="76" spans="1:8" ht="12" customHeight="1">
      <c r="A76" s="273">
        <v>661</v>
      </c>
      <c r="B76" s="273">
        <v>1</v>
      </c>
      <c r="C76" s="274" t="s">
        <v>189</v>
      </c>
      <c r="D76" s="165">
        <v>0</v>
      </c>
      <c r="E76" s="165">
        <v>0</v>
      </c>
      <c r="F76" s="165">
        <v>0</v>
      </c>
      <c r="G76" s="165">
        <v>10172.6</v>
      </c>
      <c r="H76" s="178">
        <v>10172.6</v>
      </c>
    </row>
    <row r="77" spans="1:8" ht="12" customHeight="1">
      <c r="A77" s="273">
        <v>670</v>
      </c>
      <c r="B77" s="273">
        <v>1</v>
      </c>
      <c r="C77" s="274" t="s">
        <v>190</v>
      </c>
      <c r="D77" s="165">
        <v>2337000</v>
      </c>
      <c r="E77" s="165">
        <v>0</v>
      </c>
      <c r="F77" s="165">
        <v>0</v>
      </c>
      <c r="G77" s="165">
        <v>17159603.5</v>
      </c>
      <c r="H77" s="178">
        <v>19496603.5</v>
      </c>
    </row>
    <row r="78" spans="1:8">
      <c r="A78" s="214"/>
      <c r="B78" s="214"/>
      <c r="C78" s="215"/>
      <c r="D78" s="216"/>
      <c r="E78" s="216"/>
      <c r="F78" s="248"/>
      <c r="G78" s="216"/>
      <c r="H78" s="216"/>
    </row>
    <row r="79" spans="1:8">
      <c r="C79" s="196" t="s">
        <v>571</v>
      </c>
      <c r="D79" s="157">
        <f>+SUBTOTAL(9,D9:D77)</f>
        <v>206518079.22000003</v>
      </c>
      <c r="E79" s="157">
        <f>+SUBTOTAL(9,E9:E77)</f>
        <v>475004600</v>
      </c>
      <c r="F79" s="157">
        <f>+SUBTOTAL(9,F9:F77)</f>
        <v>15771485.630000001</v>
      </c>
      <c r="G79" s="157">
        <f>+SUBTOTAL(9,G9:G77)</f>
        <v>536282538.63</v>
      </c>
      <c r="H79" s="157">
        <f>+SUBTOTAL(9,H9:H77)</f>
        <v>1233006997.48</v>
      </c>
    </row>
    <row r="81" spans="1:1" ht="15.75">
      <c r="A81" s="206"/>
    </row>
  </sheetData>
  <sheetProtection formatCells="0" formatColumns="0" formatRows="0" insertColumns="0" insertRows="0" insertHyperlinks="0" sort="0" autoFilter="0" pivotTables="0"/>
  <autoFilter ref="A8:H69"/>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bd_lista</vt:lpstr>
      <vt:lpstr>CONCEPTOS.</vt:lpstr>
      <vt:lpstr>RESUMEN</vt:lpstr>
      <vt:lpstr>CUT MN</vt:lpstr>
      <vt:lpstr>CUT ME</vt:lpstr>
      <vt:lpstr>TRL MN</vt:lpstr>
      <vt:lpstr>TRL ME</vt:lpstr>
      <vt:lpstr>CDI</vt:lpstr>
      <vt:lpstr>TCR MN</vt:lpstr>
      <vt:lpstr>TCR ME</vt:lpstr>
      <vt:lpstr>CDI!Área_de_impresión</vt:lpstr>
      <vt:lpstr>CONCEPTOS.!Área_de_impresión</vt:lpstr>
      <vt:lpstr>'CUT ME'!Área_de_impresión</vt:lpstr>
      <vt:lpstr>'CUT MN'!Área_de_impresión</vt:lpstr>
      <vt:lpstr>'FORM. 9'!Área_de_impresión</vt:lpstr>
      <vt:lpstr>RESUMEN!Área_de_impresión</vt:lpstr>
      <vt:lpstr>'TCR ME'!Área_de_impresión</vt:lpstr>
      <vt:lpstr>'TCR MN'!Área_de_impresión</vt:lpstr>
      <vt:lpstr>'TRL ME'!Área_de_impresión</vt:lpstr>
      <vt:lpstr>'TRL MN'!Área_de_impresión</vt:lpstr>
      <vt:lpstr>CDI!Títulos_a_imprimir</vt:lpstr>
      <vt:lpstr>'CUT ME'!Títulos_a_imprimir</vt:lpstr>
      <vt:lpstr>'CUT MN'!Títulos_a_imprimir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2019-04-23T21:19:00Z</cp:lastPrinted>
  <dcterms:created xsi:type="dcterms:W3CDTF">2014-07-03T21:21:01Z</dcterms:created>
  <dcterms:modified xsi:type="dcterms:W3CDTF">2019-07-05T20:19:26Z</dcterms:modified>
</cp:coreProperties>
</file>